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3"/>
  </bookViews>
  <sheets>
    <sheet name="sheet1" sheetId="7" r:id="rId1"/>
    <sheet name="Sheet2" sheetId="2" r:id="rId2"/>
    <sheet name="Sheet3" sheetId="3" r:id="rId3"/>
    <sheet name="Sheet4" sheetId="4" r:id="rId4"/>
  </sheets>
  <definedNames>
    <definedName name="_xlnm._FilterDatabase" localSheetId="1" hidden="1">Sheet2!#REF!</definedName>
    <definedName name="_xlnm._FilterDatabase" localSheetId="2" hidden="1">Sheet3!#REF!</definedName>
    <definedName name="_xlnm._FilterDatabase" localSheetId="3" hidden="1">Sheet4!#REF!</definedName>
    <definedName name="_xlnm.Print_Area" localSheetId="1">Sheet2!$B$2:$J$107</definedName>
    <definedName name="_xlnm.Print_Area" localSheetId="2">Sheet3!$A$1:$P$104</definedName>
    <definedName name="_xlnm.Print_Area" localSheetId="3">Sheet4!$A$1:$M$103</definedName>
    <definedName name="_xlnm.Print_Titles" localSheetId="1">Sheet2!$2:$6</definedName>
    <definedName name="_xlnm.Print_Titles" localSheetId="2">Sheet3!$1:$4</definedName>
    <definedName name="_xlnm.Print_Titles" localSheetId="3">Sheet4!$1:$3</definedName>
  </definedNames>
  <calcPr calcId="125725"/>
</workbook>
</file>

<file path=xl/calcChain.xml><?xml version="1.0" encoding="utf-8"?>
<calcChain xmlns="http://schemas.openxmlformats.org/spreadsheetml/2006/main">
  <c r="Y102" i="7"/>
  <c r="Y101"/>
  <c r="AC100"/>
  <c r="AD100" s="1"/>
  <c r="AA100"/>
  <c r="AB100" s="1"/>
  <c r="AC99"/>
  <c r="AD99" s="1"/>
  <c r="AA99"/>
  <c r="AB99" s="1"/>
  <c r="AC98"/>
  <c r="AD98" s="1"/>
  <c r="AA98"/>
  <c r="AB98" s="1"/>
  <c r="AC97"/>
  <c r="AD97" s="1"/>
  <c r="AA97"/>
  <c r="AB97" s="1"/>
  <c r="AC96"/>
  <c r="AD96" s="1"/>
  <c r="AA96"/>
  <c r="AB96" s="1"/>
  <c r="AC95"/>
  <c r="AD95" s="1"/>
  <c r="AA95"/>
  <c r="AB95" s="1"/>
  <c r="AC94"/>
  <c r="AD94" s="1"/>
  <c r="AA94"/>
  <c r="AB94" s="1"/>
  <c r="AC93"/>
  <c r="AD93" s="1"/>
  <c r="AA93"/>
  <c r="AB93" s="1"/>
  <c r="AC92"/>
  <c r="AD92" s="1"/>
  <c r="AA92"/>
  <c r="AB92" s="1"/>
  <c r="AC91"/>
  <c r="AD91" s="1"/>
  <c r="AA91"/>
  <c r="AB91" s="1"/>
  <c r="AC90"/>
  <c r="AD90" s="1"/>
  <c r="AA90"/>
  <c r="AB90" s="1"/>
  <c r="AC89"/>
  <c r="AD89" s="1"/>
  <c r="AA89"/>
  <c r="AB89" s="1"/>
  <c r="AC88"/>
  <c r="AD88" s="1"/>
  <c r="AA88"/>
  <c r="AB88" s="1"/>
  <c r="AC87"/>
  <c r="AD87" s="1"/>
  <c r="AA87"/>
  <c r="AB87" s="1"/>
  <c r="AC86"/>
  <c r="AD86" s="1"/>
  <c r="AA86"/>
  <c r="AB86" s="1"/>
  <c r="AC85"/>
  <c r="AD85" s="1"/>
  <c r="AA85"/>
  <c r="AB85" s="1"/>
  <c r="AC84"/>
  <c r="AD84" s="1"/>
  <c r="AA84"/>
  <c r="AB84" s="1"/>
  <c r="AC83"/>
  <c r="AD83" s="1"/>
  <c r="AA83"/>
  <c r="AB83" s="1"/>
  <c r="AC82"/>
  <c r="AD82" s="1"/>
  <c r="AA82"/>
  <c r="AB82" s="1"/>
  <c r="AC81"/>
  <c r="AD81" s="1"/>
  <c r="AA81"/>
  <c r="AB81" s="1"/>
  <c r="AC80"/>
  <c r="AD80" s="1"/>
  <c r="AA80"/>
  <c r="AB80" s="1"/>
  <c r="AC79"/>
  <c r="AD79" s="1"/>
  <c r="AA79"/>
  <c r="AB79" s="1"/>
  <c r="AC78"/>
  <c r="AD78" s="1"/>
  <c r="AA78"/>
  <c r="AB78" s="1"/>
  <c r="AC77"/>
  <c r="AD77" s="1"/>
  <c r="AA77"/>
  <c r="AB77" s="1"/>
  <c r="AC76"/>
  <c r="AD76" s="1"/>
  <c r="AA76"/>
  <c r="AB76" s="1"/>
  <c r="AC75"/>
  <c r="AD75" s="1"/>
  <c r="AA75"/>
  <c r="AB75" s="1"/>
  <c r="AC74"/>
  <c r="AD74" s="1"/>
  <c r="AA74"/>
  <c r="AB74" s="1"/>
  <c r="AC73"/>
  <c r="AD73" s="1"/>
  <c r="AA73"/>
  <c r="AB73" s="1"/>
  <c r="AC72"/>
  <c r="AD72" s="1"/>
  <c r="AA72"/>
  <c r="AB72" s="1"/>
  <c r="AC71"/>
  <c r="AD71" s="1"/>
  <c r="AA71"/>
  <c r="AB71" s="1"/>
  <c r="AC70"/>
  <c r="AD70" s="1"/>
  <c r="AA70"/>
  <c r="AB70" s="1"/>
  <c r="AC69"/>
  <c r="AD69" s="1"/>
  <c r="AA69"/>
  <c r="AB69" s="1"/>
  <c r="AC68"/>
  <c r="AD68" s="1"/>
  <c r="AA68"/>
  <c r="AB68" s="1"/>
  <c r="AC67"/>
  <c r="AD67" s="1"/>
  <c r="AA67"/>
  <c r="AB67" s="1"/>
  <c r="AC66"/>
  <c r="AD66" s="1"/>
  <c r="AA66"/>
  <c r="AB66" s="1"/>
  <c r="AC65"/>
  <c r="AD65" s="1"/>
  <c r="AA65"/>
  <c r="AB65" s="1"/>
  <c r="AC64"/>
  <c r="AD64" s="1"/>
  <c r="AA64"/>
  <c r="AB64" s="1"/>
  <c r="AC63"/>
  <c r="AD63" s="1"/>
  <c r="AA63"/>
  <c r="AB63" s="1"/>
  <c r="AC62"/>
  <c r="AD62" s="1"/>
  <c r="AA62"/>
  <c r="AB62" s="1"/>
  <c r="AC61"/>
  <c r="AD61" s="1"/>
  <c r="AA61"/>
  <c r="AB61" s="1"/>
  <c r="AC60"/>
  <c r="AD60" s="1"/>
  <c r="AA60"/>
  <c r="AB60" s="1"/>
  <c r="AC59"/>
  <c r="AD59" s="1"/>
  <c r="AA59"/>
  <c r="AB59" s="1"/>
  <c r="AC58"/>
  <c r="AD58" s="1"/>
  <c r="AA58"/>
  <c r="AB58" s="1"/>
  <c r="AC57"/>
  <c r="AD57" s="1"/>
  <c r="AA57"/>
  <c r="AB57" s="1"/>
  <c r="AC56"/>
  <c r="AD56" s="1"/>
  <c r="AA56"/>
  <c r="AB56" s="1"/>
  <c r="AC55"/>
  <c r="AD55" s="1"/>
  <c r="AA55"/>
  <c r="AB55" s="1"/>
  <c r="AC54"/>
  <c r="AD54" s="1"/>
  <c r="AA54"/>
  <c r="AB54" s="1"/>
  <c r="AC53"/>
  <c r="AD53" s="1"/>
  <c r="AA53"/>
  <c r="AB53" s="1"/>
  <c r="AC52"/>
  <c r="AD52" s="1"/>
  <c r="AA52"/>
  <c r="AB52" s="1"/>
  <c r="AC51"/>
  <c r="AD51" s="1"/>
  <c r="AA51"/>
  <c r="AB51" s="1"/>
  <c r="AC50"/>
  <c r="AD50" s="1"/>
  <c r="AA50"/>
  <c r="AB50" s="1"/>
  <c r="AC49"/>
  <c r="AD49" s="1"/>
  <c r="AA49"/>
  <c r="AB49" s="1"/>
  <c r="AC48"/>
  <c r="AD48" s="1"/>
  <c r="AA48"/>
  <c r="AA101" s="1"/>
  <c r="AC46"/>
  <c r="AD46" s="1"/>
  <c r="AA45"/>
  <c r="Y45"/>
  <c r="AD44"/>
  <c r="AC44"/>
  <c r="AB44"/>
  <c r="AA44"/>
  <c r="AD43"/>
  <c r="AC43"/>
  <c r="AB43"/>
  <c r="AA43"/>
  <c r="AD42"/>
  <c r="AC42"/>
  <c r="AB42"/>
  <c r="AA42"/>
  <c r="AD41"/>
  <c r="AC41"/>
  <c r="AB41"/>
  <c r="AA41"/>
  <c r="AD40"/>
  <c r="AC40"/>
  <c r="AB40"/>
  <c r="AA40"/>
  <c r="AD39"/>
  <c r="AC39"/>
  <c r="AB39"/>
  <c r="AB45" s="1"/>
  <c r="AA39"/>
  <c r="Y38"/>
  <c r="AC37"/>
  <c r="AD37" s="1"/>
  <c r="AA37"/>
  <c r="AB37" s="1"/>
  <c r="AC36"/>
  <c r="AD36" s="1"/>
  <c r="AA36"/>
  <c r="AB36" s="1"/>
  <c r="AC35"/>
  <c r="AD35" s="1"/>
  <c r="AA35"/>
  <c r="AB35" s="1"/>
  <c r="AC34"/>
  <c r="AD34" s="1"/>
  <c r="AA34"/>
  <c r="AB34" s="1"/>
  <c r="AC33"/>
  <c r="AD33" s="1"/>
  <c r="AA33"/>
  <c r="AB33" s="1"/>
  <c r="AC32"/>
  <c r="AD32" s="1"/>
  <c r="AA32"/>
  <c r="AB32" s="1"/>
  <c r="AC31"/>
  <c r="AD31" s="1"/>
  <c r="AA31"/>
  <c r="AA38" s="1"/>
  <c r="AA30"/>
  <c r="Y30"/>
  <c r="AD29"/>
  <c r="AC29"/>
  <c r="AB29"/>
  <c r="AA29"/>
  <c r="AD28"/>
  <c r="AC28"/>
  <c r="AB28"/>
  <c r="AA28"/>
  <c r="AD27"/>
  <c r="AC27"/>
  <c r="AB27"/>
  <c r="AA27"/>
  <c r="AD26"/>
  <c r="AC26"/>
  <c r="AB26"/>
  <c r="AA26"/>
  <c r="AD25"/>
  <c r="AC25"/>
  <c r="AB25"/>
  <c r="AA25"/>
  <c r="AD24"/>
  <c r="AC24"/>
  <c r="AB24"/>
  <c r="AA24"/>
  <c r="AD23"/>
  <c r="AC23"/>
  <c r="AB23"/>
  <c r="AA23"/>
  <c r="AD22"/>
  <c r="AC22"/>
  <c r="AB22"/>
  <c r="AA22"/>
  <c r="AD21"/>
  <c r="AC21"/>
  <c r="AB21"/>
  <c r="AA21"/>
  <c r="AD20"/>
  <c r="AC20"/>
  <c r="AB20"/>
  <c r="AA20"/>
  <c r="AD19"/>
  <c r="AC19"/>
  <c r="AB19"/>
  <c r="AA19"/>
  <c r="AD18"/>
  <c r="AC18"/>
  <c r="AB18"/>
  <c r="AA18"/>
  <c r="AD17"/>
  <c r="AC17"/>
  <c r="AB17"/>
  <c r="AA17"/>
  <c r="AD16"/>
  <c r="AC16"/>
  <c r="AB16"/>
  <c r="AA16"/>
  <c r="AD15"/>
  <c r="AC15"/>
  <c r="AB15"/>
  <c r="AA15"/>
  <c r="AD14"/>
  <c r="AC14"/>
  <c r="AB14"/>
  <c r="AA14"/>
  <c r="AD13"/>
  <c r="AC13"/>
  <c r="AB13"/>
  <c r="AA13"/>
  <c r="AD12"/>
  <c r="AC12"/>
  <c r="AB12"/>
  <c r="AA12"/>
  <c r="AD11"/>
  <c r="AC11"/>
  <c r="AB11"/>
  <c r="AA11"/>
  <c r="AD10"/>
  <c r="AC10"/>
  <c r="AB10"/>
  <c r="AA10"/>
  <c r="AD9"/>
  <c r="AC9"/>
  <c r="AB9"/>
  <c r="AA9"/>
  <c r="AD8"/>
  <c r="AC8"/>
  <c r="AB8"/>
  <c r="AA8"/>
  <c r="AD7"/>
  <c r="AC7"/>
  <c r="AB7"/>
  <c r="AA7"/>
  <c r="AD6"/>
  <c r="AC6"/>
  <c r="AB6"/>
  <c r="AA6"/>
  <c r="AD5"/>
  <c r="AC5"/>
  <c r="AB5"/>
  <c r="AA5"/>
  <c r="AD4"/>
  <c r="AD102" s="1"/>
  <c r="AC4"/>
  <c r="AC101" s="1"/>
  <c r="AB4"/>
  <c r="AB30" s="1"/>
  <c r="AA4"/>
  <c r="AB31" l="1"/>
  <c r="AB38" s="1"/>
  <c r="AB48"/>
  <c r="AB101" s="1"/>
  <c r="J103" i="3" l="1"/>
  <c r="K103"/>
  <c r="L103"/>
  <c r="M103"/>
  <c r="N103"/>
  <c r="O103"/>
  <c r="P103"/>
  <c r="I103"/>
  <c r="H103"/>
  <c r="G103"/>
  <c r="F103"/>
  <c r="E103"/>
  <c r="D103"/>
  <c r="C103"/>
  <c r="L105" i="2"/>
  <c r="M105"/>
  <c r="N105"/>
  <c r="O105"/>
  <c r="K105"/>
  <c r="O104" l="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51"/>
  <c r="N104"/>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51"/>
  <c r="M104"/>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51"/>
  <c r="L104"/>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51"/>
  <c r="K104"/>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51"/>
  <c r="O48"/>
  <c r="O43"/>
  <c r="O44"/>
  <c r="O45"/>
  <c r="O46"/>
  <c r="O47"/>
  <c r="O42"/>
  <c r="N48"/>
  <c r="N43"/>
  <c r="N44"/>
  <c r="N45"/>
  <c r="N46"/>
  <c r="N47"/>
  <c r="N42"/>
  <c r="M48"/>
  <c r="M43"/>
  <c r="M44"/>
  <c r="M45"/>
  <c r="M46"/>
  <c r="M47"/>
  <c r="M42"/>
  <c r="L48"/>
  <c r="L43"/>
  <c r="L44"/>
  <c r="L45"/>
  <c r="L46"/>
  <c r="L47"/>
  <c r="L42"/>
  <c r="K48"/>
  <c r="K43"/>
  <c r="K44"/>
  <c r="K45"/>
  <c r="K46"/>
  <c r="K47"/>
  <c r="K42"/>
  <c r="O41"/>
  <c r="O35"/>
  <c r="O36"/>
  <c r="O37"/>
  <c r="O38"/>
  <c r="O39"/>
  <c r="O40"/>
  <c r="O34"/>
  <c r="N41"/>
  <c r="N35"/>
  <c r="N36"/>
  <c r="N37"/>
  <c r="N38"/>
  <c r="N39"/>
  <c r="N40"/>
  <c r="N34"/>
  <c r="M41"/>
  <c r="M35"/>
  <c r="M36"/>
  <c r="M37"/>
  <c r="M38"/>
  <c r="M39"/>
  <c r="M40"/>
  <c r="M34"/>
  <c r="L41"/>
  <c r="L35"/>
  <c r="L36"/>
  <c r="L37"/>
  <c r="L38"/>
  <c r="L39"/>
  <c r="L40"/>
  <c r="L34"/>
  <c r="K41"/>
  <c r="K35"/>
  <c r="K36"/>
  <c r="K37"/>
  <c r="K38"/>
  <c r="K39"/>
  <c r="K40"/>
  <c r="K34"/>
  <c r="O33"/>
  <c r="O8"/>
  <c r="O9"/>
  <c r="O10"/>
  <c r="O11"/>
  <c r="O12"/>
  <c r="O13"/>
  <c r="O14"/>
  <c r="O15"/>
  <c r="O16"/>
  <c r="O17"/>
  <c r="O18"/>
  <c r="O19"/>
  <c r="O20"/>
  <c r="O21"/>
  <c r="O22"/>
  <c r="O23"/>
  <c r="O24"/>
  <c r="O25"/>
  <c r="O26"/>
  <c r="O27"/>
  <c r="O28"/>
  <c r="O29"/>
  <c r="O30"/>
  <c r="O31"/>
  <c r="O32"/>
  <c r="O7"/>
  <c r="N33"/>
  <c r="N8"/>
  <c r="N9"/>
  <c r="N10"/>
  <c r="N11"/>
  <c r="N12"/>
  <c r="N13"/>
  <c r="N14"/>
  <c r="N15"/>
  <c r="N16"/>
  <c r="N17"/>
  <c r="N18"/>
  <c r="N19"/>
  <c r="N20"/>
  <c r="N21"/>
  <c r="N22"/>
  <c r="N23"/>
  <c r="N24"/>
  <c r="N25"/>
  <c r="N26"/>
  <c r="N27"/>
  <c r="N28"/>
  <c r="N29"/>
  <c r="N30"/>
  <c r="N31"/>
  <c r="N32"/>
  <c r="N7"/>
  <c r="M33"/>
  <c r="M8"/>
  <c r="M9"/>
  <c r="M10"/>
  <c r="M11"/>
  <c r="M12"/>
  <c r="M13"/>
  <c r="M14"/>
  <c r="M15"/>
  <c r="M16"/>
  <c r="M17"/>
  <c r="M18"/>
  <c r="M19"/>
  <c r="M20"/>
  <c r="M21"/>
  <c r="M22"/>
  <c r="M23"/>
  <c r="M24"/>
  <c r="M25"/>
  <c r="M26"/>
  <c r="M27"/>
  <c r="M28"/>
  <c r="M29"/>
  <c r="M30"/>
  <c r="M31"/>
  <c r="M32"/>
  <c r="M7"/>
  <c r="L33"/>
  <c r="L8"/>
  <c r="L9"/>
  <c r="L10"/>
  <c r="L11"/>
  <c r="L12"/>
  <c r="L13"/>
  <c r="L14"/>
  <c r="L15"/>
  <c r="L16"/>
  <c r="L17"/>
  <c r="L18"/>
  <c r="L19"/>
  <c r="L20"/>
  <c r="L21"/>
  <c r="L22"/>
  <c r="L23"/>
  <c r="L24"/>
  <c r="L25"/>
  <c r="L26"/>
  <c r="L27"/>
  <c r="L28"/>
  <c r="L29"/>
  <c r="L30"/>
  <c r="L31"/>
  <c r="L32"/>
  <c r="L7"/>
  <c r="K33"/>
  <c r="K8"/>
  <c r="K9"/>
  <c r="K10"/>
  <c r="K11"/>
  <c r="K12"/>
  <c r="K13"/>
  <c r="K14"/>
  <c r="K15"/>
  <c r="K16"/>
  <c r="K17"/>
  <c r="K18"/>
  <c r="K19"/>
  <c r="K20"/>
  <c r="K21"/>
  <c r="K22"/>
  <c r="K23"/>
  <c r="K24"/>
  <c r="K25"/>
  <c r="K26"/>
  <c r="K27"/>
  <c r="K28"/>
  <c r="K29"/>
  <c r="K30"/>
  <c r="K31"/>
  <c r="K32"/>
  <c r="K7"/>
  <c r="F28" i="3" l="1"/>
  <c r="E28"/>
  <c r="M28"/>
  <c r="P28"/>
  <c r="G39" i="2"/>
  <c r="G71"/>
  <c r="G89" l="1"/>
  <c r="G16"/>
  <c r="G14"/>
  <c r="G12" l="1"/>
  <c r="G9"/>
</calcChain>
</file>

<file path=xl/sharedStrings.xml><?xml version="1.0" encoding="utf-8"?>
<sst xmlns="http://schemas.openxmlformats.org/spreadsheetml/2006/main" count="909" uniqueCount="391">
  <si>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</si>
  <si>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</si>
  <si>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</si>
  <si>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</si>
  <si>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</si>
  <si>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</si>
  <si>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</si>
  <si>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</si>
  <si>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</si>
  <si>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</si>
  <si>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</si>
  <si>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</si>
  <si>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</si>
  <si>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</si>
  <si>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</si>
  <si>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</si>
  <si>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</si>
  <si>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</si>
  <si>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</si>
  <si>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</si>
  <si>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</si>
  <si>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</si>
  <si>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</si>
  <si>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</si>
  <si>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</si>
  <si>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</si>
  <si>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</si>
  <si>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</si>
  <si>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</si>
  <si>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</si>
  <si>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</si>
  <si>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</si>
  <si>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</si>
  <si>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</si>
  <si>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</si>
  <si>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</si>
  <si>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</si>
  <si>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</si>
  <si>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</si>
  <si>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</si>
  <si>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</si>
  <si>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</si>
  <si>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</si>
  <si>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</si>
  <si>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</si>
  <si>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</si>
  <si>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</si>
  <si>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</si>
  <si>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</si>
  <si>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</si>
  <si>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</si>
  <si>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</si>
  <si>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</si>
  <si>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</si>
  <si>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</si>
  <si>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</si>
  <si>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</si>
  <si>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</si>
  <si>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</si>
  <si>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</si>
  <si>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</si>
  <si>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</si>
  <si>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</si>
  <si>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</si>
  <si>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</si>
  <si>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</si>
  <si>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</si>
  <si>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</si>
  <si>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</si>
  <si>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</si>
  <si>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</si>
  <si>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</si>
  <si>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</si>
  <si>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</si>
  <si>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</si>
  <si>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</si>
  <si>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</si>
  <si>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</si>
  <si>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</si>
  <si>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</si>
  <si>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</si>
  <si>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</si>
  <si>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</si>
  <si>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</si>
  <si>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</si>
  <si>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</si>
  <si>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</si>
  <si>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</si>
  <si>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</si>
  <si>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</si>
  <si>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</si>
  <si>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</si>
  <si>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</si>
  <si>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</si>
  <si>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</si>
  <si>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</si>
  <si>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</si>
  <si>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</si>
  <si>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</si>
  <si>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</si>
  <si>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</si>
  <si>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</si>
  <si>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</si>
  <si>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</si>
  <si>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</si>
  <si>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</si>
  <si>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</si>
  <si>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</si>
  <si>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</si>
  <si>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</si>
  <si>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</si>
  <si>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</si>
  <si>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</si>
  <si>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</si>
  <si>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</si>
  <si>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</si>
  <si>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</si>
  <si>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</si>
  <si>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</si>
  <si>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آرين</t>
  </si>
  <si>
    <t>کارگزاری آراد ایرانیان(گلچین)</t>
  </si>
  <si>
    <t>1387/03/18</t>
  </si>
  <si>
    <t>کاسپين مهر ايرانيان</t>
  </si>
  <si>
    <t>کارگزاری کاسپین مهر ایرانیان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</si>
  <si>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</si>
  <si>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</si>
  <si>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</si>
  <si>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</si>
  <si>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</si>
  <si>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</si>
  <si>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</si>
  <si>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</si>
  <si>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</si>
  <si>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</si>
  <si>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</si>
  <si>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</si>
  <si>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</si>
  <si>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</si>
  <si>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</si>
  <si>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</si>
  <si>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</si>
  <si>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</si>
  <si>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</si>
  <si>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</si>
  <si>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</si>
  <si>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</si>
  <si>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</si>
  <si>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</si>
  <si>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</si>
  <si>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</si>
  <si>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</si>
  <si>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</si>
  <si>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</si>
  <si>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</si>
  <si>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</si>
  <si>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</si>
  <si>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</si>
  <si>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</si>
  <si>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</si>
  <si>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</si>
  <si>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</si>
  <si>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</si>
  <si>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</si>
  <si>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</si>
  <si>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</si>
  <si>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</si>
  <si>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</si>
  <si>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</si>
  <si>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</si>
  <si>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</si>
  <si>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</si>
  <si>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</si>
  <si>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</si>
  <si>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</si>
  <si>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</si>
  <si>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</si>
  <si>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</si>
  <si>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</si>
  <si>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</si>
  <si>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</si>
  <si>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</si>
  <si>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</si>
  <si>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</si>
  <si>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</si>
  <si>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</si>
  <si>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</si>
  <si>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</si>
  <si>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</si>
  <si>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</si>
  <si>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</si>
  <si>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</si>
  <si>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</si>
  <si>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</si>
  <si>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</si>
  <si>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</si>
  <si>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</si>
  <si>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</si>
  <si>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</si>
  <si>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</si>
  <si>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</si>
  <si>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</si>
  <si>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</si>
  <si>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اميد سهم</t>
  </si>
  <si>
    <t>کارگزاری امید سهم</t>
  </si>
  <si>
    <t>1389/12/23</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</si>
  <si>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</si>
  <si>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</si>
  <si>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</si>
  <si>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</si>
  <si>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</si>
  <si>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</si>
  <si>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</si>
  <si>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</si>
  <si>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</si>
  <si>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</si>
  <si>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</si>
  <si>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</si>
  <si>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</si>
  <si>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</si>
  <si>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</si>
  <si>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</si>
  <si>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</si>
  <si>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</si>
  <si>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</si>
  <si>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</si>
  <si>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</si>
  <si>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</si>
  <si>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</si>
  <si>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</si>
  <si>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</si>
  <si>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شرکت سبدگردان آسمان</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</si>
  <si>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</si>
  <si>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</si>
  <si>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</si>
  <si>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</si>
  <si>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</si>
  <si>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</si>
  <si>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</si>
  <si>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</si>
  <si>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</si>
  <si>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</si>
  <si>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</si>
  <si>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</si>
  <si>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</si>
  <si>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</si>
  <si>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شرکت تامین سرمایه آرمان</t>
  </si>
  <si>
    <t>1391/08/01</t>
  </si>
  <si>
    <t>÷</t>
  </si>
  <si>
    <t>نیکان پارس</t>
  </si>
  <si>
    <t>شرکت کارگزاری پارس نمودگر</t>
  </si>
  <si>
    <t>کوثر</t>
  </si>
  <si>
    <t>شرکت کارگزاری بانک صنعت و معدن</t>
  </si>
  <si>
    <t>1391/12/08</t>
  </si>
  <si>
    <t>توسعه بازار سرمایه</t>
  </si>
  <si>
    <t>شرکت تامین سرمایه امین</t>
  </si>
  <si>
    <t>امید توسعه</t>
  </si>
  <si>
    <t>شرکت کارگزاری مفید</t>
  </si>
  <si>
    <t>1391/12/12</t>
  </si>
  <si>
    <t>پارس گستر</t>
  </si>
  <si>
    <t>شرکت کارگزاری پارس گستر خبره</t>
  </si>
  <si>
    <t>1391/12/23</t>
  </si>
  <si>
    <t>1391/11/25</t>
  </si>
  <si>
    <t>ردیف</t>
  </si>
  <si>
    <t xml:space="preserve">نام </t>
  </si>
  <si>
    <t>ارزش صندوق</t>
  </si>
  <si>
    <t>ترکیب داراییهای صندوق(%)</t>
  </si>
  <si>
    <t>سایر( ماه قبل)</t>
  </si>
  <si>
    <t>(میلیون ریال)</t>
  </si>
  <si>
    <t>سهام</t>
  </si>
  <si>
    <t>اوراق مشارکت</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</si>
  <si>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</si>
  <si>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</si>
  <si>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</si>
  <si>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</si>
  <si>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</si>
  <si>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</si>
  <si>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</si>
  <si>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</si>
  <si>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</si>
  <si>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</si>
  <si>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</si>
  <si>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</si>
  <si>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</si>
  <si>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</si>
  <si>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</si>
  <si>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</si>
  <si>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</si>
  <si>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</si>
  <si>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</si>
  <si>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</si>
  <si>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</si>
  <si>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</si>
  <si>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</si>
  <si>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</si>
  <si>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</si>
  <si>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</si>
  <si>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</si>
  <si>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</si>
  <si>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</si>
  <si>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</si>
  <si>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</si>
  <si>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</si>
  <si>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</si>
  <si>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</si>
  <si>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</si>
  <si>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</si>
  <si>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</si>
  <si>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</si>
  <si>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</si>
  <si>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</si>
  <si>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</si>
  <si>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امید سهم</t>
  </si>
  <si>
    <t xml:space="preserve"> کارگزاری بانک تجارت</t>
  </si>
  <si>
    <t>بیمه دی</t>
  </si>
  <si>
    <t xml:space="preserve"> امین کارآفرین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</si>
  <si>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</si>
  <si>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</si>
  <si>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</si>
  <si>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</si>
  <si>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</si>
  <si>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</si>
  <si>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</si>
  <si>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</si>
  <si>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</si>
  <si>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</si>
  <si>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</si>
  <si>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</si>
  <si>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</si>
  <si>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</si>
  <si>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</si>
  <si>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</si>
  <si>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</si>
  <si>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</si>
  <si>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</si>
  <si>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</si>
  <si>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</si>
  <si>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</si>
  <si>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</si>
  <si>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</si>
  <si>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</si>
  <si>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</si>
  <si>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کارآفرينان برتر</t>
  </si>
  <si>
    <t>صباتامین</t>
  </si>
  <si>
    <t>ایساتیس پویا</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</si>
  <si>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</si>
  <si>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</si>
  <si>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</si>
  <si>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</si>
  <si>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</si>
  <si>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</si>
  <si>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</si>
  <si>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</si>
  <si>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</si>
  <si>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</si>
  <si>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</si>
  <si>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</si>
  <si>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</si>
  <si>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</si>
  <si>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گواهی سپرده</t>
  </si>
  <si>
    <t>کل صندوق های سرمایه گذاری شاخصی</t>
  </si>
  <si>
    <t>ارزش صندوق در پایان سال 1391 (میلیون ريال)</t>
  </si>
  <si>
    <t>یکم کارگزاری بانک کشاورزی</t>
  </si>
  <si>
    <t>بازده صندوق  از ابتدای سال(%)</t>
  </si>
  <si>
    <t>نوین بانک مسکن</t>
  </si>
  <si>
    <t>تامین سرمایه نوین</t>
  </si>
  <si>
    <t>1392/02/16</t>
  </si>
  <si>
    <t>سپهر آگاه</t>
  </si>
  <si>
    <t>1392/02/22</t>
  </si>
  <si>
    <t>0.04-</t>
  </si>
  <si>
    <t>1.52-</t>
  </si>
  <si>
    <t>البرز</t>
  </si>
  <si>
    <t>شرت کارگزاری نهایت نگر</t>
  </si>
  <si>
    <t>1392/02/23</t>
  </si>
  <si>
    <t>وضعیت صندوقهای سرمایه گذاری در پایان سال 1391 و پایان اردیبهشت ماه سال 1392(پیوست 1)</t>
  </si>
  <si>
    <t>ارزش صندوق در پایان اردیبهشت ماه سال 1392 (میلیون ريال)</t>
  </si>
  <si>
    <t>و</t>
  </si>
  <si>
    <t>سپرده بانکی</t>
  </si>
  <si>
    <t>کشاورزي درآمد ثابت</t>
  </si>
  <si>
    <t>از ابتدای خرداد ماه سال1391*</t>
  </si>
  <si>
    <t>اردیبهشت ماه 1392</t>
  </si>
  <si>
    <t xml:space="preserve">  *تاریخ گزارشگری: منتهی به 1392/02/31 </t>
  </si>
  <si>
    <t>حجم معاملات و صدور و ابطال صندوق های سرمایه گذاری تا تاریخ 1392/02/31 (پیوست3)</t>
  </si>
  <si>
    <t>توضیح1: ارزش ریالی معاملات صندوق ها درشهریور ماه شامل خرید و فروش، مبلغ 737 میلیارد ریال بوده است.</t>
  </si>
  <si>
    <t>توضیح2: ارزش ریالی معاملات بورس اوراق بهادار تهران در تیر ماه شامل (خرد و بلوک)، مبلغ  13501 میلیارد ریال بوده است.</t>
  </si>
  <si>
    <t>از خرداد ماه سال1391</t>
  </si>
  <si>
    <t>ماه گذشته(اردیبهشت ماه1392)</t>
  </si>
  <si>
    <r>
      <t xml:space="preserve">نسبت فعالیت معاملاتی و سرمایه گذاران صندوق های سرمایه گذاری تا پایان اردیبهشت ماه سال 1392 </t>
    </r>
    <r>
      <rPr>
        <b/>
        <sz val="12"/>
        <color theme="7" tint="0.79998168889431442"/>
        <rFont val="B Nazanin"/>
        <charset val="178"/>
      </rPr>
      <t>(پیوست4)</t>
    </r>
  </si>
  <si>
    <r>
      <t xml:space="preserve">ترکیب داراییهای صندوقهای سرمایه گذاری در اردیبهشت ماه 1392 </t>
    </r>
    <r>
      <rPr>
        <b/>
        <sz val="12"/>
        <color theme="8" tint="0.79998168889431442"/>
        <rFont val="B Nazanin"/>
        <charset val="178"/>
      </rPr>
      <t>(پیوست 2)</t>
    </r>
  </si>
  <si>
    <t>آرین(گلچین)</t>
  </si>
  <si>
    <t xml:space="preserve"> ملت ایران زمین</t>
  </si>
  <si>
    <t>* پیوست 1 براساس ارزش صندوق های سرمایه گذاری در پایان اردیبهشت ماه 1392مرتب شده است.</t>
  </si>
</sst>
</file>

<file path=xl/styles.xml><?xml version="1.0" encoding="utf-8"?>
<styleSheet xmlns="http://schemas.openxmlformats.org/spreadsheetml/2006/main">
  <numFmts count="1">
    <numFmt numFmtId="164" formatCode="#,##0_-;\(#,##0\)"/>
  </numFmts>
  <fonts count="57">
    <font>
      <sz val="11"/>
      <color theme="1"/>
      <name val="Arial"/>
      <family val="2"/>
      <scheme val="minor"/>
    </font>
    <font>
      <sz val="11"/>
      <color theme="1"/>
      <name val="Arial"/>
      <family val="2"/>
      <charset val="178"/>
      <scheme val="minor"/>
    </font>
    <font>
      <sz val="11"/>
      <color theme="1"/>
      <name val="Arial"/>
      <family val="2"/>
      <scheme val="minor"/>
    </font>
    <font>
      <sz val="11"/>
      <color theme="1"/>
      <name val="B Zar"/>
      <charset val="178"/>
    </font>
    <font>
      <sz val="12"/>
      <name val="B Zar"/>
      <charset val="178"/>
    </font>
    <font>
      <sz val="18"/>
      <name val="B Zar"/>
      <charset val="178"/>
    </font>
    <font>
      <sz val="25"/>
      <name val="B Nazanin"/>
      <charset val="178"/>
    </font>
    <font>
      <sz val="25"/>
      <color theme="1"/>
      <name val="B Nazanin"/>
      <charset val="178"/>
    </font>
    <font>
      <sz val="11"/>
      <color theme="1"/>
      <name val="B Nazanin"/>
      <charset val="178"/>
    </font>
    <font>
      <sz val="11"/>
      <name val="Arial"/>
      <family val="2"/>
      <charset val="178"/>
      <scheme val="minor"/>
    </font>
    <font>
      <sz val="10"/>
      <name val="Arial"/>
      <family val="2"/>
    </font>
    <font>
      <sz val="13"/>
      <name val="B Zar"/>
      <charset val="178"/>
    </font>
    <font>
      <sz val="12"/>
      <color indexed="8"/>
      <name val="B Nazanin"/>
      <charset val="178"/>
    </font>
    <font>
      <sz val="11"/>
      <name val="B Nazanin"/>
      <charset val="178"/>
    </font>
    <font>
      <sz val="12"/>
      <name val="B Nazanin"/>
      <charset val="178"/>
    </font>
    <font>
      <sz val="11"/>
      <color theme="1"/>
      <name val="B Lotus"/>
      <charset val="178"/>
    </font>
    <font>
      <sz val="12"/>
      <color theme="1"/>
      <name val="B Nazanin"/>
      <charset val="178"/>
    </font>
    <font>
      <sz val="11"/>
      <color indexed="8"/>
      <name val="B Nazanin"/>
      <charset val="178"/>
    </font>
    <font>
      <sz val="13"/>
      <color theme="1"/>
      <name val="B Nazanin"/>
      <charset val="178"/>
    </font>
    <font>
      <sz val="13"/>
      <name val="B Nazanin"/>
      <charset val="178"/>
    </font>
    <font>
      <b/>
      <sz val="11"/>
      <color theme="1"/>
      <name val="B Nazanin"/>
      <charset val="178"/>
    </font>
    <font>
      <sz val="25"/>
      <color theme="1"/>
      <name val="B Zar"/>
      <charset val="178"/>
    </font>
    <font>
      <sz val="25"/>
      <name val="B Zar"/>
      <charset val="178"/>
    </font>
    <font>
      <sz val="18"/>
      <name val="B Nazanin"/>
      <charset val="178"/>
    </font>
    <font>
      <b/>
      <sz val="25"/>
      <color theme="1"/>
      <name val="B Zar"/>
      <charset val="178"/>
    </font>
    <font>
      <b/>
      <sz val="25"/>
      <name val="B Nazanin"/>
      <charset val="178"/>
    </font>
    <font>
      <b/>
      <sz val="18"/>
      <name val="B Nazanin"/>
      <charset val="178"/>
    </font>
    <font>
      <b/>
      <sz val="25"/>
      <name val="B Zar"/>
      <charset val="178"/>
    </font>
    <font>
      <sz val="11"/>
      <name val="B Zar"/>
      <charset val="178"/>
    </font>
    <font>
      <b/>
      <sz val="14"/>
      <color theme="7" tint="0.79998168889431442"/>
      <name val="B Nazanin"/>
      <charset val="178"/>
    </font>
    <font>
      <b/>
      <sz val="12"/>
      <color theme="7" tint="0.79998168889431442"/>
      <name val="B Nazanin"/>
      <charset val="178"/>
    </font>
    <font>
      <b/>
      <sz val="14"/>
      <color theme="7" tint="0.79998168889431442"/>
      <name val="B Lotus"/>
      <charset val="178"/>
    </font>
    <font>
      <sz val="11"/>
      <color theme="7" tint="0.79998168889431442"/>
      <name val="Arial"/>
      <family val="2"/>
      <scheme val="minor"/>
    </font>
    <font>
      <b/>
      <sz val="11"/>
      <color theme="7" tint="0.79998168889431442"/>
      <name val="B Nazanin"/>
      <charset val="178"/>
    </font>
    <font>
      <b/>
      <sz val="10"/>
      <color theme="7" tint="0.79998168889431442"/>
      <name val="B Nazanin"/>
      <charset val="178"/>
    </font>
    <font>
      <b/>
      <sz val="13"/>
      <color theme="7" tint="0.79998168889431442"/>
      <name val="B Nazanin"/>
      <charset val="178"/>
    </font>
    <font>
      <b/>
      <sz val="11"/>
      <color theme="7" tint="0.79998168889431442"/>
      <name val="Arial"/>
      <family val="2"/>
      <scheme val="minor"/>
    </font>
    <font>
      <b/>
      <sz val="13"/>
      <color theme="7" tint="0.79998168889431442"/>
      <name val="Arial"/>
      <family val="2"/>
      <scheme val="minor"/>
    </font>
    <font>
      <b/>
      <sz val="15"/>
      <color theme="8" tint="0.79998168889431442"/>
      <name val="B Nazanin"/>
      <charset val="178"/>
    </font>
    <font>
      <b/>
      <sz val="11"/>
      <color theme="8" tint="0.79998168889431442"/>
      <name val="B Nazanin"/>
      <charset val="178"/>
    </font>
    <font>
      <b/>
      <sz val="14"/>
      <color theme="8" tint="0.79998168889431442"/>
      <name val="B Nazanin"/>
      <charset val="178"/>
    </font>
    <font>
      <b/>
      <sz val="12"/>
      <color theme="8" tint="0.79998168889431442"/>
      <name val="B Nazanin"/>
      <charset val="178"/>
    </font>
    <font>
      <b/>
      <sz val="10"/>
      <color theme="8" tint="0.79998168889431442"/>
      <name val="B Nazanin"/>
      <charset val="178"/>
    </font>
    <font>
      <b/>
      <sz val="11"/>
      <color theme="8" tint="0.79998168889431442"/>
      <name val="Arial"/>
      <family val="2"/>
      <scheme val="minor"/>
    </font>
    <font>
      <b/>
      <sz val="16"/>
      <color theme="8" tint="0.79998168889431442"/>
      <name val="B Nazanin"/>
      <charset val="178"/>
    </font>
    <font>
      <sz val="22"/>
      <name val="B Nazanin"/>
      <charset val="178"/>
    </font>
    <font>
      <sz val="20"/>
      <name val="B Nazanin"/>
      <charset val="178"/>
    </font>
    <font>
      <b/>
      <sz val="36"/>
      <name val="B Nazanin"/>
      <charset val="178"/>
    </font>
    <font>
      <b/>
      <sz val="30"/>
      <color theme="8" tint="0.79998168889431442"/>
      <name val="B Nazanin"/>
      <charset val="178"/>
    </font>
    <font>
      <b/>
      <sz val="11"/>
      <name val="B Nazanin"/>
      <charset val="178"/>
    </font>
    <font>
      <sz val="11"/>
      <name val="Arial"/>
      <family val="2"/>
      <scheme val="minor"/>
    </font>
    <font>
      <b/>
      <sz val="11"/>
      <name val="Arial"/>
      <family val="2"/>
      <scheme val="minor"/>
    </font>
    <font>
      <sz val="11"/>
      <name val="B Lotus"/>
      <charset val="178"/>
    </font>
    <font>
      <b/>
      <sz val="14"/>
      <name val="B Nazanin"/>
      <charset val="178"/>
    </font>
    <font>
      <b/>
      <sz val="12"/>
      <name val="B Nazanin"/>
      <charset val="178"/>
    </font>
    <font>
      <b/>
      <sz val="10"/>
      <name val="B Nazanin"/>
      <charset val="178"/>
    </font>
    <font>
      <b/>
      <sz val="20"/>
      <color theme="1"/>
      <name val="B Nazanin"/>
      <charset val="178"/>
    </font>
  </fonts>
  <fills count="16">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002060"/>
        <bgColor indexed="64"/>
      </patternFill>
    </fill>
    <fill>
      <patternFill patternType="solid">
        <fgColor rgb="FF660033"/>
        <bgColor indexed="64"/>
      </patternFill>
    </fill>
    <fill>
      <patternFill patternType="solid">
        <fgColor rgb="FF993366"/>
        <bgColor indexed="64"/>
      </patternFill>
    </fill>
    <fill>
      <patternFill patternType="solid">
        <fgColor rgb="FFFF99FF"/>
        <bgColor indexed="64"/>
      </patternFill>
    </fill>
    <fill>
      <patternFill patternType="solid">
        <fgColor rgb="FF336600"/>
        <bgColor indexed="64"/>
      </patternFill>
    </fill>
    <fill>
      <patternFill patternType="solid">
        <fgColor rgb="FF99CC00"/>
        <bgColor indexed="64"/>
      </patternFill>
    </fill>
    <fill>
      <patternFill patternType="solid">
        <fgColor rgb="FF669900"/>
        <bgColor indexed="64"/>
      </patternFill>
    </fill>
    <fill>
      <patternFill patternType="solid">
        <fgColor rgb="FF333300"/>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bottom/>
      <diagonal/>
    </border>
    <border>
      <left/>
      <right style="medium">
        <color indexed="64"/>
      </right>
      <top/>
      <bottom/>
      <diagonal/>
    </border>
    <border>
      <left/>
      <right/>
      <top style="medium">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s>
  <cellStyleXfs count="4">
    <xf numFmtId="0" fontId="0" fillId="0" borderId="0"/>
    <xf numFmtId="0" fontId="1" fillId="0" borderId="0"/>
    <xf numFmtId="0" fontId="2" fillId="0" borderId="0"/>
    <xf numFmtId="0" fontId="10" fillId="0" borderId="0"/>
  </cellStyleXfs>
  <cellXfs count="390">
    <xf numFmtId="0" fontId="0" fillId="0" borderId="0" xfId="0"/>
    <xf numFmtId="0" fontId="3" fillId="0" borderId="0" xfId="0" applyFont="1" applyAlignment="1">
      <alignment horizontal="center" vertical="center" readingOrder="2"/>
    </xf>
    <xf numFmtId="1" fontId="6" fillId="0" borderId="1" xfId="0" applyNumberFormat="1" applyFont="1" applyFill="1" applyBorder="1" applyAlignment="1">
      <alignment horizontal="center" vertical="center" readingOrder="2"/>
    </xf>
    <xf numFmtId="0" fontId="8" fillId="0" borderId="0" xfId="0" applyFont="1" applyAlignment="1">
      <alignment horizontal="center" vertical="center" readingOrder="2"/>
    </xf>
    <xf numFmtId="2" fontId="0" fillId="0" borderId="0" xfId="0" applyNumberFormat="1"/>
    <xf numFmtId="2" fontId="8" fillId="0" borderId="0" xfId="0" applyNumberFormat="1" applyFont="1"/>
    <xf numFmtId="0" fontId="9" fillId="0" borderId="0" xfId="0" applyFont="1"/>
    <xf numFmtId="0" fontId="8" fillId="0" borderId="8" xfId="0" applyFont="1" applyFill="1" applyBorder="1"/>
    <xf numFmtId="0" fontId="8" fillId="0" borderId="0" xfId="0" applyFont="1" applyFill="1"/>
    <xf numFmtId="0" fontId="8" fillId="0" borderId="0" xfId="0" applyFont="1"/>
    <xf numFmtId="0" fontId="8" fillId="0" borderId="0" xfId="0" applyFont="1" applyAlignment="1">
      <alignment horizontal="center"/>
    </xf>
    <xf numFmtId="3" fontId="0" fillId="0" borderId="0" xfId="0" applyNumberFormat="1"/>
    <xf numFmtId="9" fontId="0" fillId="0" borderId="0" xfId="0" applyNumberFormat="1"/>
    <xf numFmtId="3" fontId="6" fillId="0" borderId="1" xfId="0" applyNumberFormat="1" applyFont="1" applyFill="1" applyBorder="1" applyAlignment="1">
      <alignment horizontal="center" vertical="center"/>
    </xf>
    <xf numFmtId="2" fontId="6" fillId="0" borderId="1" xfId="0" applyNumberFormat="1" applyFont="1" applyFill="1" applyBorder="1" applyAlignment="1">
      <alignment horizontal="center" vertical="center" readingOrder="1"/>
    </xf>
    <xf numFmtId="0" fontId="6" fillId="0" borderId="1" xfId="0" applyFont="1" applyFill="1" applyBorder="1" applyAlignment="1">
      <alignment horizontal="center" vertical="center" readingOrder="2"/>
    </xf>
    <xf numFmtId="3" fontId="6" fillId="0" borderId="1" xfId="0" applyNumberFormat="1" applyFont="1" applyFill="1" applyBorder="1" applyAlignment="1">
      <alignment horizontal="center" vertical="center" readingOrder="2"/>
    </xf>
    <xf numFmtId="2" fontId="9" fillId="0" borderId="0" xfId="0" applyNumberFormat="1" applyFont="1"/>
    <xf numFmtId="0" fontId="8" fillId="0" borderId="21" xfId="0" applyFont="1" applyFill="1" applyBorder="1" applyAlignment="1">
      <alignment horizontal="center" vertical="center" readingOrder="2"/>
    </xf>
    <xf numFmtId="0" fontId="12" fillId="0" borderId="2" xfId="0" applyFont="1" applyFill="1" applyBorder="1" applyAlignment="1">
      <alignment vertical="center"/>
    </xf>
    <xf numFmtId="3" fontId="13" fillId="0" borderId="2" xfId="0" applyNumberFormat="1" applyFont="1" applyFill="1" applyBorder="1" applyAlignment="1">
      <alignment horizontal="center"/>
    </xf>
    <xf numFmtId="2" fontId="13" fillId="0" borderId="2" xfId="0" applyNumberFormat="1" applyFont="1" applyFill="1" applyBorder="1" applyAlignment="1">
      <alignment horizontal="center"/>
    </xf>
    <xf numFmtId="2" fontId="8" fillId="0" borderId="22" xfId="0" applyNumberFormat="1" applyFont="1" applyFill="1" applyBorder="1" applyAlignment="1">
      <alignment horizontal="center"/>
    </xf>
    <xf numFmtId="0" fontId="0" fillId="0" borderId="0" xfId="0" applyFill="1"/>
    <xf numFmtId="2" fontId="8" fillId="0" borderId="2" xfId="0" applyNumberFormat="1" applyFont="1" applyFill="1" applyBorder="1" applyAlignment="1">
      <alignment horizontal="center"/>
    </xf>
    <xf numFmtId="0" fontId="12" fillId="0" borderId="17" xfId="0" applyFont="1" applyFill="1" applyBorder="1" applyAlignment="1">
      <alignment vertical="center"/>
    </xf>
    <xf numFmtId="0" fontId="8" fillId="0" borderId="21" xfId="0" applyFont="1" applyBorder="1" applyAlignment="1">
      <alignment horizontal="center" vertical="center" readingOrder="2"/>
    </xf>
    <xf numFmtId="0" fontId="8" fillId="0" borderId="21" xfId="0" applyFont="1" applyFill="1" applyBorder="1" applyAlignment="1">
      <alignment horizontal="center"/>
    </xf>
    <xf numFmtId="0" fontId="12" fillId="0" borderId="2" xfId="2" applyFont="1" applyFill="1" applyBorder="1" applyAlignment="1">
      <alignment vertical="center"/>
    </xf>
    <xf numFmtId="164" fontId="14" fillId="0" borderId="2" xfId="2" applyNumberFormat="1" applyFont="1" applyFill="1" applyBorder="1" applyAlignment="1">
      <alignment horizontal="center" vertical="center"/>
    </xf>
    <xf numFmtId="9" fontId="8" fillId="0" borderId="0" xfId="0" applyNumberFormat="1" applyFont="1" applyFill="1"/>
    <xf numFmtId="0" fontId="13" fillId="0" borderId="0" xfId="0" applyFont="1" applyFill="1"/>
    <xf numFmtId="0" fontId="14" fillId="0" borderId="2" xfId="2" applyFont="1" applyFill="1" applyBorder="1" applyAlignment="1">
      <alignment vertical="center"/>
    </xf>
    <xf numFmtId="0" fontId="14" fillId="0" borderId="17" xfId="2" applyFont="1" applyFill="1" applyBorder="1" applyAlignment="1">
      <alignment vertical="center"/>
    </xf>
    <xf numFmtId="0" fontId="12" fillId="0" borderId="17" xfId="2" applyFont="1" applyFill="1" applyBorder="1" applyAlignment="1">
      <alignment vertical="center"/>
    </xf>
    <xf numFmtId="0" fontId="16" fillId="0" borderId="2" xfId="0" applyFont="1" applyFill="1" applyBorder="1"/>
    <xf numFmtId="0" fontId="16" fillId="0" borderId="17" xfId="0" applyFont="1" applyFill="1" applyBorder="1"/>
    <xf numFmtId="0" fontId="8" fillId="0" borderId="0" xfId="0" applyFont="1" applyBorder="1" applyAlignment="1">
      <alignment horizontal="right" readingOrder="2"/>
    </xf>
    <xf numFmtId="0" fontId="8" fillId="0" borderId="21" xfId="2" applyFont="1" applyFill="1" applyBorder="1" applyAlignment="1">
      <alignment horizontal="center"/>
    </xf>
    <xf numFmtId="0" fontId="12" fillId="0" borderId="2" xfId="2" applyFont="1" applyFill="1" applyBorder="1" applyAlignment="1">
      <alignment horizontal="right" vertical="center"/>
    </xf>
    <xf numFmtId="3" fontId="17" fillId="0" borderId="2" xfId="2" applyNumberFormat="1" applyFont="1" applyFill="1" applyBorder="1" applyAlignment="1">
      <alignment horizontal="center" vertical="center"/>
    </xf>
    <xf numFmtId="3" fontId="13" fillId="0" borderId="2" xfId="2" applyNumberFormat="1" applyFont="1" applyFill="1" applyBorder="1" applyAlignment="1">
      <alignment horizontal="center" vertical="center"/>
    </xf>
    <xf numFmtId="9" fontId="18" fillId="0" borderId="2" xfId="0" applyNumberFormat="1" applyFont="1" applyFill="1" applyBorder="1" applyAlignment="1">
      <alignment horizontal="center" vertical="center"/>
    </xf>
    <xf numFmtId="9" fontId="18" fillId="0" borderId="22" xfId="0" applyNumberFormat="1" applyFont="1" applyFill="1" applyBorder="1" applyAlignment="1">
      <alignment horizontal="center" vertical="center"/>
    </xf>
    <xf numFmtId="0" fontId="0" fillId="0" borderId="8" xfId="0" applyFill="1" applyBorder="1" applyAlignment="1">
      <alignment horizontal="center"/>
    </xf>
    <xf numFmtId="0" fontId="8" fillId="2" borderId="0" xfId="2" applyFont="1" applyFill="1" applyBorder="1" applyAlignment="1"/>
    <xf numFmtId="0" fontId="2" fillId="2" borderId="0" xfId="2" applyFill="1" applyBorder="1"/>
    <xf numFmtId="9" fontId="13" fillId="2" borderId="0" xfId="2" applyNumberFormat="1" applyFont="1" applyFill="1" applyBorder="1" applyAlignment="1">
      <alignment horizontal="center" vertical="center"/>
    </xf>
    <xf numFmtId="3" fontId="13" fillId="2" borderId="0" xfId="2" applyNumberFormat="1" applyFont="1" applyFill="1" applyBorder="1" applyAlignment="1">
      <alignment horizontal="center" vertical="center"/>
    </xf>
    <xf numFmtId="0" fontId="2" fillId="2" borderId="0" xfId="2" applyFont="1" applyFill="1" applyBorder="1" applyAlignment="1">
      <alignment horizontal="center"/>
    </xf>
    <xf numFmtId="0" fontId="3" fillId="0" borderId="0" xfId="0" applyFont="1"/>
    <xf numFmtId="164" fontId="14" fillId="0" borderId="17" xfId="2" applyNumberFormat="1" applyFont="1" applyFill="1" applyBorder="1" applyAlignment="1">
      <alignment horizontal="center" vertical="center"/>
    </xf>
    <xf numFmtId="0" fontId="0" fillId="2" borderId="0" xfId="0" applyFill="1"/>
    <xf numFmtId="1" fontId="6" fillId="0" borderId="4" xfId="0" applyNumberFormat="1" applyFont="1" applyFill="1" applyBorder="1" applyAlignment="1">
      <alignment horizontal="center" vertical="center" readingOrder="2"/>
    </xf>
    <xf numFmtId="2" fontId="6" fillId="0" borderId="4" xfId="0" applyNumberFormat="1" applyFont="1" applyFill="1" applyBorder="1" applyAlignment="1">
      <alignment horizontal="center" vertical="center" readingOrder="1"/>
    </xf>
    <xf numFmtId="0" fontId="6" fillId="0" borderId="4" xfId="0" applyFont="1" applyFill="1" applyBorder="1" applyAlignment="1">
      <alignment horizontal="center" vertical="center" readingOrder="2"/>
    </xf>
    <xf numFmtId="3" fontId="6" fillId="0" borderId="4" xfId="0" applyNumberFormat="1" applyFont="1" applyFill="1" applyBorder="1" applyAlignment="1">
      <alignment horizontal="center" vertical="center" readingOrder="2"/>
    </xf>
    <xf numFmtId="1" fontId="6" fillId="5" borderId="1" xfId="0" applyNumberFormat="1" applyFont="1" applyFill="1" applyBorder="1" applyAlignment="1">
      <alignment horizontal="center" vertical="center" readingOrder="2"/>
    </xf>
    <xf numFmtId="3" fontId="6" fillId="5" borderId="1" xfId="0" applyNumberFormat="1" applyFont="1" applyFill="1" applyBorder="1" applyAlignment="1">
      <alignment horizontal="center" vertical="center"/>
    </xf>
    <xf numFmtId="2" fontId="6" fillId="5" borderId="1" xfId="0" applyNumberFormat="1" applyFont="1" applyFill="1" applyBorder="1" applyAlignment="1">
      <alignment horizontal="center" vertical="center" readingOrder="1"/>
    </xf>
    <xf numFmtId="0" fontId="6" fillId="5" borderId="1" xfId="0" applyFont="1" applyFill="1" applyBorder="1" applyAlignment="1">
      <alignment horizontal="center" vertical="center" readingOrder="2"/>
    </xf>
    <xf numFmtId="3" fontId="6" fillId="5" borderId="1" xfId="0" applyNumberFormat="1" applyFont="1" applyFill="1" applyBorder="1" applyAlignment="1">
      <alignment horizontal="center" vertical="center" readingOrder="2"/>
    </xf>
    <xf numFmtId="0" fontId="6" fillId="5" borderId="1" xfId="0" applyNumberFormat="1" applyFont="1" applyFill="1" applyBorder="1" applyAlignment="1">
      <alignment horizontal="center" vertical="center" readingOrder="2"/>
    </xf>
    <xf numFmtId="0" fontId="6" fillId="0" borderId="1" xfId="0" applyNumberFormat="1" applyFont="1" applyFill="1" applyBorder="1" applyAlignment="1">
      <alignment horizontal="center" vertical="center" readingOrder="2"/>
    </xf>
    <xf numFmtId="0" fontId="6" fillId="5" borderId="1" xfId="0" applyFont="1" applyFill="1" applyBorder="1" applyAlignment="1">
      <alignment horizontal="center" vertical="center" wrapText="1" readingOrder="2"/>
    </xf>
    <xf numFmtId="3" fontId="22" fillId="0" borderId="0" xfId="0" applyNumberFormat="1" applyFont="1" applyFill="1" applyAlignment="1">
      <alignment vertical="center" readingOrder="2"/>
    </xf>
    <xf numFmtId="0" fontId="6" fillId="0" borderId="0" xfId="0" applyNumberFormat="1" applyFont="1" applyFill="1" applyBorder="1" applyAlignment="1">
      <alignment horizontal="center" vertical="center" readingOrder="2"/>
    </xf>
    <xf numFmtId="0" fontId="23" fillId="5" borderId="1" xfId="0" applyFont="1" applyFill="1" applyBorder="1" applyAlignment="1">
      <alignment horizontal="center" vertical="center" wrapText="1" readingOrder="2"/>
    </xf>
    <xf numFmtId="0" fontId="23" fillId="0" borderId="1" xfId="0" applyFont="1" applyFill="1" applyBorder="1" applyAlignment="1">
      <alignment horizontal="center" vertical="center" wrapText="1" readingOrder="2"/>
    </xf>
    <xf numFmtId="0" fontId="23" fillId="0" borderId="9" xfId="0" applyFont="1" applyFill="1" applyBorder="1" applyAlignment="1">
      <alignment horizontal="center" vertical="center" wrapText="1" readingOrder="2"/>
    </xf>
    <xf numFmtId="0" fontId="23" fillId="0" borderId="1" xfId="0" applyNumberFormat="1" applyFont="1" applyFill="1" applyBorder="1" applyAlignment="1">
      <alignment horizontal="center" vertical="center" readingOrder="2"/>
    </xf>
    <xf numFmtId="0" fontId="23" fillId="5" borderId="1" xfId="0" applyNumberFormat="1" applyFont="1" applyFill="1" applyBorder="1" applyAlignment="1">
      <alignment horizontal="center" vertical="center" readingOrder="2"/>
    </xf>
    <xf numFmtId="0" fontId="14" fillId="0" borderId="31" xfId="2" applyFont="1" applyFill="1" applyBorder="1" applyAlignment="1">
      <alignment vertical="center"/>
    </xf>
    <xf numFmtId="0" fontId="26" fillId="4" borderId="1" xfId="0" applyFont="1" applyFill="1" applyBorder="1" applyAlignment="1">
      <alignment horizontal="center" vertical="center" readingOrder="2"/>
    </xf>
    <xf numFmtId="0" fontId="25" fillId="4" borderId="1" xfId="0" applyFont="1" applyFill="1" applyBorder="1" applyAlignment="1">
      <alignment horizontal="center" vertical="center" readingOrder="2"/>
    </xf>
    <xf numFmtId="3" fontId="25" fillId="4" borderId="1" xfId="0" applyNumberFormat="1" applyFont="1" applyFill="1" applyBorder="1" applyAlignment="1">
      <alignment horizontal="center" vertical="center" readingOrder="2"/>
    </xf>
    <xf numFmtId="1" fontId="25" fillId="4" borderId="1" xfId="0" applyNumberFormat="1" applyFont="1" applyFill="1" applyBorder="1" applyAlignment="1">
      <alignment horizontal="center" vertical="center" readingOrder="2"/>
    </xf>
    <xf numFmtId="2" fontId="25" fillId="4" borderId="1" xfId="0" applyNumberFormat="1" applyFont="1" applyFill="1" applyBorder="1" applyAlignment="1">
      <alignment horizontal="center" vertical="center" readingOrder="1"/>
    </xf>
    <xf numFmtId="3" fontId="25" fillId="4" borderId="1" xfId="0" applyNumberFormat="1" applyFont="1" applyFill="1" applyBorder="1" applyAlignment="1">
      <alignment horizontal="center" vertical="center" wrapText="1" readingOrder="2"/>
    </xf>
    <xf numFmtId="2" fontId="25" fillId="4" borderId="1" xfId="0" applyNumberFormat="1" applyFont="1" applyFill="1" applyBorder="1" applyAlignment="1">
      <alignment horizontal="center" vertical="center"/>
    </xf>
    <xf numFmtId="2" fontId="25" fillId="4" borderId="1" xfId="0" applyNumberFormat="1" applyFont="1" applyFill="1" applyBorder="1" applyAlignment="1">
      <alignment horizontal="center" vertical="center" wrapText="1" readingOrder="1"/>
    </xf>
    <xf numFmtId="3" fontId="25" fillId="4" borderId="1" xfId="0" applyNumberFormat="1" applyFont="1" applyFill="1" applyBorder="1" applyAlignment="1">
      <alignment horizontal="center" vertical="center"/>
    </xf>
    <xf numFmtId="0" fontId="26" fillId="4" borderId="1" xfId="0" applyNumberFormat="1" applyFont="1" applyFill="1" applyBorder="1" applyAlignment="1">
      <alignment horizontal="center" vertical="center" readingOrder="2"/>
    </xf>
    <xf numFmtId="0" fontId="25" fillId="4" borderId="4" xfId="0" applyNumberFormat="1" applyFont="1" applyFill="1" applyBorder="1" applyAlignment="1">
      <alignment horizontal="center" vertical="center" readingOrder="2"/>
    </xf>
    <xf numFmtId="3" fontId="25" fillId="4" borderId="4" xfId="0" applyNumberFormat="1" applyFont="1" applyFill="1" applyBorder="1" applyAlignment="1">
      <alignment horizontal="center" vertical="center" readingOrder="2"/>
    </xf>
    <xf numFmtId="0" fontId="25" fillId="4" borderId="4" xfId="0" applyFont="1" applyFill="1" applyBorder="1" applyAlignment="1">
      <alignment horizontal="center" vertical="center" readingOrder="2"/>
    </xf>
    <xf numFmtId="1" fontId="25" fillId="4" borderId="4" xfId="0" applyNumberFormat="1" applyFont="1" applyFill="1" applyBorder="1" applyAlignment="1">
      <alignment horizontal="center" vertical="center" readingOrder="2"/>
    </xf>
    <xf numFmtId="2" fontId="25" fillId="4" borderId="4" xfId="0" applyNumberFormat="1" applyFont="1" applyFill="1" applyBorder="1" applyAlignment="1">
      <alignment horizontal="center" vertical="center" wrapText="1"/>
    </xf>
    <xf numFmtId="2" fontId="25" fillId="4" borderId="4" xfId="0" applyNumberFormat="1" applyFont="1" applyFill="1" applyBorder="1" applyAlignment="1">
      <alignment horizontal="center" vertical="center" wrapText="1" readingOrder="1"/>
    </xf>
    <xf numFmtId="3" fontId="25" fillId="4" borderId="4" xfId="0" applyNumberFormat="1" applyFont="1" applyFill="1" applyBorder="1" applyAlignment="1">
      <alignment horizontal="center" vertical="center" wrapText="1" readingOrder="2"/>
    </xf>
    <xf numFmtId="3" fontId="27" fillId="0" borderId="0" xfId="0" applyNumberFormat="1" applyFont="1" applyFill="1" applyAlignment="1">
      <alignment vertical="center" readingOrder="2"/>
    </xf>
    <xf numFmtId="3" fontId="25" fillId="4" borderId="1" xfId="0" applyNumberFormat="1" applyFont="1" applyFill="1" applyBorder="1" applyAlignment="1">
      <alignment horizontal="center" vertical="center" wrapText="1"/>
    </xf>
    <xf numFmtId="3" fontId="11" fillId="0" borderId="0" xfId="0" applyNumberFormat="1" applyFont="1" applyFill="1" applyAlignment="1">
      <alignment vertical="center" readingOrder="2"/>
    </xf>
    <xf numFmtId="0" fontId="3" fillId="0" borderId="0" xfId="0" applyFont="1" applyFill="1" applyAlignment="1">
      <alignment vertical="center" readingOrder="2"/>
    </xf>
    <xf numFmtId="0" fontId="3" fillId="0" borderId="0" xfId="0" applyFont="1" applyAlignment="1">
      <alignment vertical="center" readingOrder="2"/>
    </xf>
    <xf numFmtId="0" fontId="23" fillId="5" borderId="9" xfId="0" applyFont="1" applyFill="1" applyBorder="1" applyAlignment="1">
      <alignment horizontal="center" vertical="center" wrapText="1" readingOrder="2"/>
    </xf>
    <xf numFmtId="0" fontId="4" fillId="0" borderId="0" xfId="0" applyFont="1" applyAlignment="1">
      <alignment horizontal="right" vertical="center" readingOrder="2"/>
    </xf>
    <xf numFmtId="0" fontId="5" fillId="0" borderId="0" xfId="0" applyFont="1" applyAlignment="1">
      <alignment horizontal="center" vertical="center" readingOrder="2"/>
    </xf>
    <xf numFmtId="1" fontId="3" fillId="0" borderId="0" xfId="0" applyNumberFormat="1" applyFont="1" applyAlignment="1">
      <alignment horizontal="center" vertical="center" readingOrder="2"/>
    </xf>
    <xf numFmtId="2" fontId="3" fillId="0" borderId="0" xfId="0" applyNumberFormat="1" applyFont="1" applyAlignment="1">
      <alignment horizontal="center" vertical="center" readingOrder="2"/>
    </xf>
    <xf numFmtId="3" fontId="3" fillId="0" borderId="0" xfId="0" applyNumberFormat="1" applyFont="1" applyAlignment="1">
      <alignment horizontal="center" vertical="center" readingOrder="2"/>
    </xf>
    <xf numFmtId="0" fontId="21" fillId="0" borderId="0" xfId="0" applyFont="1" applyFill="1" applyAlignment="1">
      <alignment vertical="center" readingOrder="2"/>
    </xf>
    <xf numFmtId="0" fontId="21" fillId="5" borderId="0" xfId="0" applyFont="1" applyFill="1" applyAlignment="1">
      <alignment vertical="center" readingOrder="2"/>
    </xf>
    <xf numFmtId="0" fontId="6" fillId="5" borderId="4" xfId="0" applyFont="1" applyFill="1" applyBorder="1" applyAlignment="1">
      <alignment horizontal="center" vertical="center" readingOrder="2"/>
    </xf>
    <xf numFmtId="1" fontId="6" fillId="5" borderId="4" xfId="0" applyNumberFormat="1" applyFont="1" applyFill="1" applyBorder="1" applyAlignment="1">
      <alignment horizontal="center" vertical="center" readingOrder="2"/>
    </xf>
    <xf numFmtId="0" fontId="24" fillId="4" borderId="0" xfId="0" applyFont="1" applyFill="1" applyAlignment="1">
      <alignment vertical="center" readingOrder="2"/>
    </xf>
    <xf numFmtId="0" fontId="24" fillId="0" borderId="0" xfId="0" applyFont="1" applyFill="1" applyAlignment="1">
      <alignment vertical="center" readingOrder="2"/>
    </xf>
    <xf numFmtId="2" fontId="25" fillId="4" borderId="1" xfId="0" applyNumberFormat="1" applyFont="1" applyFill="1" applyBorder="1" applyAlignment="1">
      <alignment horizontal="center" vertical="center" readingOrder="2"/>
    </xf>
    <xf numFmtId="3" fontId="25" fillId="4" borderId="1" xfId="0" applyNumberFormat="1" applyFont="1" applyFill="1" applyBorder="1" applyAlignment="1">
      <alignment horizontal="center" vertical="center" wrapText="1" readingOrder="1"/>
    </xf>
    <xf numFmtId="0" fontId="28" fillId="0" borderId="0" xfId="0" applyFont="1" applyAlignment="1">
      <alignment vertical="center" readingOrder="2"/>
    </xf>
    <xf numFmtId="3" fontId="6" fillId="5" borderId="4" xfId="0" applyNumberFormat="1" applyFont="1" applyFill="1" applyBorder="1" applyAlignment="1">
      <alignment horizontal="center" vertical="center" readingOrder="2"/>
    </xf>
    <xf numFmtId="0" fontId="21" fillId="0" borderId="0" xfId="0" applyFont="1" applyFill="1" applyAlignment="1">
      <alignment horizontal="center" vertical="center" readingOrder="2"/>
    </xf>
    <xf numFmtId="0" fontId="24" fillId="0" borderId="0" xfId="0" applyFont="1" applyFill="1" applyAlignment="1">
      <alignment horizontal="center" vertical="center" readingOrder="2"/>
    </xf>
    <xf numFmtId="0" fontId="3" fillId="0" borderId="0" xfId="0" applyFont="1" applyFill="1" applyAlignment="1">
      <alignment horizontal="center" vertical="center" readingOrder="2"/>
    </xf>
    <xf numFmtId="0" fontId="15" fillId="0" borderId="0" xfId="0" applyFont="1"/>
    <xf numFmtId="0" fontId="12" fillId="0" borderId="33" xfId="2" applyFont="1" applyFill="1" applyBorder="1" applyAlignment="1">
      <alignment vertical="center"/>
    </xf>
    <xf numFmtId="3" fontId="0" fillId="0" borderId="0" xfId="0" applyNumberFormat="1" applyFill="1" applyBorder="1"/>
    <xf numFmtId="0" fontId="14" fillId="0" borderId="2" xfId="2" applyFont="1" applyFill="1" applyBorder="1" applyAlignment="1">
      <alignment horizontal="right" vertical="center"/>
    </xf>
    <xf numFmtId="9" fontId="19" fillId="0" borderId="2" xfId="2" applyNumberFormat="1" applyFont="1" applyFill="1" applyBorder="1" applyAlignment="1">
      <alignment horizontal="center" vertical="center"/>
    </xf>
    <xf numFmtId="9" fontId="19" fillId="0" borderId="22" xfId="2" applyNumberFormat="1" applyFont="1" applyFill="1" applyBorder="1" applyAlignment="1">
      <alignment horizontal="center" vertical="center"/>
    </xf>
    <xf numFmtId="0" fontId="0" fillId="0" borderId="0" xfId="0" applyFill="1" applyAlignment="1">
      <alignment horizontal="center"/>
    </xf>
    <xf numFmtId="0" fontId="14" fillId="0" borderId="17" xfId="2" applyFont="1" applyFill="1" applyBorder="1" applyAlignment="1">
      <alignment horizontal="right" vertical="center"/>
    </xf>
    <xf numFmtId="0" fontId="0" fillId="6" borderId="0" xfId="0" applyFill="1"/>
    <xf numFmtId="3" fontId="32" fillId="0" borderId="0" xfId="0" applyNumberFormat="1" applyFont="1" applyFill="1"/>
    <xf numFmtId="0" fontId="32" fillId="0" borderId="0" xfId="0" applyFont="1" applyFill="1" applyAlignment="1">
      <alignment horizontal="center"/>
    </xf>
    <xf numFmtId="0" fontId="32" fillId="0" borderId="0" xfId="0" applyFont="1" applyFill="1"/>
    <xf numFmtId="3" fontId="0" fillId="0" borderId="0" xfId="0" applyNumberFormat="1" applyFill="1"/>
    <xf numFmtId="3" fontId="3" fillId="0" borderId="0" xfId="0" applyNumberFormat="1" applyFont="1" applyFill="1"/>
    <xf numFmtId="0" fontId="3" fillId="0" borderId="0" xfId="0" applyFont="1" applyFill="1" applyAlignment="1">
      <alignment horizontal="center"/>
    </xf>
    <xf numFmtId="0" fontId="3" fillId="0" borderId="0" xfId="0" applyFont="1" applyFill="1"/>
    <xf numFmtId="3" fontId="36" fillId="0" borderId="0" xfId="0" applyNumberFormat="1" applyFont="1" applyFill="1" applyBorder="1"/>
    <xf numFmtId="0" fontId="36" fillId="0" borderId="8" xfId="0" applyFont="1" applyFill="1" applyBorder="1" applyAlignment="1">
      <alignment horizontal="center"/>
    </xf>
    <xf numFmtId="0" fontId="36" fillId="0" borderId="0" xfId="0" applyFont="1" applyFill="1"/>
    <xf numFmtId="0" fontId="39" fillId="0" borderId="0" xfId="0" applyFont="1" applyFill="1"/>
    <xf numFmtId="0" fontId="9" fillId="0" borderId="0" xfId="0" applyFont="1" applyFill="1"/>
    <xf numFmtId="0" fontId="14" fillId="0" borderId="2" xfId="0" applyFont="1" applyFill="1" applyBorder="1" applyAlignment="1">
      <alignment vertical="center"/>
    </xf>
    <xf numFmtId="0" fontId="0" fillId="0" borderId="36" xfId="0" applyFill="1" applyBorder="1"/>
    <xf numFmtId="0" fontId="8" fillId="6" borderId="21" xfId="0" applyFont="1" applyFill="1" applyBorder="1" applyAlignment="1">
      <alignment horizontal="center" vertical="center" readingOrder="2"/>
    </xf>
    <xf numFmtId="0" fontId="12" fillId="6" borderId="2" xfId="0" applyFont="1" applyFill="1" applyBorder="1" applyAlignment="1">
      <alignment vertical="center"/>
    </xf>
    <xf numFmtId="3" fontId="13" fillId="6" borderId="2" xfId="0" applyNumberFormat="1" applyFont="1" applyFill="1" applyBorder="1" applyAlignment="1">
      <alignment horizontal="center"/>
    </xf>
    <xf numFmtId="2" fontId="13" fillId="6" borderId="2" xfId="0" applyNumberFormat="1" applyFont="1" applyFill="1" applyBorder="1" applyAlignment="1">
      <alignment horizontal="center"/>
    </xf>
    <xf numFmtId="2" fontId="8" fillId="6" borderId="2" xfId="0" applyNumberFormat="1" applyFont="1" applyFill="1" applyBorder="1" applyAlignment="1">
      <alignment horizontal="center"/>
    </xf>
    <xf numFmtId="2" fontId="8" fillId="6" borderId="22" xfId="0" applyNumberFormat="1" applyFont="1" applyFill="1" applyBorder="1" applyAlignment="1">
      <alignment horizontal="center"/>
    </xf>
    <xf numFmtId="0" fontId="12" fillId="6" borderId="17" xfId="0" applyFont="1" applyFill="1" applyBorder="1" applyAlignment="1">
      <alignment vertical="center"/>
    </xf>
    <xf numFmtId="0" fontId="43" fillId="7" borderId="0" xfId="0" applyFont="1" applyFill="1"/>
    <xf numFmtId="2" fontId="41" fillId="7" borderId="32" xfId="0" applyNumberFormat="1" applyFont="1" applyFill="1" applyBorder="1" applyAlignment="1">
      <alignment horizontal="center" vertical="center"/>
    </xf>
    <xf numFmtId="3" fontId="39" fillId="7" borderId="2" xfId="0" applyNumberFormat="1" applyFont="1" applyFill="1" applyBorder="1" applyAlignment="1">
      <alignment horizontal="center"/>
    </xf>
    <xf numFmtId="2" fontId="39" fillId="7" borderId="2" xfId="0" applyNumberFormat="1" applyFont="1" applyFill="1" applyBorder="1" applyAlignment="1">
      <alignment horizontal="center"/>
    </xf>
    <xf numFmtId="4" fontId="39" fillId="7" borderId="2" xfId="0" applyNumberFormat="1" applyFont="1" applyFill="1" applyBorder="1" applyAlignment="1">
      <alignment horizontal="center"/>
    </xf>
    <xf numFmtId="2" fontId="39" fillId="7" borderId="22" xfId="0" applyNumberFormat="1" applyFont="1" applyFill="1" applyBorder="1" applyAlignment="1">
      <alignment horizontal="center"/>
    </xf>
    <xf numFmtId="3" fontId="39" fillId="7" borderId="2" xfId="0" applyNumberFormat="1" applyFont="1" applyFill="1" applyBorder="1" applyAlignment="1">
      <alignment horizontal="center" vertical="center"/>
    </xf>
    <xf numFmtId="0" fontId="43" fillId="0" borderId="36" xfId="0" applyFont="1" applyFill="1" applyBorder="1"/>
    <xf numFmtId="0" fontId="43" fillId="0" borderId="0" xfId="0" applyFont="1" applyFill="1"/>
    <xf numFmtId="0" fontId="15" fillId="0" borderId="0" xfId="0" applyFont="1" applyFill="1"/>
    <xf numFmtId="0" fontId="44" fillId="0" borderId="0" xfId="0" applyFont="1" applyFill="1" applyAlignment="1">
      <alignment vertical="center" readingOrder="2"/>
    </xf>
    <xf numFmtId="3" fontId="44" fillId="0" borderId="0" xfId="0" applyNumberFormat="1" applyFont="1" applyFill="1" applyAlignment="1">
      <alignment vertical="center" readingOrder="2"/>
    </xf>
    <xf numFmtId="0" fontId="44" fillId="4" borderId="1" xfId="0" applyFont="1" applyFill="1" applyBorder="1" applyAlignment="1">
      <alignment horizontal="center" vertical="center" readingOrder="2"/>
    </xf>
    <xf numFmtId="0" fontId="44" fillId="4" borderId="1" xfId="0" applyFont="1" applyFill="1" applyBorder="1" applyAlignment="1">
      <alignment horizontal="center" vertical="center" wrapText="1" readingOrder="2"/>
    </xf>
    <xf numFmtId="2" fontId="44" fillId="4" borderId="1" xfId="0" applyNumberFormat="1" applyFont="1" applyFill="1" applyBorder="1" applyAlignment="1">
      <alignment horizontal="center" vertical="center" wrapText="1" readingOrder="2"/>
    </xf>
    <xf numFmtId="3" fontId="44" fillId="4" borderId="1" xfId="0" applyNumberFormat="1" applyFont="1" applyFill="1" applyBorder="1" applyAlignment="1">
      <alignment horizontal="center" vertical="center" wrapText="1" readingOrder="2"/>
    </xf>
    <xf numFmtId="0" fontId="44" fillId="0" borderId="0" xfId="0" applyFont="1" applyFill="1" applyAlignment="1">
      <alignment horizontal="center" vertical="center" readingOrder="2"/>
    </xf>
    <xf numFmtId="0" fontId="44" fillId="4" borderId="0" xfId="0" applyFont="1" applyFill="1" applyAlignment="1">
      <alignment vertical="center" readingOrder="2"/>
    </xf>
    <xf numFmtId="0" fontId="46" fillId="5" borderId="1" xfId="0" applyFont="1" applyFill="1" applyBorder="1" applyAlignment="1">
      <alignment horizontal="right" vertical="center" readingOrder="2"/>
    </xf>
    <xf numFmtId="0" fontId="46" fillId="0" borderId="1" xfId="0" applyFont="1" applyFill="1" applyBorder="1" applyAlignment="1">
      <alignment vertical="center" readingOrder="2"/>
    </xf>
    <xf numFmtId="0" fontId="46" fillId="0" borderId="1" xfId="0" applyFont="1" applyFill="1" applyBorder="1" applyAlignment="1">
      <alignment horizontal="right" vertical="center" readingOrder="2"/>
    </xf>
    <xf numFmtId="0" fontId="46" fillId="5" borderId="3" xfId="0" applyFont="1" applyFill="1" applyBorder="1" applyAlignment="1">
      <alignment horizontal="right" vertical="center" readingOrder="2"/>
    </xf>
    <xf numFmtId="0" fontId="46" fillId="0" borderId="3" xfId="0" applyFont="1" applyFill="1" applyBorder="1" applyAlignment="1">
      <alignment horizontal="right" vertical="center" readingOrder="2"/>
    </xf>
    <xf numFmtId="0" fontId="46" fillId="5" borderId="1" xfId="0" applyFont="1" applyFill="1" applyBorder="1" applyAlignment="1">
      <alignment vertical="center" readingOrder="2"/>
    </xf>
    <xf numFmtId="0" fontId="46" fillId="0" borderId="1" xfId="0" applyNumberFormat="1" applyFont="1" applyFill="1" applyBorder="1" applyAlignment="1">
      <alignment horizontal="right" vertical="center" readingOrder="2"/>
    </xf>
    <xf numFmtId="0" fontId="46" fillId="0" borderId="7" xfId="0" applyFont="1" applyFill="1" applyBorder="1" applyAlignment="1">
      <alignment vertical="center" readingOrder="2"/>
    </xf>
    <xf numFmtId="0" fontId="46" fillId="5" borderId="7" xfId="0" applyFont="1" applyFill="1" applyBorder="1" applyAlignment="1">
      <alignment vertical="center" readingOrder="2"/>
    </xf>
    <xf numFmtId="0" fontId="45" fillId="5" borderId="1" xfId="0" applyFont="1" applyFill="1" applyBorder="1" applyAlignment="1">
      <alignment horizontal="center" vertical="center" readingOrder="2"/>
    </xf>
    <xf numFmtId="0" fontId="45" fillId="0" borderId="1" xfId="0" applyFont="1" applyFill="1" applyBorder="1" applyAlignment="1">
      <alignment horizontal="center" vertical="center" readingOrder="2"/>
    </xf>
    <xf numFmtId="0" fontId="45" fillId="0" borderId="4" xfId="0" applyFont="1" applyFill="1" applyBorder="1" applyAlignment="1">
      <alignment horizontal="center" vertical="center" readingOrder="2"/>
    </xf>
    <xf numFmtId="0" fontId="45" fillId="5" borderId="4" xfId="0" applyFont="1" applyFill="1" applyBorder="1" applyAlignment="1">
      <alignment horizontal="center" vertical="center" readingOrder="2"/>
    </xf>
    <xf numFmtId="0" fontId="45" fillId="0" borderId="1" xfId="0" applyNumberFormat="1" applyFont="1" applyFill="1" applyBorder="1" applyAlignment="1">
      <alignment horizontal="center" vertical="center" readingOrder="2"/>
    </xf>
    <xf numFmtId="0" fontId="45" fillId="5" borderId="1" xfId="0" applyNumberFormat="1" applyFont="1" applyFill="1" applyBorder="1" applyAlignment="1">
      <alignment horizontal="center" vertical="center" readingOrder="2"/>
    </xf>
    <xf numFmtId="2" fontId="41" fillId="7" borderId="14" xfId="0" applyNumberFormat="1" applyFont="1" applyFill="1" applyBorder="1" applyAlignment="1">
      <alignment horizontal="center" vertical="center"/>
    </xf>
    <xf numFmtId="2" fontId="41" fillId="7" borderId="19" xfId="0" applyNumberFormat="1" applyFont="1" applyFill="1" applyBorder="1" applyAlignment="1">
      <alignment horizontal="center" vertical="center"/>
    </xf>
    <xf numFmtId="3" fontId="44" fillId="0" borderId="36" xfId="0" applyNumberFormat="1" applyFont="1" applyFill="1" applyBorder="1" applyAlignment="1">
      <alignment vertical="center" readingOrder="2"/>
    </xf>
    <xf numFmtId="0" fontId="43" fillId="8" borderId="0" xfId="0" applyFont="1" applyFill="1"/>
    <xf numFmtId="3" fontId="39" fillId="8" borderId="2" xfId="0" applyNumberFormat="1" applyFont="1" applyFill="1" applyBorder="1" applyAlignment="1">
      <alignment horizontal="center" vertical="center"/>
    </xf>
    <xf numFmtId="2" fontId="39" fillId="8" borderId="2" xfId="0" applyNumberFormat="1" applyFont="1" applyFill="1" applyBorder="1" applyAlignment="1">
      <alignment horizontal="center"/>
    </xf>
    <xf numFmtId="2" fontId="39" fillId="8" borderId="22" xfId="0" applyNumberFormat="1" applyFont="1" applyFill="1" applyBorder="1" applyAlignment="1">
      <alignment horizontal="center"/>
    </xf>
    <xf numFmtId="0" fontId="32" fillId="9" borderId="0" xfId="0" applyFont="1" applyFill="1"/>
    <xf numFmtId="0" fontId="30" fillId="10" borderId="11" xfId="2" applyFont="1" applyFill="1" applyBorder="1" applyAlignment="1">
      <alignment vertical="center"/>
    </xf>
    <xf numFmtId="0" fontId="32" fillId="10" borderId="11" xfId="2" applyFont="1" applyFill="1" applyBorder="1" applyAlignment="1"/>
    <xf numFmtId="0" fontId="32" fillId="10" borderId="0" xfId="0" applyFont="1" applyFill="1"/>
    <xf numFmtId="0" fontId="30" fillId="10" borderId="2" xfId="2" applyFont="1" applyFill="1" applyBorder="1" applyAlignment="1">
      <alignment horizontal="center" vertical="center"/>
    </xf>
    <xf numFmtId="0" fontId="30" fillId="10" borderId="2" xfId="2" applyFont="1" applyFill="1" applyBorder="1" applyAlignment="1">
      <alignment horizontal="center" vertical="center" wrapText="1"/>
    </xf>
    <xf numFmtId="9" fontId="30" fillId="10" borderId="2" xfId="2" applyNumberFormat="1" applyFont="1" applyFill="1" applyBorder="1" applyAlignment="1">
      <alignment horizontal="center" vertical="center" wrapText="1"/>
    </xf>
    <xf numFmtId="3" fontId="30" fillId="10" borderId="2" xfId="2" applyNumberFormat="1" applyFont="1" applyFill="1" applyBorder="1" applyAlignment="1">
      <alignment horizontal="center" vertical="center" wrapText="1"/>
    </xf>
    <xf numFmtId="9" fontId="30" fillId="10" borderId="22" xfId="2" applyNumberFormat="1" applyFont="1" applyFill="1" applyBorder="1" applyAlignment="1">
      <alignment horizontal="center" vertical="center" wrapText="1"/>
    </xf>
    <xf numFmtId="0" fontId="8" fillId="11" borderId="21" xfId="2" applyFont="1" applyFill="1" applyBorder="1" applyAlignment="1">
      <alignment horizontal="center"/>
    </xf>
    <xf numFmtId="0" fontId="12" fillId="11" borderId="2" xfId="2" applyFont="1" applyFill="1" applyBorder="1" applyAlignment="1">
      <alignment horizontal="right" vertical="center"/>
    </xf>
    <xf numFmtId="3" fontId="17" fillId="11" borderId="2" xfId="2" applyNumberFormat="1" applyFont="1" applyFill="1" applyBorder="1" applyAlignment="1">
      <alignment horizontal="center" vertical="center"/>
    </xf>
    <xf numFmtId="3" fontId="13" fillId="11" borderId="2" xfId="2" applyNumberFormat="1" applyFont="1" applyFill="1" applyBorder="1" applyAlignment="1">
      <alignment horizontal="center" vertical="center"/>
    </xf>
    <xf numFmtId="9" fontId="18" fillId="11" borderId="2" xfId="0" applyNumberFormat="1" applyFont="1" applyFill="1" applyBorder="1" applyAlignment="1">
      <alignment horizontal="center" vertical="center"/>
    </xf>
    <xf numFmtId="9" fontId="18" fillId="11" borderId="22" xfId="0" applyNumberFormat="1" applyFont="1" applyFill="1" applyBorder="1" applyAlignment="1">
      <alignment horizontal="center" vertical="center"/>
    </xf>
    <xf numFmtId="0" fontId="0" fillId="11" borderId="0" xfId="0" applyFill="1"/>
    <xf numFmtId="0" fontId="14" fillId="11" borderId="2" xfId="2" applyFont="1" applyFill="1" applyBorder="1" applyAlignment="1">
      <alignment horizontal="right" vertical="center"/>
    </xf>
    <xf numFmtId="9" fontId="19" fillId="11" borderId="2" xfId="2" applyNumberFormat="1" applyFont="1" applyFill="1" applyBorder="1" applyAlignment="1">
      <alignment horizontal="center" vertical="center"/>
    </xf>
    <xf numFmtId="9" fontId="19" fillId="11" borderId="22" xfId="2" applyNumberFormat="1" applyFont="1" applyFill="1" applyBorder="1" applyAlignment="1">
      <alignment horizontal="center" vertical="center"/>
    </xf>
    <xf numFmtId="3" fontId="33" fillId="10" borderId="2" xfId="2" applyNumberFormat="1" applyFont="1" applyFill="1" applyBorder="1" applyAlignment="1">
      <alignment horizontal="center" vertical="center"/>
    </xf>
    <xf numFmtId="9" fontId="35" fillId="10" borderId="2" xfId="2" applyNumberFormat="1" applyFont="1" applyFill="1" applyBorder="1" applyAlignment="1">
      <alignment horizontal="center" vertical="center"/>
    </xf>
    <xf numFmtId="9" fontId="33" fillId="10" borderId="2" xfId="2" applyNumberFormat="1" applyFont="1" applyFill="1" applyBorder="1" applyAlignment="1">
      <alignment horizontal="center" vertical="center"/>
    </xf>
    <xf numFmtId="3" fontId="35" fillId="10" borderId="2" xfId="2" applyNumberFormat="1" applyFont="1" applyFill="1" applyBorder="1" applyAlignment="1">
      <alignment horizontal="center" vertical="center"/>
    </xf>
    <xf numFmtId="0" fontId="36" fillId="10" borderId="0" xfId="0" applyFont="1" applyFill="1"/>
    <xf numFmtId="3" fontId="33" fillId="9" borderId="2" xfId="2" applyNumberFormat="1" applyFont="1" applyFill="1" applyBorder="1" applyAlignment="1">
      <alignment horizontal="center" vertical="center"/>
    </xf>
    <xf numFmtId="9" fontId="35" fillId="9" borderId="2" xfId="2" applyNumberFormat="1" applyFont="1" applyFill="1" applyBorder="1" applyAlignment="1">
      <alignment horizontal="center" vertical="center"/>
    </xf>
    <xf numFmtId="3" fontId="35" fillId="9" borderId="2" xfId="2" applyNumberFormat="1" applyFont="1" applyFill="1" applyBorder="1" applyAlignment="1">
      <alignment horizontal="center" vertical="center"/>
    </xf>
    <xf numFmtId="0" fontId="36" fillId="9" borderId="0" xfId="0" applyFont="1" applyFill="1"/>
    <xf numFmtId="0" fontId="34" fillId="10" borderId="21" xfId="2" applyFont="1" applyFill="1" applyBorder="1" applyAlignment="1">
      <alignment vertical="center"/>
    </xf>
    <xf numFmtId="0" fontId="34" fillId="10" borderId="2" xfId="2" applyFont="1" applyFill="1" applyBorder="1" applyAlignment="1">
      <alignment vertical="center"/>
    </xf>
    <xf numFmtId="0" fontId="30" fillId="9" borderId="21" xfId="2" applyFont="1" applyFill="1" applyBorder="1" applyAlignment="1">
      <alignment vertical="center"/>
    </xf>
    <xf numFmtId="0" fontId="30" fillId="9" borderId="2" xfId="2" applyFont="1" applyFill="1" applyBorder="1" applyAlignment="1">
      <alignment vertical="center"/>
    </xf>
    <xf numFmtId="0" fontId="33" fillId="9" borderId="25" xfId="2" applyFont="1" applyFill="1" applyBorder="1" applyAlignment="1"/>
    <xf numFmtId="0" fontId="33" fillId="9" borderId="27" xfId="2" applyFont="1" applyFill="1" applyBorder="1" applyAlignment="1"/>
    <xf numFmtId="0" fontId="36" fillId="9" borderId="27" xfId="2" applyFont="1" applyFill="1" applyBorder="1"/>
    <xf numFmtId="9" fontId="35" fillId="9" borderId="27" xfId="2" applyNumberFormat="1" applyFont="1" applyFill="1" applyBorder="1" applyAlignment="1">
      <alignment horizontal="center" vertical="center"/>
    </xf>
    <xf numFmtId="3" fontId="35" fillId="9" borderId="27" xfId="2" applyNumberFormat="1" applyFont="1" applyFill="1" applyBorder="1" applyAlignment="1">
      <alignment horizontal="center" vertical="center"/>
    </xf>
    <xf numFmtId="0" fontId="37" fillId="9" borderId="27" xfId="2" applyFont="1" applyFill="1" applyBorder="1" applyAlignment="1">
      <alignment horizontal="center"/>
    </xf>
    <xf numFmtId="9" fontId="35" fillId="10" borderId="22" xfId="2" applyNumberFormat="1" applyFont="1" applyFill="1" applyBorder="1" applyAlignment="1">
      <alignment horizontal="center" vertical="center"/>
    </xf>
    <xf numFmtId="9" fontId="35" fillId="9" borderId="22" xfId="2" applyNumberFormat="1" applyFont="1" applyFill="1" applyBorder="1" applyAlignment="1">
      <alignment horizontal="center" vertical="center"/>
    </xf>
    <xf numFmtId="0" fontId="37" fillId="9" borderId="28" xfId="2" applyFont="1" applyFill="1" applyBorder="1" applyAlignment="1">
      <alignment horizontal="center"/>
    </xf>
    <xf numFmtId="0" fontId="47" fillId="0" borderId="0" xfId="0" applyFont="1" applyFill="1" applyAlignment="1">
      <alignment vertical="center" readingOrder="2"/>
    </xf>
    <xf numFmtId="3" fontId="47" fillId="0" borderId="0" xfId="0" applyNumberFormat="1" applyFont="1" applyFill="1" applyAlignment="1">
      <alignment vertical="center" readingOrder="2"/>
    </xf>
    <xf numFmtId="3" fontId="47" fillId="0" borderId="36" xfId="0" applyNumberFormat="1" applyFont="1" applyFill="1" applyBorder="1" applyAlignment="1">
      <alignment vertical="center" readingOrder="2"/>
    </xf>
    <xf numFmtId="0" fontId="47" fillId="0" borderId="0" xfId="0" applyFont="1" applyFill="1" applyAlignment="1">
      <alignment horizontal="center" vertical="center" readingOrder="2"/>
    </xf>
    <xf numFmtId="0" fontId="47" fillId="3" borderId="0" xfId="0" applyFont="1" applyFill="1" applyAlignment="1">
      <alignment vertical="center" readingOrder="2"/>
    </xf>
    <xf numFmtId="0" fontId="20" fillId="0" borderId="0" xfId="0" applyFont="1" applyAlignment="1">
      <alignment horizontal="center"/>
    </xf>
    <xf numFmtId="0" fontId="20" fillId="0" borderId="0" xfId="0" applyFont="1" applyBorder="1" applyAlignment="1">
      <alignment readingOrder="2"/>
    </xf>
    <xf numFmtId="0" fontId="20" fillId="0" borderId="0" xfId="0" applyFont="1" applyAlignment="1">
      <alignment vertical="top"/>
    </xf>
    <xf numFmtId="9" fontId="8" fillId="0" borderId="0" xfId="0" applyNumberFormat="1" applyFont="1" applyAlignment="1">
      <alignment horizontal="right" readingOrder="2"/>
    </xf>
    <xf numFmtId="3" fontId="8" fillId="0" borderId="0" xfId="0" applyNumberFormat="1" applyFont="1" applyAlignment="1">
      <alignment horizontal="right" readingOrder="2"/>
    </xf>
    <xf numFmtId="2" fontId="8" fillId="0" borderId="22" xfId="0" applyNumberFormat="1" applyFont="1" applyBorder="1"/>
    <xf numFmtId="0" fontId="8" fillId="13" borderId="21" xfId="0" applyFont="1" applyFill="1" applyBorder="1" applyAlignment="1">
      <alignment horizontal="center"/>
    </xf>
    <xf numFmtId="0" fontId="16" fillId="13" borderId="17" xfId="0" applyFont="1" applyFill="1" applyBorder="1"/>
    <xf numFmtId="164" fontId="14" fillId="13" borderId="2" xfId="2" applyNumberFormat="1" applyFont="1" applyFill="1" applyBorder="1" applyAlignment="1">
      <alignment horizontal="center" vertical="center"/>
    </xf>
    <xf numFmtId="0" fontId="8" fillId="13" borderId="0" xfId="0" applyFont="1" applyFill="1"/>
    <xf numFmtId="0" fontId="12" fillId="13" borderId="2" xfId="2" applyFont="1" applyFill="1" applyBorder="1" applyAlignment="1">
      <alignment vertical="center"/>
    </xf>
    <xf numFmtId="0" fontId="12" fillId="13" borderId="17" xfId="2" applyFont="1" applyFill="1" applyBorder="1" applyAlignment="1">
      <alignment vertical="center"/>
    </xf>
    <xf numFmtId="0" fontId="14" fillId="13" borderId="33" xfId="2" applyFont="1" applyFill="1" applyBorder="1" applyAlignment="1">
      <alignment vertical="center"/>
    </xf>
    <xf numFmtId="0" fontId="14" fillId="13" borderId="2" xfId="2" applyFont="1" applyFill="1" applyBorder="1" applyAlignment="1">
      <alignment vertical="center"/>
    </xf>
    <xf numFmtId="164" fontId="14" fillId="13" borderId="17" xfId="2" applyNumberFormat="1" applyFont="1" applyFill="1" applyBorder="1" applyAlignment="1">
      <alignment horizontal="center" vertical="center"/>
    </xf>
    <xf numFmtId="0" fontId="14" fillId="13" borderId="17" xfId="2" applyFont="1" applyFill="1" applyBorder="1" applyAlignment="1">
      <alignment vertical="center"/>
    </xf>
    <xf numFmtId="0" fontId="16" fillId="13" borderId="2" xfId="0" applyFont="1" applyFill="1" applyBorder="1"/>
    <xf numFmtId="0" fontId="39" fillId="15" borderId="0" xfId="0" applyFont="1" applyFill="1"/>
    <xf numFmtId="10" fontId="18" fillId="11" borderId="2" xfId="0" applyNumberFormat="1" applyFont="1" applyFill="1" applyBorder="1" applyAlignment="1">
      <alignment horizontal="center" vertical="center"/>
    </xf>
    <xf numFmtId="10" fontId="18" fillId="0" borderId="2" xfId="0" applyNumberFormat="1" applyFont="1" applyFill="1" applyBorder="1" applyAlignment="1">
      <alignment horizontal="center" vertical="center"/>
    </xf>
    <xf numFmtId="10" fontId="19" fillId="11" borderId="2" xfId="2" applyNumberFormat="1" applyFont="1" applyFill="1" applyBorder="1" applyAlignment="1">
      <alignment horizontal="center" vertical="center"/>
    </xf>
    <xf numFmtId="10" fontId="19" fillId="11" borderId="22" xfId="2" applyNumberFormat="1" applyFont="1" applyFill="1" applyBorder="1" applyAlignment="1">
      <alignment horizontal="center" vertical="center"/>
    </xf>
    <xf numFmtId="10" fontId="18" fillId="0" borderId="22" xfId="0" applyNumberFormat="1" applyFont="1" applyFill="1" applyBorder="1" applyAlignment="1">
      <alignment horizontal="center" vertical="center"/>
    </xf>
    <xf numFmtId="10" fontId="18" fillId="11" borderId="22" xfId="0" applyNumberFormat="1" applyFont="1" applyFill="1" applyBorder="1" applyAlignment="1">
      <alignment horizontal="center" vertical="center"/>
    </xf>
    <xf numFmtId="10" fontId="19" fillId="0" borderId="2" xfId="2" applyNumberFormat="1" applyFont="1" applyFill="1" applyBorder="1" applyAlignment="1">
      <alignment horizontal="center" vertical="center"/>
    </xf>
    <xf numFmtId="10" fontId="19" fillId="0" borderId="22" xfId="2" applyNumberFormat="1" applyFont="1" applyFill="1" applyBorder="1" applyAlignment="1">
      <alignment horizontal="center" vertical="center"/>
    </xf>
    <xf numFmtId="0" fontId="50" fillId="0" borderId="0" xfId="0" applyFont="1" applyFill="1"/>
    <xf numFmtId="0" fontId="51" fillId="0" borderId="0" xfId="0" applyFont="1" applyFill="1"/>
    <xf numFmtId="0" fontId="52" fillId="0" borderId="0" xfId="0" applyFont="1" applyFill="1"/>
    <xf numFmtId="0" fontId="13" fillId="0" borderId="0" xfId="0" applyFont="1" applyAlignment="1">
      <alignment vertical="center" wrapText="1" readingOrder="2"/>
    </xf>
    <xf numFmtId="1" fontId="18" fillId="0" borderId="0" xfId="0" applyNumberFormat="1" applyFont="1" applyFill="1" applyBorder="1" applyAlignment="1">
      <alignment horizontal="center" vertical="center"/>
    </xf>
    <xf numFmtId="2" fontId="8" fillId="0" borderId="28" xfId="0" applyNumberFormat="1" applyFont="1" applyBorder="1"/>
    <xf numFmtId="0" fontId="8" fillId="0" borderId="25" xfId="0" applyFont="1" applyBorder="1" applyAlignment="1">
      <alignment horizontal="center" vertical="center" readingOrder="2"/>
    </xf>
    <xf numFmtId="0" fontId="6" fillId="0" borderId="7" xfId="0" applyNumberFormat="1" applyFont="1" applyFill="1" applyBorder="1" applyAlignment="1">
      <alignment horizontal="center" vertical="center" readingOrder="2"/>
    </xf>
    <xf numFmtId="3" fontId="39" fillId="7" borderId="15" xfId="0" applyNumberFormat="1" applyFont="1" applyFill="1" applyBorder="1" applyAlignment="1">
      <alignment horizontal="center"/>
    </xf>
    <xf numFmtId="3" fontId="49" fillId="0" borderId="0" xfId="0" applyNumberFormat="1" applyFont="1" applyFill="1" applyBorder="1" applyAlignment="1">
      <alignment horizontal="center" readingOrder="2"/>
    </xf>
    <xf numFmtId="2" fontId="49" fillId="0" borderId="0" xfId="0" applyNumberFormat="1" applyFont="1" applyFill="1" applyBorder="1" applyAlignment="1">
      <alignment horizontal="center" readingOrder="2"/>
    </xf>
    <xf numFmtId="4" fontId="49" fillId="0" borderId="0" xfId="0" applyNumberFormat="1" applyFont="1" applyFill="1" applyBorder="1" applyAlignment="1">
      <alignment horizontal="center" readingOrder="2"/>
    </xf>
    <xf numFmtId="0" fontId="51" fillId="0" borderId="0" xfId="0" applyFont="1" applyFill="1" applyAlignment="1">
      <alignment horizontal="center" readingOrder="2"/>
    </xf>
    <xf numFmtId="0" fontId="0" fillId="6" borderId="36" xfId="0" applyFill="1" applyBorder="1"/>
    <xf numFmtId="0" fontId="12" fillId="0" borderId="17" xfId="2" applyFont="1" applyFill="1" applyBorder="1" applyAlignment="1">
      <alignment horizontal="right" vertical="center"/>
    </xf>
    <xf numFmtId="3" fontId="32" fillId="0" borderId="0" xfId="0" applyNumberFormat="1" applyFont="1" applyFill="1" applyBorder="1"/>
    <xf numFmtId="0" fontId="49" fillId="0" borderId="0" xfId="0" applyFont="1" applyFill="1"/>
    <xf numFmtId="0" fontId="49" fillId="14" borderId="0" xfId="0" applyFont="1" applyFill="1"/>
    <xf numFmtId="0" fontId="54" fillId="14" borderId="2" xfId="2" applyFont="1" applyFill="1" applyBorder="1" applyAlignment="1">
      <alignment horizontal="center" vertical="center"/>
    </xf>
    <xf numFmtId="0" fontId="54" fillId="14" borderId="2" xfId="2" applyFont="1" applyFill="1" applyBorder="1" applyAlignment="1">
      <alignment horizontal="center" vertical="center" wrapText="1"/>
    </xf>
    <xf numFmtId="0" fontId="53" fillId="14" borderId="2" xfId="2" applyFont="1" applyFill="1" applyBorder="1" applyAlignment="1">
      <alignment horizontal="center" vertical="center"/>
    </xf>
    <xf numFmtId="0" fontId="54" fillId="14" borderId="22" xfId="2" applyFont="1" applyFill="1" applyBorder="1" applyAlignment="1">
      <alignment horizontal="center" vertical="center" wrapText="1"/>
    </xf>
    <xf numFmtId="164" fontId="54" fillId="14" borderId="2" xfId="2" applyNumberFormat="1" applyFont="1" applyFill="1" applyBorder="1" applyAlignment="1">
      <alignment horizontal="center" vertical="center"/>
    </xf>
    <xf numFmtId="0" fontId="55" fillId="14" borderId="24" xfId="2" applyFont="1" applyFill="1" applyBorder="1" applyAlignment="1">
      <alignment horizontal="right" vertical="center"/>
    </xf>
    <xf numFmtId="0" fontId="55" fillId="14" borderId="17" xfId="2" applyFont="1" applyFill="1" applyBorder="1" applyAlignment="1">
      <alignment horizontal="right" vertical="center"/>
    </xf>
    <xf numFmtId="0" fontId="49" fillId="12" borderId="0" xfId="0" applyFont="1" applyFill="1"/>
    <xf numFmtId="0" fontId="39" fillId="0" borderId="0" xfId="0" applyFont="1" applyFill="1" applyBorder="1"/>
    <xf numFmtId="0" fontId="49" fillId="0" borderId="0" xfId="0" applyFont="1" applyFill="1" applyBorder="1"/>
    <xf numFmtId="9" fontId="8" fillId="0" borderId="0" xfId="0" applyNumberFormat="1" applyFont="1" applyFill="1" applyBorder="1"/>
    <xf numFmtId="0" fontId="8" fillId="0" borderId="0" xfId="0" applyFont="1" applyFill="1" applyBorder="1"/>
    <xf numFmtId="164" fontId="14" fillId="13" borderId="22" xfId="2" applyNumberFormat="1" applyFont="1" applyFill="1" applyBorder="1" applyAlignment="1">
      <alignment horizontal="center" vertical="center"/>
    </xf>
    <xf numFmtId="164" fontId="14" fillId="0" borderId="22" xfId="2" applyNumberFormat="1" applyFont="1" applyFill="1" applyBorder="1" applyAlignment="1">
      <alignment horizontal="center" vertical="center"/>
    </xf>
    <xf numFmtId="164" fontId="54" fillId="14" borderId="22" xfId="2" applyNumberFormat="1" applyFont="1" applyFill="1" applyBorder="1" applyAlignment="1">
      <alignment horizontal="center" vertical="center"/>
    </xf>
    <xf numFmtId="164" fontId="54" fillId="12" borderId="27" xfId="2" applyNumberFormat="1" applyFont="1" applyFill="1" applyBorder="1" applyAlignment="1">
      <alignment horizontal="center" vertical="center"/>
    </xf>
    <xf numFmtId="164" fontId="54" fillId="12" borderId="28" xfId="2" applyNumberFormat="1" applyFont="1" applyFill="1" applyBorder="1" applyAlignment="1">
      <alignment horizontal="center" vertical="center"/>
    </xf>
    <xf numFmtId="0" fontId="6" fillId="0" borderId="1" xfId="0" applyFont="1" applyFill="1" applyBorder="1" applyAlignment="1">
      <alignment horizontal="center" vertical="center" wrapText="1" readingOrder="2"/>
    </xf>
    <xf numFmtId="2" fontId="7" fillId="0" borderId="1" xfId="0" applyNumberFormat="1" applyFont="1" applyFill="1" applyBorder="1" applyAlignment="1">
      <alignment horizontal="center" vertical="center" readingOrder="1"/>
    </xf>
    <xf numFmtId="3" fontId="7" fillId="0" borderId="1" xfId="0" applyNumberFormat="1" applyFont="1" applyFill="1" applyBorder="1" applyAlignment="1">
      <alignment horizontal="center" vertical="center" readingOrder="2"/>
    </xf>
    <xf numFmtId="0" fontId="6" fillId="5" borderId="1" xfId="0" applyFont="1" applyFill="1" applyBorder="1" applyAlignment="1">
      <alignment horizontal="center" vertical="top" readingOrder="2"/>
    </xf>
    <xf numFmtId="2" fontId="6" fillId="0" borderId="1" xfId="0" applyNumberFormat="1" applyFont="1" applyFill="1" applyBorder="1" applyAlignment="1">
      <alignment horizontal="center" vertical="center" readingOrder="2"/>
    </xf>
    <xf numFmtId="0" fontId="46" fillId="5" borderId="1" xfId="0" applyNumberFormat="1" applyFont="1" applyFill="1" applyBorder="1" applyAlignment="1">
      <alignment horizontal="right" vertical="center" readingOrder="2"/>
    </xf>
    <xf numFmtId="0" fontId="4" fillId="0" borderId="37" xfId="0" applyFont="1" applyBorder="1" applyAlignment="1">
      <alignment vertical="center" readingOrder="2"/>
    </xf>
    <xf numFmtId="0" fontId="3" fillId="0" borderId="0" xfId="0" applyFont="1" applyAlignment="1">
      <alignment horizontal="right" vertical="center" readingOrder="2"/>
    </xf>
    <xf numFmtId="0" fontId="25" fillId="4" borderId="6" xfId="0" applyNumberFormat="1" applyFont="1" applyFill="1" applyBorder="1" applyAlignment="1">
      <alignment horizontal="center" vertical="center" wrapText="1" readingOrder="2"/>
    </xf>
    <xf numFmtId="0" fontId="25" fillId="4" borderId="7" xfId="0" applyNumberFormat="1" applyFont="1" applyFill="1" applyBorder="1" applyAlignment="1">
      <alignment horizontal="center" vertical="center" wrapText="1" readingOrder="2"/>
    </xf>
    <xf numFmtId="0" fontId="48" fillId="3" borderId="6" xfId="0" applyFont="1" applyFill="1" applyBorder="1" applyAlignment="1">
      <alignment horizontal="center" vertical="center" readingOrder="2"/>
    </xf>
    <xf numFmtId="0" fontId="48" fillId="3" borderId="38" xfId="0" applyFont="1" applyFill="1" applyBorder="1" applyAlignment="1">
      <alignment horizontal="center" vertical="center" readingOrder="2"/>
    </xf>
    <xf numFmtId="0" fontId="48" fillId="3" borderId="7" xfId="0" applyFont="1" applyFill="1" applyBorder="1" applyAlignment="1">
      <alignment horizontal="center" vertical="center" readingOrder="2"/>
    </xf>
    <xf numFmtId="0" fontId="25" fillId="4" borderId="5" xfId="0" applyNumberFormat="1" applyFont="1" applyFill="1" applyBorder="1" applyAlignment="1">
      <alignment horizontal="center" vertical="center" wrapText="1" readingOrder="2"/>
    </xf>
    <xf numFmtId="0" fontId="25" fillId="4" borderId="3" xfId="0" applyNumberFormat="1" applyFont="1" applyFill="1" applyBorder="1" applyAlignment="1">
      <alignment horizontal="center" vertical="center" wrapText="1" readingOrder="2"/>
    </xf>
    <xf numFmtId="0" fontId="25" fillId="4" borderId="6" xfId="0" applyFont="1" applyFill="1" applyBorder="1" applyAlignment="1">
      <alignment horizontal="center" vertical="center" readingOrder="2"/>
    </xf>
    <xf numFmtId="0" fontId="25" fillId="4" borderId="7" xfId="0" applyFont="1" applyFill="1" applyBorder="1" applyAlignment="1">
      <alignment horizontal="center" vertical="center" readingOrder="2"/>
    </xf>
    <xf numFmtId="0" fontId="25" fillId="4" borderId="6" xfId="0" applyNumberFormat="1" applyFont="1" applyFill="1" applyBorder="1" applyAlignment="1">
      <alignment horizontal="center" vertical="center" readingOrder="2"/>
    </xf>
    <xf numFmtId="0" fontId="25" fillId="4" borderId="7" xfId="0" applyNumberFormat="1" applyFont="1" applyFill="1" applyBorder="1" applyAlignment="1">
      <alignment horizontal="center" vertical="center" readingOrder="2"/>
    </xf>
    <xf numFmtId="0" fontId="8" fillId="0" borderId="15" xfId="0" applyFont="1" applyBorder="1" applyAlignment="1">
      <alignment horizontal="right" readingOrder="2"/>
    </xf>
    <xf numFmtId="0" fontId="8" fillId="0" borderId="16" xfId="0" applyFont="1" applyBorder="1" applyAlignment="1">
      <alignment horizontal="right" readingOrder="2"/>
    </xf>
    <xf numFmtId="0" fontId="8" fillId="0" borderId="17" xfId="0" applyFont="1" applyBorder="1" applyAlignment="1">
      <alignment horizontal="right" readingOrder="2"/>
    </xf>
    <xf numFmtId="0" fontId="8" fillId="0" borderId="43" xfId="0" applyFont="1" applyBorder="1" applyAlignment="1">
      <alignment horizontal="right" vertical="center" wrapText="1" readingOrder="2"/>
    </xf>
    <xf numFmtId="0" fontId="8" fillId="0" borderId="42" xfId="0" applyFont="1" applyBorder="1" applyAlignment="1">
      <alignment horizontal="right" vertical="center" wrapText="1" readingOrder="2"/>
    </xf>
    <xf numFmtId="0" fontId="8" fillId="0" borderId="26" xfId="0" applyFont="1" applyBorder="1" applyAlignment="1">
      <alignment horizontal="right" vertical="center" wrapText="1" readingOrder="2"/>
    </xf>
    <xf numFmtId="0" fontId="42" fillId="7" borderId="23" xfId="0" applyFont="1" applyFill="1" applyBorder="1" applyAlignment="1">
      <alignment horizontal="center" vertical="center"/>
    </xf>
    <xf numFmtId="0" fontId="42" fillId="7" borderId="17" xfId="0" applyFont="1" applyFill="1" applyBorder="1" applyAlignment="1">
      <alignment horizontal="center" vertical="center"/>
    </xf>
    <xf numFmtId="0" fontId="39" fillId="7" borderId="23" xfId="0" applyFont="1" applyFill="1" applyBorder="1" applyAlignment="1">
      <alignment horizontal="center" vertical="center" readingOrder="2"/>
    </xf>
    <xf numFmtId="0" fontId="39" fillId="7" borderId="17" xfId="0" applyFont="1" applyFill="1" applyBorder="1" applyAlignment="1">
      <alignment horizontal="center" vertical="center" readingOrder="2"/>
    </xf>
    <xf numFmtId="0" fontId="42" fillId="7" borderId="24" xfId="0" applyFont="1" applyFill="1" applyBorder="1" applyAlignment="1">
      <alignment horizontal="center" vertical="center"/>
    </xf>
    <xf numFmtId="0" fontId="41" fillId="8" borderId="23" xfId="0" applyFont="1" applyFill="1" applyBorder="1" applyAlignment="1">
      <alignment horizontal="center" vertical="center"/>
    </xf>
    <xf numFmtId="0" fontId="41" fillId="8" borderId="17" xfId="0" applyFont="1" applyFill="1" applyBorder="1" applyAlignment="1">
      <alignment horizontal="center" vertical="center"/>
    </xf>
    <xf numFmtId="2" fontId="40" fillId="7" borderId="14" xfId="0" applyNumberFormat="1" applyFont="1" applyFill="1" applyBorder="1" applyAlignment="1">
      <alignment horizontal="center" vertical="center"/>
    </xf>
    <xf numFmtId="2" fontId="40" fillId="7" borderId="32" xfId="0" applyNumberFormat="1" applyFont="1" applyFill="1" applyBorder="1" applyAlignment="1">
      <alignment horizontal="center" vertical="center"/>
    </xf>
    <xf numFmtId="2" fontId="40" fillId="7" borderId="19" xfId="0" applyNumberFormat="1" applyFont="1" applyFill="1" applyBorder="1" applyAlignment="1">
      <alignment horizontal="center" vertical="center"/>
    </xf>
    <xf numFmtId="0" fontId="41" fillId="7" borderId="14" xfId="0" applyFont="1" applyFill="1" applyBorder="1" applyAlignment="1">
      <alignment horizontal="center" vertical="center"/>
    </xf>
    <xf numFmtId="0" fontId="43" fillId="7" borderId="19" xfId="0" applyFont="1" applyFill="1" applyBorder="1"/>
    <xf numFmtId="0" fontId="39" fillId="7" borderId="14" xfId="0" applyFont="1" applyFill="1" applyBorder="1" applyAlignment="1">
      <alignment horizontal="center" vertical="center"/>
    </xf>
    <xf numFmtId="0" fontId="40" fillId="8" borderId="37" xfId="0" applyFont="1" applyFill="1" applyBorder="1" applyAlignment="1">
      <alignment horizontal="center" vertical="center"/>
    </xf>
    <xf numFmtId="0" fontId="40" fillId="8" borderId="12" xfId="0" applyFont="1" applyFill="1" applyBorder="1" applyAlignment="1">
      <alignment horizontal="center" vertical="center"/>
    </xf>
    <xf numFmtId="0" fontId="40" fillId="8" borderId="13" xfId="0" applyFont="1" applyFill="1" applyBorder="1" applyAlignment="1">
      <alignment horizontal="center" vertical="center"/>
    </xf>
    <xf numFmtId="0" fontId="39" fillId="7" borderId="31" xfId="0" applyFont="1" applyFill="1" applyBorder="1" applyAlignment="1">
      <alignment horizontal="center" vertical="center" readingOrder="2"/>
    </xf>
    <xf numFmtId="0" fontId="39" fillId="7" borderId="34" xfId="0" applyFont="1" applyFill="1" applyBorder="1" applyAlignment="1">
      <alignment horizontal="center" vertical="center" readingOrder="2"/>
    </xf>
    <xf numFmtId="0" fontId="39" fillId="7" borderId="33" xfId="0" applyFont="1" applyFill="1" applyBorder="1" applyAlignment="1">
      <alignment horizontal="center" vertical="center" readingOrder="2"/>
    </xf>
    <xf numFmtId="0" fontId="40" fillId="7" borderId="31" xfId="0" applyFont="1" applyFill="1" applyBorder="1" applyAlignment="1">
      <alignment horizontal="center" vertical="center"/>
    </xf>
    <xf numFmtId="0" fontId="40" fillId="7" borderId="34" xfId="0" applyFont="1" applyFill="1" applyBorder="1" applyAlignment="1">
      <alignment horizontal="center" vertical="center"/>
    </xf>
    <xf numFmtId="0" fontId="40" fillId="7" borderId="33" xfId="0" applyFont="1" applyFill="1" applyBorder="1" applyAlignment="1">
      <alignment horizontal="center" vertical="center"/>
    </xf>
    <xf numFmtId="2" fontId="41" fillId="7" borderId="18" xfId="0" applyNumberFormat="1" applyFont="1" applyFill="1" applyBorder="1" applyAlignment="1">
      <alignment horizontal="center" vertical="center"/>
    </xf>
    <xf numFmtId="2" fontId="41" fillId="7" borderId="35" xfId="0" applyNumberFormat="1" applyFont="1" applyFill="1" applyBorder="1" applyAlignment="1">
      <alignment horizontal="center" vertical="center"/>
    </xf>
    <xf numFmtId="2" fontId="41" fillId="7" borderId="20" xfId="0" applyNumberFormat="1" applyFont="1" applyFill="1" applyBorder="1" applyAlignment="1">
      <alignment horizontal="center" vertical="center"/>
    </xf>
    <xf numFmtId="2" fontId="40" fillId="7" borderId="15" xfId="0" applyNumberFormat="1" applyFont="1" applyFill="1" applyBorder="1" applyAlignment="1">
      <alignment horizontal="center" vertical="center"/>
    </xf>
    <xf numFmtId="2" fontId="40" fillId="7" borderId="16" xfId="0" applyNumberFormat="1" applyFont="1" applyFill="1" applyBorder="1" applyAlignment="1">
      <alignment horizontal="center" vertical="center"/>
    </xf>
    <xf numFmtId="2" fontId="40" fillId="7" borderId="17" xfId="0" applyNumberFormat="1" applyFont="1" applyFill="1" applyBorder="1" applyAlignment="1">
      <alignment horizontal="center" vertical="center"/>
    </xf>
    <xf numFmtId="2" fontId="41" fillId="7" borderId="14" xfId="0" applyNumberFormat="1" applyFont="1" applyFill="1" applyBorder="1" applyAlignment="1">
      <alignment horizontal="center" vertical="center"/>
    </xf>
    <xf numFmtId="2" fontId="41" fillId="7" borderId="32" xfId="0" applyNumberFormat="1" applyFont="1" applyFill="1" applyBorder="1" applyAlignment="1">
      <alignment horizontal="center" vertical="center"/>
    </xf>
    <xf numFmtId="2" fontId="41" fillId="7" borderId="19" xfId="0" applyNumberFormat="1" applyFont="1" applyFill="1" applyBorder="1" applyAlignment="1">
      <alignment horizontal="center" vertical="center"/>
    </xf>
    <xf numFmtId="0" fontId="54" fillId="12" borderId="30" xfId="2" applyFont="1" applyFill="1" applyBorder="1" applyAlignment="1">
      <alignment horizontal="right" vertical="center"/>
    </xf>
    <xf numFmtId="0" fontId="54" fillId="12" borderId="26" xfId="2" applyFont="1" applyFill="1" applyBorder="1" applyAlignment="1">
      <alignment horizontal="right" vertical="center"/>
    </xf>
    <xf numFmtId="0" fontId="55" fillId="14" borderId="23" xfId="2" applyFont="1" applyFill="1" applyBorder="1" applyAlignment="1">
      <alignment horizontal="right" vertical="center"/>
    </xf>
    <xf numFmtId="0" fontId="55" fillId="14" borderId="17" xfId="2" applyFont="1" applyFill="1" applyBorder="1" applyAlignment="1">
      <alignment horizontal="right" vertical="center"/>
    </xf>
    <xf numFmtId="0" fontId="38" fillId="15" borderId="45" xfId="1" applyFont="1" applyFill="1" applyBorder="1" applyAlignment="1">
      <alignment horizontal="center" vertical="center"/>
    </xf>
    <xf numFmtId="0" fontId="38" fillId="15" borderId="12" xfId="1" applyFont="1" applyFill="1" applyBorder="1" applyAlignment="1">
      <alignment horizontal="center" vertical="center"/>
    </xf>
    <xf numFmtId="0" fontId="38" fillId="15" borderId="13" xfId="1" applyFont="1" applyFill="1" applyBorder="1" applyAlignment="1">
      <alignment horizontal="center" vertical="center"/>
    </xf>
    <xf numFmtId="0" fontId="49" fillId="14" borderId="39" xfId="0" applyFont="1" applyFill="1" applyBorder="1" applyAlignment="1">
      <alignment horizontal="center" vertical="center"/>
    </xf>
    <xf numFmtId="0" fontId="49" fillId="14" borderId="21" xfId="0" applyFont="1" applyFill="1" applyBorder="1" applyAlignment="1">
      <alignment horizontal="center" vertical="center"/>
    </xf>
    <xf numFmtId="0" fontId="53" fillId="14" borderId="19" xfId="2" applyFont="1" applyFill="1" applyBorder="1" applyAlignment="1">
      <alignment horizontal="center" vertical="center"/>
    </xf>
    <xf numFmtId="0" fontId="53" fillId="14" borderId="2" xfId="2" applyFont="1" applyFill="1" applyBorder="1" applyAlignment="1">
      <alignment horizontal="center" vertical="center"/>
    </xf>
    <xf numFmtId="0" fontId="54" fillId="14" borderId="40" xfId="2" applyFont="1" applyFill="1" applyBorder="1" applyAlignment="1">
      <alignment horizontal="center" vertical="center"/>
    </xf>
    <xf numFmtId="0" fontId="54" fillId="14" borderId="41" xfId="2" applyFont="1" applyFill="1" applyBorder="1" applyAlignment="1">
      <alignment horizontal="center" vertical="center"/>
    </xf>
    <xf numFmtId="0" fontId="54" fillId="14" borderId="33" xfId="2" applyFont="1" applyFill="1" applyBorder="1" applyAlignment="1">
      <alignment horizontal="center" vertical="center"/>
    </xf>
    <xf numFmtId="0" fontId="54" fillId="14" borderId="46" xfId="2" applyFont="1" applyFill="1" applyBorder="1" applyAlignment="1">
      <alignment horizontal="center" vertical="center"/>
    </xf>
    <xf numFmtId="0" fontId="54" fillId="14" borderId="2" xfId="2" applyFont="1" applyFill="1" applyBorder="1" applyAlignment="1">
      <alignment horizontal="center" vertical="center"/>
    </xf>
    <xf numFmtId="0" fontId="54" fillId="14" borderId="15" xfId="2" applyFont="1" applyFill="1" applyBorder="1" applyAlignment="1">
      <alignment horizontal="center" vertical="center"/>
    </xf>
    <xf numFmtId="0" fontId="54" fillId="14" borderId="16" xfId="2" applyFont="1" applyFill="1" applyBorder="1" applyAlignment="1">
      <alignment horizontal="center" vertical="center"/>
    </xf>
    <xf numFmtId="0" fontId="54" fillId="14" borderId="17" xfId="2" applyFont="1" applyFill="1" applyBorder="1" applyAlignment="1">
      <alignment horizontal="center" vertical="center"/>
    </xf>
    <xf numFmtId="0" fontId="54" fillId="14" borderId="29" xfId="2" applyFont="1" applyFill="1" applyBorder="1" applyAlignment="1">
      <alignment horizontal="center" vertical="center"/>
    </xf>
    <xf numFmtId="0" fontId="55" fillId="14" borderId="24" xfId="2" applyFont="1" applyFill="1" applyBorder="1" applyAlignment="1">
      <alignment horizontal="center" vertical="center"/>
    </xf>
    <xf numFmtId="0" fontId="55" fillId="14" borderId="33" xfId="2" applyFont="1" applyFill="1" applyBorder="1" applyAlignment="1">
      <alignment horizontal="center" vertical="center"/>
    </xf>
    <xf numFmtId="0" fontId="55" fillId="14" borderId="23" xfId="2" applyFont="1" applyFill="1" applyBorder="1" applyAlignment="1">
      <alignment horizontal="center" vertical="center"/>
    </xf>
    <xf numFmtId="0" fontId="55" fillId="14" borderId="17" xfId="2" applyFont="1" applyFill="1" applyBorder="1" applyAlignment="1">
      <alignment horizontal="center" vertical="center"/>
    </xf>
    <xf numFmtId="0" fontId="29" fillId="9" borderId="6" xfId="0" applyFont="1" applyFill="1" applyBorder="1" applyAlignment="1">
      <alignment horizontal="center"/>
    </xf>
    <xf numFmtId="0" fontId="31" fillId="9" borderId="38" xfId="0" applyFont="1" applyFill="1" applyBorder="1" applyAlignment="1">
      <alignment horizontal="center"/>
    </xf>
    <xf numFmtId="0" fontId="31" fillId="9" borderId="7" xfId="0" applyFont="1" applyFill="1" applyBorder="1" applyAlignment="1">
      <alignment horizontal="center"/>
    </xf>
    <xf numFmtId="0" fontId="0" fillId="0" borderId="0" xfId="0" applyAlignment="1">
      <alignment horizontal="center" vertical="center"/>
    </xf>
    <xf numFmtId="0" fontId="34" fillId="10" borderId="23" xfId="2" applyFont="1" applyFill="1" applyBorder="1" applyAlignment="1">
      <alignment horizontal="center" vertical="center"/>
    </xf>
    <xf numFmtId="0" fontId="34" fillId="10" borderId="17" xfId="2" applyFont="1" applyFill="1" applyBorder="1" applyAlignment="1">
      <alignment horizontal="center" vertical="center"/>
    </xf>
    <xf numFmtId="0" fontId="8" fillId="0" borderId="0" xfId="0" applyFont="1" applyBorder="1" applyAlignment="1">
      <alignment horizontal="right" vertical="top" wrapText="1" readingOrder="2"/>
    </xf>
    <xf numFmtId="0" fontId="20" fillId="0" borderId="0" xfId="0" applyFont="1" applyAlignment="1">
      <alignment horizontal="left" vertical="top" readingOrder="2"/>
    </xf>
    <xf numFmtId="0" fontId="8" fillId="0" borderId="0" xfId="0" applyFont="1" applyAlignment="1">
      <alignment horizontal="right" vertical="top" wrapText="1" readingOrder="2"/>
    </xf>
    <xf numFmtId="0" fontId="13" fillId="0" borderId="0" xfId="0" applyFont="1" applyAlignment="1">
      <alignment horizontal="right" readingOrder="2"/>
    </xf>
    <xf numFmtId="0" fontId="34" fillId="10" borderId="23" xfId="2" applyFont="1" applyFill="1" applyBorder="1" applyAlignment="1">
      <alignment horizontal="right" vertical="center"/>
    </xf>
    <xf numFmtId="0" fontId="34" fillId="10" borderId="17" xfId="2" applyFont="1" applyFill="1" applyBorder="1" applyAlignment="1">
      <alignment horizontal="right" vertical="center"/>
    </xf>
    <xf numFmtId="0" fontId="30" fillId="10" borderId="11" xfId="2" applyFont="1" applyFill="1" applyBorder="1" applyAlignment="1">
      <alignment horizontal="center" vertical="center"/>
    </xf>
    <xf numFmtId="0" fontId="30" fillId="10" borderId="44" xfId="2" applyFont="1" applyFill="1" applyBorder="1" applyAlignment="1">
      <alignment horizontal="center" vertical="center"/>
    </xf>
    <xf numFmtId="0" fontId="33" fillId="10" borderId="10" xfId="2" applyFont="1" applyFill="1" applyBorder="1" applyAlignment="1">
      <alignment horizontal="center" vertical="center"/>
    </xf>
    <xf numFmtId="0" fontId="33" fillId="10" borderId="21" xfId="2" applyFont="1" applyFill="1" applyBorder="1" applyAlignment="1">
      <alignment horizontal="center" vertical="center"/>
    </xf>
    <xf numFmtId="0" fontId="29" fillId="10" borderId="11" xfId="2" applyFont="1" applyFill="1" applyBorder="1" applyAlignment="1">
      <alignment horizontal="center" vertical="center"/>
    </xf>
    <xf numFmtId="0" fontId="29" fillId="10" borderId="2" xfId="2" applyFont="1" applyFill="1" applyBorder="1" applyAlignment="1">
      <alignment horizontal="center" vertical="center"/>
    </xf>
    <xf numFmtId="0" fontId="56" fillId="0" borderId="37" xfId="0" applyFont="1" applyBorder="1" applyAlignment="1">
      <alignment horizontal="right" vertical="center" readingOrder="2"/>
    </xf>
  </cellXfs>
  <cellStyles count="4">
    <cellStyle name="Normal" xfId="0" builtinId="0"/>
    <cellStyle name="Normal 2" xfId="3"/>
    <cellStyle name="Normal 2 2" xfId="1"/>
    <cellStyle name="Normal 2 3" xfId="2"/>
  </cellStyles>
  <dxfs count="0"/>
  <tableStyles count="0" defaultTableStyle="TableStyleMedium9" defaultPivotStyle="PivotStyleLight16"/>
  <colors>
    <mruColors>
      <color rgb="FFFF99FF"/>
      <color rgb="FF99CC00"/>
      <color rgb="FF669900"/>
      <color rgb="FF333300"/>
      <color rgb="FF003300"/>
      <color rgb="FF336600"/>
      <color rgb="FF006600"/>
      <color rgb="FFFF5050"/>
      <color rgb="FF800000"/>
      <color rgb="FF339933"/>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C106"/>
  <sheetViews>
    <sheetView rightToLeft="1" topLeftCell="A94" zoomScale="40" zoomScaleNormal="40" workbookViewId="0">
      <selection activeCell="H115" sqref="H115"/>
    </sheetView>
  </sheetViews>
  <sheetFormatPr defaultRowHeight="30.75"/>
  <cols>
    <col min="1" max="1" width="6.375" style="93" customWidth="1"/>
    <col min="2" max="2" width="6.125" style="93" hidden="1" customWidth="1"/>
    <col min="3" max="3" width="0.875" style="92" hidden="1" customWidth="1"/>
    <col min="4" max="4" width="8.5" style="92" customWidth="1"/>
    <col min="5" max="5" width="7.875" style="1" customWidth="1"/>
    <col min="6" max="6" width="52" style="96" customWidth="1"/>
    <col min="7" max="7" width="48.5" style="97" customWidth="1"/>
    <col min="8" max="8" width="49" style="97" customWidth="1"/>
    <col min="9" max="9" width="19" style="97" customWidth="1"/>
    <col min="10" max="10" width="26.375" style="97" customWidth="1"/>
    <col min="11" max="11" width="30.375" style="1" customWidth="1"/>
    <col min="12" max="12" width="23.75" style="94" customWidth="1"/>
    <col min="13" max="13" width="11.625" style="98" customWidth="1"/>
    <col min="14" max="14" width="29.125" style="1" customWidth="1"/>
    <col min="15" max="15" width="23.625" style="109" customWidth="1"/>
    <col min="16" max="16" width="28.5" style="99" customWidth="1"/>
    <col min="17" max="17" width="23.625" style="99" customWidth="1"/>
    <col min="18" max="19" width="18.25" style="99" customWidth="1"/>
    <col min="20" max="20" width="22.875" style="100" customWidth="1"/>
    <col min="21" max="21" width="27.875" style="100" bestFit="1" customWidth="1"/>
    <col min="22" max="22" width="23.25" style="100" customWidth="1"/>
    <col min="23" max="23" width="21.75" style="100" customWidth="1"/>
    <col min="24" max="24" width="17.5" style="1" customWidth="1"/>
    <col min="25" max="25" width="19.875" style="1" customWidth="1"/>
    <col min="26" max="26" width="23.375" style="1" customWidth="1"/>
    <col min="27" max="27" width="12.5" style="113" customWidth="1"/>
    <col min="28" max="28" width="9" style="93"/>
    <col min="29" max="29" width="14.75" style="93" customWidth="1"/>
    <col min="30" max="98" width="9" style="93"/>
    <col min="99" max="256" width="9" style="94"/>
    <col min="257" max="257" width="6.375" style="94" customWidth="1"/>
    <col min="258" max="259" width="0" style="94" hidden="1" customWidth="1"/>
    <col min="260" max="260" width="8.5" style="94" customWidth="1"/>
    <col min="261" max="261" width="6" style="94" customWidth="1"/>
    <col min="262" max="262" width="32.5" style="94" customWidth="1"/>
    <col min="263" max="263" width="39.5" style="94" customWidth="1"/>
    <col min="264" max="264" width="26.5" style="94" customWidth="1"/>
    <col min="265" max="265" width="10.75" style="94" customWidth="1"/>
    <col min="266" max="266" width="24.25" style="94" customWidth="1"/>
    <col min="267" max="267" width="21.625" style="94" customWidth="1"/>
    <col min="268" max="268" width="19.75" style="94" customWidth="1"/>
    <col min="269" max="269" width="11.625" style="94" customWidth="1"/>
    <col min="270" max="270" width="21.875" style="94" customWidth="1"/>
    <col min="271" max="271" width="21.625" style="94" customWidth="1"/>
    <col min="272" max="272" width="24.75" style="94" customWidth="1"/>
    <col min="273" max="273" width="21.125" style="94" bestFit="1" customWidth="1"/>
    <col min="274" max="275" width="15.25" style="94" customWidth="1"/>
    <col min="276" max="276" width="20.125" style="94" bestFit="1" customWidth="1"/>
    <col min="277" max="277" width="27.875" style="94" bestFit="1" customWidth="1"/>
    <col min="278" max="278" width="17.25" style="94" bestFit="1" customWidth="1"/>
    <col min="279" max="279" width="16.5" style="94" customWidth="1"/>
    <col min="280" max="280" width="15.5" style="94" customWidth="1"/>
    <col min="281" max="281" width="17.625" style="94" bestFit="1" customWidth="1"/>
    <col min="282" max="282" width="19.125" style="94" customWidth="1"/>
    <col min="283" max="512" width="9" style="94"/>
    <col min="513" max="513" width="6.375" style="94" customWidth="1"/>
    <col min="514" max="515" width="0" style="94" hidden="1" customWidth="1"/>
    <col min="516" max="516" width="8.5" style="94" customWidth="1"/>
    <col min="517" max="517" width="6" style="94" customWidth="1"/>
    <col min="518" max="518" width="32.5" style="94" customWidth="1"/>
    <col min="519" max="519" width="39.5" style="94" customWidth="1"/>
    <col min="520" max="520" width="26.5" style="94" customWidth="1"/>
    <col min="521" max="521" width="10.75" style="94" customWidth="1"/>
    <col min="522" max="522" width="24.25" style="94" customWidth="1"/>
    <col min="523" max="523" width="21.625" style="94" customWidth="1"/>
    <col min="524" max="524" width="19.75" style="94" customWidth="1"/>
    <col min="525" max="525" width="11.625" style="94" customWidth="1"/>
    <col min="526" max="526" width="21.875" style="94" customWidth="1"/>
    <col min="527" max="527" width="21.625" style="94" customWidth="1"/>
    <col min="528" max="528" width="24.75" style="94" customWidth="1"/>
    <col min="529" max="529" width="21.125" style="94" bestFit="1" customWidth="1"/>
    <col min="530" max="531" width="15.25" style="94" customWidth="1"/>
    <col min="532" max="532" width="20.125" style="94" bestFit="1" customWidth="1"/>
    <col min="533" max="533" width="27.875" style="94" bestFit="1" customWidth="1"/>
    <col min="534" max="534" width="17.25" style="94" bestFit="1" customWidth="1"/>
    <col min="535" max="535" width="16.5" style="94" customWidth="1"/>
    <col min="536" max="536" width="15.5" style="94" customWidth="1"/>
    <col min="537" max="537" width="17.625" style="94" bestFit="1" customWidth="1"/>
    <col min="538" max="538" width="19.125" style="94" customWidth="1"/>
    <col min="539" max="768" width="9" style="94"/>
    <col min="769" max="769" width="6.375" style="94" customWidth="1"/>
    <col min="770" max="771" width="0" style="94" hidden="1" customWidth="1"/>
    <col min="772" max="772" width="8.5" style="94" customWidth="1"/>
    <col min="773" max="773" width="6" style="94" customWidth="1"/>
    <col min="774" max="774" width="32.5" style="94" customWidth="1"/>
    <col min="775" max="775" width="39.5" style="94" customWidth="1"/>
    <col min="776" max="776" width="26.5" style="94" customWidth="1"/>
    <col min="777" max="777" width="10.75" style="94" customWidth="1"/>
    <col min="778" max="778" width="24.25" style="94" customWidth="1"/>
    <col min="779" max="779" width="21.625" style="94" customWidth="1"/>
    <col min="780" max="780" width="19.75" style="94" customWidth="1"/>
    <col min="781" max="781" width="11.625" style="94" customWidth="1"/>
    <col min="782" max="782" width="21.875" style="94" customWidth="1"/>
    <col min="783" max="783" width="21.625" style="94" customWidth="1"/>
    <col min="784" max="784" width="24.75" style="94" customWidth="1"/>
    <col min="785" max="785" width="21.125" style="94" bestFit="1" customWidth="1"/>
    <col min="786" max="787" width="15.25" style="94" customWidth="1"/>
    <col min="788" max="788" width="20.125" style="94" bestFit="1" customWidth="1"/>
    <col min="789" max="789" width="27.875" style="94" bestFit="1" customWidth="1"/>
    <col min="790" max="790" width="17.25" style="94" bestFit="1" customWidth="1"/>
    <col min="791" max="791" width="16.5" style="94" customWidth="1"/>
    <col min="792" max="792" width="15.5" style="94" customWidth="1"/>
    <col min="793" max="793" width="17.625" style="94" bestFit="1" customWidth="1"/>
    <col min="794" max="794" width="19.125" style="94" customWidth="1"/>
    <col min="795" max="1024" width="9" style="94"/>
    <col min="1025" max="1025" width="6.375" style="94" customWidth="1"/>
    <col min="1026" max="1027" width="0" style="94" hidden="1" customWidth="1"/>
    <col min="1028" max="1028" width="8.5" style="94" customWidth="1"/>
    <col min="1029" max="1029" width="6" style="94" customWidth="1"/>
    <col min="1030" max="1030" width="32.5" style="94" customWidth="1"/>
    <col min="1031" max="1031" width="39.5" style="94" customWidth="1"/>
    <col min="1032" max="1032" width="26.5" style="94" customWidth="1"/>
    <col min="1033" max="1033" width="10.75" style="94" customWidth="1"/>
    <col min="1034" max="1034" width="24.25" style="94" customWidth="1"/>
    <col min="1035" max="1035" width="21.625" style="94" customWidth="1"/>
    <col min="1036" max="1036" width="19.75" style="94" customWidth="1"/>
    <col min="1037" max="1037" width="11.625" style="94" customWidth="1"/>
    <col min="1038" max="1038" width="21.875" style="94" customWidth="1"/>
    <col min="1039" max="1039" width="21.625" style="94" customWidth="1"/>
    <col min="1040" max="1040" width="24.75" style="94" customWidth="1"/>
    <col min="1041" max="1041" width="21.125" style="94" bestFit="1" customWidth="1"/>
    <col min="1042" max="1043" width="15.25" style="94" customWidth="1"/>
    <col min="1044" max="1044" width="20.125" style="94" bestFit="1" customWidth="1"/>
    <col min="1045" max="1045" width="27.875" style="94" bestFit="1" customWidth="1"/>
    <col min="1046" max="1046" width="17.25" style="94" bestFit="1" customWidth="1"/>
    <col min="1047" max="1047" width="16.5" style="94" customWidth="1"/>
    <col min="1048" max="1048" width="15.5" style="94" customWidth="1"/>
    <col min="1049" max="1049" width="17.625" style="94" bestFit="1" customWidth="1"/>
    <col min="1050" max="1050" width="19.125" style="94" customWidth="1"/>
    <col min="1051" max="1280" width="9" style="94"/>
    <col min="1281" max="1281" width="6.375" style="94" customWidth="1"/>
    <col min="1282" max="1283" width="0" style="94" hidden="1" customWidth="1"/>
    <col min="1284" max="1284" width="8.5" style="94" customWidth="1"/>
    <col min="1285" max="1285" width="6" style="94" customWidth="1"/>
    <col min="1286" max="1286" width="32.5" style="94" customWidth="1"/>
    <col min="1287" max="1287" width="39.5" style="94" customWidth="1"/>
    <col min="1288" max="1288" width="26.5" style="94" customWidth="1"/>
    <col min="1289" max="1289" width="10.75" style="94" customWidth="1"/>
    <col min="1290" max="1290" width="24.25" style="94" customWidth="1"/>
    <col min="1291" max="1291" width="21.625" style="94" customWidth="1"/>
    <col min="1292" max="1292" width="19.75" style="94" customWidth="1"/>
    <col min="1293" max="1293" width="11.625" style="94" customWidth="1"/>
    <col min="1294" max="1294" width="21.875" style="94" customWidth="1"/>
    <col min="1295" max="1295" width="21.625" style="94" customWidth="1"/>
    <col min="1296" max="1296" width="24.75" style="94" customWidth="1"/>
    <col min="1297" max="1297" width="21.125" style="94" bestFit="1" customWidth="1"/>
    <col min="1298" max="1299" width="15.25" style="94" customWidth="1"/>
    <col min="1300" max="1300" width="20.125" style="94" bestFit="1" customWidth="1"/>
    <col min="1301" max="1301" width="27.875" style="94" bestFit="1" customWidth="1"/>
    <col min="1302" max="1302" width="17.25" style="94" bestFit="1" customWidth="1"/>
    <col min="1303" max="1303" width="16.5" style="94" customWidth="1"/>
    <col min="1304" max="1304" width="15.5" style="94" customWidth="1"/>
    <col min="1305" max="1305" width="17.625" style="94" bestFit="1" customWidth="1"/>
    <col min="1306" max="1306" width="19.125" style="94" customWidth="1"/>
    <col min="1307" max="1536" width="9" style="94"/>
    <col min="1537" max="1537" width="6.375" style="94" customWidth="1"/>
    <col min="1538" max="1539" width="0" style="94" hidden="1" customWidth="1"/>
    <col min="1540" max="1540" width="8.5" style="94" customWidth="1"/>
    <col min="1541" max="1541" width="6" style="94" customWidth="1"/>
    <col min="1542" max="1542" width="32.5" style="94" customWidth="1"/>
    <col min="1543" max="1543" width="39.5" style="94" customWidth="1"/>
    <col min="1544" max="1544" width="26.5" style="94" customWidth="1"/>
    <col min="1545" max="1545" width="10.75" style="94" customWidth="1"/>
    <col min="1546" max="1546" width="24.25" style="94" customWidth="1"/>
    <col min="1547" max="1547" width="21.625" style="94" customWidth="1"/>
    <col min="1548" max="1548" width="19.75" style="94" customWidth="1"/>
    <col min="1549" max="1549" width="11.625" style="94" customWidth="1"/>
    <col min="1550" max="1550" width="21.875" style="94" customWidth="1"/>
    <col min="1551" max="1551" width="21.625" style="94" customWidth="1"/>
    <col min="1552" max="1552" width="24.75" style="94" customWidth="1"/>
    <col min="1553" max="1553" width="21.125" style="94" bestFit="1" customWidth="1"/>
    <col min="1554" max="1555" width="15.25" style="94" customWidth="1"/>
    <col min="1556" max="1556" width="20.125" style="94" bestFit="1" customWidth="1"/>
    <col min="1557" max="1557" width="27.875" style="94" bestFit="1" customWidth="1"/>
    <col min="1558" max="1558" width="17.25" style="94" bestFit="1" customWidth="1"/>
    <col min="1559" max="1559" width="16.5" style="94" customWidth="1"/>
    <col min="1560" max="1560" width="15.5" style="94" customWidth="1"/>
    <col min="1561" max="1561" width="17.625" style="94" bestFit="1" customWidth="1"/>
    <col min="1562" max="1562" width="19.125" style="94" customWidth="1"/>
    <col min="1563" max="1792" width="9" style="94"/>
    <col min="1793" max="1793" width="6.375" style="94" customWidth="1"/>
    <col min="1794" max="1795" width="0" style="94" hidden="1" customWidth="1"/>
    <col min="1796" max="1796" width="8.5" style="94" customWidth="1"/>
    <col min="1797" max="1797" width="6" style="94" customWidth="1"/>
    <col min="1798" max="1798" width="32.5" style="94" customWidth="1"/>
    <col min="1799" max="1799" width="39.5" style="94" customWidth="1"/>
    <col min="1800" max="1800" width="26.5" style="94" customWidth="1"/>
    <col min="1801" max="1801" width="10.75" style="94" customWidth="1"/>
    <col min="1802" max="1802" width="24.25" style="94" customWidth="1"/>
    <col min="1803" max="1803" width="21.625" style="94" customWidth="1"/>
    <col min="1804" max="1804" width="19.75" style="94" customWidth="1"/>
    <col min="1805" max="1805" width="11.625" style="94" customWidth="1"/>
    <col min="1806" max="1806" width="21.875" style="94" customWidth="1"/>
    <col min="1807" max="1807" width="21.625" style="94" customWidth="1"/>
    <col min="1808" max="1808" width="24.75" style="94" customWidth="1"/>
    <col min="1809" max="1809" width="21.125" style="94" bestFit="1" customWidth="1"/>
    <col min="1810" max="1811" width="15.25" style="94" customWidth="1"/>
    <col min="1812" max="1812" width="20.125" style="94" bestFit="1" customWidth="1"/>
    <col min="1813" max="1813" width="27.875" style="94" bestFit="1" customWidth="1"/>
    <col min="1814" max="1814" width="17.25" style="94" bestFit="1" customWidth="1"/>
    <col min="1815" max="1815" width="16.5" style="94" customWidth="1"/>
    <col min="1816" max="1816" width="15.5" style="94" customWidth="1"/>
    <col min="1817" max="1817" width="17.625" style="94" bestFit="1" customWidth="1"/>
    <col min="1818" max="1818" width="19.125" style="94" customWidth="1"/>
    <col min="1819" max="2048" width="9" style="94"/>
    <col min="2049" max="2049" width="6.375" style="94" customWidth="1"/>
    <col min="2050" max="2051" width="0" style="94" hidden="1" customWidth="1"/>
    <col min="2052" max="2052" width="8.5" style="94" customWidth="1"/>
    <col min="2053" max="2053" width="6" style="94" customWidth="1"/>
    <col min="2054" max="2054" width="32.5" style="94" customWidth="1"/>
    <col min="2055" max="2055" width="39.5" style="94" customWidth="1"/>
    <col min="2056" max="2056" width="26.5" style="94" customWidth="1"/>
    <col min="2057" max="2057" width="10.75" style="94" customWidth="1"/>
    <col min="2058" max="2058" width="24.25" style="94" customWidth="1"/>
    <col min="2059" max="2059" width="21.625" style="94" customWidth="1"/>
    <col min="2060" max="2060" width="19.75" style="94" customWidth="1"/>
    <col min="2061" max="2061" width="11.625" style="94" customWidth="1"/>
    <col min="2062" max="2062" width="21.875" style="94" customWidth="1"/>
    <col min="2063" max="2063" width="21.625" style="94" customWidth="1"/>
    <col min="2064" max="2064" width="24.75" style="94" customWidth="1"/>
    <col min="2065" max="2065" width="21.125" style="94" bestFit="1" customWidth="1"/>
    <col min="2066" max="2067" width="15.25" style="94" customWidth="1"/>
    <col min="2068" max="2068" width="20.125" style="94" bestFit="1" customWidth="1"/>
    <col min="2069" max="2069" width="27.875" style="94" bestFit="1" customWidth="1"/>
    <col min="2070" max="2070" width="17.25" style="94" bestFit="1" customWidth="1"/>
    <col min="2071" max="2071" width="16.5" style="94" customWidth="1"/>
    <col min="2072" max="2072" width="15.5" style="94" customWidth="1"/>
    <col min="2073" max="2073" width="17.625" style="94" bestFit="1" customWidth="1"/>
    <col min="2074" max="2074" width="19.125" style="94" customWidth="1"/>
    <col min="2075" max="2304" width="9" style="94"/>
    <col min="2305" max="2305" width="6.375" style="94" customWidth="1"/>
    <col min="2306" max="2307" width="0" style="94" hidden="1" customWidth="1"/>
    <col min="2308" max="2308" width="8.5" style="94" customWidth="1"/>
    <col min="2309" max="2309" width="6" style="94" customWidth="1"/>
    <col min="2310" max="2310" width="32.5" style="94" customWidth="1"/>
    <col min="2311" max="2311" width="39.5" style="94" customWidth="1"/>
    <col min="2312" max="2312" width="26.5" style="94" customWidth="1"/>
    <col min="2313" max="2313" width="10.75" style="94" customWidth="1"/>
    <col min="2314" max="2314" width="24.25" style="94" customWidth="1"/>
    <col min="2315" max="2315" width="21.625" style="94" customWidth="1"/>
    <col min="2316" max="2316" width="19.75" style="94" customWidth="1"/>
    <col min="2317" max="2317" width="11.625" style="94" customWidth="1"/>
    <col min="2318" max="2318" width="21.875" style="94" customWidth="1"/>
    <col min="2319" max="2319" width="21.625" style="94" customWidth="1"/>
    <col min="2320" max="2320" width="24.75" style="94" customWidth="1"/>
    <col min="2321" max="2321" width="21.125" style="94" bestFit="1" customWidth="1"/>
    <col min="2322" max="2323" width="15.25" style="94" customWidth="1"/>
    <col min="2324" max="2324" width="20.125" style="94" bestFit="1" customWidth="1"/>
    <col min="2325" max="2325" width="27.875" style="94" bestFit="1" customWidth="1"/>
    <col min="2326" max="2326" width="17.25" style="94" bestFit="1" customWidth="1"/>
    <col min="2327" max="2327" width="16.5" style="94" customWidth="1"/>
    <col min="2328" max="2328" width="15.5" style="94" customWidth="1"/>
    <col min="2329" max="2329" width="17.625" style="94" bestFit="1" customWidth="1"/>
    <col min="2330" max="2330" width="19.125" style="94" customWidth="1"/>
    <col min="2331" max="2560" width="9" style="94"/>
    <col min="2561" max="2561" width="6.375" style="94" customWidth="1"/>
    <col min="2562" max="2563" width="0" style="94" hidden="1" customWidth="1"/>
    <col min="2564" max="2564" width="8.5" style="94" customWidth="1"/>
    <col min="2565" max="2565" width="6" style="94" customWidth="1"/>
    <col min="2566" max="2566" width="32.5" style="94" customWidth="1"/>
    <col min="2567" max="2567" width="39.5" style="94" customWidth="1"/>
    <col min="2568" max="2568" width="26.5" style="94" customWidth="1"/>
    <col min="2569" max="2569" width="10.75" style="94" customWidth="1"/>
    <col min="2570" max="2570" width="24.25" style="94" customWidth="1"/>
    <col min="2571" max="2571" width="21.625" style="94" customWidth="1"/>
    <col min="2572" max="2572" width="19.75" style="94" customWidth="1"/>
    <col min="2573" max="2573" width="11.625" style="94" customWidth="1"/>
    <col min="2574" max="2574" width="21.875" style="94" customWidth="1"/>
    <col min="2575" max="2575" width="21.625" style="94" customWidth="1"/>
    <col min="2576" max="2576" width="24.75" style="94" customWidth="1"/>
    <col min="2577" max="2577" width="21.125" style="94" bestFit="1" customWidth="1"/>
    <col min="2578" max="2579" width="15.25" style="94" customWidth="1"/>
    <col min="2580" max="2580" width="20.125" style="94" bestFit="1" customWidth="1"/>
    <col min="2581" max="2581" width="27.875" style="94" bestFit="1" customWidth="1"/>
    <col min="2582" max="2582" width="17.25" style="94" bestFit="1" customWidth="1"/>
    <col min="2583" max="2583" width="16.5" style="94" customWidth="1"/>
    <col min="2584" max="2584" width="15.5" style="94" customWidth="1"/>
    <col min="2585" max="2585" width="17.625" style="94" bestFit="1" customWidth="1"/>
    <col min="2586" max="2586" width="19.125" style="94" customWidth="1"/>
    <col min="2587" max="2816" width="9" style="94"/>
    <col min="2817" max="2817" width="6.375" style="94" customWidth="1"/>
    <col min="2818" max="2819" width="0" style="94" hidden="1" customWidth="1"/>
    <col min="2820" max="2820" width="8.5" style="94" customWidth="1"/>
    <col min="2821" max="2821" width="6" style="94" customWidth="1"/>
    <col min="2822" max="2822" width="32.5" style="94" customWidth="1"/>
    <col min="2823" max="2823" width="39.5" style="94" customWidth="1"/>
    <col min="2824" max="2824" width="26.5" style="94" customWidth="1"/>
    <col min="2825" max="2825" width="10.75" style="94" customWidth="1"/>
    <col min="2826" max="2826" width="24.25" style="94" customWidth="1"/>
    <col min="2827" max="2827" width="21.625" style="94" customWidth="1"/>
    <col min="2828" max="2828" width="19.75" style="94" customWidth="1"/>
    <col min="2829" max="2829" width="11.625" style="94" customWidth="1"/>
    <col min="2830" max="2830" width="21.875" style="94" customWidth="1"/>
    <col min="2831" max="2831" width="21.625" style="94" customWidth="1"/>
    <col min="2832" max="2832" width="24.75" style="94" customWidth="1"/>
    <col min="2833" max="2833" width="21.125" style="94" bestFit="1" customWidth="1"/>
    <col min="2834" max="2835" width="15.25" style="94" customWidth="1"/>
    <col min="2836" max="2836" width="20.125" style="94" bestFit="1" customWidth="1"/>
    <col min="2837" max="2837" width="27.875" style="94" bestFit="1" customWidth="1"/>
    <col min="2838" max="2838" width="17.25" style="94" bestFit="1" customWidth="1"/>
    <col min="2839" max="2839" width="16.5" style="94" customWidth="1"/>
    <col min="2840" max="2840" width="15.5" style="94" customWidth="1"/>
    <col min="2841" max="2841" width="17.625" style="94" bestFit="1" customWidth="1"/>
    <col min="2842" max="2842" width="19.125" style="94" customWidth="1"/>
    <col min="2843" max="3072" width="9" style="94"/>
    <col min="3073" max="3073" width="6.375" style="94" customWidth="1"/>
    <col min="3074" max="3075" width="0" style="94" hidden="1" customWidth="1"/>
    <col min="3076" max="3076" width="8.5" style="94" customWidth="1"/>
    <col min="3077" max="3077" width="6" style="94" customWidth="1"/>
    <col min="3078" max="3078" width="32.5" style="94" customWidth="1"/>
    <col min="3079" max="3079" width="39.5" style="94" customWidth="1"/>
    <col min="3080" max="3080" width="26.5" style="94" customWidth="1"/>
    <col min="3081" max="3081" width="10.75" style="94" customWidth="1"/>
    <col min="3082" max="3082" width="24.25" style="94" customWidth="1"/>
    <col min="3083" max="3083" width="21.625" style="94" customWidth="1"/>
    <col min="3084" max="3084" width="19.75" style="94" customWidth="1"/>
    <col min="3085" max="3085" width="11.625" style="94" customWidth="1"/>
    <col min="3086" max="3086" width="21.875" style="94" customWidth="1"/>
    <col min="3087" max="3087" width="21.625" style="94" customWidth="1"/>
    <col min="3088" max="3088" width="24.75" style="94" customWidth="1"/>
    <col min="3089" max="3089" width="21.125" style="94" bestFit="1" customWidth="1"/>
    <col min="3090" max="3091" width="15.25" style="94" customWidth="1"/>
    <col min="3092" max="3092" width="20.125" style="94" bestFit="1" customWidth="1"/>
    <col min="3093" max="3093" width="27.875" style="94" bestFit="1" customWidth="1"/>
    <col min="3094" max="3094" width="17.25" style="94" bestFit="1" customWidth="1"/>
    <col min="3095" max="3095" width="16.5" style="94" customWidth="1"/>
    <col min="3096" max="3096" width="15.5" style="94" customWidth="1"/>
    <col min="3097" max="3097" width="17.625" style="94" bestFit="1" customWidth="1"/>
    <col min="3098" max="3098" width="19.125" style="94" customWidth="1"/>
    <col min="3099" max="3328" width="9" style="94"/>
    <col min="3329" max="3329" width="6.375" style="94" customWidth="1"/>
    <col min="3330" max="3331" width="0" style="94" hidden="1" customWidth="1"/>
    <col min="3332" max="3332" width="8.5" style="94" customWidth="1"/>
    <col min="3333" max="3333" width="6" style="94" customWidth="1"/>
    <col min="3334" max="3334" width="32.5" style="94" customWidth="1"/>
    <col min="3335" max="3335" width="39.5" style="94" customWidth="1"/>
    <col min="3336" max="3336" width="26.5" style="94" customWidth="1"/>
    <col min="3337" max="3337" width="10.75" style="94" customWidth="1"/>
    <col min="3338" max="3338" width="24.25" style="94" customWidth="1"/>
    <col min="3339" max="3339" width="21.625" style="94" customWidth="1"/>
    <col min="3340" max="3340" width="19.75" style="94" customWidth="1"/>
    <col min="3341" max="3341" width="11.625" style="94" customWidth="1"/>
    <col min="3342" max="3342" width="21.875" style="94" customWidth="1"/>
    <col min="3343" max="3343" width="21.625" style="94" customWidth="1"/>
    <col min="3344" max="3344" width="24.75" style="94" customWidth="1"/>
    <col min="3345" max="3345" width="21.125" style="94" bestFit="1" customWidth="1"/>
    <col min="3346" max="3347" width="15.25" style="94" customWidth="1"/>
    <col min="3348" max="3348" width="20.125" style="94" bestFit="1" customWidth="1"/>
    <col min="3349" max="3349" width="27.875" style="94" bestFit="1" customWidth="1"/>
    <col min="3350" max="3350" width="17.25" style="94" bestFit="1" customWidth="1"/>
    <col min="3351" max="3351" width="16.5" style="94" customWidth="1"/>
    <col min="3352" max="3352" width="15.5" style="94" customWidth="1"/>
    <col min="3353" max="3353" width="17.625" style="94" bestFit="1" customWidth="1"/>
    <col min="3354" max="3354" width="19.125" style="94" customWidth="1"/>
    <col min="3355" max="3584" width="9" style="94"/>
    <col min="3585" max="3585" width="6.375" style="94" customWidth="1"/>
    <col min="3586" max="3587" width="0" style="94" hidden="1" customWidth="1"/>
    <col min="3588" max="3588" width="8.5" style="94" customWidth="1"/>
    <col min="3589" max="3589" width="6" style="94" customWidth="1"/>
    <col min="3590" max="3590" width="32.5" style="94" customWidth="1"/>
    <col min="3591" max="3591" width="39.5" style="94" customWidth="1"/>
    <col min="3592" max="3592" width="26.5" style="94" customWidth="1"/>
    <col min="3593" max="3593" width="10.75" style="94" customWidth="1"/>
    <col min="3594" max="3594" width="24.25" style="94" customWidth="1"/>
    <col min="3595" max="3595" width="21.625" style="94" customWidth="1"/>
    <col min="3596" max="3596" width="19.75" style="94" customWidth="1"/>
    <col min="3597" max="3597" width="11.625" style="94" customWidth="1"/>
    <col min="3598" max="3598" width="21.875" style="94" customWidth="1"/>
    <col min="3599" max="3599" width="21.625" style="94" customWidth="1"/>
    <col min="3600" max="3600" width="24.75" style="94" customWidth="1"/>
    <col min="3601" max="3601" width="21.125" style="94" bestFit="1" customWidth="1"/>
    <col min="3602" max="3603" width="15.25" style="94" customWidth="1"/>
    <col min="3604" max="3604" width="20.125" style="94" bestFit="1" customWidth="1"/>
    <col min="3605" max="3605" width="27.875" style="94" bestFit="1" customWidth="1"/>
    <col min="3606" max="3606" width="17.25" style="94" bestFit="1" customWidth="1"/>
    <col min="3607" max="3607" width="16.5" style="94" customWidth="1"/>
    <col min="3608" max="3608" width="15.5" style="94" customWidth="1"/>
    <col min="3609" max="3609" width="17.625" style="94" bestFit="1" customWidth="1"/>
    <col min="3610" max="3610" width="19.125" style="94" customWidth="1"/>
    <col min="3611" max="3840" width="9" style="94"/>
    <col min="3841" max="3841" width="6.375" style="94" customWidth="1"/>
    <col min="3842" max="3843" width="0" style="94" hidden="1" customWidth="1"/>
    <col min="3844" max="3844" width="8.5" style="94" customWidth="1"/>
    <col min="3845" max="3845" width="6" style="94" customWidth="1"/>
    <col min="3846" max="3846" width="32.5" style="94" customWidth="1"/>
    <col min="3847" max="3847" width="39.5" style="94" customWidth="1"/>
    <col min="3848" max="3848" width="26.5" style="94" customWidth="1"/>
    <col min="3849" max="3849" width="10.75" style="94" customWidth="1"/>
    <col min="3850" max="3850" width="24.25" style="94" customWidth="1"/>
    <col min="3851" max="3851" width="21.625" style="94" customWidth="1"/>
    <col min="3852" max="3852" width="19.75" style="94" customWidth="1"/>
    <col min="3853" max="3853" width="11.625" style="94" customWidth="1"/>
    <col min="3854" max="3854" width="21.875" style="94" customWidth="1"/>
    <col min="3855" max="3855" width="21.625" style="94" customWidth="1"/>
    <col min="3856" max="3856" width="24.75" style="94" customWidth="1"/>
    <col min="3857" max="3857" width="21.125" style="94" bestFit="1" customWidth="1"/>
    <col min="3858" max="3859" width="15.25" style="94" customWidth="1"/>
    <col min="3860" max="3860" width="20.125" style="94" bestFit="1" customWidth="1"/>
    <col min="3861" max="3861" width="27.875" style="94" bestFit="1" customWidth="1"/>
    <col min="3862" max="3862" width="17.25" style="94" bestFit="1" customWidth="1"/>
    <col min="3863" max="3863" width="16.5" style="94" customWidth="1"/>
    <col min="3864" max="3864" width="15.5" style="94" customWidth="1"/>
    <col min="3865" max="3865" width="17.625" style="94" bestFit="1" customWidth="1"/>
    <col min="3866" max="3866" width="19.125" style="94" customWidth="1"/>
    <col min="3867" max="4096" width="9" style="94"/>
    <col min="4097" max="4097" width="6.375" style="94" customWidth="1"/>
    <col min="4098" max="4099" width="0" style="94" hidden="1" customWidth="1"/>
    <col min="4100" max="4100" width="8.5" style="94" customWidth="1"/>
    <col min="4101" max="4101" width="6" style="94" customWidth="1"/>
    <col min="4102" max="4102" width="32.5" style="94" customWidth="1"/>
    <col min="4103" max="4103" width="39.5" style="94" customWidth="1"/>
    <col min="4104" max="4104" width="26.5" style="94" customWidth="1"/>
    <col min="4105" max="4105" width="10.75" style="94" customWidth="1"/>
    <col min="4106" max="4106" width="24.25" style="94" customWidth="1"/>
    <col min="4107" max="4107" width="21.625" style="94" customWidth="1"/>
    <col min="4108" max="4108" width="19.75" style="94" customWidth="1"/>
    <col min="4109" max="4109" width="11.625" style="94" customWidth="1"/>
    <col min="4110" max="4110" width="21.875" style="94" customWidth="1"/>
    <col min="4111" max="4111" width="21.625" style="94" customWidth="1"/>
    <col min="4112" max="4112" width="24.75" style="94" customWidth="1"/>
    <col min="4113" max="4113" width="21.125" style="94" bestFit="1" customWidth="1"/>
    <col min="4114" max="4115" width="15.25" style="94" customWidth="1"/>
    <col min="4116" max="4116" width="20.125" style="94" bestFit="1" customWidth="1"/>
    <col min="4117" max="4117" width="27.875" style="94" bestFit="1" customWidth="1"/>
    <col min="4118" max="4118" width="17.25" style="94" bestFit="1" customWidth="1"/>
    <col min="4119" max="4119" width="16.5" style="94" customWidth="1"/>
    <col min="4120" max="4120" width="15.5" style="94" customWidth="1"/>
    <col min="4121" max="4121" width="17.625" style="94" bestFit="1" customWidth="1"/>
    <col min="4122" max="4122" width="19.125" style="94" customWidth="1"/>
    <col min="4123" max="4352" width="9" style="94"/>
    <col min="4353" max="4353" width="6.375" style="94" customWidth="1"/>
    <col min="4354" max="4355" width="0" style="94" hidden="1" customWidth="1"/>
    <col min="4356" max="4356" width="8.5" style="94" customWidth="1"/>
    <col min="4357" max="4357" width="6" style="94" customWidth="1"/>
    <col min="4358" max="4358" width="32.5" style="94" customWidth="1"/>
    <col min="4359" max="4359" width="39.5" style="94" customWidth="1"/>
    <col min="4360" max="4360" width="26.5" style="94" customWidth="1"/>
    <col min="4361" max="4361" width="10.75" style="94" customWidth="1"/>
    <col min="4362" max="4362" width="24.25" style="94" customWidth="1"/>
    <col min="4363" max="4363" width="21.625" style="94" customWidth="1"/>
    <col min="4364" max="4364" width="19.75" style="94" customWidth="1"/>
    <col min="4365" max="4365" width="11.625" style="94" customWidth="1"/>
    <col min="4366" max="4366" width="21.875" style="94" customWidth="1"/>
    <col min="4367" max="4367" width="21.625" style="94" customWidth="1"/>
    <col min="4368" max="4368" width="24.75" style="94" customWidth="1"/>
    <col min="4369" max="4369" width="21.125" style="94" bestFit="1" customWidth="1"/>
    <col min="4370" max="4371" width="15.25" style="94" customWidth="1"/>
    <col min="4372" max="4372" width="20.125" style="94" bestFit="1" customWidth="1"/>
    <col min="4373" max="4373" width="27.875" style="94" bestFit="1" customWidth="1"/>
    <col min="4374" max="4374" width="17.25" style="94" bestFit="1" customWidth="1"/>
    <col min="4375" max="4375" width="16.5" style="94" customWidth="1"/>
    <col min="4376" max="4376" width="15.5" style="94" customWidth="1"/>
    <col min="4377" max="4377" width="17.625" style="94" bestFit="1" customWidth="1"/>
    <col min="4378" max="4378" width="19.125" style="94" customWidth="1"/>
    <col min="4379" max="4608" width="9" style="94"/>
    <col min="4609" max="4609" width="6.375" style="94" customWidth="1"/>
    <col min="4610" max="4611" width="0" style="94" hidden="1" customWidth="1"/>
    <col min="4612" max="4612" width="8.5" style="94" customWidth="1"/>
    <col min="4613" max="4613" width="6" style="94" customWidth="1"/>
    <col min="4614" max="4614" width="32.5" style="94" customWidth="1"/>
    <col min="4615" max="4615" width="39.5" style="94" customWidth="1"/>
    <col min="4616" max="4616" width="26.5" style="94" customWidth="1"/>
    <col min="4617" max="4617" width="10.75" style="94" customWidth="1"/>
    <col min="4618" max="4618" width="24.25" style="94" customWidth="1"/>
    <col min="4619" max="4619" width="21.625" style="94" customWidth="1"/>
    <col min="4620" max="4620" width="19.75" style="94" customWidth="1"/>
    <col min="4621" max="4621" width="11.625" style="94" customWidth="1"/>
    <col min="4622" max="4622" width="21.875" style="94" customWidth="1"/>
    <col min="4623" max="4623" width="21.625" style="94" customWidth="1"/>
    <col min="4624" max="4624" width="24.75" style="94" customWidth="1"/>
    <col min="4625" max="4625" width="21.125" style="94" bestFit="1" customWidth="1"/>
    <col min="4626" max="4627" width="15.25" style="94" customWidth="1"/>
    <col min="4628" max="4628" width="20.125" style="94" bestFit="1" customWidth="1"/>
    <col min="4629" max="4629" width="27.875" style="94" bestFit="1" customWidth="1"/>
    <col min="4630" max="4630" width="17.25" style="94" bestFit="1" customWidth="1"/>
    <col min="4631" max="4631" width="16.5" style="94" customWidth="1"/>
    <col min="4632" max="4632" width="15.5" style="94" customWidth="1"/>
    <col min="4633" max="4633" width="17.625" style="94" bestFit="1" customWidth="1"/>
    <col min="4634" max="4634" width="19.125" style="94" customWidth="1"/>
    <col min="4635" max="4864" width="9" style="94"/>
    <col min="4865" max="4865" width="6.375" style="94" customWidth="1"/>
    <col min="4866" max="4867" width="0" style="94" hidden="1" customWidth="1"/>
    <col min="4868" max="4868" width="8.5" style="94" customWidth="1"/>
    <col min="4869" max="4869" width="6" style="94" customWidth="1"/>
    <col min="4870" max="4870" width="32.5" style="94" customWidth="1"/>
    <col min="4871" max="4871" width="39.5" style="94" customWidth="1"/>
    <col min="4872" max="4872" width="26.5" style="94" customWidth="1"/>
    <col min="4873" max="4873" width="10.75" style="94" customWidth="1"/>
    <col min="4874" max="4874" width="24.25" style="94" customWidth="1"/>
    <col min="4875" max="4875" width="21.625" style="94" customWidth="1"/>
    <col min="4876" max="4876" width="19.75" style="94" customWidth="1"/>
    <col min="4877" max="4877" width="11.625" style="94" customWidth="1"/>
    <col min="4878" max="4878" width="21.875" style="94" customWidth="1"/>
    <col min="4879" max="4879" width="21.625" style="94" customWidth="1"/>
    <col min="4880" max="4880" width="24.75" style="94" customWidth="1"/>
    <col min="4881" max="4881" width="21.125" style="94" bestFit="1" customWidth="1"/>
    <col min="4882" max="4883" width="15.25" style="94" customWidth="1"/>
    <col min="4884" max="4884" width="20.125" style="94" bestFit="1" customWidth="1"/>
    <col min="4885" max="4885" width="27.875" style="94" bestFit="1" customWidth="1"/>
    <col min="4886" max="4886" width="17.25" style="94" bestFit="1" customWidth="1"/>
    <col min="4887" max="4887" width="16.5" style="94" customWidth="1"/>
    <col min="4888" max="4888" width="15.5" style="94" customWidth="1"/>
    <col min="4889" max="4889" width="17.625" style="94" bestFit="1" customWidth="1"/>
    <col min="4890" max="4890" width="19.125" style="94" customWidth="1"/>
    <col min="4891" max="5120" width="9" style="94"/>
    <col min="5121" max="5121" width="6.375" style="94" customWidth="1"/>
    <col min="5122" max="5123" width="0" style="94" hidden="1" customWidth="1"/>
    <col min="5124" max="5124" width="8.5" style="94" customWidth="1"/>
    <col min="5125" max="5125" width="6" style="94" customWidth="1"/>
    <col min="5126" max="5126" width="32.5" style="94" customWidth="1"/>
    <col min="5127" max="5127" width="39.5" style="94" customWidth="1"/>
    <col min="5128" max="5128" width="26.5" style="94" customWidth="1"/>
    <col min="5129" max="5129" width="10.75" style="94" customWidth="1"/>
    <col min="5130" max="5130" width="24.25" style="94" customWidth="1"/>
    <col min="5131" max="5131" width="21.625" style="94" customWidth="1"/>
    <col min="5132" max="5132" width="19.75" style="94" customWidth="1"/>
    <col min="5133" max="5133" width="11.625" style="94" customWidth="1"/>
    <col min="5134" max="5134" width="21.875" style="94" customWidth="1"/>
    <col min="5135" max="5135" width="21.625" style="94" customWidth="1"/>
    <col min="5136" max="5136" width="24.75" style="94" customWidth="1"/>
    <col min="5137" max="5137" width="21.125" style="94" bestFit="1" customWidth="1"/>
    <col min="5138" max="5139" width="15.25" style="94" customWidth="1"/>
    <col min="5140" max="5140" width="20.125" style="94" bestFit="1" customWidth="1"/>
    <col min="5141" max="5141" width="27.875" style="94" bestFit="1" customWidth="1"/>
    <col min="5142" max="5142" width="17.25" style="94" bestFit="1" customWidth="1"/>
    <col min="5143" max="5143" width="16.5" style="94" customWidth="1"/>
    <col min="5144" max="5144" width="15.5" style="94" customWidth="1"/>
    <col min="5145" max="5145" width="17.625" style="94" bestFit="1" customWidth="1"/>
    <col min="5146" max="5146" width="19.125" style="94" customWidth="1"/>
    <col min="5147" max="5376" width="9" style="94"/>
    <col min="5377" max="5377" width="6.375" style="94" customWidth="1"/>
    <col min="5378" max="5379" width="0" style="94" hidden="1" customWidth="1"/>
    <col min="5380" max="5380" width="8.5" style="94" customWidth="1"/>
    <col min="5381" max="5381" width="6" style="94" customWidth="1"/>
    <col min="5382" max="5382" width="32.5" style="94" customWidth="1"/>
    <col min="5383" max="5383" width="39.5" style="94" customWidth="1"/>
    <col min="5384" max="5384" width="26.5" style="94" customWidth="1"/>
    <col min="5385" max="5385" width="10.75" style="94" customWidth="1"/>
    <col min="5386" max="5386" width="24.25" style="94" customWidth="1"/>
    <col min="5387" max="5387" width="21.625" style="94" customWidth="1"/>
    <col min="5388" max="5388" width="19.75" style="94" customWidth="1"/>
    <col min="5389" max="5389" width="11.625" style="94" customWidth="1"/>
    <col min="5390" max="5390" width="21.875" style="94" customWidth="1"/>
    <col min="5391" max="5391" width="21.625" style="94" customWidth="1"/>
    <col min="5392" max="5392" width="24.75" style="94" customWidth="1"/>
    <col min="5393" max="5393" width="21.125" style="94" bestFit="1" customWidth="1"/>
    <col min="5394" max="5395" width="15.25" style="94" customWidth="1"/>
    <col min="5396" max="5396" width="20.125" style="94" bestFit="1" customWidth="1"/>
    <col min="5397" max="5397" width="27.875" style="94" bestFit="1" customWidth="1"/>
    <col min="5398" max="5398" width="17.25" style="94" bestFit="1" customWidth="1"/>
    <col min="5399" max="5399" width="16.5" style="94" customWidth="1"/>
    <col min="5400" max="5400" width="15.5" style="94" customWidth="1"/>
    <col min="5401" max="5401" width="17.625" style="94" bestFit="1" customWidth="1"/>
    <col min="5402" max="5402" width="19.125" style="94" customWidth="1"/>
    <col min="5403" max="5632" width="9" style="94"/>
    <col min="5633" max="5633" width="6.375" style="94" customWidth="1"/>
    <col min="5634" max="5635" width="0" style="94" hidden="1" customWidth="1"/>
    <col min="5636" max="5636" width="8.5" style="94" customWidth="1"/>
    <col min="5637" max="5637" width="6" style="94" customWidth="1"/>
    <col min="5638" max="5638" width="32.5" style="94" customWidth="1"/>
    <col min="5639" max="5639" width="39.5" style="94" customWidth="1"/>
    <col min="5640" max="5640" width="26.5" style="94" customWidth="1"/>
    <col min="5641" max="5641" width="10.75" style="94" customWidth="1"/>
    <col min="5642" max="5642" width="24.25" style="94" customWidth="1"/>
    <col min="5643" max="5643" width="21.625" style="94" customWidth="1"/>
    <col min="5644" max="5644" width="19.75" style="94" customWidth="1"/>
    <col min="5645" max="5645" width="11.625" style="94" customWidth="1"/>
    <col min="5646" max="5646" width="21.875" style="94" customWidth="1"/>
    <col min="5647" max="5647" width="21.625" style="94" customWidth="1"/>
    <col min="5648" max="5648" width="24.75" style="94" customWidth="1"/>
    <col min="5649" max="5649" width="21.125" style="94" bestFit="1" customWidth="1"/>
    <col min="5650" max="5651" width="15.25" style="94" customWidth="1"/>
    <col min="5652" max="5652" width="20.125" style="94" bestFit="1" customWidth="1"/>
    <col min="5653" max="5653" width="27.875" style="94" bestFit="1" customWidth="1"/>
    <col min="5654" max="5654" width="17.25" style="94" bestFit="1" customWidth="1"/>
    <col min="5655" max="5655" width="16.5" style="94" customWidth="1"/>
    <col min="5656" max="5656" width="15.5" style="94" customWidth="1"/>
    <col min="5657" max="5657" width="17.625" style="94" bestFit="1" customWidth="1"/>
    <col min="5658" max="5658" width="19.125" style="94" customWidth="1"/>
    <col min="5659" max="5888" width="9" style="94"/>
    <col min="5889" max="5889" width="6.375" style="94" customWidth="1"/>
    <col min="5890" max="5891" width="0" style="94" hidden="1" customWidth="1"/>
    <col min="5892" max="5892" width="8.5" style="94" customWidth="1"/>
    <col min="5893" max="5893" width="6" style="94" customWidth="1"/>
    <col min="5894" max="5894" width="32.5" style="94" customWidth="1"/>
    <col min="5895" max="5895" width="39.5" style="94" customWidth="1"/>
    <col min="5896" max="5896" width="26.5" style="94" customWidth="1"/>
    <col min="5897" max="5897" width="10.75" style="94" customWidth="1"/>
    <col min="5898" max="5898" width="24.25" style="94" customWidth="1"/>
    <col min="5899" max="5899" width="21.625" style="94" customWidth="1"/>
    <col min="5900" max="5900" width="19.75" style="94" customWidth="1"/>
    <col min="5901" max="5901" width="11.625" style="94" customWidth="1"/>
    <col min="5902" max="5902" width="21.875" style="94" customWidth="1"/>
    <col min="5903" max="5903" width="21.625" style="94" customWidth="1"/>
    <col min="5904" max="5904" width="24.75" style="94" customWidth="1"/>
    <col min="5905" max="5905" width="21.125" style="94" bestFit="1" customWidth="1"/>
    <col min="5906" max="5907" width="15.25" style="94" customWidth="1"/>
    <col min="5908" max="5908" width="20.125" style="94" bestFit="1" customWidth="1"/>
    <col min="5909" max="5909" width="27.875" style="94" bestFit="1" customWidth="1"/>
    <col min="5910" max="5910" width="17.25" style="94" bestFit="1" customWidth="1"/>
    <col min="5911" max="5911" width="16.5" style="94" customWidth="1"/>
    <col min="5912" max="5912" width="15.5" style="94" customWidth="1"/>
    <col min="5913" max="5913" width="17.625" style="94" bestFit="1" customWidth="1"/>
    <col min="5914" max="5914" width="19.125" style="94" customWidth="1"/>
    <col min="5915" max="6144" width="9" style="94"/>
    <col min="6145" max="6145" width="6.375" style="94" customWidth="1"/>
    <col min="6146" max="6147" width="0" style="94" hidden="1" customWidth="1"/>
    <col min="6148" max="6148" width="8.5" style="94" customWidth="1"/>
    <col min="6149" max="6149" width="6" style="94" customWidth="1"/>
    <col min="6150" max="6150" width="32.5" style="94" customWidth="1"/>
    <col min="6151" max="6151" width="39.5" style="94" customWidth="1"/>
    <col min="6152" max="6152" width="26.5" style="94" customWidth="1"/>
    <col min="6153" max="6153" width="10.75" style="94" customWidth="1"/>
    <col min="6154" max="6154" width="24.25" style="94" customWidth="1"/>
    <col min="6155" max="6155" width="21.625" style="94" customWidth="1"/>
    <col min="6156" max="6156" width="19.75" style="94" customWidth="1"/>
    <col min="6157" max="6157" width="11.625" style="94" customWidth="1"/>
    <col min="6158" max="6158" width="21.875" style="94" customWidth="1"/>
    <col min="6159" max="6159" width="21.625" style="94" customWidth="1"/>
    <col min="6160" max="6160" width="24.75" style="94" customWidth="1"/>
    <col min="6161" max="6161" width="21.125" style="94" bestFit="1" customWidth="1"/>
    <col min="6162" max="6163" width="15.25" style="94" customWidth="1"/>
    <col min="6164" max="6164" width="20.125" style="94" bestFit="1" customWidth="1"/>
    <col min="6165" max="6165" width="27.875" style="94" bestFit="1" customWidth="1"/>
    <col min="6166" max="6166" width="17.25" style="94" bestFit="1" customWidth="1"/>
    <col min="6167" max="6167" width="16.5" style="94" customWidth="1"/>
    <col min="6168" max="6168" width="15.5" style="94" customWidth="1"/>
    <col min="6169" max="6169" width="17.625" style="94" bestFit="1" customWidth="1"/>
    <col min="6170" max="6170" width="19.125" style="94" customWidth="1"/>
    <col min="6171" max="6400" width="9" style="94"/>
    <col min="6401" max="6401" width="6.375" style="94" customWidth="1"/>
    <col min="6402" max="6403" width="0" style="94" hidden="1" customWidth="1"/>
    <col min="6404" max="6404" width="8.5" style="94" customWidth="1"/>
    <col min="6405" max="6405" width="6" style="94" customWidth="1"/>
    <col min="6406" max="6406" width="32.5" style="94" customWidth="1"/>
    <col min="6407" max="6407" width="39.5" style="94" customWidth="1"/>
    <col min="6408" max="6408" width="26.5" style="94" customWidth="1"/>
    <col min="6409" max="6409" width="10.75" style="94" customWidth="1"/>
    <col min="6410" max="6410" width="24.25" style="94" customWidth="1"/>
    <col min="6411" max="6411" width="21.625" style="94" customWidth="1"/>
    <col min="6412" max="6412" width="19.75" style="94" customWidth="1"/>
    <col min="6413" max="6413" width="11.625" style="94" customWidth="1"/>
    <col min="6414" max="6414" width="21.875" style="94" customWidth="1"/>
    <col min="6415" max="6415" width="21.625" style="94" customWidth="1"/>
    <col min="6416" max="6416" width="24.75" style="94" customWidth="1"/>
    <col min="6417" max="6417" width="21.125" style="94" bestFit="1" customWidth="1"/>
    <col min="6418" max="6419" width="15.25" style="94" customWidth="1"/>
    <col min="6420" max="6420" width="20.125" style="94" bestFit="1" customWidth="1"/>
    <col min="6421" max="6421" width="27.875" style="94" bestFit="1" customWidth="1"/>
    <col min="6422" max="6422" width="17.25" style="94" bestFit="1" customWidth="1"/>
    <col min="6423" max="6423" width="16.5" style="94" customWidth="1"/>
    <col min="6424" max="6424" width="15.5" style="94" customWidth="1"/>
    <col min="6425" max="6425" width="17.625" style="94" bestFit="1" customWidth="1"/>
    <col min="6426" max="6426" width="19.125" style="94" customWidth="1"/>
    <col min="6427" max="6656" width="9" style="94"/>
    <col min="6657" max="6657" width="6.375" style="94" customWidth="1"/>
    <col min="6658" max="6659" width="0" style="94" hidden="1" customWidth="1"/>
    <col min="6660" max="6660" width="8.5" style="94" customWidth="1"/>
    <col min="6661" max="6661" width="6" style="94" customWidth="1"/>
    <col min="6662" max="6662" width="32.5" style="94" customWidth="1"/>
    <col min="6663" max="6663" width="39.5" style="94" customWidth="1"/>
    <col min="6664" max="6664" width="26.5" style="94" customWidth="1"/>
    <col min="6665" max="6665" width="10.75" style="94" customWidth="1"/>
    <col min="6666" max="6666" width="24.25" style="94" customWidth="1"/>
    <col min="6667" max="6667" width="21.625" style="94" customWidth="1"/>
    <col min="6668" max="6668" width="19.75" style="94" customWidth="1"/>
    <col min="6669" max="6669" width="11.625" style="94" customWidth="1"/>
    <col min="6670" max="6670" width="21.875" style="94" customWidth="1"/>
    <col min="6671" max="6671" width="21.625" style="94" customWidth="1"/>
    <col min="6672" max="6672" width="24.75" style="94" customWidth="1"/>
    <col min="6673" max="6673" width="21.125" style="94" bestFit="1" customWidth="1"/>
    <col min="6674" max="6675" width="15.25" style="94" customWidth="1"/>
    <col min="6676" max="6676" width="20.125" style="94" bestFit="1" customWidth="1"/>
    <col min="6677" max="6677" width="27.875" style="94" bestFit="1" customWidth="1"/>
    <col min="6678" max="6678" width="17.25" style="94" bestFit="1" customWidth="1"/>
    <col min="6679" max="6679" width="16.5" style="94" customWidth="1"/>
    <col min="6680" max="6680" width="15.5" style="94" customWidth="1"/>
    <col min="6681" max="6681" width="17.625" style="94" bestFit="1" customWidth="1"/>
    <col min="6682" max="6682" width="19.125" style="94" customWidth="1"/>
    <col min="6683" max="6912" width="9" style="94"/>
    <col min="6913" max="6913" width="6.375" style="94" customWidth="1"/>
    <col min="6914" max="6915" width="0" style="94" hidden="1" customWidth="1"/>
    <col min="6916" max="6916" width="8.5" style="94" customWidth="1"/>
    <col min="6917" max="6917" width="6" style="94" customWidth="1"/>
    <col min="6918" max="6918" width="32.5" style="94" customWidth="1"/>
    <col min="6919" max="6919" width="39.5" style="94" customWidth="1"/>
    <col min="6920" max="6920" width="26.5" style="94" customWidth="1"/>
    <col min="6921" max="6921" width="10.75" style="94" customWidth="1"/>
    <col min="6922" max="6922" width="24.25" style="94" customWidth="1"/>
    <col min="6923" max="6923" width="21.625" style="94" customWidth="1"/>
    <col min="6924" max="6924" width="19.75" style="94" customWidth="1"/>
    <col min="6925" max="6925" width="11.625" style="94" customWidth="1"/>
    <col min="6926" max="6926" width="21.875" style="94" customWidth="1"/>
    <col min="6927" max="6927" width="21.625" style="94" customWidth="1"/>
    <col min="6928" max="6928" width="24.75" style="94" customWidth="1"/>
    <col min="6929" max="6929" width="21.125" style="94" bestFit="1" customWidth="1"/>
    <col min="6930" max="6931" width="15.25" style="94" customWidth="1"/>
    <col min="6932" max="6932" width="20.125" style="94" bestFit="1" customWidth="1"/>
    <col min="6933" max="6933" width="27.875" style="94" bestFit="1" customWidth="1"/>
    <col min="6934" max="6934" width="17.25" style="94" bestFit="1" customWidth="1"/>
    <col min="6935" max="6935" width="16.5" style="94" customWidth="1"/>
    <col min="6936" max="6936" width="15.5" style="94" customWidth="1"/>
    <col min="6937" max="6937" width="17.625" style="94" bestFit="1" customWidth="1"/>
    <col min="6938" max="6938" width="19.125" style="94" customWidth="1"/>
    <col min="6939" max="7168" width="9" style="94"/>
    <col min="7169" max="7169" width="6.375" style="94" customWidth="1"/>
    <col min="7170" max="7171" width="0" style="94" hidden="1" customWidth="1"/>
    <col min="7172" max="7172" width="8.5" style="94" customWidth="1"/>
    <col min="7173" max="7173" width="6" style="94" customWidth="1"/>
    <col min="7174" max="7174" width="32.5" style="94" customWidth="1"/>
    <col min="7175" max="7175" width="39.5" style="94" customWidth="1"/>
    <col min="7176" max="7176" width="26.5" style="94" customWidth="1"/>
    <col min="7177" max="7177" width="10.75" style="94" customWidth="1"/>
    <col min="7178" max="7178" width="24.25" style="94" customWidth="1"/>
    <col min="7179" max="7179" width="21.625" style="94" customWidth="1"/>
    <col min="7180" max="7180" width="19.75" style="94" customWidth="1"/>
    <col min="7181" max="7181" width="11.625" style="94" customWidth="1"/>
    <col min="7182" max="7182" width="21.875" style="94" customWidth="1"/>
    <col min="7183" max="7183" width="21.625" style="94" customWidth="1"/>
    <col min="7184" max="7184" width="24.75" style="94" customWidth="1"/>
    <col min="7185" max="7185" width="21.125" style="94" bestFit="1" customWidth="1"/>
    <col min="7186" max="7187" width="15.25" style="94" customWidth="1"/>
    <col min="7188" max="7188" width="20.125" style="94" bestFit="1" customWidth="1"/>
    <col min="7189" max="7189" width="27.875" style="94" bestFit="1" customWidth="1"/>
    <col min="7190" max="7190" width="17.25" style="94" bestFit="1" customWidth="1"/>
    <col min="7191" max="7191" width="16.5" style="94" customWidth="1"/>
    <col min="7192" max="7192" width="15.5" style="94" customWidth="1"/>
    <col min="7193" max="7193" width="17.625" style="94" bestFit="1" customWidth="1"/>
    <col min="7194" max="7194" width="19.125" style="94" customWidth="1"/>
    <col min="7195" max="7424" width="9" style="94"/>
    <col min="7425" max="7425" width="6.375" style="94" customWidth="1"/>
    <col min="7426" max="7427" width="0" style="94" hidden="1" customWidth="1"/>
    <col min="7428" max="7428" width="8.5" style="94" customWidth="1"/>
    <col min="7429" max="7429" width="6" style="94" customWidth="1"/>
    <col min="7430" max="7430" width="32.5" style="94" customWidth="1"/>
    <col min="7431" max="7431" width="39.5" style="94" customWidth="1"/>
    <col min="7432" max="7432" width="26.5" style="94" customWidth="1"/>
    <col min="7433" max="7433" width="10.75" style="94" customWidth="1"/>
    <col min="7434" max="7434" width="24.25" style="94" customWidth="1"/>
    <col min="7435" max="7435" width="21.625" style="94" customWidth="1"/>
    <col min="7436" max="7436" width="19.75" style="94" customWidth="1"/>
    <col min="7437" max="7437" width="11.625" style="94" customWidth="1"/>
    <col min="7438" max="7438" width="21.875" style="94" customWidth="1"/>
    <col min="7439" max="7439" width="21.625" style="94" customWidth="1"/>
    <col min="7440" max="7440" width="24.75" style="94" customWidth="1"/>
    <col min="7441" max="7441" width="21.125" style="94" bestFit="1" customWidth="1"/>
    <col min="7442" max="7443" width="15.25" style="94" customWidth="1"/>
    <col min="7444" max="7444" width="20.125" style="94" bestFit="1" customWidth="1"/>
    <col min="7445" max="7445" width="27.875" style="94" bestFit="1" customWidth="1"/>
    <col min="7446" max="7446" width="17.25" style="94" bestFit="1" customWidth="1"/>
    <col min="7447" max="7447" width="16.5" style="94" customWidth="1"/>
    <col min="7448" max="7448" width="15.5" style="94" customWidth="1"/>
    <col min="7449" max="7449" width="17.625" style="94" bestFit="1" customWidth="1"/>
    <col min="7450" max="7450" width="19.125" style="94" customWidth="1"/>
    <col min="7451" max="7680" width="9" style="94"/>
    <col min="7681" max="7681" width="6.375" style="94" customWidth="1"/>
    <col min="7682" max="7683" width="0" style="94" hidden="1" customWidth="1"/>
    <col min="7684" max="7684" width="8.5" style="94" customWidth="1"/>
    <col min="7685" max="7685" width="6" style="94" customWidth="1"/>
    <col min="7686" max="7686" width="32.5" style="94" customWidth="1"/>
    <col min="7687" max="7687" width="39.5" style="94" customWidth="1"/>
    <col min="7688" max="7688" width="26.5" style="94" customWidth="1"/>
    <col min="7689" max="7689" width="10.75" style="94" customWidth="1"/>
    <col min="7690" max="7690" width="24.25" style="94" customWidth="1"/>
    <col min="7691" max="7691" width="21.625" style="94" customWidth="1"/>
    <col min="7692" max="7692" width="19.75" style="94" customWidth="1"/>
    <col min="7693" max="7693" width="11.625" style="94" customWidth="1"/>
    <col min="7694" max="7694" width="21.875" style="94" customWidth="1"/>
    <col min="7695" max="7695" width="21.625" style="94" customWidth="1"/>
    <col min="7696" max="7696" width="24.75" style="94" customWidth="1"/>
    <col min="7697" max="7697" width="21.125" style="94" bestFit="1" customWidth="1"/>
    <col min="7698" max="7699" width="15.25" style="94" customWidth="1"/>
    <col min="7700" max="7700" width="20.125" style="94" bestFit="1" customWidth="1"/>
    <col min="7701" max="7701" width="27.875" style="94" bestFit="1" customWidth="1"/>
    <col min="7702" max="7702" width="17.25" style="94" bestFit="1" customWidth="1"/>
    <col min="7703" max="7703" width="16.5" style="94" customWidth="1"/>
    <col min="7704" max="7704" width="15.5" style="94" customWidth="1"/>
    <col min="7705" max="7705" width="17.625" style="94" bestFit="1" customWidth="1"/>
    <col min="7706" max="7706" width="19.125" style="94" customWidth="1"/>
    <col min="7707" max="7936" width="9" style="94"/>
    <col min="7937" max="7937" width="6.375" style="94" customWidth="1"/>
    <col min="7938" max="7939" width="0" style="94" hidden="1" customWidth="1"/>
    <col min="7940" max="7940" width="8.5" style="94" customWidth="1"/>
    <col min="7941" max="7941" width="6" style="94" customWidth="1"/>
    <col min="7942" max="7942" width="32.5" style="94" customWidth="1"/>
    <col min="7943" max="7943" width="39.5" style="94" customWidth="1"/>
    <col min="7944" max="7944" width="26.5" style="94" customWidth="1"/>
    <col min="7945" max="7945" width="10.75" style="94" customWidth="1"/>
    <col min="7946" max="7946" width="24.25" style="94" customWidth="1"/>
    <col min="7947" max="7947" width="21.625" style="94" customWidth="1"/>
    <col min="7948" max="7948" width="19.75" style="94" customWidth="1"/>
    <col min="7949" max="7949" width="11.625" style="94" customWidth="1"/>
    <col min="7950" max="7950" width="21.875" style="94" customWidth="1"/>
    <col min="7951" max="7951" width="21.625" style="94" customWidth="1"/>
    <col min="7952" max="7952" width="24.75" style="94" customWidth="1"/>
    <col min="7953" max="7953" width="21.125" style="94" bestFit="1" customWidth="1"/>
    <col min="7954" max="7955" width="15.25" style="94" customWidth="1"/>
    <col min="7956" max="7956" width="20.125" style="94" bestFit="1" customWidth="1"/>
    <col min="7957" max="7957" width="27.875" style="94" bestFit="1" customWidth="1"/>
    <col min="7958" max="7958" width="17.25" style="94" bestFit="1" customWidth="1"/>
    <col min="7959" max="7959" width="16.5" style="94" customWidth="1"/>
    <col min="7960" max="7960" width="15.5" style="94" customWidth="1"/>
    <col min="7961" max="7961" width="17.625" style="94" bestFit="1" customWidth="1"/>
    <col min="7962" max="7962" width="19.125" style="94" customWidth="1"/>
    <col min="7963" max="8192" width="9" style="94"/>
    <col min="8193" max="8193" width="6.375" style="94" customWidth="1"/>
    <col min="8194" max="8195" width="0" style="94" hidden="1" customWidth="1"/>
    <col min="8196" max="8196" width="8.5" style="94" customWidth="1"/>
    <col min="8197" max="8197" width="6" style="94" customWidth="1"/>
    <col min="8198" max="8198" width="32.5" style="94" customWidth="1"/>
    <col min="8199" max="8199" width="39.5" style="94" customWidth="1"/>
    <col min="8200" max="8200" width="26.5" style="94" customWidth="1"/>
    <col min="8201" max="8201" width="10.75" style="94" customWidth="1"/>
    <col min="8202" max="8202" width="24.25" style="94" customWidth="1"/>
    <col min="8203" max="8203" width="21.625" style="94" customWidth="1"/>
    <col min="8204" max="8204" width="19.75" style="94" customWidth="1"/>
    <col min="8205" max="8205" width="11.625" style="94" customWidth="1"/>
    <col min="8206" max="8206" width="21.875" style="94" customWidth="1"/>
    <col min="8207" max="8207" width="21.625" style="94" customWidth="1"/>
    <col min="8208" max="8208" width="24.75" style="94" customWidth="1"/>
    <col min="8209" max="8209" width="21.125" style="94" bestFit="1" customWidth="1"/>
    <col min="8210" max="8211" width="15.25" style="94" customWidth="1"/>
    <col min="8212" max="8212" width="20.125" style="94" bestFit="1" customWidth="1"/>
    <col min="8213" max="8213" width="27.875" style="94" bestFit="1" customWidth="1"/>
    <col min="8214" max="8214" width="17.25" style="94" bestFit="1" customWidth="1"/>
    <col min="8215" max="8215" width="16.5" style="94" customWidth="1"/>
    <col min="8216" max="8216" width="15.5" style="94" customWidth="1"/>
    <col min="8217" max="8217" width="17.625" style="94" bestFit="1" customWidth="1"/>
    <col min="8218" max="8218" width="19.125" style="94" customWidth="1"/>
    <col min="8219" max="8448" width="9" style="94"/>
    <col min="8449" max="8449" width="6.375" style="94" customWidth="1"/>
    <col min="8450" max="8451" width="0" style="94" hidden="1" customWidth="1"/>
    <col min="8452" max="8452" width="8.5" style="94" customWidth="1"/>
    <col min="8453" max="8453" width="6" style="94" customWidth="1"/>
    <col min="8454" max="8454" width="32.5" style="94" customWidth="1"/>
    <col min="8455" max="8455" width="39.5" style="94" customWidth="1"/>
    <col min="8456" max="8456" width="26.5" style="94" customWidth="1"/>
    <col min="8457" max="8457" width="10.75" style="94" customWidth="1"/>
    <col min="8458" max="8458" width="24.25" style="94" customWidth="1"/>
    <col min="8459" max="8459" width="21.625" style="94" customWidth="1"/>
    <col min="8460" max="8460" width="19.75" style="94" customWidth="1"/>
    <col min="8461" max="8461" width="11.625" style="94" customWidth="1"/>
    <col min="8462" max="8462" width="21.875" style="94" customWidth="1"/>
    <col min="8463" max="8463" width="21.625" style="94" customWidth="1"/>
    <col min="8464" max="8464" width="24.75" style="94" customWidth="1"/>
    <col min="8465" max="8465" width="21.125" style="94" bestFit="1" customWidth="1"/>
    <col min="8466" max="8467" width="15.25" style="94" customWidth="1"/>
    <col min="8468" max="8468" width="20.125" style="94" bestFit="1" customWidth="1"/>
    <col min="8469" max="8469" width="27.875" style="94" bestFit="1" customWidth="1"/>
    <col min="8470" max="8470" width="17.25" style="94" bestFit="1" customWidth="1"/>
    <col min="8471" max="8471" width="16.5" style="94" customWidth="1"/>
    <col min="8472" max="8472" width="15.5" style="94" customWidth="1"/>
    <col min="8473" max="8473" width="17.625" style="94" bestFit="1" customWidth="1"/>
    <col min="8474" max="8474" width="19.125" style="94" customWidth="1"/>
    <col min="8475" max="8704" width="9" style="94"/>
    <col min="8705" max="8705" width="6.375" style="94" customWidth="1"/>
    <col min="8706" max="8707" width="0" style="94" hidden="1" customWidth="1"/>
    <col min="8708" max="8708" width="8.5" style="94" customWidth="1"/>
    <col min="8709" max="8709" width="6" style="94" customWidth="1"/>
    <col min="8710" max="8710" width="32.5" style="94" customWidth="1"/>
    <col min="8711" max="8711" width="39.5" style="94" customWidth="1"/>
    <col min="8712" max="8712" width="26.5" style="94" customWidth="1"/>
    <col min="8713" max="8713" width="10.75" style="94" customWidth="1"/>
    <col min="8714" max="8714" width="24.25" style="94" customWidth="1"/>
    <col min="8715" max="8715" width="21.625" style="94" customWidth="1"/>
    <col min="8716" max="8716" width="19.75" style="94" customWidth="1"/>
    <col min="8717" max="8717" width="11.625" style="94" customWidth="1"/>
    <col min="8718" max="8718" width="21.875" style="94" customWidth="1"/>
    <col min="8719" max="8719" width="21.625" style="94" customWidth="1"/>
    <col min="8720" max="8720" width="24.75" style="94" customWidth="1"/>
    <col min="8721" max="8721" width="21.125" style="94" bestFit="1" customWidth="1"/>
    <col min="8722" max="8723" width="15.25" style="94" customWidth="1"/>
    <col min="8724" max="8724" width="20.125" style="94" bestFit="1" customWidth="1"/>
    <col min="8725" max="8725" width="27.875" style="94" bestFit="1" customWidth="1"/>
    <col min="8726" max="8726" width="17.25" style="94" bestFit="1" customWidth="1"/>
    <col min="8727" max="8727" width="16.5" style="94" customWidth="1"/>
    <col min="8728" max="8728" width="15.5" style="94" customWidth="1"/>
    <col min="8729" max="8729" width="17.625" style="94" bestFit="1" customWidth="1"/>
    <col min="8730" max="8730" width="19.125" style="94" customWidth="1"/>
    <col min="8731" max="8960" width="9" style="94"/>
    <col min="8961" max="8961" width="6.375" style="94" customWidth="1"/>
    <col min="8962" max="8963" width="0" style="94" hidden="1" customWidth="1"/>
    <col min="8964" max="8964" width="8.5" style="94" customWidth="1"/>
    <col min="8965" max="8965" width="6" style="94" customWidth="1"/>
    <col min="8966" max="8966" width="32.5" style="94" customWidth="1"/>
    <col min="8967" max="8967" width="39.5" style="94" customWidth="1"/>
    <col min="8968" max="8968" width="26.5" style="94" customWidth="1"/>
    <col min="8969" max="8969" width="10.75" style="94" customWidth="1"/>
    <col min="8970" max="8970" width="24.25" style="94" customWidth="1"/>
    <col min="8971" max="8971" width="21.625" style="94" customWidth="1"/>
    <col min="8972" max="8972" width="19.75" style="94" customWidth="1"/>
    <col min="8973" max="8973" width="11.625" style="94" customWidth="1"/>
    <col min="8974" max="8974" width="21.875" style="94" customWidth="1"/>
    <col min="8975" max="8975" width="21.625" style="94" customWidth="1"/>
    <col min="8976" max="8976" width="24.75" style="94" customWidth="1"/>
    <col min="8977" max="8977" width="21.125" style="94" bestFit="1" customWidth="1"/>
    <col min="8978" max="8979" width="15.25" style="94" customWidth="1"/>
    <col min="8980" max="8980" width="20.125" style="94" bestFit="1" customWidth="1"/>
    <col min="8981" max="8981" width="27.875" style="94" bestFit="1" customWidth="1"/>
    <col min="8982" max="8982" width="17.25" style="94" bestFit="1" customWidth="1"/>
    <col min="8983" max="8983" width="16.5" style="94" customWidth="1"/>
    <col min="8984" max="8984" width="15.5" style="94" customWidth="1"/>
    <col min="8985" max="8985" width="17.625" style="94" bestFit="1" customWidth="1"/>
    <col min="8986" max="8986" width="19.125" style="94" customWidth="1"/>
    <col min="8987" max="9216" width="9" style="94"/>
    <col min="9217" max="9217" width="6.375" style="94" customWidth="1"/>
    <col min="9218" max="9219" width="0" style="94" hidden="1" customWidth="1"/>
    <col min="9220" max="9220" width="8.5" style="94" customWidth="1"/>
    <col min="9221" max="9221" width="6" style="94" customWidth="1"/>
    <col min="9222" max="9222" width="32.5" style="94" customWidth="1"/>
    <col min="9223" max="9223" width="39.5" style="94" customWidth="1"/>
    <col min="9224" max="9224" width="26.5" style="94" customWidth="1"/>
    <col min="9225" max="9225" width="10.75" style="94" customWidth="1"/>
    <col min="9226" max="9226" width="24.25" style="94" customWidth="1"/>
    <col min="9227" max="9227" width="21.625" style="94" customWidth="1"/>
    <col min="9228" max="9228" width="19.75" style="94" customWidth="1"/>
    <col min="9229" max="9229" width="11.625" style="94" customWidth="1"/>
    <col min="9230" max="9230" width="21.875" style="94" customWidth="1"/>
    <col min="9231" max="9231" width="21.625" style="94" customWidth="1"/>
    <col min="9232" max="9232" width="24.75" style="94" customWidth="1"/>
    <col min="9233" max="9233" width="21.125" style="94" bestFit="1" customWidth="1"/>
    <col min="9234" max="9235" width="15.25" style="94" customWidth="1"/>
    <col min="9236" max="9236" width="20.125" style="94" bestFit="1" customWidth="1"/>
    <col min="9237" max="9237" width="27.875" style="94" bestFit="1" customWidth="1"/>
    <col min="9238" max="9238" width="17.25" style="94" bestFit="1" customWidth="1"/>
    <col min="9239" max="9239" width="16.5" style="94" customWidth="1"/>
    <col min="9240" max="9240" width="15.5" style="94" customWidth="1"/>
    <col min="9241" max="9241" width="17.625" style="94" bestFit="1" customWidth="1"/>
    <col min="9242" max="9242" width="19.125" style="94" customWidth="1"/>
    <col min="9243" max="9472" width="9" style="94"/>
    <col min="9473" max="9473" width="6.375" style="94" customWidth="1"/>
    <col min="9474" max="9475" width="0" style="94" hidden="1" customWidth="1"/>
    <col min="9476" max="9476" width="8.5" style="94" customWidth="1"/>
    <col min="9477" max="9477" width="6" style="94" customWidth="1"/>
    <col min="9478" max="9478" width="32.5" style="94" customWidth="1"/>
    <col min="9479" max="9479" width="39.5" style="94" customWidth="1"/>
    <col min="9480" max="9480" width="26.5" style="94" customWidth="1"/>
    <col min="9481" max="9481" width="10.75" style="94" customWidth="1"/>
    <col min="9482" max="9482" width="24.25" style="94" customWidth="1"/>
    <col min="9483" max="9483" width="21.625" style="94" customWidth="1"/>
    <col min="9484" max="9484" width="19.75" style="94" customWidth="1"/>
    <col min="9485" max="9485" width="11.625" style="94" customWidth="1"/>
    <col min="9486" max="9486" width="21.875" style="94" customWidth="1"/>
    <col min="9487" max="9487" width="21.625" style="94" customWidth="1"/>
    <col min="9488" max="9488" width="24.75" style="94" customWidth="1"/>
    <col min="9489" max="9489" width="21.125" style="94" bestFit="1" customWidth="1"/>
    <col min="9490" max="9491" width="15.25" style="94" customWidth="1"/>
    <col min="9492" max="9492" width="20.125" style="94" bestFit="1" customWidth="1"/>
    <col min="9493" max="9493" width="27.875" style="94" bestFit="1" customWidth="1"/>
    <col min="9494" max="9494" width="17.25" style="94" bestFit="1" customWidth="1"/>
    <col min="9495" max="9495" width="16.5" style="94" customWidth="1"/>
    <col min="9496" max="9496" width="15.5" style="94" customWidth="1"/>
    <col min="9497" max="9497" width="17.625" style="94" bestFit="1" customWidth="1"/>
    <col min="9498" max="9498" width="19.125" style="94" customWidth="1"/>
    <col min="9499" max="9728" width="9" style="94"/>
    <col min="9729" max="9729" width="6.375" style="94" customWidth="1"/>
    <col min="9730" max="9731" width="0" style="94" hidden="1" customWidth="1"/>
    <col min="9732" max="9732" width="8.5" style="94" customWidth="1"/>
    <col min="9733" max="9733" width="6" style="94" customWidth="1"/>
    <col min="9734" max="9734" width="32.5" style="94" customWidth="1"/>
    <col min="9735" max="9735" width="39.5" style="94" customWidth="1"/>
    <col min="9736" max="9736" width="26.5" style="94" customWidth="1"/>
    <col min="9737" max="9737" width="10.75" style="94" customWidth="1"/>
    <col min="9738" max="9738" width="24.25" style="94" customWidth="1"/>
    <col min="9739" max="9739" width="21.625" style="94" customWidth="1"/>
    <col min="9740" max="9740" width="19.75" style="94" customWidth="1"/>
    <col min="9741" max="9741" width="11.625" style="94" customWidth="1"/>
    <col min="9742" max="9742" width="21.875" style="94" customWidth="1"/>
    <col min="9743" max="9743" width="21.625" style="94" customWidth="1"/>
    <col min="9744" max="9744" width="24.75" style="94" customWidth="1"/>
    <col min="9745" max="9745" width="21.125" style="94" bestFit="1" customWidth="1"/>
    <col min="9746" max="9747" width="15.25" style="94" customWidth="1"/>
    <col min="9748" max="9748" width="20.125" style="94" bestFit="1" customWidth="1"/>
    <col min="9749" max="9749" width="27.875" style="94" bestFit="1" customWidth="1"/>
    <col min="9750" max="9750" width="17.25" style="94" bestFit="1" customWidth="1"/>
    <col min="9751" max="9751" width="16.5" style="94" customWidth="1"/>
    <col min="9752" max="9752" width="15.5" style="94" customWidth="1"/>
    <col min="9753" max="9753" width="17.625" style="94" bestFit="1" customWidth="1"/>
    <col min="9754" max="9754" width="19.125" style="94" customWidth="1"/>
    <col min="9755" max="9984" width="9" style="94"/>
    <col min="9985" max="9985" width="6.375" style="94" customWidth="1"/>
    <col min="9986" max="9987" width="0" style="94" hidden="1" customWidth="1"/>
    <col min="9988" max="9988" width="8.5" style="94" customWidth="1"/>
    <col min="9989" max="9989" width="6" style="94" customWidth="1"/>
    <col min="9990" max="9990" width="32.5" style="94" customWidth="1"/>
    <col min="9991" max="9991" width="39.5" style="94" customWidth="1"/>
    <col min="9992" max="9992" width="26.5" style="94" customWidth="1"/>
    <col min="9993" max="9993" width="10.75" style="94" customWidth="1"/>
    <col min="9994" max="9994" width="24.25" style="94" customWidth="1"/>
    <col min="9995" max="9995" width="21.625" style="94" customWidth="1"/>
    <col min="9996" max="9996" width="19.75" style="94" customWidth="1"/>
    <col min="9997" max="9997" width="11.625" style="94" customWidth="1"/>
    <col min="9998" max="9998" width="21.875" style="94" customWidth="1"/>
    <col min="9999" max="9999" width="21.625" style="94" customWidth="1"/>
    <col min="10000" max="10000" width="24.75" style="94" customWidth="1"/>
    <col min="10001" max="10001" width="21.125" style="94" bestFit="1" customWidth="1"/>
    <col min="10002" max="10003" width="15.25" style="94" customWidth="1"/>
    <col min="10004" max="10004" width="20.125" style="94" bestFit="1" customWidth="1"/>
    <col min="10005" max="10005" width="27.875" style="94" bestFit="1" customWidth="1"/>
    <col min="10006" max="10006" width="17.25" style="94" bestFit="1" customWidth="1"/>
    <col min="10007" max="10007" width="16.5" style="94" customWidth="1"/>
    <col min="10008" max="10008" width="15.5" style="94" customWidth="1"/>
    <col min="10009" max="10009" width="17.625" style="94" bestFit="1" customWidth="1"/>
    <col min="10010" max="10010" width="19.125" style="94" customWidth="1"/>
    <col min="10011" max="10240" width="9" style="94"/>
    <col min="10241" max="10241" width="6.375" style="94" customWidth="1"/>
    <col min="10242" max="10243" width="0" style="94" hidden="1" customWidth="1"/>
    <col min="10244" max="10244" width="8.5" style="94" customWidth="1"/>
    <col min="10245" max="10245" width="6" style="94" customWidth="1"/>
    <col min="10246" max="10246" width="32.5" style="94" customWidth="1"/>
    <col min="10247" max="10247" width="39.5" style="94" customWidth="1"/>
    <col min="10248" max="10248" width="26.5" style="94" customWidth="1"/>
    <col min="10249" max="10249" width="10.75" style="94" customWidth="1"/>
    <col min="10250" max="10250" width="24.25" style="94" customWidth="1"/>
    <col min="10251" max="10251" width="21.625" style="94" customWidth="1"/>
    <col min="10252" max="10252" width="19.75" style="94" customWidth="1"/>
    <col min="10253" max="10253" width="11.625" style="94" customWidth="1"/>
    <col min="10254" max="10254" width="21.875" style="94" customWidth="1"/>
    <col min="10255" max="10255" width="21.625" style="94" customWidth="1"/>
    <col min="10256" max="10256" width="24.75" style="94" customWidth="1"/>
    <col min="10257" max="10257" width="21.125" style="94" bestFit="1" customWidth="1"/>
    <col min="10258" max="10259" width="15.25" style="94" customWidth="1"/>
    <col min="10260" max="10260" width="20.125" style="94" bestFit="1" customWidth="1"/>
    <col min="10261" max="10261" width="27.875" style="94" bestFit="1" customWidth="1"/>
    <col min="10262" max="10262" width="17.25" style="94" bestFit="1" customWidth="1"/>
    <col min="10263" max="10263" width="16.5" style="94" customWidth="1"/>
    <col min="10264" max="10264" width="15.5" style="94" customWidth="1"/>
    <col min="10265" max="10265" width="17.625" style="94" bestFit="1" customWidth="1"/>
    <col min="10266" max="10266" width="19.125" style="94" customWidth="1"/>
    <col min="10267" max="10496" width="9" style="94"/>
    <col min="10497" max="10497" width="6.375" style="94" customWidth="1"/>
    <col min="10498" max="10499" width="0" style="94" hidden="1" customWidth="1"/>
    <col min="10500" max="10500" width="8.5" style="94" customWidth="1"/>
    <col min="10501" max="10501" width="6" style="94" customWidth="1"/>
    <col min="10502" max="10502" width="32.5" style="94" customWidth="1"/>
    <col min="10503" max="10503" width="39.5" style="94" customWidth="1"/>
    <col min="10504" max="10504" width="26.5" style="94" customWidth="1"/>
    <col min="10505" max="10505" width="10.75" style="94" customWidth="1"/>
    <col min="10506" max="10506" width="24.25" style="94" customWidth="1"/>
    <col min="10507" max="10507" width="21.625" style="94" customWidth="1"/>
    <col min="10508" max="10508" width="19.75" style="94" customWidth="1"/>
    <col min="10509" max="10509" width="11.625" style="94" customWidth="1"/>
    <col min="10510" max="10510" width="21.875" style="94" customWidth="1"/>
    <col min="10511" max="10511" width="21.625" style="94" customWidth="1"/>
    <col min="10512" max="10512" width="24.75" style="94" customWidth="1"/>
    <col min="10513" max="10513" width="21.125" style="94" bestFit="1" customWidth="1"/>
    <col min="10514" max="10515" width="15.25" style="94" customWidth="1"/>
    <col min="10516" max="10516" width="20.125" style="94" bestFit="1" customWidth="1"/>
    <col min="10517" max="10517" width="27.875" style="94" bestFit="1" customWidth="1"/>
    <col min="10518" max="10518" width="17.25" style="94" bestFit="1" customWidth="1"/>
    <col min="10519" max="10519" width="16.5" style="94" customWidth="1"/>
    <col min="10520" max="10520" width="15.5" style="94" customWidth="1"/>
    <col min="10521" max="10521" width="17.625" style="94" bestFit="1" customWidth="1"/>
    <col min="10522" max="10522" width="19.125" style="94" customWidth="1"/>
    <col min="10523" max="10752" width="9" style="94"/>
    <col min="10753" max="10753" width="6.375" style="94" customWidth="1"/>
    <col min="10754" max="10755" width="0" style="94" hidden="1" customWidth="1"/>
    <col min="10756" max="10756" width="8.5" style="94" customWidth="1"/>
    <col min="10757" max="10757" width="6" style="94" customWidth="1"/>
    <col min="10758" max="10758" width="32.5" style="94" customWidth="1"/>
    <col min="10759" max="10759" width="39.5" style="94" customWidth="1"/>
    <col min="10760" max="10760" width="26.5" style="94" customWidth="1"/>
    <col min="10761" max="10761" width="10.75" style="94" customWidth="1"/>
    <col min="10762" max="10762" width="24.25" style="94" customWidth="1"/>
    <col min="10763" max="10763" width="21.625" style="94" customWidth="1"/>
    <col min="10764" max="10764" width="19.75" style="94" customWidth="1"/>
    <col min="10765" max="10765" width="11.625" style="94" customWidth="1"/>
    <col min="10766" max="10766" width="21.875" style="94" customWidth="1"/>
    <col min="10767" max="10767" width="21.625" style="94" customWidth="1"/>
    <col min="10768" max="10768" width="24.75" style="94" customWidth="1"/>
    <col min="10769" max="10769" width="21.125" style="94" bestFit="1" customWidth="1"/>
    <col min="10770" max="10771" width="15.25" style="94" customWidth="1"/>
    <col min="10772" max="10772" width="20.125" style="94" bestFit="1" customWidth="1"/>
    <col min="10773" max="10773" width="27.875" style="94" bestFit="1" customWidth="1"/>
    <col min="10774" max="10774" width="17.25" style="94" bestFit="1" customWidth="1"/>
    <col min="10775" max="10775" width="16.5" style="94" customWidth="1"/>
    <col min="10776" max="10776" width="15.5" style="94" customWidth="1"/>
    <col min="10777" max="10777" width="17.625" style="94" bestFit="1" customWidth="1"/>
    <col min="10778" max="10778" width="19.125" style="94" customWidth="1"/>
    <col min="10779" max="11008" width="9" style="94"/>
    <col min="11009" max="11009" width="6.375" style="94" customWidth="1"/>
    <col min="11010" max="11011" width="0" style="94" hidden="1" customWidth="1"/>
    <col min="11012" max="11012" width="8.5" style="94" customWidth="1"/>
    <col min="11013" max="11013" width="6" style="94" customWidth="1"/>
    <col min="11014" max="11014" width="32.5" style="94" customWidth="1"/>
    <col min="11015" max="11015" width="39.5" style="94" customWidth="1"/>
    <col min="11016" max="11016" width="26.5" style="94" customWidth="1"/>
    <col min="11017" max="11017" width="10.75" style="94" customWidth="1"/>
    <col min="11018" max="11018" width="24.25" style="94" customWidth="1"/>
    <col min="11019" max="11019" width="21.625" style="94" customWidth="1"/>
    <col min="11020" max="11020" width="19.75" style="94" customWidth="1"/>
    <col min="11021" max="11021" width="11.625" style="94" customWidth="1"/>
    <col min="11022" max="11022" width="21.875" style="94" customWidth="1"/>
    <col min="11023" max="11023" width="21.625" style="94" customWidth="1"/>
    <col min="11024" max="11024" width="24.75" style="94" customWidth="1"/>
    <col min="11025" max="11025" width="21.125" style="94" bestFit="1" customWidth="1"/>
    <col min="11026" max="11027" width="15.25" style="94" customWidth="1"/>
    <col min="11028" max="11028" width="20.125" style="94" bestFit="1" customWidth="1"/>
    <col min="11029" max="11029" width="27.875" style="94" bestFit="1" customWidth="1"/>
    <col min="11030" max="11030" width="17.25" style="94" bestFit="1" customWidth="1"/>
    <col min="11031" max="11031" width="16.5" style="94" customWidth="1"/>
    <col min="11032" max="11032" width="15.5" style="94" customWidth="1"/>
    <col min="11033" max="11033" width="17.625" style="94" bestFit="1" customWidth="1"/>
    <col min="11034" max="11034" width="19.125" style="94" customWidth="1"/>
    <col min="11035" max="11264" width="9" style="94"/>
    <col min="11265" max="11265" width="6.375" style="94" customWidth="1"/>
    <col min="11266" max="11267" width="0" style="94" hidden="1" customWidth="1"/>
    <col min="11268" max="11268" width="8.5" style="94" customWidth="1"/>
    <col min="11269" max="11269" width="6" style="94" customWidth="1"/>
    <col min="11270" max="11270" width="32.5" style="94" customWidth="1"/>
    <col min="11271" max="11271" width="39.5" style="94" customWidth="1"/>
    <col min="11272" max="11272" width="26.5" style="94" customWidth="1"/>
    <col min="11273" max="11273" width="10.75" style="94" customWidth="1"/>
    <col min="11274" max="11274" width="24.25" style="94" customWidth="1"/>
    <col min="11275" max="11275" width="21.625" style="94" customWidth="1"/>
    <col min="11276" max="11276" width="19.75" style="94" customWidth="1"/>
    <col min="11277" max="11277" width="11.625" style="94" customWidth="1"/>
    <col min="11278" max="11278" width="21.875" style="94" customWidth="1"/>
    <col min="11279" max="11279" width="21.625" style="94" customWidth="1"/>
    <col min="11280" max="11280" width="24.75" style="94" customWidth="1"/>
    <col min="11281" max="11281" width="21.125" style="94" bestFit="1" customWidth="1"/>
    <col min="11282" max="11283" width="15.25" style="94" customWidth="1"/>
    <col min="11284" max="11284" width="20.125" style="94" bestFit="1" customWidth="1"/>
    <col min="11285" max="11285" width="27.875" style="94" bestFit="1" customWidth="1"/>
    <col min="11286" max="11286" width="17.25" style="94" bestFit="1" customWidth="1"/>
    <col min="11287" max="11287" width="16.5" style="94" customWidth="1"/>
    <col min="11288" max="11288" width="15.5" style="94" customWidth="1"/>
    <col min="11289" max="11289" width="17.625" style="94" bestFit="1" customWidth="1"/>
    <col min="11290" max="11290" width="19.125" style="94" customWidth="1"/>
    <col min="11291" max="11520" width="9" style="94"/>
    <col min="11521" max="11521" width="6.375" style="94" customWidth="1"/>
    <col min="11522" max="11523" width="0" style="94" hidden="1" customWidth="1"/>
    <col min="11524" max="11524" width="8.5" style="94" customWidth="1"/>
    <col min="11525" max="11525" width="6" style="94" customWidth="1"/>
    <col min="11526" max="11526" width="32.5" style="94" customWidth="1"/>
    <col min="11527" max="11527" width="39.5" style="94" customWidth="1"/>
    <col min="11528" max="11528" width="26.5" style="94" customWidth="1"/>
    <col min="11529" max="11529" width="10.75" style="94" customWidth="1"/>
    <col min="11530" max="11530" width="24.25" style="94" customWidth="1"/>
    <col min="11531" max="11531" width="21.625" style="94" customWidth="1"/>
    <col min="11532" max="11532" width="19.75" style="94" customWidth="1"/>
    <col min="11533" max="11533" width="11.625" style="94" customWidth="1"/>
    <col min="11534" max="11534" width="21.875" style="94" customWidth="1"/>
    <col min="11535" max="11535" width="21.625" style="94" customWidth="1"/>
    <col min="11536" max="11536" width="24.75" style="94" customWidth="1"/>
    <col min="11537" max="11537" width="21.125" style="94" bestFit="1" customWidth="1"/>
    <col min="11538" max="11539" width="15.25" style="94" customWidth="1"/>
    <col min="11540" max="11540" width="20.125" style="94" bestFit="1" customWidth="1"/>
    <col min="11541" max="11541" width="27.875" style="94" bestFit="1" customWidth="1"/>
    <col min="11542" max="11542" width="17.25" style="94" bestFit="1" customWidth="1"/>
    <col min="11543" max="11543" width="16.5" style="94" customWidth="1"/>
    <col min="11544" max="11544" width="15.5" style="94" customWidth="1"/>
    <col min="11545" max="11545" width="17.625" style="94" bestFit="1" customWidth="1"/>
    <col min="11546" max="11546" width="19.125" style="94" customWidth="1"/>
    <col min="11547" max="11776" width="9" style="94"/>
    <col min="11777" max="11777" width="6.375" style="94" customWidth="1"/>
    <col min="11778" max="11779" width="0" style="94" hidden="1" customWidth="1"/>
    <col min="11780" max="11780" width="8.5" style="94" customWidth="1"/>
    <col min="11781" max="11781" width="6" style="94" customWidth="1"/>
    <col min="11782" max="11782" width="32.5" style="94" customWidth="1"/>
    <col min="11783" max="11783" width="39.5" style="94" customWidth="1"/>
    <col min="11784" max="11784" width="26.5" style="94" customWidth="1"/>
    <col min="11785" max="11785" width="10.75" style="94" customWidth="1"/>
    <col min="11786" max="11786" width="24.25" style="94" customWidth="1"/>
    <col min="11787" max="11787" width="21.625" style="94" customWidth="1"/>
    <col min="11788" max="11788" width="19.75" style="94" customWidth="1"/>
    <col min="11789" max="11789" width="11.625" style="94" customWidth="1"/>
    <col min="11790" max="11790" width="21.875" style="94" customWidth="1"/>
    <col min="11791" max="11791" width="21.625" style="94" customWidth="1"/>
    <col min="11792" max="11792" width="24.75" style="94" customWidth="1"/>
    <col min="11793" max="11793" width="21.125" style="94" bestFit="1" customWidth="1"/>
    <col min="11794" max="11795" width="15.25" style="94" customWidth="1"/>
    <col min="11796" max="11796" width="20.125" style="94" bestFit="1" customWidth="1"/>
    <col min="11797" max="11797" width="27.875" style="94" bestFit="1" customWidth="1"/>
    <col min="11798" max="11798" width="17.25" style="94" bestFit="1" customWidth="1"/>
    <col min="11799" max="11799" width="16.5" style="94" customWidth="1"/>
    <col min="11800" max="11800" width="15.5" style="94" customWidth="1"/>
    <col min="11801" max="11801" width="17.625" style="94" bestFit="1" customWidth="1"/>
    <col min="11802" max="11802" width="19.125" style="94" customWidth="1"/>
    <col min="11803" max="12032" width="9" style="94"/>
    <col min="12033" max="12033" width="6.375" style="94" customWidth="1"/>
    <col min="12034" max="12035" width="0" style="94" hidden="1" customWidth="1"/>
    <col min="12036" max="12036" width="8.5" style="94" customWidth="1"/>
    <col min="12037" max="12037" width="6" style="94" customWidth="1"/>
    <col min="12038" max="12038" width="32.5" style="94" customWidth="1"/>
    <col min="12039" max="12039" width="39.5" style="94" customWidth="1"/>
    <col min="12040" max="12040" width="26.5" style="94" customWidth="1"/>
    <col min="12041" max="12041" width="10.75" style="94" customWidth="1"/>
    <col min="12042" max="12042" width="24.25" style="94" customWidth="1"/>
    <col min="12043" max="12043" width="21.625" style="94" customWidth="1"/>
    <col min="12044" max="12044" width="19.75" style="94" customWidth="1"/>
    <col min="12045" max="12045" width="11.625" style="94" customWidth="1"/>
    <col min="12046" max="12046" width="21.875" style="94" customWidth="1"/>
    <col min="12047" max="12047" width="21.625" style="94" customWidth="1"/>
    <col min="12048" max="12048" width="24.75" style="94" customWidth="1"/>
    <col min="12049" max="12049" width="21.125" style="94" bestFit="1" customWidth="1"/>
    <col min="12050" max="12051" width="15.25" style="94" customWidth="1"/>
    <col min="12052" max="12052" width="20.125" style="94" bestFit="1" customWidth="1"/>
    <col min="12053" max="12053" width="27.875" style="94" bestFit="1" customWidth="1"/>
    <col min="12054" max="12054" width="17.25" style="94" bestFit="1" customWidth="1"/>
    <col min="12055" max="12055" width="16.5" style="94" customWidth="1"/>
    <col min="12056" max="12056" width="15.5" style="94" customWidth="1"/>
    <col min="12057" max="12057" width="17.625" style="94" bestFit="1" customWidth="1"/>
    <col min="12058" max="12058" width="19.125" style="94" customWidth="1"/>
    <col min="12059" max="12288" width="9" style="94"/>
    <col min="12289" max="12289" width="6.375" style="94" customWidth="1"/>
    <col min="12290" max="12291" width="0" style="94" hidden="1" customWidth="1"/>
    <col min="12292" max="12292" width="8.5" style="94" customWidth="1"/>
    <col min="12293" max="12293" width="6" style="94" customWidth="1"/>
    <col min="12294" max="12294" width="32.5" style="94" customWidth="1"/>
    <col min="12295" max="12295" width="39.5" style="94" customWidth="1"/>
    <col min="12296" max="12296" width="26.5" style="94" customWidth="1"/>
    <col min="12297" max="12297" width="10.75" style="94" customWidth="1"/>
    <col min="12298" max="12298" width="24.25" style="94" customWidth="1"/>
    <col min="12299" max="12299" width="21.625" style="94" customWidth="1"/>
    <col min="12300" max="12300" width="19.75" style="94" customWidth="1"/>
    <col min="12301" max="12301" width="11.625" style="94" customWidth="1"/>
    <col min="12302" max="12302" width="21.875" style="94" customWidth="1"/>
    <col min="12303" max="12303" width="21.625" style="94" customWidth="1"/>
    <col min="12304" max="12304" width="24.75" style="94" customWidth="1"/>
    <col min="12305" max="12305" width="21.125" style="94" bestFit="1" customWidth="1"/>
    <col min="12306" max="12307" width="15.25" style="94" customWidth="1"/>
    <col min="12308" max="12308" width="20.125" style="94" bestFit="1" customWidth="1"/>
    <col min="12309" max="12309" width="27.875" style="94" bestFit="1" customWidth="1"/>
    <col min="12310" max="12310" width="17.25" style="94" bestFit="1" customWidth="1"/>
    <col min="12311" max="12311" width="16.5" style="94" customWidth="1"/>
    <col min="12312" max="12312" width="15.5" style="94" customWidth="1"/>
    <col min="12313" max="12313" width="17.625" style="94" bestFit="1" customWidth="1"/>
    <col min="12314" max="12314" width="19.125" style="94" customWidth="1"/>
    <col min="12315" max="12544" width="9" style="94"/>
    <col min="12545" max="12545" width="6.375" style="94" customWidth="1"/>
    <col min="12546" max="12547" width="0" style="94" hidden="1" customWidth="1"/>
    <col min="12548" max="12548" width="8.5" style="94" customWidth="1"/>
    <col min="12549" max="12549" width="6" style="94" customWidth="1"/>
    <col min="12550" max="12550" width="32.5" style="94" customWidth="1"/>
    <col min="12551" max="12551" width="39.5" style="94" customWidth="1"/>
    <col min="12552" max="12552" width="26.5" style="94" customWidth="1"/>
    <col min="12553" max="12553" width="10.75" style="94" customWidth="1"/>
    <col min="12554" max="12554" width="24.25" style="94" customWidth="1"/>
    <col min="12555" max="12555" width="21.625" style="94" customWidth="1"/>
    <col min="12556" max="12556" width="19.75" style="94" customWidth="1"/>
    <col min="12557" max="12557" width="11.625" style="94" customWidth="1"/>
    <col min="12558" max="12558" width="21.875" style="94" customWidth="1"/>
    <col min="12559" max="12559" width="21.625" style="94" customWidth="1"/>
    <col min="12560" max="12560" width="24.75" style="94" customWidth="1"/>
    <col min="12561" max="12561" width="21.125" style="94" bestFit="1" customWidth="1"/>
    <col min="12562" max="12563" width="15.25" style="94" customWidth="1"/>
    <col min="12564" max="12564" width="20.125" style="94" bestFit="1" customWidth="1"/>
    <col min="12565" max="12565" width="27.875" style="94" bestFit="1" customWidth="1"/>
    <col min="12566" max="12566" width="17.25" style="94" bestFit="1" customWidth="1"/>
    <col min="12567" max="12567" width="16.5" style="94" customWidth="1"/>
    <col min="12568" max="12568" width="15.5" style="94" customWidth="1"/>
    <col min="12569" max="12569" width="17.625" style="94" bestFit="1" customWidth="1"/>
    <col min="12570" max="12570" width="19.125" style="94" customWidth="1"/>
    <col min="12571" max="12800" width="9" style="94"/>
    <col min="12801" max="12801" width="6.375" style="94" customWidth="1"/>
    <col min="12802" max="12803" width="0" style="94" hidden="1" customWidth="1"/>
    <col min="12804" max="12804" width="8.5" style="94" customWidth="1"/>
    <col min="12805" max="12805" width="6" style="94" customWidth="1"/>
    <col min="12806" max="12806" width="32.5" style="94" customWidth="1"/>
    <col min="12807" max="12807" width="39.5" style="94" customWidth="1"/>
    <col min="12808" max="12808" width="26.5" style="94" customWidth="1"/>
    <col min="12809" max="12809" width="10.75" style="94" customWidth="1"/>
    <col min="12810" max="12810" width="24.25" style="94" customWidth="1"/>
    <col min="12811" max="12811" width="21.625" style="94" customWidth="1"/>
    <col min="12812" max="12812" width="19.75" style="94" customWidth="1"/>
    <col min="12813" max="12813" width="11.625" style="94" customWidth="1"/>
    <col min="12814" max="12814" width="21.875" style="94" customWidth="1"/>
    <col min="12815" max="12815" width="21.625" style="94" customWidth="1"/>
    <col min="12816" max="12816" width="24.75" style="94" customWidth="1"/>
    <col min="12817" max="12817" width="21.125" style="94" bestFit="1" customWidth="1"/>
    <col min="12818" max="12819" width="15.25" style="94" customWidth="1"/>
    <col min="12820" max="12820" width="20.125" style="94" bestFit="1" customWidth="1"/>
    <col min="12821" max="12821" width="27.875" style="94" bestFit="1" customWidth="1"/>
    <col min="12822" max="12822" width="17.25" style="94" bestFit="1" customWidth="1"/>
    <col min="12823" max="12823" width="16.5" style="94" customWidth="1"/>
    <col min="12824" max="12824" width="15.5" style="94" customWidth="1"/>
    <col min="12825" max="12825" width="17.625" style="94" bestFit="1" customWidth="1"/>
    <col min="12826" max="12826" width="19.125" style="94" customWidth="1"/>
    <col min="12827" max="13056" width="9" style="94"/>
    <col min="13057" max="13057" width="6.375" style="94" customWidth="1"/>
    <col min="13058" max="13059" width="0" style="94" hidden="1" customWidth="1"/>
    <col min="13060" max="13060" width="8.5" style="94" customWidth="1"/>
    <col min="13061" max="13061" width="6" style="94" customWidth="1"/>
    <col min="13062" max="13062" width="32.5" style="94" customWidth="1"/>
    <col min="13063" max="13063" width="39.5" style="94" customWidth="1"/>
    <col min="13064" max="13064" width="26.5" style="94" customWidth="1"/>
    <col min="13065" max="13065" width="10.75" style="94" customWidth="1"/>
    <col min="13066" max="13066" width="24.25" style="94" customWidth="1"/>
    <col min="13067" max="13067" width="21.625" style="94" customWidth="1"/>
    <col min="13068" max="13068" width="19.75" style="94" customWidth="1"/>
    <col min="13069" max="13069" width="11.625" style="94" customWidth="1"/>
    <col min="13070" max="13070" width="21.875" style="94" customWidth="1"/>
    <col min="13071" max="13071" width="21.625" style="94" customWidth="1"/>
    <col min="13072" max="13072" width="24.75" style="94" customWidth="1"/>
    <col min="13073" max="13073" width="21.125" style="94" bestFit="1" customWidth="1"/>
    <col min="13074" max="13075" width="15.25" style="94" customWidth="1"/>
    <col min="13076" max="13076" width="20.125" style="94" bestFit="1" customWidth="1"/>
    <col min="13077" max="13077" width="27.875" style="94" bestFit="1" customWidth="1"/>
    <col min="13078" max="13078" width="17.25" style="94" bestFit="1" customWidth="1"/>
    <col min="13079" max="13079" width="16.5" style="94" customWidth="1"/>
    <col min="13080" max="13080" width="15.5" style="94" customWidth="1"/>
    <col min="13081" max="13081" width="17.625" style="94" bestFit="1" customWidth="1"/>
    <col min="13082" max="13082" width="19.125" style="94" customWidth="1"/>
    <col min="13083" max="13312" width="9" style="94"/>
    <col min="13313" max="13313" width="6.375" style="94" customWidth="1"/>
    <col min="13314" max="13315" width="0" style="94" hidden="1" customWidth="1"/>
    <col min="13316" max="13316" width="8.5" style="94" customWidth="1"/>
    <col min="13317" max="13317" width="6" style="94" customWidth="1"/>
    <col min="13318" max="13318" width="32.5" style="94" customWidth="1"/>
    <col min="13319" max="13319" width="39.5" style="94" customWidth="1"/>
    <col min="13320" max="13320" width="26.5" style="94" customWidth="1"/>
    <col min="13321" max="13321" width="10.75" style="94" customWidth="1"/>
    <col min="13322" max="13322" width="24.25" style="94" customWidth="1"/>
    <col min="13323" max="13323" width="21.625" style="94" customWidth="1"/>
    <col min="13324" max="13324" width="19.75" style="94" customWidth="1"/>
    <col min="13325" max="13325" width="11.625" style="94" customWidth="1"/>
    <col min="13326" max="13326" width="21.875" style="94" customWidth="1"/>
    <col min="13327" max="13327" width="21.625" style="94" customWidth="1"/>
    <col min="13328" max="13328" width="24.75" style="94" customWidth="1"/>
    <col min="13329" max="13329" width="21.125" style="94" bestFit="1" customWidth="1"/>
    <col min="13330" max="13331" width="15.25" style="94" customWidth="1"/>
    <col min="13332" max="13332" width="20.125" style="94" bestFit="1" customWidth="1"/>
    <col min="13333" max="13333" width="27.875" style="94" bestFit="1" customWidth="1"/>
    <col min="13334" max="13334" width="17.25" style="94" bestFit="1" customWidth="1"/>
    <col min="13335" max="13335" width="16.5" style="94" customWidth="1"/>
    <col min="13336" max="13336" width="15.5" style="94" customWidth="1"/>
    <col min="13337" max="13337" width="17.625" style="94" bestFit="1" customWidth="1"/>
    <col min="13338" max="13338" width="19.125" style="94" customWidth="1"/>
    <col min="13339" max="13568" width="9" style="94"/>
    <col min="13569" max="13569" width="6.375" style="94" customWidth="1"/>
    <col min="13570" max="13571" width="0" style="94" hidden="1" customWidth="1"/>
    <col min="13572" max="13572" width="8.5" style="94" customWidth="1"/>
    <col min="13573" max="13573" width="6" style="94" customWidth="1"/>
    <col min="13574" max="13574" width="32.5" style="94" customWidth="1"/>
    <col min="13575" max="13575" width="39.5" style="94" customWidth="1"/>
    <col min="13576" max="13576" width="26.5" style="94" customWidth="1"/>
    <col min="13577" max="13577" width="10.75" style="94" customWidth="1"/>
    <col min="13578" max="13578" width="24.25" style="94" customWidth="1"/>
    <col min="13579" max="13579" width="21.625" style="94" customWidth="1"/>
    <col min="13580" max="13580" width="19.75" style="94" customWidth="1"/>
    <col min="13581" max="13581" width="11.625" style="94" customWidth="1"/>
    <col min="13582" max="13582" width="21.875" style="94" customWidth="1"/>
    <col min="13583" max="13583" width="21.625" style="94" customWidth="1"/>
    <col min="13584" max="13584" width="24.75" style="94" customWidth="1"/>
    <col min="13585" max="13585" width="21.125" style="94" bestFit="1" customWidth="1"/>
    <col min="13586" max="13587" width="15.25" style="94" customWidth="1"/>
    <col min="13588" max="13588" width="20.125" style="94" bestFit="1" customWidth="1"/>
    <col min="13589" max="13589" width="27.875" style="94" bestFit="1" customWidth="1"/>
    <col min="13590" max="13590" width="17.25" style="94" bestFit="1" customWidth="1"/>
    <col min="13591" max="13591" width="16.5" style="94" customWidth="1"/>
    <col min="13592" max="13592" width="15.5" style="94" customWidth="1"/>
    <col min="13593" max="13593" width="17.625" style="94" bestFit="1" customWidth="1"/>
    <col min="13594" max="13594" width="19.125" style="94" customWidth="1"/>
    <col min="13595" max="13824" width="9" style="94"/>
    <col min="13825" max="13825" width="6.375" style="94" customWidth="1"/>
    <col min="13826" max="13827" width="0" style="94" hidden="1" customWidth="1"/>
    <col min="13828" max="13828" width="8.5" style="94" customWidth="1"/>
    <col min="13829" max="13829" width="6" style="94" customWidth="1"/>
    <col min="13830" max="13830" width="32.5" style="94" customWidth="1"/>
    <col min="13831" max="13831" width="39.5" style="94" customWidth="1"/>
    <col min="13832" max="13832" width="26.5" style="94" customWidth="1"/>
    <col min="13833" max="13833" width="10.75" style="94" customWidth="1"/>
    <col min="13834" max="13834" width="24.25" style="94" customWidth="1"/>
    <col min="13835" max="13835" width="21.625" style="94" customWidth="1"/>
    <col min="13836" max="13836" width="19.75" style="94" customWidth="1"/>
    <col min="13837" max="13837" width="11.625" style="94" customWidth="1"/>
    <col min="13838" max="13838" width="21.875" style="94" customWidth="1"/>
    <col min="13839" max="13839" width="21.625" style="94" customWidth="1"/>
    <col min="13840" max="13840" width="24.75" style="94" customWidth="1"/>
    <col min="13841" max="13841" width="21.125" style="94" bestFit="1" customWidth="1"/>
    <col min="13842" max="13843" width="15.25" style="94" customWidth="1"/>
    <col min="13844" max="13844" width="20.125" style="94" bestFit="1" customWidth="1"/>
    <col min="13845" max="13845" width="27.875" style="94" bestFit="1" customWidth="1"/>
    <col min="13846" max="13846" width="17.25" style="94" bestFit="1" customWidth="1"/>
    <col min="13847" max="13847" width="16.5" style="94" customWidth="1"/>
    <col min="13848" max="13848" width="15.5" style="94" customWidth="1"/>
    <col min="13849" max="13849" width="17.625" style="94" bestFit="1" customWidth="1"/>
    <col min="13850" max="13850" width="19.125" style="94" customWidth="1"/>
    <col min="13851" max="14080" width="9" style="94"/>
    <col min="14081" max="14081" width="6.375" style="94" customWidth="1"/>
    <col min="14082" max="14083" width="0" style="94" hidden="1" customWidth="1"/>
    <col min="14084" max="14084" width="8.5" style="94" customWidth="1"/>
    <col min="14085" max="14085" width="6" style="94" customWidth="1"/>
    <col min="14086" max="14086" width="32.5" style="94" customWidth="1"/>
    <col min="14087" max="14087" width="39.5" style="94" customWidth="1"/>
    <col min="14088" max="14088" width="26.5" style="94" customWidth="1"/>
    <col min="14089" max="14089" width="10.75" style="94" customWidth="1"/>
    <col min="14090" max="14090" width="24.25" style="94" customWidth="1"/>
    <col min="14091" max="14091" width="21.625" style="94" customWidth="1"/>
    <col min="14092" max="14092" width="19.75" style="94" customWidth="1"/>
    <col min="14093" max="14093" width="11.625" style="94" customWidth="1"/>
    <col min="14094" max="14094" width="21.875" style="94" customWidth="1"/>
    <col min="14095" max="14095" width="21.625" style="94" customWidth="1"/>
    <col min="14096" max="14096" width="24.75" style="94" customWidth="1"/>
    <col min="14097" max="14097" width="21.125" style="94" bestFit="1" customWidth="1"/>
    <col min="14098" max="14099" width="15.25" style="94" customWidth="1"/>
    <col min="14100" max="14100" width="20.125" style="94" bestFit="1" customWidth="1"/>
    <col min="14101" max="14101" width="27.875" style="94" bestFit="1" customWidth="1"/>
    <col min="14102" max="14102" width="17.25" style="94" bestFit="1" customWidth="1"/>
    <col min="14103" max="14103" width="16.5" style="94" customWidth="1"/>
    <col min="14104" max="14104" width="15.5" style="94" customWidth="1"/>
    <col min="14105" max="14105" width="17.625" style="94" bestFit="1" customWidth="1"/>
    <col min="14106" max="14106" width="19.125" style="94" customWidth="1"/>
    <col min="14107" max="14336" width="9" style="94"/>
    <col min="14337" max="14337" width="6.375" style="94" customWidth="1"/>
    <col min="14338" max="14339" width="0" style="94" hidden="1" customWidth="1"/>
    <col min="14340" max="14340" width="8.5" style="94" customWidth="1"/>
    <col min="14341" max="14341" width="6" style="94" customWidth="1"/>
    <col min="14342" max="14342" width="32.5" style="94" customWidth="1"/>
    <col min="14343" max="14343" width="39.5" style="94" customWidth="1"/>
    <col min="14344" max="14344" width="26.5" style="94" customWidth="1"/>
    <col min="14345" max="14345" width="10.75" style="94" customWidth="1"/>
    <col min="14346" max="14346" width="24.25" style="94" customWidth="1"/>
    <col min="14347" max="14347" width="21.625" style="94" customWidth="1"/>
    <col min="14348" max="14348" width="19.75" style="94" customWidth="1"/>
    <col min="14349" max="14349" width="11.625" style="94" customWidth="1"/>
    <col min="14350" max="14350" width="21.875" style="94" customWidth="1"/>
    <col min="14351" max="14351" width="21.625" style="94" customWidth="1"/>
    <col min="14352" max="14352" width="24.75" style="94" customWidth="1"/>
    <col min="14353" max="14353" width="21.125" style="94" bestFit="1" customWidth="1"/>
    <col min="14354" max="14355" width="15.25" style="94" customWidth="1"/>
    <col min="14356" max="14356" width="20.125" style="94" bestFit="1" customWidth="1"/>
    <col min="14357" max="14357" width="27.875" style="94" bestFit="1" customWidth="1"/>
    <col min="14358" max="14358" width="17.25" style="94" bestFit="1" customWidth="1"/>
    <col min="14359" max="14359" width="16.5" style="94" customWidth="1"/>
    <col min="14360" max="14360" width="15.5" style="94" customWidth="1"/>
    <col min="14361" max="14361" width="17.625" style="94" bestFit="1" customWidth="1"/>
    <col min="14362" max="14362" width="19.125" style="94" customWidth="1"/>
    <col min="14363" max="14592" width="9" style="94"/>
    <col min="14593" max="14593" width="6.375" style="94" customWidth="1"/>
    <col min="14594" max="14595" width="0" style="94" hidden="1" customWidth="1"/>
    <col min="14596" max="14596" width="8.5" style="94" customWidth="1"/>
    <col min="14597" max="14597" width="6" style="94" customWidth="1"/>
    <col min="14598" max="14598" width="32.5" style="94" customWidth="1"/>
    <col min="14599" max="14599" width="39.5" style="94" customWidth="1"/>
    <col min="14600" max="14600" width="26.5" style="94" customWidth="1"/>
    <col min="14601" max="14601" width="10.75" style="94" customWidth="1"/>
    <col min="14602" max="14602" width="24.25" style="94" customWidth="1"/>
    <col min="14603" max="14603" width="21.625" style="94" customWidth="1"/>
    <col min="14604" max="14604" width="19.75" style="94" customWidth="1"/>
    <col min="14605" max="14605" width="11.625" style="94" customWidth="1"/>
    <col min="14606" max="14606" width="21.875" style="94" customWidth="1"/>
    <col min="14607" max="14607" width="21.625" style="94" customWidth="1"/>
    <col min="14608" max="14608" width="24.75" style="94" customWidth="1"/>
    <col min="14609" max="14609" width="21.125" style="94" bestFit="1" customWidth="1"/>
    <col min="14610" max="14611" width="15.25" style="94" customWidth="1"/>
    <col min="14612" max="14612" width="20.125" style="94" bestFit="1" customWidth="1"/>
    <col min="14613" max="14613" width="27.875" style="94" bestFit="1" customWidth="1"/>
    <col min="14614" max="14614" width="17.25" style="94" bestFit="1" customWidth="1"/>
    <col min="14615" max="14615" width="16.5" style="94" customWidth="1"/>
    <col min="14616" max="14616" width="15.5" style="94" customWidth="1"/>
    <col min="14617" max="14617" width="17.625" style="94" bestFit="1" customWidth="1"/>
    <col min="14618" max="14618" width="19.125" style="94" customWidth="1"/>
    <col min="14619" max="14848" width="9" style="94"/>
    <col min="14849" max="14849" width="6.375" style="94" customWidth="1"/>
    <col min="14850" max="14851" width="0" style="94" hidden="1" customWidth="1"/>
    <col min="14852" max="14852" width="8.5" style="94" customWidth="1"/>
    <col min="14853" max="14853" width="6" style="94" customWidth="1"/>
    <col min="14854" max="14854" width="32.5" style="94" customWidth="1"/>
    <col min="14855" max="14855" width="39.5" style="94" customWidth="1"/>
    <col min="14856" max="14856" width="26.5" style="94" customWidth="1"/>
    <col min="14857" max="14857" width="10.75" style="94" customWidth="1"/>
    <col min="14858" max="14858" width="24.25" style="94" customWidth="1"/>
    <col min="14859" max="14859" width="21.625" style="94" customWidth="1"/>
    <col min="14860" max="14860" width="19.75" style="94" customWidth="1"/>
    <col min="14861" max="14861" width="11.625" style="94" customWidth="1"/>
    <col min="14862" max="14862" width="21.875" style="94" customWidth="1"/>
    <col min="14863" max="14863" width="21.625" style="94" customWidth="1"/>
    <col min="14864" max="14864" width="24.75" style="94" customWidth="1"/>
    <col min="14865" max="14865" width="21.125" style="94" bestFit="1" customWidth="1"/>
    <col min="14866" max="14867" width="15.25" style="94" customWidth="1"/>
    <col min="14868" max="14868" width="20.125" style="94" bestFit="1" customWidth="1"/>
    <col min="14869" max="14869" width="27.875" style="94" bestFit="1" customWidth="1"/>
    <col min="14870" max="14870" width="17.25" style="94" bestFit="1" customWidth="1"/>
    <col min="14871" max="14871" width="16.5" style="94" customWidth="1"/>
    <col min="14872" max="14872" width="15.5" style="94" customWidth="1"/>
    <col min="14873" max="14873" width="17.625" style="94" bestFit="1" customWidth="1"/>
    <col min="14874" max="14874" width="19.125" style="94" customWidth="1"/>
    <col min="14875" max="15104" width="9" style="94"/>
    <col min="15105" max="15105" width="6.375" style="94" customWidth="1"/>
    <col min="15106" max="15107" width="0" style="94" hidden="1" customWidth="1"/>
    <col min="15108" max="15108" width="8.5" style="94" customWidth="1"/>
    <col min="15109" max="15109" width="6" style="94" customWidth="1"/>
    <col min="15110" max="15110" width="32.5" style="94" customWidth="1"/>
    <col min="15111" max="15111" width="39.5" style="94" customWidth="1"/>
    <col min="15112" max="15112" width="26.5" style="94" customWidth="1"/>
    <col min="15113" max="15113" width="10.75" style="94" customWidth="1"/>
    <col min="15114" max="15114" width="24.25" style="94" customWidth="1"/>
    <col min="15115" max="15115" width="21.625" style="94" customWidth="1"/>
    <col min="15116" max="15116" width="19.75" style="94" customWidth="1"/>
    <col min="15117" max="15117" width="11.625" style="94" customWidth="1"/>
    <col min="15118" max="15118" width="21.875" style="94" customWidth="1"/>
    <col min="15119" max="15119" width="21.625" style="94" customWidth="1"/>
    <col min="15120" max="15120" width="24.75" style="94" customWidth="1"/>
    <col min="15121" max="15121" width="21.125" style="94" bestFit="1" customWidth="1"/>
    <col min="15122" max="15123" width="15.25" style="94" customWidth="1"/>
    <col min="15124" max="15124" width="20.125" style="94" bestFit="1" customWidth="1"/>
    <col min="15125" max="15125" width="27.875" style="94" bestFit="1" customWidth="1"/>
    <col min="15126" max="15126" width="17.25" style="94" bestFit="1" customWidth="1"/>
    <col min="15127" max="15127" width="16.5" style="94" customWidth="1"/>
    <col min="15128" max="15128" width="15.5" style="94" customWidth="1"/>
    <col min="15129" max="15129" width="17.625" style="94" bestFit="1" customWidth="1"/>
    <col min="15130" max="15130" width="19.125" style="94" customWidth="1"/>
    <col min="15131" max="15360" width="9" style="94"/>
    <col min="15361" max="15361" width="6.375" style="94" customWidth="1"/>
    <col min="15362" max="15363" width="0" style="94" hidden="1" customWidth="1"/>
    <col min="15364" max="15364" width="8.5" style="94" customWidth="1"/>
    <col min="15365" max="15365" width="6" style="94" customWidth="1"/>
    <col min="15366" max="15366" width="32.5" style="94" customWidth="1"/>
    <col min="15367" max="15367" width="39.5" style="94" customWidth="1"/>
    <col min="15368" max="15368" width="26.5" style="94" customWidth="1"/>
    <col min="15369" max="15369" width="10.75" style="94" customWidth="1"/>
    <col min="15370" max="15370" width="24.25" style="94" customWidth="1"/>
    <col min="15371" max="15371" width="21.625" style="94" customWidth="1"/>
    <col min="15372" max="15372" width="19.75" style="94" customWidth="1"/>
    <col min="15373" max="15373" width="11.625" style="94" customWidth="1"/>
    <col min="15374" max="15374" width="21.875" style="94" customWidth="1"/>
    <col min="15375" max="15375" width="21.625" style="94" customWidth="1"/>
    <col min="15376" max="15376" width="24.75" style="94" customWidth="1"/>
    <col min="15377" max="15377" width="21.125" style="94" bestFit="1" customWidth="1"/>
    <col min="15378" max="15379" width="15.25" style="94" customWidth="1"/>
    <col min="15380" max="15380" width="20.125" style="94" bestFit="1" customWidth="1"/>
    <col min="15381" max="15381" width="27.875" style="94" bestFit="1" customWidth="1"/>
    <col min="15382" max="15382" width="17.25" style="94" bestFit="1" customWidth="1"/>
    <col min="15383" max="15383" width="16.5" style="94" customWidth="1"/>
    <col min="15384" max="15384" width="15.5" style="94" customWidth="1"/>
    <col min="15385" max="15385" width="17.625" style="94" bestFit="1" customWidth="1"/>
    <col min="15386" max="15386" width="19.125" style="94" customWidth="1"/>
    <col min="15387" max="15616" width="9" style="94"/>
    <col min="15617" max="15617" width="6.375" style="94" customWidth="1"/>
    <col min="15618" max="15619" width="0" style="94" hidden="1" customWidth="1"/>
    <col min="15620" max="15620" width="8.5" style="94" customWidth="1"/>
    <col min="15621" max="15621" width="6" style="94" customWidth="1"/>
    <col min="15622" max="15622" width="32.5" style="94" customWidth="1"/>
    <col min="15623" max="15623" width="39.5" style="94" customWidth="1"/>
    <col min="15624" max="15624" width="26.5" style="94" customWidth="1"/>
    <col min="15625" max="15625" width="10.75" style="94" customWidth="1"/>
    <col min="15626" max="15626" width="24.25" style="94" customWidth="1"/>
    <col min="15627" max="15627" width="21.625" style="94" customWidth="1"/>
    <col min="15628" max="15628" width="19.75" style="94" customWidth="1"/>
    <col min="15629" max="15629" width="11.625" style="94" customWidth="1"/>
    <col min="15630" max="15630" width="21.875" style="94" customWidth="1"/>
    <col min="15631" max="15631" width="21.625" style="94" customWidth="1"/>
    <col min="15632" max="15632" width="24.75" style="94" customWidth="1"/>
    <col min="15633" max="15633" width="21.125" style="94" bestFit="1" customWidth="1"/>
    <col min="15634" max="15635" width="15.25" style="94" customWidth="1"/>
    <col min="15636" max="15636" width="20.125" style="94" bestFit="1" customWidth="1"/>
    <col min="15637" max="15637" width="27.875" style="94" bestFit="1" customWidth="1"/>
    <col min="15638" max="15638" width="17.25" style="94" bestFit="1" customWidth="1"/>
    <col min="15639" max="15639" width="16.5" style="94" customWidth="1"/>
    <col min="15640" max="15640" width="15.5" style="94" customWidth="1"/>
    <col min="15641" max="15641" width="17.625" style="94" bestFit="1" customWidth="1"/>
    <col min="15642" max="15642" width="19.125" style="94" customWidth="1"/>
    <col min="15643" max="15872" width="9" style="94"/>
    <col min="15873" max="15873" width="6.375" style="94" customWidth="1"/>
    <col min="15874" max="15875" width="0" style="94" hidden="1" customWidth="1"/>
    <col min="15876" max="15876" width="8.5" style="94" customWidth="1"/>
    <col min="15877" max="15877" width="6" style="94" customWidth="1"/>
    <col min="15878" max="15878" width="32.5" style="94" customWidth="1"/>
    <col min="15879" max="15879" width="39.5" style="94" customWidth="1"/>
    <col min="15880" max="15880" width="26.5" style="94" customWidth="1"/>
    <col min="15881" max="15881" width="10.75" style="94" customWidth="1"/>
    <col min="15882" max="15882" width="24.25" style="94" customWidth="1"/>
    <col min="15883" max="15883" width="21.625" style="94" customWidth="1"/>
    <col min="15884" max="15884" width="19.75" style="94" customWidth="1"/>
    <col min="15885" max="15885" width="11.625" style="94" customWidth="1"/>
    <col min="15886" max="15886" width="21.875" style="94" customWidth="1"/>
    <col min="15887" max="15887" width="21.625" style="94" customWidth="1"/>
    <col min="15888" max="15888" width="24.75" style="94" customWidth="1"/>
    <col min="15889" max="15889" width="21.125" style="94" bestFit="1" customWidth="1"/>
    <col min="15890" max="15891" width="15.25" style="94" customWidth="1"/>
    <col min="15892" max="15892" width="20.125" style="94" bestFit="1" customWidth="1"/>
    <col min="15893" max="15893" width="27.875" style="94" bestFit="1" customWidth="1"/>
    <col min="15894" max="15894" width="17.25" style="94" bestFit="1" customWidth="1"/>
    <col min="15895" max="15895" width="16.5" style="94" customWidth="1"/>
    <col min="15896" max="15896" width="15.5" style="94" customWidth="1"/>
    <col min="15897" max="15897" width="17.625" style="94" bestFit="1" customWidth="1"/>
    <col min="15898" max="15898" width="19.125" style="94" customWidth="1"/>
    <col min="15899" max="16128" width="9" style="94"/>
    <col min="16129" max="16129" width="6.375" style="94" customWidth="1"/>
    <col min="16130" max="16131" width="0" style="94" hidden="1" customWidth="1"/>
    <col min="16132" max="16132" width="8.5" style="94" customWidth="1"/>
    <col min="16133" max="16133" width="6" style="94" customWidth="1"/>
    <col min="16134" max="16134" width="32.5" style="94" customWidth="1"/>
    <col min="16135" max="16135" width="39.5" style="94" customWidth="1"/>
    <col min="16136" max="16136" width="26.5" style="94" customWidth="1"/>
    <col min="16137" max="16137" width="10.75" style="94" customWidth="1"/>
    <col min="16138" max="16138" width="24.25" style="94" customWidth="1"/>
    <col min="16139" max="16139" width="21.625" style="94" customWidth="1"/>
    <col min="16140" max="16140" width="19.75" style="94" customWidth="1"/>
    <col min="16141" max="16141" width="11.625" style="94" customWidth="1"/>
    <col min="16142" max="16142" width="21.875" style="94" customWidth="1"/>
    <col min="16143" max="16143" width="21.625" style="94" customWidth="1"/>
    <col min="16144" max="16144" width="24.75" style="94" customWidth="1"/>
    <col min="16145" max="16145" width="21.125" style="94" bestFit="1" customWidth="1"/>
    <col min="16146" max="16147" width="15.25" style="94" customWidth="1"/>
    <col min="16148" max="16148" width="20.125" style="94" bestFit="1" customWidth="1"/>
    <col min="16149" max="16149" width="27.875" style="94" bestFit="1" customWidth="1"/>
    <col min="16150" max="16150" width="17.25" style="94" bestFit="1" customWidth="1"/>
    <col min="16151" max="16151" width="16.5" style="94" customWidth="1"/>
    <col min="16152" max="16152" width="15.5" style="94" customWidth="1"/>
    <col min="16153" max="16153" width="17.625" style="94" bestFit="1" customWidth="1"/>
    <col min="16154" max="16154" width="19.125" style="94" customWidth="1"/>
    <col min="16155" max="16384" width="9" style="94"/>
  </cols>
  <sheetData>
    <row r="1" spans="1:98" ht="31.5" thickBot="1">
      <c r="A1" s="93" t="s">
        <v>247</v>
      </c>
    </row>
    <row r="2" spans="1:98" s="229" customFormat="1" ht="66.75" customHeight="1" thickBot="1">
      <c r="A2" s="225"/>
      <c r="B2" s="225"/>
      <c r="C2" s="226"/>
      <c r="D2" s="227"/>
      <c r="E2" s="301" t="s">
        <v>373</v>
      </c>
      <c r="F2" s="302"/>
      <c r="G2" s="302"/>
      <c r="H2" s="302"/>
      <c r="I2" s="302"/>
      <c r="J2" s="302"/>
      <c r="K2" s="302"/>
      <c r="L2" s="302"/>
      <c r="M2" s="302"/>
      <c r="N2" s="302"/>
      <c r="O2" s="302"/>
      <c r="P2" s="302"/>
      <c r="Q2" s="302"/>
      <c r="R2" s="302"/>
      <c r="S2" s="302"/>
      <c r="T2" s="302"/>
      <c r="U2" s="302"/>
      <c r="V2" s="302"/>
      <c r="W2" s="302"/>
      <c r="X2" s="302"/>
      <c r="Y2" s="302"/>
      <c r="Z2" s="303"/>
      <c r="AA2" s="228"/>
      <c r="AB2" s="225"/>
      <c r="AC2" s="225"/>
      <c r="AD2" s="225"/>
      <c r="AE2" s="225"/>
      <c r="AF2" s="225"/>
      <c r="AG2" s="225"/>
      <c r="AH2" s="225"/>
      <c r="AI2" s="225"/>
      <c r="AJ2" s="225"/>
      <c r="AK2" s="225"/>
      <c r="AL2" s="225"/>
      <c r="AM2" s="225"/>
      <c r="AN2" s="225"/>
      <c r="AO2" s="225"/>
      <c r="AP2" s="225"/>
      <c r="AQ2" s="225"/>
      <c r="AR2" s="225"/>
      <c r="AS2" s="225"/>
      <c r="AT2" s="225"/>
      <c r="AU2" s="225"/>
      <c r="AV2" s="225"/>
      <c r="AW2" s="225"/>
      <c r="AX2" s="225"/>
      <c r="AY2" s="225"/>
      <c r="AZ2" s="225"/>
      <c r="BA2" s="225"/>
      <c r="BB2" s="225"/>
      <c r="BC2" s="225"/>
      <c r="BD2" s="225"/>
      <c r="BE2" s="225"/>
      <c r="BF2" s="225"/>
      <c r="BG2" s="225"/>
      <c r="BH2" s="225"/>
      <c r="BI2" s="225"/>
      <c r="BJ2" s="225"/>
      <c r="BK2" s="225"/>
      <c r="BL2" s="225"/>
      <c r="BM2" s="225"/>
      <c r="BN2" s="225"/>
      <c r="BO2" s="225"/>
      <c r="BP2" s="225"/>
      <c r="BQ2" s="225"/>
      <c r="BR2" s="225"/>
      <c r="BS2" s="225"/>
      <c r="BT2" s="225"/>
    </row>
    <row r="3" spans="1:98" s="161" customFormat="1" ht="102.75" customHeight="1" thickBot="1">
      <c r="A3" s="154"/>
      <c r="B3" s="154"/>
      <c r="C3" s="155"/>
      <c r="D3" s="179"/>
      <c r="E3" s="156" t="s">
        <v>0</v>
      </c>
      <c r="F3" s="156" t="s">
        <v>1</v>
      </c>
      <c r="G3" s="156" t="s">
        <v>2</v>
      </c>
      <c r="H3" s="156" t="s">
        <v>3</v>
      </c>
      <c r="I3" s="157" t="s">
        <v>4</v>
      </c>
      <c r="J3" s="157" t="s">
        <v>360</v>
      </c>
      <c r="K3" s="157" t="s">
        <v>374</v>
      </c>
      <c r="L3" s="157" t="s">
        <v>5</v>
      </c>
      <c r="M3" s="157" t="s">
        <v>6</v>
      </c>
      <c r="N3" s="157" t="s">
        <v>7</v>
      </c>
      <c r="O3" s="157" t="s">
        <v>8</v>
      </c>
      <c r="P3" s="158" t="s">
        <v>9</v>
      </c>
      <c r="Q3" s="158" t="s">
        <v>10</v>
      </c>
      <c r="R3" s="159" t="s">
        <v>362</v>
      </c>
      <c r="S3" s="158" t="s">
        <v>11</v>
      </c>
      <c r="T3" s="159" t="s">
        <v>12</v>
      </c>
      <c r="U3" s="159" t="s">
        <v>13</v>
      </c>
      <c r="V3" s="159" t="s">
        <v>14</v>
      </c>
      <c r="W3" s="159" t="s">
        <v>15</v>
      </c>
      <c r="X3" s="159" t="s">
        <v>16</v>
      </c>
      <c r="Y3" s="159" t="s">
        <v>17</v>
      </c>
      <c r="Z3" s="159" t="s">
        <v>18</v>
      </c>
      <c r="AA3" s="160"/>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c r="CF3" s="154"/>
      <c r="CG3" s="154"/>
      <c r="CH3" s="154"/>
      <c r="CI3" s="154"/>
      <c r="CJ3" s="154"/>
      <c r="CK3" s="154"/>
      <c r="CL3" s="154"/>
      <c r="CM3" s="154"/>
      <c r="CN3" s="154"/>
      <c r="CO3" s="154"/>
      <c r="CP3" s="154"/>
      <c r="CQ3" s="154"/>
      <c r="CR3" s="154"/>
      <c r="CS3" s="154"/>
      <c r="CT3" s="154"/>
    </row>
    <row r="4" spans="1:98" s="102" customFormat="1" ht="67.5" customHeight="1" thickBot="1">
      <c r="A4" s="101"/>
      <c r="B4" s="101"/>
      <c r="C4" s="65"/>
      <c r="D4" s="65"/>
      <c r="E4" s="62">
        <v>1</v>
      </c>
      <c r="F4" s="162" t="s">
        <v>34</v>
      </c>
      <c r="G4" s="171" t="s">
        <v>35</v>
      </c>
      <c r="H4" s="67" t="s">
        <v>25</v>
      </c>
      <c r="I4" s="64">
        <v>20</v>
      </c>
      <c r="J4" s="61">
        <v>10022408.339857001</v>
      </c>
      <c r="K4" s="61">
        <v>12821351.893672001</v>
      </c>
      <c r="L4" s="61" t="s">
        <v>36</v>
      </c>
      <c r="M4" s="61">
        <v>25</v>
      </c>
      <c r="N4" s="61">
        <v>12338288</v>
      </c>
      <c r="O4" s="61">
        <v>13000000</v>
      </c>
      <c r="P4" s="58">
        <v>1039152</v>
      </c>
      <c r="Q4" s="59">
        <v>1.63</v>
      </c>
      <c r="R4" s="59">
        <v>3.66</v>
      </c>
      <c r="S4" s="59">
        <v>4.7699999999999996</v>
      </c>
      <c r="T4" s="59">
        <v>19.53</v>
      </c>
      <c r="U4" s="59">
        <v>41.91</v>
      </c>
      <c r="V4" s="61">
        <v>27895</v>
      </c>
      <c r="W4" s="61">
        <v>69</v>
      </c>
      <c r="X4" s="61">
        <v>236</v>
      </c>
      <c r="Y4" s="61">
        <v>31</v>
      </c>
      <c r="Z4" s="61">
        <v>28131</v>
      </c>
      <c r="AA4" s="111">
        <f>K4/$K$30</f>
        <v>0.53604510221293888</v>
      </c>
      <c r="AB4" s="101">
        <f>AA4*W4</f>
        <v>36.98711205269278</v>
      </c>
      <c r="AC4" s="101">
        <f>K4/$K$102</f>
        <v>0.4703425759235012</v>
      </c>
      <c r="AD4" s="101">
        <f>AC4*W4</f>
        <v>32.453637738721582</v>
      </c>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row>
    <row r="5" spans="1:98" s="101" customFormat="1" ht="67.5" customHeight="1" thickBot="1">
      <c r="C5" s="65"/>
      <c r="D5" s="65"/>
      <c r="E5" s="63">
        <v>2</v>
      </c>
      <c r="F5" s="164" t="s">
        <v>19</v>
      </c>
      <c r="G5" s="172" t="s">
        <v>20</v>
      </c>
      <c r="H5" s="68" t="s">
        <v>21</v>
      </c>
      <c r="I5" s="15">
        <v>19.5</v>
      </c>
      <c r="J5" s="16">
        <v>4074640.2277819999</v>
      </c>
      <c r="K5" s="16">
        <v>3679416.1997239999</v>
      </c>
      <c r="L5" s="2" t="s">
        <v>22</v>
      </c>
      <c r="M5" s="2">
        <v>69</v>
      </c>
      <c r="N5" s="16">
        <v>3596892</v>
      </c>
      <c r="O5" s="16">
        <v>4000000</v>
      </c>
      <c r="P5" s="13">
        <v>1022943</v>
      </c>
      <c r="Q5" s="14">
        <v>1.7</v>
      </c>
      <c r="R5" s="14">
        <v>3.47</v>
      </c>
      <c r="S5" s="14">
        <v>5.19</v>
      </c>
      <c r="T5" s="14">
        <v>21.71</v>
      </c>
      <c r="U5" s="14">
        <v>105.3</v>
      </c>
      <c r="V5" s="16">
        <v>3790</v>
      </c>
      <c r="W5" s="15">
        <v>81</v>
      </c>
      <c r="X5" s="15">
        <v>46</v>
      </c>
      <c r="Y5" s="15">
        <v>19</v>
      </c>
      <c r="Z5" s="16">
        <v>3836</v>
      </c>
      <c r="AA5" s="111">
        <f t="shared" ref="AA5:AA29" si="0">K5/$K$30</f>
        <v>0.15383190861787693</v>
      </c>
      <c r="AB5" s="101">
        <f t="shared" ref="AB5:AB29" si="1">AA5*W5</f>
        <v>12.460384598048032</v>
      </c>
      <c r="AC5" s="101">
        <f t="shared" ref="AC5:AC29" si="2">K5/$K$102</f>
        <v>0.13497688134797856</v>
      </c>
      <c r="AD5" s="101">
        <f t="shared" ref="AD5:AD29" si="3">AC5*W5</f>
        <v>10.933127389186263</v>
      </c>
    </row>
    <row r="6" spans="1:98" s="102" customFormat="1" ht="67.5" customHeight="1" thickBot="1">
      <c r="A6" s="101"/>
      <c r="B6" s="101"/>
      <c r="C6" s="65"/>
      <c r="D6" s="65"/>
      <c r="E6" s="62">
        <v>3</v>
      </c>
      <c r="F6" s="162" t="s">
        <v>234</v>
      </c>
      <c r="G6" s="171" t="s">
        <v>235</v>
      </c>
      <c r="H6" s="67" t="s">
        <v>21</v>
      </c>
      <c r="I6" s="60">
        <v>20</v>
      </c>
      <c r="J6" s="61">
        <v>1662159.1744609999</v>
      </c>
      <c r="K6" s="61">
        <v>1800127.51354</v>
      </c>
      <c r="L6" s="57" t="s">
        <v>236</v>
      </c>
      <c r="M6" s="57">
        <v>8</v>
      </c>
      <c r="N6" s="61">
        <v>1716452</v>
      </c>
      <c r="O6" s="61">
        <v>3500000</v>
      </c>
      <c r="P6" s="58">
        <v>1048749</v>
      </c>
      <c r="Q6" s="59">
        <v>1.7</v>
      </c>
      <c r="R6" s="59">
        <v>3.58</v>
      </c>
      <c r="S6" s="59">
        <v>5.07</v>
      </c>
      <c r="T6" s="59" t="s">
        <v>69</v>
      </c>
      <c r="U6" s="59">
        <v>13.22</v>
      </c>
      <c r="V6" s="61">
        <v>4219</v>
      </c>
      <c r="W6" s="60">
        <v>82</v>
      </c>
      <c r="X6" s="60">
        <v>14</v>
      </c>
      <c r="Y6" s="60">
        <v>18</v>
      </c>
      <c r="Z6" s="61">
        <v>4233</v>
      </c>
      <c r="AA6" s="111">
        <f t="shared" si="0"/>
        <v>7.5261138216487541E-2</v>
      </c>
      <c r="AB6" s="101">
        <f t="shared" si="1"/>
        <v>6.1714133337519783</v>
      </c>
      <c r="AC6" s="101">
        <f t="shared" si="2"/>
        <v>6.6036453778875653E-2</v>
      </c>
      <c r="AD6" s="101">
        <f t="shared" si="3"/>
        <v>5.4149892098678034</v>
      </c>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row>
    <row r="7" spans="1:98" s="101" customFormat="1" ht="67.5" customHeight="1" thickBot="1">
      <c r="C7" s="65"/>
      <c r="D7" s="65"/>
      <c r="E7" s="63">
        <v>4</v>
      </c>
      <c r="F7" s="164" t="s">
        <v>56</v>
      </c>
      <c r="G7" s="172" t="s">
        <v>24</v>
      </c>
      <c r="H7" s="68" t="s">
        <v>21</v>
      </c>
      <c r="I7" s="15">
        <v>20</v>
      </c>
      <c r="J7" s="16">
        <v>877407.89126800001</v>
      </c>
      <c r="K7" s="16">
        <v>897234.93769599998</v>
      </c>
      <c r="L7" s="2" t="s">
        <v>57</v>
      </c>
      <c r="M7" s="2">
        <v>18</v>
      </c>
      <c r="N7" s="16">
        <v>866381</v>
      </c>
      <c r="O7" s="16">
        <v>1000000</v>
      </c>
      <c r="P7" s="13">
        <v>1035612</v>
      </c>
      <c r="Q7" s="14">
        <v>1.64</v>
      </c>
      <c r="R7" s="14">
        <v>3.5</v>
      </c>
      <c r="S7" s="14">
        <v>4.92</v>
      </c>
      <c r="T7" s="14">
        <v>18.010000000000002</v>
      </c>
      <c r="U7" s="14">
        <v>30.74</v>
      </c>
      <c r="V7" s="16">
        <v>1730</v>
      </c>
      <c r="W7" s="15">
        <v>93</v>
      </c>
      <c r="X7" s="15">
        <v>8</v>
      </c>
      <c r="Y7" s="15">
        <v>7</v>
      </c>
      <c r="Z7" s="16">
        <v>1738</v>
      </c>
      <c r="AA7" s="111">
        <f t="shared" si="0"/>
        <v>3.7512299629156108E-2</v>
      </c>
      <c r="AB7" s="101">
        <f t="shared" si="1"/>
        <v>3.4886438655115182</v>
      </c>
      <c r="AC7" s="101">
        <f t="shared" si="2"/>
        <v>3.2914453585255805E-2</v>
      </c>
      <c r="AD7" s="101">
        <f t="shared" si="3"/>
        <v>3.0610441834287898</v>
      </c>
    </row>
    <row r="8" spans="1:98" s="102" customFormat="1" ht="67.5" customHeight="1" thickBot="1">
      <c r="A8" s="101"/>
      <c r="B8" s="101"/>
      <c r="C8" s="65"/>
      <c r="D8" s="65"/>
      <c r="E8" s="62">
        <v>5</v>
      </c>
      <c r="F8" s="162" t="s">
        <v>37</v>
      </c>
      <c r="G8" s="171" t="s">
        <v>20</v>
      </c>
      <c r="H8" s="67" t="s">
        <v>25</v>
      </c>
      <c r="I8" s="60">
        <v>20</v>
      </c>
      <c r="J8" s="61">
        <v>857662.289338</v>
      </c>
      <c r="K8" s="61">
        <v>782803.66281300003</v>
      </c>
      <c r="L8" s="57" t="s">
        <v>38</v>
      </c>
      <c r="M8" s="57">
        <v>25</v>
      </c>
      <c r="N8" s="61">
        <v>754952</v>
      </c>
      <c r="O8" s="61">
        <v>2000000</v>
      </c>
      <c r="P8" s="58">
        <v>1036892</v>
      </c>
      <c r="Q8" s="59">
        <v>1.72</v>
      </c>
      <c r="R8" s="59">
        <v>3.63</v>
      </c>
      <c r="S8" s="59">
        <v>5.15</v>
      </c>
      <c r="T8" s="59">
        <v>20.79</v>
      </c>
      <c r="U8" s="59">
        <v>41.5</v>
      </c>
      <c r="V8" s="61">
        <v>1036</v>
      </c>
      <c r="W8" s="60">
        <v>90</v>
      </c>
      <c r="X8" s="60">
        <v>12</v>
      </c>
      <c r="Y8" s="60">
        <v>10</v>
      </c>
      <c r="Z8" s="61">
        <v>1048</v>
      </c>
      <c r="AA8" s="111">
        <f t="shared" si="0"/>
        <v>3.2728067439780725E-2</v>
      </c>
      <c r="AB8" s="101">
        <f t="shared" si="1"/>
        <v>2.9455260695802652</v>
      </c>
      <c r="AC8" s="101">
        <f t="shared" si="2"/>
        <v>2.8716620077445736E-2</v>
      </c>
      <c r="AD8" s="101">
        <f t="shared" si="3"/>
        <v>2.584495806970116</v>
      </c>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98" s="101" customFormat="1" ht="67.5" customHeight="1" thickBot="1">
      <c r="C9" s="65"/>
      <c r="D9" s="65"/>
      <c r="E9" s="63">
        <v>6</v>
      </c>
      <c r="F9" s="164" t="s">
        <v>30</v>
      </c>
      <c r="G9" s="172" t="s">
        <v>28</v>
      </c>
      <c r="H9" s="68" t="s">
        <v>21</v>
      </c>
      <c r="I9" s="291">
        <v>20</v>
      </c>
      <c r="J9" s="16">
        <v>717194.09291699994</v>
      </c>
      <c r="K9" s="16">
        <v>634209.29835900001</v>
      </c>
      <c r="L9" s="15" t="s">
        <v>31</v>
      </c>
      <c r="M9" s="2">
        <v>37</v>
      </c>
      <c r="N9" s="16">
        <v>606390</v>
      </c>
      <c r="O9" s="16">
        <v>2000000</v>
      </c>
      <c r="P9" s="13">
        <v>1045876</v>
      </c>
      <c r="Q9" s="14">
        <v>1.56</v>
      </c>
      <c r="R9" s="14">
        <v>3.43</v>
      </c>
      <c r="S9" s="14">
        <v>4.8600000000000003</v>
      </c>
      <c r="T9" s="14">
        <v>20.25</v>
      </c>
      <c r="U9" s="14">
        <v>61.2</v>
      </c>
      <c r="V9" s="16">
        <v>976</v>
      </c>
      <c r="W9" s="16">
        <v>74</v>
      </c>
      <c r="X9" s="16">
        <v>28</v>
      </c>
      <c r="Y9" s="16">
        <v>26</v>
      </c>
      <c r="Z9" s="16">
        <v>1004</v>
      </c>
      <c r="AA9" s="111">
        <f t="shared" si="0"/>
        <v>2.6515518096889342E-2</v>
      </c>
      <c r="AB9" s="101">
        <f t="shared" si="1"/>
        <v>1.9621483391698114</v>
      </c>
      <c r="AC9" s="101">
        <f t="shared" si="2"/>
        <v>2.3265536859029091E-2</v>
      </c>
      <c r="AD9" s="101">
        <f t="shared" si="3"/>
        <v>1.7216497275681528</v>
      </c>
    </row>
    <row r="10" spans="1:98" s="102" customFormat="1" ht="67.5" customHeight="1" thickBot="1">
      <c r="A10" s="101"/>
      <c r="B10" s="101"/>
      <c r="C10" s="65"/>
      <c r="D10" s="65"/>
      <c r="E10" s="62">
        <v>7</v>
      </c>
      <c r="F10" s="162" t="s">
        <v>27</v>
      </c>
      <c r="G10" s="171" t="s">
        <v>28</v>
      </c>
      <c r="H10" s="67" t="s">
        <v>21</v>
      </c>
      <c r="I10" s="60">
        <v>20</v>
      </c>
      <c r="J10" s="61">
        <v>606529.38334299996</v>
      </c>
      <c r="K10" s="61">
        <v>563578.00069100002</v>
      </c>
      <c r="L10" s="57" t="s">
        <v>29</v>
      </c>
      <c r="M10" s="57">
        <v>39</v>
      </c>
      <c r="N10" s="61">
        <v>539337</v>
      </c>
      <c r="O10" s="61">
        <v>2000000</v>
      </c>
      <c r="P10" s="58">
        <v>1044946</v>
      </c>
      <c r="Q10" s="59">
        <v>1.66</v>
      </c>
      <c r="R10" s="59">
        <v>3.51</v>
      </c>
      <c r="S10" s="59">
        <v>4.57</v>
      </c>
      <c r="T10" s="59">
        <v>19.84</v>
      </c>
      <c r="U10" s="59">
        <v>64.989999999999995</v>
      </c>
      <c r="V10" s="61">
        <v>1528</v>
      </c>
      <c r="W10" s="60">
        <v>89</v>
      </c>
      <c r="X10" s="60">
        <v>9</v>
      </c>
      <c r="Y10" s="60">
        <v>11</v>
      </c>
      <c r="Z10" s="61">
        <v>1537</v>
      </c>
      <c r="AA10" s="111">
        <f t="shared" si="0"/>
        <v>2.3562509592648679E-2</v>
      </c>
      <c r="AB10" s="101">
        <f t="shared" si="1"/>
        <v>2.0970633537457326</v>
      </c>
      <c r="AC10" s="101">
        <f t="shared" si="2"/>
        <v>2.067447573213007E-2</v>
      </c>
      <c r="AD10" s="101">
        <f t="shared" si="3"/>
        <v>1.8400283401595763</v>
      </c>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row>
    <row r="11" spans="1:98" s="101" customFormat="1" ht="67.5" customHeight="1" thickBot="1">
      <c r="C11" s="65"/>
      <c r="D11" s="65"/>
      <c r="E11" s="63">
        <v>8</v>
      </c>
      <c r="F11" s="163" t="s">
        <v>95</v>
      </c>
      <c r="G11" s="172" t="s">
        <v>96</v>
      </c>
      <c r="H11" s="68" t="s">
        <v>25</v>
      </c>
      <c r="I11" s="15">
        <v>20</v>
      </c>
      <c r="J11" s="16">
        <v>271651</v>
      </c>
      <c r="K11" s="16">
        <v>349866.29910599999</v>
      </c>
      <c r="L11" s="2" t="s">
        <v>97</v>
      </c>
      <c r="M11" s="2">
        <v>20</v>
      </c>
      <c r="N11" s="16">
        <v>328026</v>
      </c>
      <c r="O11" s="16">
        <v>500000</v>
      </c>
      <c r="P11" s="13">
        <v>1066581</v>
      </c>
      <c r="Q11" s="14">
        <v>2.93</v>
      </c>
      <c r="R11" s="14">
        <v>6.49</v>
      </c>
      <c r="S11" s="14">
        <v>5.97</v>
      </c>
      <c r="T11" s="14">
        <v>23.46</v>
      </c>
      <c r="U11" s="14">
        <v>32.42</v>
      </c>
      <c r="V11" s="16">
        <v>21819</v>
      </c>
      <c r="W11" s="15">
        <v>90</v>
      </c>
      <c r="X11" s="15">
        <v>7</v>
      </c>
      <c r="Y11" s="15">
        <v>10</v>
      </c>
      <c r="Z11" s="16">
        <v>21826</v>
      </c>
      <c r="AA11" s="111">
        <f t="shared" si="0"/>
        <v>1.4627483717820826E-2</v>
      </c>
      <c r="AB11" s="101">
        <f t="shared" si="1"/>
        <v>1.3164735346038743</v>
      </c>
      <c r="AC11" s="101">
        <f t="shared" si="2"/>
        <v>1.2834607279717169E-2</v>
      </c>
      <c r="AD11" s="101">
        <f t="shared" si="3"/>
        <v>1.1551146551745453</v>
      </c>
    </row>
    <row r="12" spans="1:98" s="102" customFormat="1" ht="67.5" customHeight="1" thickBot="1">
      <c r="A12" s="101"/>
      <c r="B12" s="101"/>
      <c r="C12" s="65"/>
      <c r="D12" s="65"/>
      <c r="E12" s="62">
        <v>9</v>
      </c>
      <c r="F12" s="167" t="s">
        <v>39</v>
      </c>
      <c r="G12" s="171" t="s">
        <v>28</v>
      </c>
      <c r="H12" s="67" t="s">
        <v>21</v>
      </c>
      <c r="I12" s="60">
        <v>19</v>
      </c>
      <c r="J12" s="61">
        <v>358298.18226199999</v>
      </c>
      <c r="K12" s="61">
        <v>317852.72910300002</v>
      </c>
      <c r="L12" s="57" t="s">
        <v>40</v>
      </c>
      <c r="M12" s="57">
        <v>50</v>
      </c>
      <c r="N12" s="61">
        <v>128910</v>
      </c>
      <c r="O12" s="61">
        <v>500000</v>
      </c>
      <c r="P12" s="58">
        <v>2465695</v>
      </c>
      <c r="Q12" s="59">
        <v>1.63</v>
      </c>
      <c r="R12" s="59">
        <v>3.53</v>
      </c>
      <c r="S12" s="59">
        <v>5.13</v>
      </c>
      <c r="T12" s="59">
        <v>19.48</v>
      </c>
      <c r="U12" s="59">
        <v>152.65</v>
      </c>
      <c r="V12" s="60">
        <v>197</v>
      </c>
      <c r="W12" s="60">
        <v>31</v>
      </c>
      <c r="X12" s="60">
        <v>18</v>
      </c>
      <c r="Y12" s="60">
        <v>69</v>
      </c>
      <c r="Z12" s="61">
        <v>215</v>
      </c>
      <c r="AA12" s="111">
        <f t="shared" si="0"/>
        <v>1.3289035358648272E-2</v>
      </c>
      <c r="AB12" s="101">
        <f t="shared" si="1"/>
        <v>0.41196009611809642</v>
      </c>
      <c r="AC12" s="101">
        <f t="shared" si="2"/>
        <v>1.1660211232826833E-2</v>
      </c>
      <c r="AD12" s="101">
        <f t="shared" si="3"/>
        <v>0.3614665482176318</v>
      </c>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row>
    <row r="13" spans="1:98" s="101" customFormat="1" ht="67.5" customHeight="1" thickBot="1">
      <c r="C13" s="65"/>
      <c r="D13" s="65"/>
      <c r="E13" s="63">
        <v>10</v>
      </c>
      <c r="F13" s="164" t="s">
        <v>50</v>
      </c>
      <c r="G13" s="172" t="s">
        <v>28</v>
      </c>
      <c r="H13" s="68" t="s">
        <v>25</v>
      </c>
      <c r="I13" s="291">
        <v>20</v>
      </c>
      <c r="J13" s="16">
        <v>320836.377248</v>
      </c>
      <c r="K13" s="16">
        <v>278433.17844300001</v>
      </c>
      <c r="L13" s="16" t="s">
        <v>51</v>
      </c>
      <c r="M13" s="2">
        <v>18</v>
      </c>
      <c r="N13" s="16">
        <v>266354</v>
      </c>
      <c r="O13" s="16">
        <v>1000000</v>
      </c>
      <c r="P13" s="13">
        <v>1045350</v>
      </c>
      <c r="Q13" s="14">
        <v>1.77</v>
      </c>
      <c r="R13" s="14">
        <v>3.6</v>
      </c>
      <c r="S13" s="14">
        <v>5</v>
      </c>
      <c r="T13" s="14">
        <v>20.04</v>
      </c>
      <c r="U13" s="14">
        <v>33.020000000000003</v>
      </c>
      <c r="V13" s="16">
        <v>162</v>
      </c>
      <c r="W13" s="63">
        <v>55</v>
      </c>
      <c r="X13" s="16">
        <v>4</v>
      </c>
      <c r="Y13" s="63">
        <v>45</v>
      </c>
      <c r="Z13" s="16">
        <v>166</v>
      </c>
      <c r="AA13" s="111">
        <f t="shared" si="0"/>
        <v>1.1640951971033204E-2</v>
      </c>
      <c r="AB13" s="101">
        <f t="shared" si="1"/>
        <v>0.64025235840682615</v>
      </c>
      <c r="AC13" s="101">
        <f t="shared" si="2"/>
        <v>1.0214131821472235E-2</v>
      </c>
      <c r="AD13" s="101">
        <f t="shared" si="3"/>
        <v>0.56177725018097291</v>
      </c>
    </row>
    <row r="14" spans="1:98" s="102" customFormat="1" ht="67.5" customHeight="1" thickBot="1">
      <c r="A14" s="101"/>
      <c r="B14" s="101"/>
      <c r="C14" s="65"/>
      <c r="D14" s="65"/>
      <c r="E14" s="62">
        <v>11</v>
      </c>
      <c r="F14" s="162" t="s">
        <v>48</v>
      </c>
      <c r="G14" s="171" t="s">
        <v>28</v>
      </c>
      <c r="H14" s="67" t="s">
        <v>21</v>
      </c>
      <c r="I14" s="60">
        <v>20</v>
      </c>
      <c r="J14" s="61">
        <v>257993.45142299999</v>
      </c>
      <c r="K14" s="61">
        <v>260433.54531099999</v>
      </c>
      <c r="L14" s="57" t="s">
        <v>49</v>
      </c>
      <c r="M14" s="57">
        <v>18</v>
      </c>
      <c r="N14" s="61">
        <v>243828</v>
      </c>
      <c r="O14" s="61">
        <v>1000000</v>
      </c>
      <c r="P14" s="58">
        <v>1068103</v>
      </c>
      <c r="Q14" s="59">
        <v>1.64</v>
      </c>
      <c r="R14" s="59">
        <v>3.46</v>
      </c>
      <c r="S14" s="59">
        <v>4.9000000000000004</v>
      </c>
      <c r="T14" s="59">
        <v>19.63</v>
      </c>
      <c r="U14" s="59">
        <v>32.64</v>
      </c>
      <c r="V14" s="60">
        <v>533</v>
      </c>
      <c r="W14" s="60">
        <v>50</v>
      </c>
      <c r="X14" s="60">
        <v>3</v>
      </c>
      <c r="Y14" s="60">
        <v>50</v>
      </c>
      <c r="Z14" s="61">
        <v>536</v>
      </c>
      <c r="AA14" s="111">
        <f t="shared" si="0"/>
        <v>1.0888409239030002E-2</v>
      </c>
      <c r="AB14" s="101">
        <f t="shared" si="1"/>
        <v>0.54442046195150007</v>
      </c>
      <c r="AC14" s="101">
        <f t="shared" si="2"/>
        <v>9.5538275194616742E-3</v>
      </c>
      <c r="AD14" s="101">
        <f t="shared" si="3"/>
        <v>0.4776913759730837</v>
      </c>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row>
    <row r="15" spans="1:98" s="101" customFormat="1" ht="67.5" customHeight="1" thickBot="1">
      <c r="C15" s="65"/>
      <c r="D15" s="65"/>
      <c r="E15" s="63">
        <v>12</v>
      </c>
      <c r="F15" s="164" t="s">
        <v>232</v>
      </c>
      <c r="G15" s="172" t="s">
        <v>174</v>
      </c>
      <c r="H15" s="68" t="s">
        <v>21</v>
      </c>
      <c r="I15" s="15">
        <v>20</v>
      </c>
      <c r="J15" s="16">
        <v>206055</v>
      </c>
      <c r="K15" s="16">
        <v>232523.91592500001</v>
      </c>
      <c r="L15" s="2" t="s">
        <v>233</v>
      </c>
      <c r="M15" s="2">
        <v>8</v>
      </c>
      <c r="N15" s="16">
        <v>204547</v>
      </c>
      <c r="O15" s="16">
        <v>1000000</v>
      </c>
      <c r="P15" s="13">
        <v>1136775</v>
      </c>
      <c r="Q15" s="14">
        <v>9.73</v>
      </c>
      <c r="R15" s="14">
        <v>13.05</v>
      </c>
      <c r="S15" s="14">
        <v>16.09</v>
      </c>
      <c r="T15" s="14" t="s">
        <v>69</v>
      </c>
      <c r="U15" s="14">
        <v>23.58</v>
      </c>
      <c r="V15" s="16">
        <v>32</v>
      </c>
      <c r="W15" s="63">
        <v>1</v>
      </c>
      <c r="X15" s="16">
        <v>5</v>
      </c>
      <c r="Y15" s="63">
        <v>99</v>
      </c>
      <c r="Z15" s="16">
        <v>37</v>
      </c>
      <c r="AA15" s="111">
        <f t="shared" si="0"/>
        <v>9.721541637156635E-3</v>
      </c>
      <c r="AB15" s="101">
        <f t="shared" si="1"/>
        <v>9.721541637156635E-3</v>
      </c>
      <c r="AC15" s="101">
        <f t="shared" si="2"/>
        <v>8.5299817434978786E-3</v>
      </c>
      <c r="AD15" s="101">
        <f t="shared" si="3"/>
        <v>8.5299817434978786E-3</v>
      </c>
    </row>
    <row r="16" spans="1:98" s="102" customFormat="1" ht="67.5" customHeight="1" thickBot="1">
      <c r="A16" s="101"/>
      <c r="B16" s="101"/>
      <c r="C16" s="65"/>
      <c r="D16" s="65"/>
      <c r="E16" s="62">
        <v>13</v>
      </c>
      <c r="F16" s="162" t="s">
        <v>52</v>
      </c>
      <c r="G16" s="171" t="s">
        <v>28</v>
      </c>
      <c r="H16" s="67" t="s">
        <v>21</v>
      </c>
      <c r="I16" s="60">
        <v>20</v>
      </c>
      <c r="J16" s="61">
        <v>202187.99521299999</v>
      </c>
      <c r="K16" s="61">
        <v>194768</v>
      </c>
      <c r="L16" s="57" t="s">
        <v>53</v>
      </c>
      <c r="M16" s="57">
        <v>18</v>
      </c>
      <c r="N16" s="61">
        <v>183155</v>
      </c>
      <c r="O16" s="61">
        <v>1000000</v>
      </c>
      <c r="P16" s="58">
        <v>1063407</v>
      </c>
      <c r="Q16" s="59">
        <v>1.68</v>
      </c>
      <c r="R16" s="59">
        <v>3.52</v>
      </c>
      <c r="S16" s="59">
        <v>4.92</v>
      </c>
      <c r="T16" s="59">
        <v>20.2</v>
      </c>
      <c r="U16" s="59">
        <v>34.08</v>
      </c>
      <c r="V16" s="60">
        <v>732</v>
      </c>
      <c r="W16" s="60">
        <v>72</v>
      </c>
      <c r="X16" s="60">
        <v>7</v>
      </c>
      <c r="Y16" s="60">
        <v>28</v>
      </c>
      <c r="Z16" s="61">
        <v>739</v>
      </c>
      <c r="AA16" s="111">
        <f t="shared" si="0"/>
        <v>8.1430127909786678E-3</v>
      </c>
      <c r="AB16" s="101">
        <f t="shared" si="1"/>
        <v>0.58629692095046404</v>
      </c>
      <c r="AC16" s="101">
        <f t="shared" si="2"/>
        <v>7.1449316411541283E-3</v>
      </c>
      <c r="AD16" s="101">
        <f t="shared" si="3"/>
        <v>0.51443507816309719</v>
      </c>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row>
    <row r="17" spans="1:73" s="101" customFormat="1" ht="67.5" customHeight="1" thickBot="1">
      <c r="C17" s="65"/>
      <c r="D17" s="65"/>
      <c r="E17" s="63">
        <v>14</v>
      </c>
      <c r="F17" s="164" t="s">
        <v>23</v>
      </c>
      <c r="G17" s="172" t="s">
        <v>24</v>
      </c>
      <c r="H17" s="68" t="s">
        <v>25</v>
      </c>
      <c r="I17" s="15">
        <v>20</v>
      </c>
      <c r="J17" s="16">
        <v>188378.97900399999</v>
      </c>
      <c r="K17" s="16">
        <v>187356.813918</v>
      </c>
      <c r="L17" s="2" t="s">
        <v>26</v>
      </c>
      <c r="M17" s="2">
        <v>46</v>
      </c>
      <c r="N17" s="16">
        <v>180184</v>
      </c>
      <c r="O17" s="16">
        <v>500000</v>
      </c>
      <c r="P17" s="13">
        <v>1039809</v>
      </c>
      <c r="Q17" s="14">
        <v>1.81</v>
      </c>
      <c r="R17" s="14">
        <v>3.92</v>
      </c>
      <c r="S17" s="14">
        <v>5.0599999999999996</v>
      </c>
      <c r="T17" s="14">
        <v>19.37</v>
      </c>
      <c r="U17" s="14">
        <v>98.9</v>
      </c>
      <c r="V17" s="15">
        <v>10</v>
      </c>
      <c r="W17" s="15">
        <v>0</v>
      </c>
      <c r="X17" s="15">
        <v>5</v>
      </c>
      <c r="Y17" s="15">
        <v>100</v>
      </c>
      <c r="Z17" s="16">
        <v>15</v>
      </c>
      <c r="AA17" s="111">
        <f t="shared" si="0"/>
        <v>7.8331601300587576E-3</v>
      </c>
      <c r="AB17" s="101">
        <f t="shared" si="1"/>
        <v>0</v>
      </c>
      <c r="AC17" s="101">
        <f t="shared" si="2"/>
        <v>6.8730573192133425E-3</v>
      </c>
      <c r="AD17" s="101">
        <f t="shared" si="3"/>
        <v>0</v>
      </c>
    </row>
    <row r="18" spans="1:73" s="102" customFormat="1" ht="67.5" customHeight="1" thickBot="1">
      <c r="A18" s="101"/>
      <c r="B18" s="101"/>
      <c r="C18" s="65"/>
      <c r="D18" s="65"/>
      <c r="E18" s="62">
        <v>15</v>
      </c>
      <c r="F18" s="162" t="s">
        <v>32</v>
      </c>
      <c r="G18" s="171" t="s">
        <v>24</v>
      </c>
      <c r="H18" s="67" t="s">
        <v>21</v>
      </c>
      <c r="I18" s="60">
        <v>20</v>
      </c>
      <c r="J18" s="61">
        <v>188137</v>
      </c>
      <c r="K18" s="61">
        <v>183810.70540000001</v>
      </c>
      <c r="L18" s="57" t="s">
        <v>33</v>
      </c>
      <c r="M18" s="57">
        <v>35</v>
      </c>
      <c r="N18" s="61">
        <v>176950</v>
      </c>
      <c r="O18" s="61">
        <v>1000000</v>
      </c>
      <c r="P18" s="58">
        <v>1038772</v>
      </c>
      <c r="Q18" s="59">
        <v>1.93</v>
      </c>
      <c r="R18" s="59">
        <v>3.75</v>
      </c>
      <c r="S18" s="59">
        <v>8.4499999999999993</v>
      </c>
      <c r="T18" s="59">
        <v>19.760000000000002</v>
      </c>
      <c r="U18" s="59">
        <v>59.98</v>
      </c>
      <c r="V18" s="60">
        <v>153</v>
      </c>
      <c r="W18" s="60">
        <v>28</v>
      </c>
      <c r="X18" s="60">
        <v>8</v>
      </c>
      <c r="Y18" s="60">
        <v>72</v>
      </c>
      <c r="Z18" s="61">
        <v>161</v>
      </c>
      <c r="AA18" s="111">
        <f t="shared" si="0"/>
        <v>7.6849016532028452E-3</v>
      </c>
      <c r="AB18" s="101">
        <f t="shared" si="1"/>
        <v>0.21517724628967966</v>
      </c>
      <c r="AC18" s="101">
        <f t="shared" si="2"/>
        <v>6.7429707395225092E-3</v>
      </c>
      <c r="AD18" s="101">
        <f t="shared" si="3"/>
        <v>0.18880318070663027</v>
      </c>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row>
    <row r="19" spans="1:73" s="101" customFormat="1" ht="67.5" customHeight="1" thickBot="1">
      <c r="C19" s="65"/>
      <c r="D19" s="65"/>
      <c r="E19" s="63">
        <v>16</v>
      </c>
      <c r="F19" s="164" t="s">
        <v>54</v>
      </c>
      <c r="G19" s="172" t="s">
        <v>28</v>
      </c>
      <c r="H19" s="68" t="s">
        <v>21</v>
      </c>
      <c r="I19" s="15">
        <v>20</v>
      </c>
      <c r="J19" s="16">
        <v>187879.571157</v>
      </c>
      <c r="K19" s="16">
        <v>179428.130668</v>
      </c>
      <c r="L19" s="2" t="s">
        <v>55</v>
      </c>
      <c r="M19" s="2">
        <v>18</v>
      </c>
      <c r="N19" s="16">
        <v>169687</v>
      </c>
      <c r="O19" s="16">
        <v>1000000</v>
      </c>
      <c r="P19" s="13">
        <v>1057407</v>
      </c>
      <c r="Q19" s="14">
        <v>1.56</v>
      </c>
      <c r="R19" s="14">
        <v>3.3</v>
      </c>
      <c r="S19" s="14">
        <v>4.68</v>
      </c>
      <c r="T19" s="14">
        <v>19.54</v>
      </c>
      <c r="U19" s="14">
        <v>32.31</v>
      </c>
      <c r="V19" s="15">
        <v>309</v>
      </c>
      <c r="W19" s="15">
        <v>37</v>
      </c>
      <c r="X19" s="15">
        <v>4</v>
      </c>
      <c r="Y19" s="15">
        <v>63</v>
      </c>
      <c r="Z19" s="16">
        <v>313</v>
      </c>
      <c r="AA19" s="111">
        <f t="shared" si="0"/>
        <v>7.501671543019982E-3</v>
      </c>
      <c r="AB19" s="101">
        <f t="shared" si="1"/>
        <v>0.27756184709173931</v>
      </c>
      <c r="AC19" s="101">
        <f t="shared" si="2"/>
        <v>6.5821989655535339E-3</v>
      </c>
      <c r="AD19" s="101">
        <f t="shared" si="3"/>
        <v>0.24354136172548074</v>
      </c>
    </row>
    <row r="20" spans="1:73" s="102" customFormat="1" ht="67.5" customHeight="1" thickBot="1">
      <c r="A20" s="101"/>
      <c r="B20" s="101"/>
      <c r="C20" s="65"/>
      <c r="D20" s="65"/>
      <c r="E20" s="62">
        <v>17</v>
      </c>
      <c r="F20" s="162" t="s">
        <v>363</v>
      </c>
      <c r="G20" s="171" t="s">
        <v>364</v>
      </c>
      <c r="H20" s="67" t="s">
        <v>25</v>
      </c>
      <c r="I20" s="60">
        <v>20</v>
      </c>
      <c r="J20" s="60" t="s">
        <v>69</v>
      </c>
      <c r="K20" s="61">
        <v>120850.998185</v>
      </c>
      <c r="L20" s="57" t="s">
        <v>365</v>
      </c>
      <c r="M20" s="57">
        <v>1</v>
      </c>
      <c r="N20" s="61">
        <v>115325</v>
      </c>
      <c r="O20" s="61">
        <v>1000000</v>
      </c>
      <c r="P20" s="58">
        <v>1047917</v>
      </c>
      <c r="Q20" s="59" t="s">
        <v>69</v>
      </c>
      <c r="R20" s="59" t="s">
        <v>69</v>
      </c>
      <c r="S20" s="59" t="s">
        <v>69</v>
      </c>
      <c r="T20" s="59" t="s">
        <v>69</v>
      </c>
      <c r="U20" s="59">
        <v>4.8</v>
      </c>
      <c r="V20" s="60">
        <v>29</v>
      </c>
      <c r="W20" s="60">
        <v>4</v>
      </c>
      <c r="X20" s="60">
        <v>6</v>
      </c>
      <c r="Y20" s="60">
        <v>96</v>
      </c>
      <c r="Z20" s="61">
        <v>35</v>
      </c>
      <c r="AA20" s="111">
        <f t="shared" si="0"/>
        <v>5.0526329993787217E-3</v>
      </c>
      <c r="AB20" s="101">
        <f t="shared" si="1"/>
        <v>2.0210531997514887E-2</v>
      </c>
      <c r="AC20" s="101">
        <f t="shared" si="2"/>
        <v>4.4333366918439714E-3</v>
      </c>
      <c r="AD20" s="101">
        <f t="shared" si="3"/>
        <v>1.7733346767375886E-2</v>
      </c>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row>
    <row r="21" spans="1:73" s="101" customFormat="1" ht="67.5" customHeight="1" thickBot="1">
      <c r="C21" s="65"/>
      <c r="D21" s="65"/>
      <c r="E21" s="63">
        <v>18</v>
      </c>
      <c r="F21" s="164" t="s">
        <v>389</v>
      </c>
      <c r="G21" s="172" t="s">
        <v>62</v>
      </c>
      <c r="H21" s="69" t="s">
        <v>21</v>
      </c>
      <c r="I21" s="15">
        <v>20</v>
      </c>
      <c r="J21" s="16">
        <v>79667</v>
      </c>
      <c r="K21" s="16">
        <v>83682.748403999998</v>
      </c>
      <c r="L21" s="2" t="s">
        <v>231</v>
      </c>
      <c r="M21" s="2">
        <v>11</v>
      </c>
      <c r="N21" s="16">
        <v>79722</v>
      </c>
      <c r="O21" s="16">
        <v>500000</v>
      </c>
      <c r="P21" s="13">
        <v>1049682</v>
      </c>
      <c r="Q21" s="14">
        <v>4.43</v>
      </c>
      <c r="R21" s="14">
        <v>4.59</v>
      </c>
      <c r="S21" s="14">
        <v>6.44</v>
      </c>
      <c r="T21" s="14" t="s">
        <v>69</v>
      </c>
      <c r="U21" s="14">
        <v>19.38</v>
      </c>
      <c r="V21" s="15">
        <v>45</v>
      </c>
      <c r="W21" s="15">
        <v>8</v>
      </c>
      <c r="X21" s="15">
        <v>6</v>
      </c>
      <c r="Y21" s="15">
        <v>92</v>
      </c>
      <c r="Z21" s="16">
        <v>51</v>
      </c>
      <c r="AA21" s="111">
        <f t="shared" si="0"/>
        <v>3.4986737587181763E-3</v>
      </c>
      <c r="AB21" s="101">
        <f t="shared" si="1"/>
        <v>2.798939006974541E-2</v>
      </c>
      <c r="AC21" s="101">
        <f t="shared" si="2"/>
        <v>3.0698447223901242E-3</v>
      </c>
      <c r="AD21" s="101">
        <f t="shared" si="3"/>
        <v>2.4558757779120994E-2</v>
      </c>
    </row>
    <row r="22" spans="1:73" s="102" customFormat="1" ht="67.5" customHeight="1" thickBot="1">
      <c r="A22" s="101"/>
      <c r="B22" s="101"/>
      <c r="C22" s="65"/>
      <c r="D22" s="65"/>
      <c r="E22" s="62">
        <v>19</v>
      </c>
      <c r="F22" s="162" t="s">
        <v>61</v>
      </c>
      <c r="G22" s="171" t="s">
        <v>62</v>
      </c>
      <c r="H22" s="67" t="s">
        <v>21</v>
      </c>
      <c r="I22" s="60">
        <v>20</v>
      </c>
      <c r="J22" s="61">
        <v>58106</v>
      </c>
      <c r="K22" s="61">
        <v>64569.256228999999</v>
      </c>
      <c r="L22" s="57" t="s">
        <v>63</v>
      </c>
      <c r="M22" s="57">
        <v>15</v>
      </c>
      <c r="N22" s="61">
        <v>57049</v>
      </c>
      <c r="O22" s="61">
        <v>1000000</v>
      </c>
      <c r="P22" s="58">
        <v>1131821</v>
      </c>
      <c r="Q22" s="59">
        <v>9.4499999999999993</v>
      </c>
      <c r="R22" s="59">
        <v>11.08</v>
      </c>
      <c r="S22" s="59">
        <v>13.14</v>
      </c>
      <c r="T22" s="59">
        <v>31.36</v>
      </c>
      <c r="U22" s="59">
        <v>34.97</v>
      </c>
      <c r="V22" s="60">
        <v>17</v>
      </c>
      <c r="W22" s="60">
        <v>2</v>
      </c>
      <c r="X22" s="60">
        <v>5</v>
      </c>
      <c r="Y22" s="60">
        <v>98</v>
      </c>
      <c r="Z22" s="61">
        <v>22</v>
      </c>
      <c r="AA22" s="111">
        <f t="shared" si="0"/>
        <v>2.6995619371597288E-3</v>
      </c>
      <c r="AB22" s="101">
        <f t="shared" si="1"/>
        <v>5.3991238743194576E-3</v>
      </c>
      <c r="AC22" s="101">
        <f t="shared" si="2"/>
        <v>2.3686792587918467E-3</v>
      </c>
      <c r="AD22" s="101">
        <f t="shared" si="3"/>
        <v>4.7373585175836935E-3</v>
      </c>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row>
    <row r="23" spans="1:73" s="101" customFormat="1" ht="67.5" customHeight="1" thickBot="1">
      <c r="C23" s="65"/>
      <c r="D23" s="65"/>
      <c r="E23" s="63">
        <v>20</v>
      </c>
      <c r="F23" s="164" t="s">
        <v>41</v>
      </c>
      <c r="G23" s="172" t="s">
        <v>42</v>
      </c>
      <c r="H23" s="68" t="s">
        <v>25</v>
      </c>
      <c r="I23" s="291">
        <v>20</v>
      </c>
      <c r="J23" s="16">
        <v>56645.618862000003</v>
      </c>
      <c r="K23" s="16">
        <v>56937.980565999998</v>
      </c>
      <c r="L23" s="16" t="s">
        <v>43</v>
      </c>
      <c r="M23" s="2">
        <v>24</v>
      </c>
      <c r="N23" s="16">
        <v>53978</v>
      </c>
      <c r="O23" s="16">
        <v>500000</v>
      </c>
      <c r="P23" s="13">
        <v>1054837</v>
      </c>
      <c r="Q23" s="14">
        <v>1.78</v>
      </c>
      <c r="R23" s="14">
        <v>9.9600000000000009</v>
      </c>
      <c r="S23" s="14">
        <v>5.7</v>
      </c>
      <c r="T23" s="292">
        <v>22.83</v>
      </c>
      <c r="U23" s="292">
        <v>41.61</v>
      </c>
      <c r="V23" s="293">
        <v>34</v>
      </c>
      <c r="W23" s="293">
        <v>4</v>
      </c>
      <c r="X23" s="293">
        <v>3</v>
      </c>
      <c r="Y23" s="293">
        <v>96</v>
      </c>
      <c r="Z23" s="16">
        <v>37</v>
      </c>
      <c r="AA23" s="111">
        <f t="shared" si="0"/>
        <v>2.3805075989969237E-3</v>
      </c>
      <c r="AB23" s="101">
        <f t="shared" si="1"/>
        <v>9.5220303959876948E-3</v>
      </c>
      <c r="AC23" s="101">
        <f t="shared" si="2"/>
        <v>2.0887311002291561E-3</v>
      </c>
      <c r="AD23" s="101">
        <f t="shared" si="3"/>
        <v>8.3549244009166242E-3</v>
      </c>
    </row>
    <row r="24" spans="1:73" s="102" customFormat="1" ht="67.5" customHeight="1" thickBot="1">
      <c r="A24" s="101"/>
      <c r="B24" s="101"/>
      <c r="C24" s="65"/>
      <c r="D24" s="65"/>
      <c r="E24" s="62">
        <v>21</v>
      </c>
      <c r="F24" s="162" t="s">
        <v>46</v>
      </c>
      <c r="G24" s="171" t="s">
        <v>24</v>
      </c>
      <c r="H24" s="67" t="s">
        <v>21</v>
      </c>
      <c r="I24" s="64">
        <v>20</v>
      </c>
      <c r="J24" s="61">
        <v>59546.256496000002</v>
      </c>
      <c r="K24" s="61">
        <v>56813.026245000001</v>
      </c>
      <c r="L24" s="61" t="s">
        <v>47</v>
      </c>
      <c r="M24" s="57">
        <v>18</v>
      </c>
      <c r="N24" s="61">
        <v>54465</v>
      </c>
      <c r="O24" s="61">
        <v>1000000</v>
      </c>
      <c r="P24" s="58">
        <v>1043111</v>
      </c>
      <c r="Q24" s="59">
        <v>1.58</v>
      </c>
      <c r="R24" s="59">
        <v>3.41</v>
      </c>
      <c r="S24" s="59">
        <v>4.1399999999999997</v>
      </c>
      <c r="T24" s="59">
        <v>18.14</v>
      </c>
      <c r="U24" s="59">
        <v>31.9</v>
      </c>
      <c r="V24" s="61">
        <v>152</v>
      </c>
      <c r="W24" s="62">
        <v>52</v>
      </c>
      <c r="X24" s="61">
        <v>4</v>
      </c>
      <c r="Y24" s="62">
        <v>48</v>
      </c>
      <c r="Z24" s="61">
        <v>156</v>
      </c>
      <c r="AA24" s="111">
        <f t="shared" si="0"/>
        <v>2.3752834110697947E-3</v>
      </c>
      <c r="AB24" s="101">
        <f t="shared" si="1"/>
        <v>0.12351473737562932</v>
      </c>
      <c r="AC24" s="101">
        <f t="shared" si="2"/>
        <v>2.0841472359300318E-3</v>
      </c>
      <c r="AD24" s="101">
        <f t="shared" si="3"/>
        <v>0.10837565626836165</v>
      </c>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row>
    <row r="25" spans="1:73" s="101" customFormat="1" ht="67.5" customHeight="1" thickBot="1">
      <c r="C25" s="65"/>
      <c r="D25" s="65"/>
      <c r="E25" s="63">
        <v>22</v>
      </c>
      <c r="F25" s="164" t="s">
        <v>366</v>
      </c>
      <c r="G25" s="173" t="s">
        <v>59</v>
      </c>
      <c r="H25" s="69" t="s">
        <v>25</v>
      </c>
      <c r="I25" s="55">
        <v>20</v>
      </c>
      <c r="J25" s="55" t="s">
        <v>69</v>
      </c>
      <c r="K25" s="16">
        <v>52675.937230000003</v>
      </c>
      <c r="L25" s="53" t="s">
        <v>367</v>
      </c>
      <c r="M25" s="53">
        <v>1</v>
      </c>
      <c r="N25" s="16">
        <v>50945</v>
      </c>
      <c r="O25" s="56">
        <v>500000</v>
      </c>
      <c r="P25" s="13">
        <v>1033977</v>
      </c>
      <c r="Q25" s="54" t="s">
        <v>69</v>
      </c>
      <c r="R25" s="54" t="s">
        <v>69</v>
      </c>
      <c r="S25" s="54" t="s">
        <v>69</v>
      </c>
      <c r="T25" s="54" t="s">
        <v>69</v>
      </c>
      <c r="U25" s="54">
        <v>3.4</v>
      </c>
      <c r="V25" s="55">
        <v>13</v>
      </c>
      <c r="W25" s="55">
        <v>5</v>
      </c>
      <c r="X25" s="55">
        <v>2</v>
      </c>
      <c r="Y25" s="55">
        <v>95</v>
      </c>
      <c r="Z25" s="56">
        <v>15</v>
      </c>
      <c r="AA25" s="111">
        <f t="shared" si="0"/>
        <v>2.202316759635461E-3</v>
      </c>
      <c r="AB25" s="101">
        <f t="shared" si="1"/>
        <v>1.1011583798177306E-2</v>
      </c>
      <c r="AC25" s="101">
        <f t="shared" si="2"/>
        <v>1.932380938563192E-3</v>
      </c>
      <c r="AD25" s="101">
        <f t="shared" si="3"/>
        <v>9.6619046928159598E-3</v>
      </c>
    </row>
    <row r="26" spans="1:73" s="102" customFormat="1" ht="67.5" customHeight="1" thickBot="1">
      <c r="A26" s="101"/>
      <c r="B26" s="101"/>
      <c r="C26" s="65"/>
      <c r="D26" s="65"/>
      <c r="E26" s="62">
        <v>23</v>
      </c>
      <c r="F26" s="162" t="s">
        <v>70</v>
      </c>
      <c r="G26" s="171" t="s">
        <v>59</v>
      </c>
      <c r="H26" s="67" t="s">
        <v>25</v>
      </c>
      <c r="I26" s="294">
        <v>20</v>
      </c>
      <c r="J26" s="61">
        <v>49029.285491000002</v>
      </c>
      <c r="K26" s="61">
        <v>48492.679257000003</v>
      </c>
      <c r="L26" s="57" t="s">
        <v>72</v>
      </c>
      <c r="M26" s="57">
        <v>21</v>
      </c>
      <c r="N26" s="61">
        <v>46712</v>
      </c>
      <c r="O26" s="61">
        <v>500000</v>
      </c>
      <c r="P26" s="58">
        <v>1038121</v>
      </c>
      <c r="Q26" s="59">
        <v>2.27</v>
      </c>
      <c r="R26" s="59">
        <v>3.8</v>
      </c>
      <c r="S26" s="59">
        <v>4.07</v>
      </c>
      <c r="T26" s="59">
        <v>29.58</v>
      </c>
      <c r="U26" s="59">
        <v>55.83</v>
      </c>
      <c r="V26" s="60">
        <v>137</v>
      </c>
      <c r="W26" s="60">
        <v>15</v>
      </c>
      <c r="X26" s="60">
        <v>3</v>
      </c>
      <c r="Y26" s="60">
        <v>85</v>
      </c>
      <c r="Z26" s="61">
        <v>140</v>
      </c>
      <c r="AA26" s="111">
        <f t="shared" si="0"/>
        <v>2.0274198403155393E-3</v>
      </c>
      <c r="AB26" s="101">
        <f t="shared" si="1"/>
        <v>3.041129760473309E-2</v>
      </c>
      <c r="AC26" s="101">
        <f t="shared" si="2"/>
        <v>1.7789209643662089E-3</v>
      </c>
      <c r="AD26" s="101">
        <f t="shared" si="3"/>
        <v>2.6683814465493134E-2</v>
      </c>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row>
    <row r="27" spans="1:73" s="101" customFormat="1" ht="67.5" customHeight="1" thickBot="1">
      <c r="C27" s="65"/>
      <c r="D27" s="65"/>
      <c r="E27" s="63">
        <v>24</v>
      </c>
      <c r="F27" s="164" t="s">
        <v>58</v>
      </c>
      <c r="G27" s="172" t="s">
        <v>59</v>
      </c>
      <c r="H27" s="69" t="s">
        <v>25</v>
      </c>
      <c r="I27" s="15">
        <v>20</v>
      </c>
      <c r="J27" s="16">
        <v>23037</v>
      </c>
      <c r="K27" s="16">
        <v>31551.610726999999</v>
      </c>
      <c r="L27" s="2" t="s">
        <v>60</v>
      </c>
      <c r="M27" s="2">
        <v>16</v>
      </c>
      <c r="N27" s="16">
        <v>29713</v>
      </c>
      <c r="O27" s="16">
        <v>1000000</v>
      </c>
      <c r="P27" s="13">
        <v>1061879</v>
      </c>
      <c r="Q27" s="14">
        <v>3.14</v>
      </c>
      <c r="R27" s="14">
        <v>6.12</v>
      </c>
      <c r="S27" s="14">
        <v>6.02</v>
      </c>
      <c r="T27" s="14">
        <v>46.38</v>
      </c>
      <c r="U27" s="14">
        <v>52.31</v>
      </c>
      <c r="V27" s="16">
        <v>58</v>
      </c>
      <c r="W27" s="63">
        <v>33</v>
      </c>
      <c r="X27" s="16">
        <v>2</v>
      </c>
      <c r="Y27" s="63">
        <v>67</v>
      </c>
      <c r="Z27" s="16">
        <v>60</v>
      </c>
      <c r="AA27" s="111">
        <f t="shared" si="0"/>
        <v>1.3191344046554914E-3</v>
      </c>
      <c r="AB27" s="101">
        <f t="shared" si="1"/>
        <v>4.3531435353631215E-2</v>
      </c>
      <c r="AC27" s="101">
        <f t="shared" si="2"/>
        <v>1.1574493849745354E-3</v>
      </c>
      <c r="AD27" s="101">
        <f t="shared" si="3"/>
        <v>3.8195829704159669E-2</v>
      </c>
    </row>
    <row r="28" spans="1:73" s="102" customFormat="1" ht="67.5" customHeight="1" thickBot="1">
      <c r="A28" s="101"/>
      <c r="B28" s="101"/>
      <c r="C28" s="65"/>
      <c r="D28" s="65"/>
      <c r="E28" s="62">
        <v>25</v>
      </c>
      <c r="F28" s="165" t="s">
        <v>44</v>
      </c>
      <c r="G28" s="174" t="s">
        <v>28</v>
      </c>
      <c r="H28" s="95" t="s">
        <v>25</v>
      </c>
      <c r="I28" s="103">
        <v>20</v>
      </c>
      <c r="J28" s="110">
        <v>20742.088806</v>
      </c>
      <c r="K28" s="61">
        <v>21376.034487000001</v>
      </c>
      <c r="L28" s="57" t="s">
        <v>45</v>
      </c>
      <c r="M28" s="104">
        <v>20</v>
      </c>
      <c r="N28" s="61">
        <v>20507</v>
      </c>
      <c r="O28" s="110">
        <v>200000</v>
      </c>
      <c r="P28" s="58">
        <v>1042378</v>
      </c>
      <c r="Q28" s="59">
        <v>1.56</v>
      </c>
      <c r="R28" s="59">
        <v>3.34</v>
      </c>
      <c r="S28" s="59">
        <v>4.7</v>
      </c>
      <c r="T28" s="59">
        <v>19.22</v>
      </c>
      <c r="U28" s="59">
        <v>35.979999999999997</v>
      </c>
      <c r="V28" s="60">
        <v>10</v>
      </c>
      <c r="W28" s="60">
        <v>2</v>
      </c>
      <c r="X28" s="60">
        <v>2</v>
      </c>
      <c r="Y28" s="60">
        <v>98</v>
      </c>
      <c r="Z28" s="61">
        <v>12</v>
      </c>
      <c r="AA28" s="111">
        <f t="shared" si="0"/>
        <v>8.9370595913107974E-4</v>
      </c>
      <c r="AB28" s="101">
        <f t="shared" si="1"/>
        <v>1.7874119182621595E-3</v>
      </c>
      <c r="AC28" s="101">
        <f t="shared" si="2"/>
        <v>7.8416528982465372E-4</v>
      </c>
      <c r="AD28" s="101">
        <f t="shared" si="3"/>
        <v>1.5683305796493074E-3</v>
      </c>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row>
    <row r="29" spans="1:73" s="101" customFormat="1" ht="67.5" customHeight="1" thickBot="1">
      <c r="C29" s="65"/>
      <c r="D29" s="65"/>
      <c r="E29" s="63">
        <v>26</v>
      </c>
      <c r="F29" s="166" t="s">
        <v>64</v>
      </c>
      <c r="G29" s="173" t="s">
        <v>65</v>
      </c>
      <c r="H29" s="69" t="s">
        <v>25</v>
      </c>
      <c r="I29" s="55">
        <v>20</v>
      </c>
      <c r="J29" s="56">
        <v>19472.369363000002</v>
      </c>
      <c r="K29" s="16">
        <v>18275.367758</v>
      </c>
      <c r="L29" s="2" t="s">
        <v>67</v>
      </c>
      <c r="M29" s="53">
        <v>13</v>
      </c>
      <c r="N29" s="16">
        <v>17899</v>
      </c>
      <c r="O29" s="56">
        <v>500000</v>
      </c>
      <c r="P29" s="13">
        <v>1021027</v>
      </c>
      <c r="Q29" s="14">
        <v>1.66</v>
      </c>
      <c r="R29" s="14">
        <v>3.19</v>
      </c>
      <c r="S29" s="14">
        <v>4.68</v>
      </c>
      <c r="T29" s="14">
        <v>20.6</v>
      </c>
      <c r="U29" s="14">
        <v>22.77</v>
      </c>
      <c r="V29" s="16">
        <v>53</v>
      </c>
      <c r="W29" s="63">
        <v>40</v>
      </c>
      <c r="X29" s="16">
        <v>7</v>
      </c>
      <c r="Y29" s="63">
        <v>60</v>
      </c>
      <c r="Z29" s="16">
        <v>60</v>
      </c>
      <c r="AA29" s="111">
        <f t="shared" si="0"/>
        <v>7.6407086078428255E-4</v>
      </c>
      <c r="AB29" s="101">
        <f t="shared" si="1"/>
        <v>3.0562834431371304E-2</v>
      </c>
      <c r="AC29" s="101">
        <f t="shared" si="2"/>
        <v>6.7041943927063062E-4</v>
      </c>
      <c r="AD29" s="101">
        <f t="shared" si="3"/>
        <v>2.6816777570825224E-2</v>
      </c>
    </row>
    <row r="30" spans="1:73" s="105" customFormat="1" ht="75" customHeight="1" thickBot="1">
      <c r="A30" s="106"/>
      <c r="B30" s="106"/>
      <c r="C30" s="90"/>
      <c r="D30" s="90"/>
      <c r="E30" s="304" t="s">
        <v>68</v>
      </c>
      <c r="F30" s="305"/>
      <c r="G30" s="85" t="s">
        <v>69</v>
      </c>
      <c r="H30" s="82" t="s">
        <v>69</v>
      </c>
      <c r="I30" s="83"/>
      <c r="J30" s="84">
        <v>21365665</v>
      </c>
      <c r="K30" s="84">
        <v>23918420</v>
      </c>
      <c r="L30" s="85" t="s">
        <v>69</v>
      </c>
      <c r="M30" s="86" t="s">
        <v>69</v>
      </c>
      <c r="N30" s="84">
        <v>22826648</v>
      </c>
      <c r="O30" s="84" t="s">
        <v>69</v>
      </c>
      <c r="P30" s="87" t="s">
        <v>69</v>
      </c>
      <c r="Q30" s="88">
        <v>2.59</v>
      </c>
      <c r="R30" s="88">
        <v>4.79</v>
      </c>
      <c r="S30" s="88">
        <v>5.98</v>
      </c>
      <c r="T30" s="88">
        <v>22.37</v>
      </c>
      <c r="U30" s="88">
        <v>44.67</v>
      </c>
      <c r="V30" s="89">
        <v>65669</v>
      </c>
      <c r="W30" s="89">
        <v>70.435244992569096</v>
      </c>
      <c r="X30" s="89">
        <v>454</v>
      </c>
      <c r="Y30" s="89">
        <f>100-W30</f>
        <v>29.564755007430904</v>
      </c>
      <c r="Z30" s="89">
        <v>66123</v>
      </c>
      <c r="AA30" s="112">
        <f>SUM(AA4:AA29)</f>
        <v>1.0000000193765723</v>
      </c>
      <c r="AB30" s="106">
        <f>SUM(AB4:AB29)</f>
        <v>70.418095996368834</v>
      </c>
      <c r="AC30" s="101"/>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row>
    <row r="31" spans="1:73" s="102" customFormat="1" ht="67.5" customHeight="1" thickBot="1">
      <c r="A31" s="101"/>
      <c r="B31" s="101"/>
      <c r="C31" s="65"/>
      <c r="D31" s="65"/>
      <c r="E31" s="62">
        <v>27</v>
      </c>
      <c r="F31" s="167" t="s">
        <v>73</v>
      </c>
      <c r="G31" s="171" t="s">
        <v>28</v>
      </c>
      <c r="H31" s="67" t="s">
        <v>71</v>
      </c>
      <c r="I31" s="60" t="s">
        <v>69</v>
      </c>
      <c r="J31" s="61">
        <v>75355.310222999993</v>
      </c>
      <c r="K31" s="61">
        <v>81104.950331999993</v>
      </c>
      <c r="L31" s="57" t="s">
        <v>75</v>
      </c>
      <c r="M31" s="57">
        <v>21</v>
      </c>
      <c r="N31" s="61">
        <v>51866</v>
      </c>
      <c r="O31" s="61">
        <v>500000</v>
      </c>
      <c r="P31" s="58">
        <v>1563741</v>
      </c>
      <c r="Q31" s="59">
        <v>1.6</v>
      </c>
      <c r="R31" s="59">
        <v>7.89</v>
      </c>
      <c r="S31" s="59">
        <v>6.64</v>
      </c>
      <c r="T31" s="59">
        <v>26.42</v>
      </c>
      <c r="U31" s="59">
        <v>50.79</v>
      </c>
      <c r="V31" s="60">
        <v>25</v>
      </c>
      <c r="W31" s="60">
        <v>3</v>
      </c>
      <c r="X31" s="60">
        <v>3</v>
      </c>
      <c r="Y31" s="60">
        <v>97</v>
      </c>
      <c r="Z31" s="61">
        <v>28</v>
      </c>
      <c r="AA31" s="111">
        <f t="shared" ref="AA31:AA37" si="4">K31/$K$38</f>
        <v>0.5110808311141638</v>
      </c>
      <c r="AB31" s="101">
        <f t="shared" ref="AB31:AB37" si="5">AA31*W31</f>
        <v>1.5332424933424913</v>
      </c>
      <c r="AC31" s="101">
        <f t="shared" ref="AC31:AC37" si="6">K31/$K$102</f>
        <v>2.9752799529765709E-3</v>
      </c>
      <c r="AD31" s="101">
        <f t="shared" ref="AD31:AD37" si="7">AC31*W31</f>
        <v>8.9258398589297135E-3</v>
      </c>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row>
    <row r="32" spans="1:73" s="101" customFormat="1" ht="67.5" customHeight="1" thickBot="1">
      <c r="C32" s="65"/>
      <c r="D32" s="65"/>
      <c r="E32" s="63">
        <v>28</v>
      </c>
      <c r="F32" s="163" t="s">
        <v>160</v>
      </c>
      <c r="G32" s="172" t="s">
        <v>161</v>
      </c>
      <c r="H32" s="70" t="s">
        <v>71</v>
      </c>
      <c r="I32" s="15" t="s">
        <v>69</v>
      </c>
      <c r="J32" s="16">
        <v>23005</v>
      </c>
      <c r="K32" s="16">
        <v>26499.150912000001</v>
      </c>
      <c r="L32" s="2" t="s">
        <v>162</v>
      </c>
      <c r="M32" s="2">
        <v>37</v>
      </c>
      <c r="N32" s="16">
        <v>8242</v>
      </c>
      <c r="O32" s="16">
        <v>50000</v>
      </c>
      <c r="P32" s="13">
        <v>3215136</v>
      </c>
      <c r="Q32" s="14">
        <v>3.02</v>
      </c>
      <c r="R32" s="14">
        <v>13.02</v>
      </c>
      <c r="S32" s="14">
        <v>14.76</v>
      </c>
      <c r="T32" s="14">
        <v>78.88</v>
      </c>
      <c r="U32" s="14">
        <v>221.52</v>
      </c>
      <c r="V32" s="15">
        <v>37</v>
      </c>
      <c r="W32" s="15">
        <v>88</v>
      </c>
      <c r="X32" s="15">
        <v>1</v>
      </c>
      <c r="Y32" s="15">
        <v>12</v>
      </c>
      <c r="Z32" s="16">
        <v>38</v>
      </c>
      <c r="AA32" s="111">
        <f t="shared" si="4"/>
        <v>0.16698374163951782</v>
      </c>
      <c r="AB32" s="101">
        <f t="shared" si="5"/>
        <v>14.694569264277568</v>
      </c>
      <c r="AC32" s="101">
        <f t="shared" si="6"/>
        <v>9.721033322458878E-4</v>
      </c>
      <c r="AD32" s="101">
        <f t="shared" si="7"/>
        <v>8.554509323763812E-2</v>
      </c>
    </row>
    <row r="33" spans="1:185" s="102" customFormat="1" ht="67.5" customHeight="1" thickBot="1">
      <c r="A33" s="101"/>
      <c r="B33" s="101"/>
      <c r="C33" s="65"/>
      <c r="D33" s="65"/>
      <c r="E33" s="62">
        <v>29</v>
      </c>
      <c r="F33" s="162" t="s">
        <v>76</v>
      </c>
      <c r="G33" s="171" t="s">
        <v>59</v>
      </c>
      <c r="H33" s="67" t="s">
        <v>71</v>
      </c>
      <c r="I33" s="60" t="s">
        <v>66</v>
      </c>
      <c r="J33" s="61">
        <v>14954.952194</v>
      </c>
      <c r="K33" s="61">
        <v>15967.725272</v>
      </c>
      <c r="L33" s="57" t="s">
        <v>77</v>
      </c>
      <c r="M33" s="57">
        <v>17</v>
      </c>
      <c r="N33" s="61">
        <v>11283</v>
      </c>
      <c r="O33" s="61">
        <v>500000</v>
      </c>
      <c r="P33" s="58">
        <v>1415202</v>
      </c>
      <c r="Q33" s="59">
        <v>7.12</v>
      </c>
      <c r="R33" s="59">
        <v>10.28</v>
      </c>
      <c r="S33" s="59">
        <v>9.2899999999999991</v>
      </c>
      <c r="T33" s="59">
        <v>43.3</v>
      </c>
      <c r="U33" s="59">
        <v>61.38</v>
      </c>
      <c r="V33" s="60">
        <v>694</v>
      </c>
      <c r="W33" s="60">
        <v>32</v>
      </c>
      <c r="X33" s="60">
        <v>48</v>
      </c>
      <c r="Y33" s="60">
        <v>68</v>
      </c>
      <c r="Z33" s="61">
        <v>742</v>
      </c>
      <c r="AA33" s="111">
        <f t="shared" si="4"/>
        <v>0.10062022440813394</v>
      </c>
      <c r="AB33" s="101">
        <f t="shared" si="5"/>
        <v>3.219847181060286</v>
      </c>
      <c r="AC33" s="101">
        <f t="shared" si="6"/>
        <v>5.8576514382839692E-4</v>
      </c>
      <c r="AD33" s="101">
        <f t="shared" si="7"/>
        <v>1.8744484602508701E-2</v>
      </c>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row>
    <row r="34" spans="1:185" s="101" customFormat="1" ht="67.5" customHeight="1" thickBot="1">
      <c r="C34" s="65"/>
      <c r="D34" s="65"/>
      <c r="E34" s="63">
        <v>30</v>
      </c>
      <c r="F34" s="168" t="s">
        <v>250</v>
      </c>
      <c r="G34" s="175" t="s">
        <v>251</v>
      </c>
      <c r="H34" s="70" t="s">
        <v>71</v>
      </c>
      <c r="I34" s="63" t="s">
        <v>69</v>
      </c>
      <c r="J34" s="63">
        <v>9552</v>
      </c>
      <c r="K34" s="16">
        <v>11965.816774999999</v>
      </c>
      <c r="L34" s="63" t="s">
        <v>252</v>
      </c>
      <c r="M34" s="63">
        <v>3</v>
      </c>
      <c r="N34" s="16">
        <v>11177</v>
      </c>
      <c r="O34" s="63">
        <v>50000</v>
      </c>
      <c r="P34" s="13">
        <v>1070575</v>
      </c>
      <c r="Q34" s="295" t="s">
        <v>368</v>
      </c>
      <c r="R34" s="63">
        <v>5.59</v>
      </c>
      <c r="S34" s="295" t="s">
        <v>69</v>
      </c>
      <c r="T34" s="295" t="s">
        <v>69</v>
      </c>
      <c r="U34" s="63">
        <v>7.07</v>
      </c>
      <c r="V34" s="63">
        <v>49</v>
      </c>
      <c r="W34" s="63">
        <v>20</v>
      </c>
      <c r="X34" s="63">
        <v>4</v>
      </c>
      <c r="Y34" s="63">
        <v>80</v>
      </c>
      <c r="Z34" s="63">
        <v>53</v>
      </c>
      <c r="AA34" s="111">
        <f t="shared" si="4"/>
        <v>7.5402297360312051E-2</v>
      </c>
      <c r="AB34" s="101">
        <f t="shared" si="5"/>
        <v>1.5080459472062411</v>
      </c>
      <c r="AC34" s="101">
        <f t="shared" si="6"/>
        <v>4.3895785184399049E-4</v>
      </c>
      <c r="AD34" s="101">
        <f t="shared" si="7"/>
        <v>8.7791570368798092E-3</v>
      </c>
    </row>
    <row r="35" spans="1:185" s="62" customFormat="1" ht="67.5" customHeight="1" thickBot="1">
      <c r="A35" s="66"/>
      <c r="B35" s="263"/>
      <c r="C35" s="63"/>
      <c r="D35" s="65"/>
      <c r="E35" s="62">
        <v>31</v>
      </c>
      <c r="F35" s="296" t="s">
        <v>237</v>
      </c>
      <c r="G35" s="176" t="s">
        <v>238</v>
      </c>
      <c r="H35" s="71" t="s">
        <v>71</v>
      </c>
      <c r="I35" s="62" t="s">
        <v>66</v>
      </c>
      <c r="J35" s="62">
        <v>9073</v>
      </c>
      <c r="K35" s="61">
        <v>9785.0816049999994</v>
      </c>
      <c r="L35" s="62" t="s">
        <v>239</v>
      </c>
      <c r="M35" s="62">
        <v>7</v>
      </c>
      <c r="N35" s="61">
        <v>7289</v>
      </c>
      <c r="O35" s="62">
        <v>50000</v>
      </c>
      <c r="P35" s="58">
        <v>1342445</v>
      </c>
      <c r="Q35" s="62">
        <v>8.31</v>
      </c>
      <c r="R35" s="62">
        <v>16.62</v>
      </c>
      <c r="S35" s="62">
        <v>15.18</v>
      </c>
      <c r="T35" s="62">
        <v>34.24</v>
      </c>
      <c r="U35" s="62">
        <v>34.24</v>
      </c>
      <c r="V35" s="62">
        <v>11</v>
      </c>
      <c r="W35" s="62">
        <v>30</v>
      </c>
      <c r="X35" s="62">
        <v>5</v>
      </c>
      <c r="Y35" s="62">
        <v>70</v>
      </c>
      <c r="Z35" s="62">
        <v>16</v>
      </c>
      <c r="AA35" s="111">
        <f t="shared" si="4"/>
        <v>6.1660448822569359E-2</v>
      </c>
      <c r="AB35" s="101">
        <f t="shared" si="5"/>
        <v>1.8498134646770807</v>
      </c>
      <c r="AC35" s="101">
        <f t="shared" si="6"/>
        <v>3.5895906499445351E-4</v>
      </c>
      <c r="AD35" s="101">
        <f t="shared" si="7"/>
        <v>1.0768771949833606E-2</v>
      </c>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c r="FI35" s="102"/>
      <c r="FJ35" s="102"/>
      <c r="FK35" s="102"/>
      <c r="FL35" s="102"/>
      <c r="FM35" s="102"/>
      <c r="FN35" s="102"/>
      <c r="FO35" s="102"/>
      <c r="FP35" s="102"/>
      <c r="FQ35" s="102"/>
      <c r="FR35" s="102"/>
      <c r="FS35" s="102"/>
      <c r="FT35" s="102"/>
      <c r="FU35" s="102"/>
      <c r="FV35" s="102"/>
      <c r="FW35" s="102"/>
      <c r="FX35" s="102"/>
      <c r="FY35" s="102"/>
      <c r="FZ35" s="102"/>
      <c r="GA35" s="102"/>
      <c r="GB35" s="102"/>
      <c r="GC35" s="102"/>
    </row>
    <row r="36" spans="1:185" s="66" customFormat="1" ht="67.5" customHeight="1" thickBot="1">
      <c r="D36" s="65"/>
      <c r="E36" s="63">
        <v>32</v>
      </c>
      <c r="F36" s="169" t="s">
        <v>78</v>
      </c>
      <c r="G36" s="172" t="s">
        <v>59</v>
      </c>
      <c r="H36" s="68" t="s">
        <v>71</v>
      </c>
      <c r="I36" s="15" t="s">
        <v>66</v>
      </c>
      <c r="J36" s="56">
        <v>8891.7594489999992</v>
      </c>
      <c r="K36" s="16">
        <v>8118.7615079999996</v>
      </c>
      <c r="L36" s="2" t="s">
        <v>79</v>
      </c>
      <c r="M36" s="2">
        <v>15</v>
      </c>
      <c r="N36" s="16">
        <v>5688</v>
      </c>
      <c r="O36" s="16">
        <v>200000</v>
      </c>
      <c r="P36" s="13">
        <v>1427349</v>
      </c>
      <c r="Q36" s="14">
        <v>7.27</v>
      </c>
      <c r="R36" s="14">
        <v>10.87</v>
      </c>
      <c r="S36" s="14">
        <v>10.08</v>
      </c>
      <c r="T36" s="14">
        <v>46.98</v>
      </c>
      <c r="U36" s="14">
        <v>59.81</v>
      </c>
      <c r="V36" s="15">
        <v>127</v>
      </c>
      <c r="W36" s="15">
        <v>10</v>
      </c>
      <c r="X36" s="15">
        <v>25</v>
      </c>
      <c r="Y36" s="15">
        <v>90</v>
      </c>
      <c r="Z36" s="16">
        <v>152</v>
      </c>
      <c r="AA36" s="111">
        <f t="shared" si="4"/>
        <v>5.116017409715614E-2</v>
      </c>
      <c r="AB36" s="101">
        <f t="shared" si="5"/>
        <v>0.51160174097156141</v>
      </c>
      <c r="AC36" s="101">
        <f t="shared" si="6"/>
        <v>2.9783124530463628E-4</v>
      </c>
      <c r="AD36" s="101">
        <f t="shared" si="7"/>
        <v>2.9783124530463629E-3</v>
      </c>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row>
    <row r="37" spans="1:185" s="102" customFormat="1" ht="67.5" customHeight="1" thickBot="1">
      <c r="A37" s="101"/>
      <c r="B37" s="101"/>
      <c r="C37" s="101"/>
      <c r="D37" s="101"/>
      <c r="E37" s="62">
        <v>33</v>
      </c>
      <c r="F37" s="170" t="s">
        <v>258</v>
      </c>
      <c r="G37" s="171" t="s">
        <v>259</v>
      </c>
      <c r="H37" s="71" t="s">
        <v>71</v>
      </c>
      <c r="I37" s="60" t="s">
        <v>69</v>
      </c>
      <c r="J37" s="61">
        <v>5039</v>
      </c>
      <c r="K37" s="61">
        <v>5251.1816749999998</v>
      </c>
      <c r="L37" s="57" t="s">
        <v>260</v>
      </c>
      <c r="M37" s="57">
        <v>3</v>
      </c>
      <c r="N37" s="61">
        <v>5105</v>
      </c>
      <c r="O37" s="61">
        <v>50000</v>
      </c>
      <c r="P37" s="58">
        <v>1028635</v>
      </c>
      <c r="Q37" s="59">
        <v>2.66</v>
      </c>
      <c r="R37" s="59">
        <v>2.02</v>
      </c>
      <c r="S37" s="59" t="s">
        <v>69</v>
      </c>
      <c r="T37" s="59" t="s">
        <v>69</v>
      </c>
      <c r="U37" s="59">
        <v>2.13</v>
      </c>
      <c r="V37" s="60">
        <v>28</v>
      </c>
      <c r="W37" s="60">
        <v>4</v>
      </c>
      <c r="X37" s="60">
        <v>3</v>
      </c>
      <c r="Y37" s="60">
        <v>96</v>
      </c>
      <c r="Z37" s="61">
        <v>31</v>
      </c>
      <c r="AA37" s="111">
        <f t="shared" si="4"/>
        <v>3.3090190966205191E-2</v>
      </c>
      <c r="AB37" s="101">
        <f t="shared" si="5"/>
        <v>0.13236076386482076</v>
      </c>
      <c r="AC37" s="101">
        <f t="shared" si="6"/>
        <v>1.9263602903534581E-4</v>
      </c>
      <c r="AD37" s="101">
        <f t="shared" si="7"/>
        <v>7.7054411614138325E-4</v>
      </c>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row>
    <row r="38" spans="1:185" s="105" customFormat="1" ht="75" customHeight="1" thickBot="1">
      <c r="A38" s="106"/>
      <c r="B38" s="106"/>
      <c r="C38" s="90"/>
      <c r="D38" s="90"/>
      <c r="E38" s="306" t="s">
        <v>80</v>
      </c>
      <c r="F38" s="307"/>
      <c r="G38" s="74" t="s">
        <v>66</v>
      </c>
      <c r="H38" s="73" t="s">
        <v>66</v>
      </c>
      <c r="I38" s="74" t="s">
        <v>66</v>
      </c>
      <c r="J38" s="84">
        <v>145871</v>
      </c>
      <c r="K38" s="75">
        <v>158693</v>
      </c>
      <c r="L38" s="74" t="s">
        <v>66</v>
      </c>
      <c r="M38" s="74" t="s">
        <v>66</v>
      </c>
      <c r="N38" s="75">
        <v>100650</v>
      </c>
      <c r="O38" s="75" t="s">
        <v>66</v>
      </c>
      <c r="P38" s="91" t="s">
        <v>69</v>
      </c>
      <c r="Q38" s="80">
        <v>5.3920000000000003</v>
      </c>
      <c r="R38" s="77">
        <v>9.4700000000000006</v>
      </c>
      <c r="S38" s="77">
        <v>11.19</v>
      </c>
      <c r="T38" s="80">
        <v>45.96</v>
      </c>
      <c r="U38" s="80">
        <v>62.42</v>
      </c>
      <c r="V38" s="75">
        <v>971</v>
      </c>
      <c r="W38" s="78">
        <v>23.449480855400047</v>
      </c>
      <c r="X38" s="75">
        <v>89</v>
      </c>
      <c r="Y38" s="78">
        <f>100-W38</f>
        <v>76.550519144599946</v>
      </c>
      <c r="Z38" s="78">
        <v>1060</v>
      </c>
      <c r="AA38" s="112">
        <f>SUM(AA31:AA37)</f>
        <v>0.99999790840805813</v>
      </c>
      <c r="AB38" s="106">
        <f>SUM(AB31:AB37)</f>
        <v>23.449480855400047</v>
      </c>
      <c r="AC38" s="101"/>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row>
    <row r="39" spans="1:185" s="102" customFormat="1" ht="67.5" customHeight="1" thickBot="1">
      <c r="A39" s="101"/>
      <c r="B39" s="101"/>
      <c r="C39" s="65"/>
      <c r="D39" s="65"/>
      <c r="E39" s="62">
        <v>34</v>
      </c>
      <c r="F39" s="167" t="s">
        <v>84</v>
      </c>
      <c r="G39" s="171" t="s">
        <v>85</v>
      </c>
      <c r="H39" s="67" t="s">
        <v>74</v>
      </c>
      <c r="I39" s="60" t="s">
        <v>66</v>
      </c>
      <c r="J39" s="61">
        <v>483009.909331</v>
      </c>
      <c r="K39" s="61">
        <v>488320.50083799998</v>
      </c>
      <c r="L39" s="57" t="s">
        <v>86</v>
      </c>
      <c r="M39" s="57">
        <v>24</v>
      </c>
      <c r="N39" s="61">
        <v>341436</v>
      </c>
      <c r="O39" s="61">
        <v>1500000</v>
      </c>
      <c r="P39" s="58">
        <v>1430196</v>
      </c>
      <c r="Q39" s="59">
        <v>-0.52</v>
      </c>
      <c r="R39" s="59">
        <v>3.49</v>
      </c>
      <c r="S39" s="59">
        <v>-3.6</v>
      </c>
      <c r="T39" s="59">
        <v>24.06</v>
      </c>
      <c r="U39" s="59">
        <v>43.04</v>
      </c>
      <c r="V39" s="60">
        <v>1924</v>
      </c>
      <c r="W39" s="60">
        <v>14</v>
      </c>
      <c r="X39" s="60">
        <v>5</v>
      </c>
      <c r="Y39" s="60">
        <v>86</v>
      </c>
      <c r="Z39" s="61">
        <v>1929</v>
      </c>
      <c r="AA39" s="111">
        <f t="shared" ref="AA39:AA44" si="8">K39/$K$45</f>
        <v>0.37197564222603707</v>
      </c>
      <c r="AB39" s="101">
        <f t="shared" ref="AB39:AB44" si="9">AA39*W39</f>
        <v>5.2076589911645188</v>
      </c>
      <c r="AC39" s="101">
        <f t="shared" ref="AC39:AC44" si="10">K39/$K$102</f>
        <v>1.7913705523811187E-2</v>
      </c>
      <c r="AD39" s="101">
        <f t="shared" ref="AD39:AD44" si="11">AC39*W39</f>
        <v>0.25079187733335662</v>
      </c>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row>
    <row r="40" spans="1:185" s="101" customFormat="1" ht="67.5" customHeight="1" thickBot="1">
      <c r="C40" s="65"/>
      <c r="D40" s="65"/>
      <c r="E40" s="63">
        <v>35</v>
      </c>
      <c r="F40" s="163" t="s">
        <v>253</v>
      </c>
      <c r="G40" s="172" t="s">
        <v>254</v>
      </c>
      <c r="H40" s="68" t="s">
        <v>74</v>
      </c>
      <c r="I40" s="15" t="s">
        <v>69</v>
      </c>
      <c r="J40" s="16">
        <v>305161</v>
      </c>
      <c r="K40" s="16">
        <v>314466</v>
      </c>
      <c r="L40" s="2" t="s">
        <v>252</v>
      </c>
      <c r="M40" s="2">
        <v>3</v>
      </c>
      <c r="N40" s="16">
        <v>300000</v>
      </c>
      <c r="O40" s="16" t="s">
        <v>69</v>
      </c>
      <c r="P40" s="13">
        <v>1048220</v>
      </c>
      <c r="Q40" s="14">
        <v>1.1200000000000001</v>
      </c>
      <c r="R40" s="14">
        <v>2.99</v>
      </c>
      <c r="S40" s="14" t="s">
        <v>69</v>
      </c>
      <c r="T40" s="14" t="s">
        <v>69</v>
      </c>
      <c r="U40" s="14">
        <v>4.82</v>
      </c>
      <c r="V40" s="15">
        <v>0</v>
      </c>
      <c r="W40" s="15">
        <v>0</v>
      </c>
      <c r="X40" s="15">
        <v>11</v>
      </c>
      <c r="Y40" s="15">
        <v>100</v>
      </c>
      <c r="Z40" s="16">
        <v>11</v>
      </c>
      <c r="AA40" s="111">
        <f t="shared" si="8"/>
        <v>0.23954286602245056</v>
      </c>
      <c r="AB40" s="101">
        <f t="shared" si="9"/>
        <v>0</v>
      </c>
      <c r="AC40" s="101">
        <f t="shared" si="10"/>
        <v>1.1535971378600048E-2</v>
      </c>
      <c r="AD40" s="101">
        <f t="shared" si="11"/>
        <v>0</v>
      </c>
    </row>
    <row r="41" spans="1:185" s="102" customFormat="1" ht="67.5" customHeight="1" thickBot="1">
      <c r="A41" s="101"/>
      <c r="B41" s="101"/>
      <c r="C41" s="65"/>
      <c r="D41" s="65"/>
      <c r="E41" s="62">
        <v>36</v>
      </c>
      <c r="F41" s="167" t="s">
        <v>81</v>
      </c>
      <c r="G41" s="171" t="s">
        <v>82</v>
      </c>
      <c r="H41" s="67" t="s">
        <v>74</v>
      </c>
      <c r="I41" s="60" t="s">
        <v>66</v>
      </c>
      <c r="J41" s="61">
        <v>169028</v>
      </c>
      <c r="K41" s="61">
        <v>171590.82475199999</v>
      </c>
      <c r="L41" s="57" t="s">
        <v>83</v>
      </c>
      <c r="M41" s="57">
        <v>38</v>
      </c>
      <c r="N41" s="61">
        <v>50529</v>
      </c>
      <c r="O41" s="61">
        <v>500000</v>
      </c>
      <c r="P41" s="58">
        <v>3395888</v>
      </c>
      <c r="Q41" s="59">
        <v>2.58</v>
      </c>
      <c r="R41" s="59">
        <v>6.64</v>
      </c>
      <c r="S41" s="59">
        <v>2.15</v>
      </c>
      <c r="T41" s="59">
        <v>45.81</v>
      </c>
      <c r="U41" s="59">
        <v>239.02</v>
      </c>
      <c r="V41" s="60">
        <v>399</v>
      </c>
      <c r="W41" s="60">
        <v>50</v>
      </c>
      <c r="X41" s="60">
        <v>8</v>
      </c>
      <c r="Y41" s="60">
        <v>50</v>
      </c>
      <c r="Z41" s="61">
        <v>407</v>
      </c>
      <c r="AA41" s="111">
        <f t="shared" si="8"/>
        <v>0.13070843253086223</v>
      </c>
      <c r="AB41" s="101">
        <f t="shared" si="9"/>
        <v>6.5354216265431111</v>
      </c>
      <c r="AC41" s="101">
        <f t="shared" si="10"/>
        <v>6.2946927272565191E-3</v>
      </c>
      <c r="AD41" s="101">
        <f t="shared" si="11"/>
        <v>0.31473463636282595</v>
      </c>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row>
    <row r="42" spans="1:185" s="101" customFormat="1" ht="67.5" customHeight="1" thickBot="1">
      <c r="C42" s="65"/>
      <c r="D42" s="65"/>
      <c r="E42" s="63">
        <v>37</v>
      </c>
      <c r="F42" s="163" t="s">
        <v>87</v>
      </c>
      <c r="G42" s="172" t="s">
        <v>88</v>
      </c>
      <c r="H42" s="68" t="s">
        <v>74</v>
      </c>
      <c r="I42" s="15" t="s">
        <v>66</v>
      </c>
      <c r="J42" s="16">
        <v>143972</v>
      </c>
      <c r="K42" s="16">
        <v>151037.470913</v>
      </c>
      <c r="L42" s="2" t="s">
        <v>89</v>
      </c>
      <c r="M42" s="2">
        <v>24</v>
      </c>
      <c r="N42" s="16">
        <v>85457</v>
      </c>
      <c r="O42" s="16">
        <v>500000</v>
      </c>
      <c r="P42" s="13">
        <v>1767409</v>
      </c>
      <c r="Q42" s="14">
        <v>3.34</v>
      </c>
      <c r="R42" s="14">
        <v>7.93</v>
      </c>
      <c r="S42" s="14">
        <v>3.51</v>
      </c>
      <c r="T42" s="14">
        <v>52.91</v>
      </c>
      <c r="U42" s="14">
        <v>76.56</v>
      </c>
      <c r="V42" s="15">
        <v>815</v>
      </c>
      <c r="W42" s="15">
        <v>69</v>
      </c>
      <c r="X42" s="15">
        <v>8</v>
      </c>
      <c r="Y42" s="15">
        <v>31</v>
      </c>
      <c r="Z42" s="16">
        <v>823</v>
      </c>
      <c r="AA42" s="111">
        <f t="shared" si="8"/>
        <v>0.11505202043872002</v>
      </c>
      <c r="AB42" s="101">
        <f t="shared" si="9"/>
        <v>7.9385894102716819</v>
      </c>
      <c r="AC42" s="101">
        <f t="shared" si="10"/>
        <v>5.5407069175952414E-3</v>
      </c>
      <c r="AD42" s="101">
        <f t="shared" si="11"/>
        <v>0.38230877731407165</v>
      </c>
    </row>
    <row r="43" spans="1:185" s="102" customFormat="1" ht="67.5" customHeight="1" thickBot="1">
      <c r="A43" s="101"/>
      <c r="B43" s="101"/>
      <c r="C43" s="65"/>
      <c r="D43" s="65"/>
      <c r="E43" s="62">
        <v>38</v>
      </c>
      <c r="F43" s="167" t="s">
        <v>90</v>
      </c>
      <c r="G43" s="171" t="s">
        <v>59</v>
      </c>
      <c r="H43" s="67" t="s">
        <v>74</v>
      </c>
      <c r="I43" s="60" t="s">
        <v>66</v>
      </c>
      <c r="J43" s="61">
        <v>124800.25471199999</v>
      </c>
      <c r="K43" s="61">
        <v>129432.785504</v>
      </c>
      <c r="L43" s="57" t="s">
        <v>91</v>
      </c>
      <c r="M43" s="57">
        <v>22</v>
      </c>
      <c r="N43" s="61">
        <v>96374</v>
      </c>
      <c r="O43" s="61">
        <v>500000</v>
      </c>
      <c r="P43" s="58">
        <v>1343026</v>
      </c>
      <c r="Q43" s="59">
        <v>-1.76</v>
      </c>
      <c r="R43" s="59">
        <v>3.97</v>
      </c>
      <c r="S43" s="59">
        <v>1.24</v>
      </c>
      <c r="T43" s="59">
        <v>27.55</v>
      </c>
      <c r="U43" s="59">
        <v>34.299999999999997</v>
      </c>
      <c r="V43" s="60">
        <v>151</v>
      </c>
      <c r="W43" s="60">
        <v>6</v>
      </c>
      <c r="X43" s="60">
        <v>8</v>
      </c>
      <c r="Y43" s="60">
        <v>94</v>
      </c>
      <c r="Z43" s="61">
        <v>159</v>
      </c>
      <c r="AA43" s="111">
        <f t="shared" si="8"/>
        <v>9.8594761903980879E-2</v>
      </c>
      <c r="AB43" s="101">
        <f t="shared" si="9"/>
        <v>0.5915685714238853</v>
      </c>
      <c r="AC43" s="101">
        <f t="shared" si="10"/>
        <v>4.7481537241756602E-3</v>
      </c>
      <c r="AD43" s="101">
        <f t="shared" si="11"/>
        <v>2.8488922345053961E-2</v>
      </c>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row>
    <row r="44" spans="1:185" s="101" customFormat="1" ht="67.5" customHeight="1" thickBot="1">
      <c r="C44" s="65"/>
      <c r="D44" s="65"/>
      <c r="E44" s="63">
        <v>39</v>
      </c>
      <c r="F44" s="169" t="s">
        <v>92</v>
      </c>
      <c r="G44" s="172" t="s">
        <v>93</v>
      </c>
      <c r="H44" s="68" t="s">
        <v>74</v>
      </c>
      <c r="I44" s="15" t="s">
        <v>66</v>
      </c>
      <c r="J44" s="16">
        <v>54301.363869000001</v>
      </c>
      <c r="K44" s="16">
        <v>57927.894139000004</v>
      </c>
      <c r="L44" s="2" t="s">
        <v>94</v>
      </c>
      <c r="M44" s="2">
        <v>22</v>
      </c>
      <c r="N44" s="16">
        <v>36842</v>
      </c>
      <c r="O44" s="16">
        <v>500000</v>
      </c>
      <c r="P44" s="13">
        <v>1572333</v>
      </c>
      <c r="Q44" s="14">
        <v>-3.95</v>
      </c>
      <c r="R44" s="14">
        <v>6.46</v>
      </c>
      <c r="S44" s="14">
        <v>6.94</v>
      </c>
      <c r="T44" s="14">
        <v>44.85</v>
      </c>
      <c r="U44" s="14">
        <v>55.98</v>
      </c>
      <c r="V44" s="15">
        <v>43</v>
      </c>
      <c r="W44" s="15">
        <v>16</v>
      </c>
      <c r="X44" s="15">
        <v>5</v>
      </c>
      <c r="Y44" s="15">
        <v>84</v>
      </c>
      <c r="Z44" s="16">
        <v>48</v>
      </c>
      <c r="AA44" s="111">
        <f t="shared" si="8"/>
        <v>4.4126276877949212E-2</v>
      </c>
      <c r="AB44" s="101">
        <f t="shared" si="9"/>
        <v>0.7060204300471874</v>
      </c>
      <c r="AC44" s="101">
        <f t="shared" si="10"/>
        <v>2.1250454065306823E-3</v>
      </c>
      <c r="AD44" s="101">
        <f t="shared" si="11"/>
        <v>3.4000726504490916E-2</v>
      </c>
    </row>
    <row r="45" spans="1:185" s="105" customFormat="1" ht="75" customHeight="1" thickBot="1">
      <c r="A45" s="106"/>
      <c r="B45" s="106"/>
      <c r="C45" s="90"/>
      <c r="D45" s="90"/>
      <c r="E45" s="299" t="s">
        <v>98</v>
      </c>
      <c r="F45" s="300"/>
      <c r="G45" s="74" t="s">
        <v>69</v>
      </c>
      <c r="H45" s="73" t="s">
        <v>69</v>
      </c>
      <c r="I45" s="74"/>
      <c r="J45" s="75">
        <v>1280273</v>
      </c>
      <c r="K45" s="75">
        <v>1312775.476146</v>
      </c>
      <c r="L45" s="75" t="s">
        <v>69</v>
      </c>
      <c r="M45" s="76" t="s">
        <v>69</v>
      </c>
      <c r="N45" s="75">
        <v>910638</v>
      </c>
      <c r="O45" s="75" t="s">
        <v>69</v>
      </c>
      <c r="P45" s="81" t="s">
        <v>66</v>
      </c>
      <c r="Q45" s="77">
        <v>0.13500000000000009</v>
      </c>
      <c r="R45" s="77">
        <v>5.2466666666666661</v>
      </c>
      <c r="S45" s="77">
        <v>2.048</v>
      </c>
      <c r="T45" s="77">
        <v>39.04</v>
      </c>
      <c r="U45" s="80">
        <v>75.62</v>
      </c>
      <c r="V45" s="75">
        <v>3332</v>
      </c>
      <c r="W45" s="75">
        <v>20.979259029450382</v>
      </c>
      <c r="X45" s="75">
        <v>45</v>
      </c>
      <c r="Y45" s="75">
        <f>100-W45</f>
        <v>79.02074097054961</v>
      </c>
      <c r="Z45" s="78">
        <v>3377</v>
      </c>
      <c r="AA45" s="112">
        <f>SUM(AA39:AA44)</f>
        <v>0.99999999999999989</v>
      </c>
      <c r="AB45" s="106">
        <f>SUM(AB39:AB44)</f>
        <v>20.979259029450382</v>
      </c>
      <c r="AC45" s="101"/>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row>
    <row r="46" spans="1:185" s="102" customFormat="1" ht="67.5" customHeight="1" thickBot="1">
      <c r="A46" s="101"/>
      <c r="B46" s="101"/>
      <c r="C46" s="65"/>
      <c r="D46" s="65"/>
      <c r="E46" s="62">
        <v>40</v>
      </c>
      <c r="F46" s="167" t="s">
        <v>99</v>
      </c>
      <c r="G46" s="171" t="s">
        <v>20</v>
      </c>
      <c r="H46" s="67" t="s">
        <v>100</v>
      </c>
      <c r="I46" s="60" t="s">
        <v>69</v>
      </c>
      <c r="J46" s="61">
        <v>51144.404667000003</v>
      </c>
      <c r="K46" s="61">
        <v>56799.457083000001</v>
      </c>
      <c r="L46" s="57" t="s">
        <v>101</v>
      </c>
      <c r="M46" s="57">
        <v>25</v>
      </c>
      <c r="N46" s="61">
        <v>36474</v>
      </c>
      <c r="O46" s="61">
        <v>500000</v>
      </c>
      <c r="P46" s="58">
        <v>1558843</v>
      </c>
      <c r="Q46" s="59">
        <v>4.7300000000000004</v>
      </c>
      <c r="R46" s="59">
        <v>11.16</v>
      </c>
      <c r="S46" s="59">
        <v>9.7799999999999994</v>
      </c>
      <c r="T46" s="59">
        <v>44.95</v>
      </c>
      <c r="U46" s="59">
        <v>55.59</v>
      </c>
      <c r="V46" s="60">
        <v>35</v>
      </c>
      <c r="W46" s="60">
        <v>10</v>
      </c>
      <c r="X46" s="60">
        <v>5</v>
      </c>
      <c r="Y46" s="60">
        <v>90</v>
      </c>
      <c r="Z46" s="61">
        <v>40</v>
      </c>
      <c r="AA46" s="111">
        <v>1</v>
      </c>
      <c r="AB46" s="101">
        <v>10</v>
      </c>
      <c r="AC46" s="101">
        <f>K46/$K$102</f>
        <v>2.0836494604488556E-3</v>
      </c>
      <c r="AD46" s="101">
        <f>AC46*W46</f>
        <v>2.0836494604488557E-2</v>
      </c>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row>
    <row r="47" spans="1:185" s="105" customFormat="1" ht="75" customHeight="1" thickBot="1">
      <c r="A47" s="106"/>
      <c r="B47" s="106"/>
      <c r="C47" s="90"/>
      <c r="D47" s="90"/>
      <c r="E47" s="308" t="s">
        <v>102</v>
      </c>
      <c r="F47" s="309"/>
      <c r="G47" s="74" t="s">
        <v>69</v>
      </c>
      <c r="H47" s="73" t="s">
        <v>69</v>
      </c>
      <c r="I47" s="74"/>
      <c r="J47" s="75">
        <v>51144.404667000003</v>
      </c>
      <c r="K47" s="75">
        <v>56799.457083000001</v>
      </c>
      <c r="L47" s="75" t="s">
        <v>69</v>
      </c>
      <c r="M47" s="75" t="s">
        <v>66</v>
      </c>
      <c r="N47" s="75">
        <v>36474</v>
      </c>
      <c r="O47" s="75" t="s">
        <v>69</v>
      </c>
      <c r="P47" s="81" t="s">
        <v>66</v>
      </c>
      <c r="Q47" s="77">
        <v>4.7300000000000004</v>
      </c>
      <c r="R47" s="77">
        <v>11.16</v>
      </c>
      <c r="S47" s="77">
        <v>9.7799999999999994</v>
      </c>
      <c r="T47" s="77">
        <v>44.95</v>
      </c>
      <c r="U47" s="80">
        <v>55.59</v>
      </c>
      <c r="V47" s="75">
        <v>35</v>
      </c>
      <c r="W47" s="75">
        <v>10</v>
      </c>
      <c r="X47" s="75">
        <v>5</v>
      </c>
      <c r="Y47" s="75">
        <v>90</v>
      </c>
      <c r="Z47" s="75">
        <v>40</v>
      </c>
      <c r="AA47" s="112">
        <v>1</v>
      </c>
      <c r="AB47" s="106">
        <v>10</v>
      </c>
      <c r="AC47" s="101"/>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row>
    <row r="48" spans="1:185" s="102" customFormat="1" ht="67.5" customHeight="1" thickBot="1">
      <c r="A48" s="101"/>
      <c r="B48" s="101"/>
      <c r="C48" s="65"/>
      <c r="D48" s="65"/>
      <c r="E48" s="62">
        <v>41</v>
      </c>
      <c r="F48" s="167" t="s">
        <v>139</v>
      </c>
      <c r="G48" s="171" t="s">
        <v>140</v>
      </c>
      <c r="H48" s="67" t="s">
        <v>105</v>
      </c>
      <c r="I48" s="60" t="s">
        <v>69</v>
      </c>
      <c r="J48" s="61">
        <v>427576.130382</v>
      </c>
      <c r="K48" s="61">
        <v>577541.92299300001</v>
      </c>
      <c r="L48" s="57" t="s">
        <v>141</v>
      </c>
      <c r="M48" s="57">
        <v>45</v>
      </c>
      <c r="N48" s="61">
        <v>74800</v>
      </c>
      <c r="O48" s="61">
        <v>100000</v>
      </c>
      <c r="P48" s="58">
        <v>7721149</v>
      </c>
      <c r="Q48" s="59">
        <v>11.22</v>
      </c>
      <c r="R48" s="59">
        <v>21.48</v>
      </c>
      <c r="S48" s="59">
        <v>19.12</v>
      </c>
      <c r="T48" s="59">
        <v>98.46</v>
      </c>
      <c r="U48" s="59">
        <v>672.12</v>
      </c>
      <c r="V48" s="60">
        <v>268</v>
      </c>
      <c r="W48" s="60">
        <v>87</v>
      </c>
      <c r="X48" s="60">
        <v>9</v>
      </c>
      <c r="Y48" s="60">
        <v>13</v>
      </c>
      <c r="Z48" s="61">
        <v>277</v>
      </c>
      <c r="AA48" s="111">
        <f t="shared" ref="AA48:AA100" si="12">K48/$K$101</f>
        <v>0.31857087783652294</v>
      </c>
      <c r="AB48" s="101">
        <f t="shared" ref="AB48:AB100" si="13">AA48*W48</f>
        <v>27.715666371777495</v>
      </c>
      <c r="AC48" s="101">
        <f t="shared" ref="AC48:AC100" si="14">K48/$K$102</f>
        <v>2.1186732726555114E-2</v>
      </c>
      <c r="AD48" s="101">
        <f t="shared" ref="AD48:AD100" si="15">AC48*W48</f>
        <v>1.843245747210295</v>
      </c>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row>
    <row r="49" spans="1:60" s="101" customFormat="1" ht="67.5" customHeight="1" thickBot="1">
      <c r="C49" s="65"/>
      <c r="D49" s="65"/>
      <c r="E49" s="63">
        <v>42</v>
      </c>
      <c r="F49" s="163" t="s">
        <v>114</v>
      </c>
      <c r="G49" s="172" t="s">
        <v>115</v>
      </c>
      <c r="H49" s="68" t="s">
        <v>105</v>
      </c>
      <c r="I49" s="15" t="s">
        <v>69</v>
      </c>
      <c r="J49" s="16">
        <v>74509.352022999999</v>
      </c>
      <c r="K49" s="16">
        <v>85402.850202000001</v>
      </c>
      <c r="L49" s="2" t="s">
        <v>116</v>
      </c>
      <c r="M49" s="2">
        <v>59</v>
      </c>
      <c r="N49" s="16">
        <v>9334</v>
      </c>
      <c r="O49" s="16">
        <v>50000</v>
      </c>
      <c r="P49" s="13">
        <v>9149652</v>
      </c>
      <c r="Q49" s="14">
        <v>6.22</v>
      </c>
      <c r="R49" s="14">
        <v>12.81</v>
      </c>
      <c r="S49" s="14">
        <v>9.76</v>
      </c>
      <c r="T49" s="14">
        <v>69.75</v>
      </c>
      <c r="U49" s="14">
        <v>808.49</v>
      </c>
      <c r="V49" s="15">
        <v>144</v>
      </c>
      <c r="W49" s="15">
        <v>34</v>
      </c>
      <c r="X49" s="15">
        <v>5</v>
      </c>
      <c r="Y49" s="15">
        <v>66</v>
      </c>
      <c r="Z49" s="16">
        <v>149</v>
      </c>
      <c r="AA49" s="111">
        <f t="shared" si="12"/>
        <v>4.7108027790602428E-2</v>
      </c>
      <c r="AB49" s="101">
        <f t="shared" si="13"/>
        <v>1.6016729448804825</v>
      </c>
      <c r="AC49" s="101">
        <f t="shared" si="14"/>
        <v>3.132945487210507E-3</v>
      </c>
      <c r="AD49" s="101">
        <f t="shared" si="15"/>
        <v>0.10652014656515724</v>
      </c>
    </row>
    <row r="50" spans="1:60" s="102" customFormat="1" ht="67.5" customHeight="1" thickBot="1">
      <c r="A50" s="101"/>
      <c r="B50" s="101"/>
      <c r="C50" s="65"/>
      <c r="D50" s="65"/>
      <c r="E50" s="62">
        <v>43</v>
      </c>
      <c r="F50" s="167" t="s">
        <v>198</v>
      </c>
      <c r="G50" s="171" t="s">
        <v>59</v>
      </c>
      <c r="H50" s="67" t="s">
        <v>105</v>
      </c>
      <c r="I50" s="60" t="s">
        <v>69</v>
      </c>
      <c r="J50" s="61">
        <v>41999.181316000002</v>
      </c>
      <c r="K50" s="61">
        <v>83121.137164999993</v>
      </c>
      <c r="L50" s="57" t="s">
        <v>199</v>
      </c>
      <c r="M50" s="57">
        <v>27</v>
      </c>
      <c r="N50" s="61">
        <v>32912</v>
      </c>
      <c r="O50" s="61">
        <v>100000</v>
      </c>
      <c r="P50" s="58">
        <v>2525557</v>
      </c>
      <c r="Q50" s="59">
        <v>6.1</v>
      </c>
      <c r="R50" s="59">
        <v>17.260000000000002</v>
      </c>
      <c r="S50" s="59">
        <v>15.05</v>
      </c>
      <c r="T50" s="59">
        <v>100.44</v>
      </c>
      <c r="U50" s="59">
        <v>151.28</v>
      </c>
      <c r="V50" s="60">
        <v>319</v>
      </c>
      <c r="W50" s="60">
        <v>90</v>
      </c>
      <c r="X50" s="60">
        <v>5</v>
      </c>
      <c r="Y50" s="60">
        <v>10</v>
      </c>
      <c r="Z50" s="61">
        <v>324</v>
      </c>
      <c r="AA50" s="111">
        <f t="shared" si="12"/>
        <v>4.5849439805506598E-2</v>
      </c>
      <c r="AB50" s="101">
        <f t="shared" si="13"/>
        <v>4.126449582495594</v>
      </c>
      <c r="AC50" s="101">
        <f t="shared" si="14"/>
        <v>3.0492423959732648E-3</v>
      </c>
      <c r="AD50" s="101">
        <f t="shared" si="15"/>
        <v>0.27443181563759383</v>
      </c>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row>
    <row r="51" spans="1:60" s="101" customFormat="1" ht="67.5" customHeight="1" thickBot="1">
      <c r="C51" s="65"/>
      <c r="D51" s="65"/>
      <c r="E51" s="63">
        <v>44</v>
      </c>
      <c r="F51" s="163" t="s">
        <v>195</v>
      </c>
      <c r="G51" s="172" t="s">
        <v>196</v>
      </c>
      <c r="H51" s="68" t="s">
        <v>105</v>
      </c>
      <c r="I51" s="15" t="s">
        <v>69</v>
      </c>
      <c r="J51" s="16">
        <v>41292.301841</v>
      </c>
      <c r="K51" s="16">
        <v>76699.808739</v>
      </c>
      <c r="L51" s="2" t="s">
        <v>197</v>
      </c>
      <c r="M51" s="2">
        <v>27</v>
      </c>
      <c r="N51" s="16">
        <v>23530</v>
      </c>
      <c r="O51" s="16">
        <v>50000</v>
      </c>
      <c r="P51" s="13">
        <v>3263512</v>
      </c>
      <c r="Q51" s="14">
        <v>5.15</v>
      </c>
      <c r="R51" s="14">
        <v>16.170000000000002</v>
      </c>
      <c r="S51" s="14">
        <v>18.239999999999998</v>
      </c>
      <c r="T51" s="14">
        <v>90.98</v>
      </c>
      <c r="U51" s="14">
        <v>226.38</v>
      </c>
      <c r="V51" s="15">
        <v>211</v>
      </c>
      <c r="W51" s="15">
        <v>84</v>
      </c>
      <c r="X51" s="15">
        <v>9</v>
      </c>
      <c r="Y51" s="15">
        <v>16</v>
      </c>
      <c r="Z51" s="16">
        <v>220</v>
      </c>
      <c r="AA51" s="111">
        <f t="shared" si="12"/>
        <v>4.2307448909077366E-2</v>
      </c>
      <c r="AB51" s="101">
        <f t="shared" si="13"/>
        <v>3.5538257083624987</v>
      </c>
      <c r="AC51" s="101">
        <f t="shared" si="14"/>
        <v>2.8136803290568831E-3</v>
      </c>
      <c r="AD51" s="101">
        <f t="shared" si="15"/>
        <v>0.23634914764077819</v>
      </c>
    </row>
    <row r="52" spans="1:60" s="102" customFormat="1" ht="67.5" customHeight="1" thickBot="1">
      <c r="A52" s="101"/>
      <c r="B52" s="101"/>
      <c r="C52" s="65"/>
      <c r="D52" s="65"/>
      <c r="E52" s="62">
        <v>45</v>
      </c>
      <c r="F52" s="167" t="s">
        <v>117</v>
      </c>
      <c r="G52" s="171" t="s">
        <v>82</v>
      </c>
      <c r="H52" s="67" t="s">
        <v>105</v>
      </c>
      <c r="I52" s="60" t="s">
        <v>69</v>
      </c>
      <c r="J52" s="61">
        <v>62544</v>
      </c>
      <c r="K52" s="61">
        <v>65423.085254999998</v>
      </c>
      <c r="L52" s="57" t="s">
        <v>118</v>
      </c>
      <c r="M52" s="57">
        <v>59</v>
      </c>
      <c r="N52" s="61">
        <v>9579</v>
      </c>
      <c r="O52" s="61">
        <v>50000</v>
      </c>
      <c r="P52" s="58">
        <v>6829845</v>
      </c>
      <c r="Q52" s="59">
        <v>3.51</v>
      </c>
      <c r="R52" s="59">
        <v>7.14</v>
      </c>
      <c r="S52" s="59">
        <v>2.0699999999999998</v>
      </c>
      <c r="T52" s="59">
        <v>47.71</v>
      </c>
      <c r="U52" s="59">
        <v>582.98</v>
      </c>
      <c r="V52" s="60">
        <v>92</v>
      </c>
      <c r="W52" s="60">
        <v>72</v>
      </c>
      <c r="X52" s="60">
        <v>3</v>
      </c>
      <c r="Y52" s="60">
        <v>28</v>
      </c>
      <c r="Z52" s="61">
        <v>95</v>
      </c>
      <c r="AA52" s="111">
        <f t="shared" si="12"/>
        <v>3.6087232581229679E-2</v>
      </c>
      <c r="AB52" s="101">
        <f t="shared" si="13"/>
        <v>2.5982807458485371</v>
      </c>
      <c r="AC52" s="101">
        <f t="shared" si="14"/>
        <v>2.4000013960217984E-3</v>
      </c>
      <c r="AD52" s="101">
        <f t="shared" si="15"/>
        <v>0.17280010051356948</v>
      </c>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row>
    <row r="53" spans="1:60" s="101" customFormat="1" ht="67.5" customHeight="1" thickBot="1">
      <c r="C53" s="65"/>
      <c r="D53" s="65"/>
      <c r="E53" s="63">
        <v>46</v>
      </c>
      <c r="F53" s="163" t="s">
        <v>125</v>
      </c>
      <c r="G53" s="172" t="s">
        <v>59</v>
      </c>
      <c r="H53" s="68" t="s">
        <v>105</v>
      </c>
      <c r="I53" s="15" t="s">
        <v>69</v>
      </c>
      <c r="J53" s="16">
        <v>47012.948357000001</v>
      </c>
      <c r="K53" s="16">
        <v>59430.553352000003</v>
      </c>
      <c r="L53" s="2" t="s">
        <v>126</v>
      </c>
      <c r="M53" s="2">
        <v>56</v>
      </c>
      <c r="N53" s="16">
        <v>6330</v>
      </c>
      <c r="O53" s="16">
        <v>50000</v>
      </c>
      <c r="P53" s="13">
        <v>9388713</v>
      </c>
      <c r="Q53" s="14">
        <v>5.98</v>
      </c>
      <c r="R53" s="14">
        <v>16.420000000000002</v>
      </c>
      <c r="S53" s="14">
        <v>16.600000000000001</v>
      </c>
      <c r="T53" s="14">
        <v>83.93</v>
      </c>
      <c r="U53" s="14">
        <v>837.63</v>
      </c>
      <c r="V53" s="15">
        <v>90</v>
      </c>
      <c r="W53" s="15">
        <v>76</v>
      </c>
      <c r="X53" s="15">
        <v>3</v>
      </c>
      <c r="Y53" s="15">
        <v>24</v>
      </c>
      <c r="Z53" s="16">
        <v>93</v>
      </c>
      <c r="AA53" s="111">
        <f t="shared" si="12"/>
        <v>3.2781764921135298E-2</v>
      </c>
      <c r="AB53" s="101">
        <f t="shared" si="13"/>
        <v>2.4914141340062828</v>
      </c>
      <c r="AC53" s="101">
        <f t="shared" si="14"/>
        <v>2.1801694379775085E-3</v>
      </c>
      <c r="AD53" s="101">
        <f t="shared" si="15"/>
        <v>0.16569287728629065</v>
      </c>
    </row>
    <row r="54" spans="1:60" s="102" customFormat="1" ht="67.5" customHeight="1" thickBot="1">
      <c r="A54" s="101"/>
      <c r="B54" s="101"/>
      <c r="C54" s="65"/>
      <c r="D54" s="65"/>
      <c r="E54" s="62">
        <v>47</v>
      </c>
      <c r="F54" s="167" t="s">
        <v>109</v>
      </c>
      <c r="G54" s="171" t="s">
        <v>85</v>
      </c>
      <c r="H54" s="67" t="s">
        <v>105</v>
      </c>
      <c r="I54" s="60" t="s">
        <v>69</v>
      </c>
      <c r="J54" s="61">
        <v>54960.788135000003</v>
      </c>
      <c r="K54" s="61">
        <v>58896.166620999997</v>
      </c>
      <c r="L54" s="57" t="s">
        <v>110</v>
      </c>
      <c r="M54" s="57">
        <v>61</v>
      </c>
      <c r="N54" s="61">
        <v>13800</v>
      </c>
      <c r="O54" s="61">
        <v>50000</v>
      </c>
      <c r="P54" s="58">
        <v>4267838</v>
      </c>
      <c r="Q54" s="59">
        <v>1.73</v>
      </c>
      <c r="R54" s="59">
        <v>9.32</v>
      </c>
      <c r="S54" s="59">
        <v>5.34</v>
      </c>
      <c r="T54" s="59">
        <v>67.88</v>
      </c>
      <c r="U54" s="59">
        <v>327.52999999999997</v>
      </c>
      <c r="V54" s="60">
        <v>81</v>
      </c>
      <c r="W54" s="60">
        <v>15</v>
      </c>
      <c r="X54" s="60">
        <v>1</v>
      </c>
      <c r="Y54" s="60">
        <v>85</v>
      </c>
      <c r="Z54" s="61">
        <v>82</v>
      </c>
      <c r="AA54" s="111">
        <f t="shared" si="12"/>
        <v>3.2486998354032043E-2</v>
      </c>
      <c r="AB54" s="101">
        <f t="shared" si="13"/>
        <v>0.48730497531048067</v>
      </c>
      <c r="AC54" s="101">
        <f t="shared" si="14"/>
        <v>2.1605658241244377E-3</v>
      </c>
      <c r="AD54" s="101">
        <f t="shared" si="15"/>
        <v>3.2408487361866564E-2</v>
      </c>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row>
    <row r="55" spans="1:60" s="101" customFormat="1" ht="67.5" customHeight="1" thickBot="1">
      <c r="C55" s="65"/>
      <c r="D55" s="65"/>
      <c r="E55" s="63">
        <v>48</v>
      </c>
      <c r="F55" s="163" t="s">
        <v>255</v>
      </c>
      <c r="G55" s="172" t="s">
        <v>256</v>
      </c>
      <c r="H55" s="68" t="s">
        <v>105</v>
      </c>
      <c r="I55" s="15" t="s">
        <v>69</v>
      </c>
      <c r="J55" s="16">
        <v>50488</v>
      </c>
      <c r="K55" s="16">
        <v>53023.478904000003</v>
      </c>
      <c r="L55" s="2" t="s">
        <v>257</v>
      </c>
      <c r="M55" s="2">
        <v>3</v>
      </c>
      <c r="N55" s="16">
        <v>49464</v>
      </c>
      <c r="O55" s="16">
        <v>50000</v>
      </c>
      <c r="P55" s="13">
        <v>1071961</v>
      </c>
      <c r="Q55" s="14">
        <v>1.78</v>
      </c>
      <c r="R55" s="14">
        <v>7.8</v>
      </c>
      <c r="S55" s="14" t="s">
        <v>69</v>
      </c>
      <c r="T55" s="14" t="s">
        <v>69</v>
      </c>
      <c r="U55" s="14">
        <v>8.94</v>
      </c>
      <c r="V55" s="15">
        <v>432</v>
      </c>
      <c r="W55" s="15">
        <v>73</v>
      </c>
      <c r="X55" s="15">
        <v>6</v>
      </c>
      <c r="Y55" s="15">
        <v>27</v>
      </c>
      <c r="Z55" s="16">
        <v>438</v>
      </c>
      <c r="AA55" s="111">
        <f t="shared" si="12"/>
        <v>2.9247636488197188E-2</v>
      </c>
      <c r="AB55" s="101">
        <f t="shared" si="13"/>
        <v>2.1350774636383947</v>
      </c>
      <c r="AC55" s="101">
        <f t="shared" si="14"/>
        <v>1.9451302685516E-3</v>
      </c>
      <c r="AD55" s="101">
        <f t="shared" si="15"/>
        <v>0.14199450960426679</v>
      </c>
    </row>
    <row r="56" spans="1:60" s="102" customFormat="1" ht="67.5" customHeight="1" thickBot="1">
      <c r="A56" s="101"/>
      <c r="B56" s="101"/>
      <c r="C56" s="65"/>
      <c r="D56" s="65"/>
      <c r="E56" s="62">
        <v>49</v>
      </c>
      <c r="F56" s="167" t="s">
        <v>103</v>
      </c>
      <c r="G56" s="171" t="s">
        <v>104</v>
      </c>
      <c r="H56" s="67" t="s">
        <v>105</v>
      </c>
      <c r="I56" s="60" t="s">
        <v>69</v>
      </c>
      <c r="J56" s="61">
        <v>39559.714124999999</v>
      </c>
      <c r="K56" s="61">
        <v>48456.343909000003</v>
      </c>
      <c r="L56" s="57" t="s">
        <v>106</v>
      </c>
      <c r="M56" s="57">
        <v>61</v>
      </c>
      <c r="N56" s="61">
        <v>7571</v>
      </c>
      <c r="O56" s="61">
        <v>50000</v>
      </c>
      <c r="P56" s="58">
        <v>6400256</v>
      </c>
      <c r="Q56" s="59">
        <v>10.17</v>
      </c>
      <c r="R56" s="59">
        <v>20.97</v>
      </c>
      <c r="S56" s="59">
        <v>14.9</v>
      </c>
      <c r="T56" s="59">
        <v>57.19</v>
      </c>
      <c r="U56" s="59">
        <v>539.48</v>
      </c>
      <c r="V56" s="60">
        <v>68</v>
      </c>
      <c r="W56" s="60">
        <v>87</v>
      </c>
      <c r="X56" s="60">
        <v>2</v>
      </c>
      <c r="Y56" s="60">
        <v>13</v>
      </c>
      <c r="Z56" s="61">
        <v>70</v>
      </c>
      <c r="AA56" s="111">
        <f t="shared" si="12"/>
        <v>2.6728414685189324E-2</v>
      </c>
      <c r="AB56" s="101">
        <f t="shared" si="13"/>
        <v>2.3253720776114712</v>
      </c>
      <c r="AC56" s="101">
        <f t="shared" si="14"/>
        <v>1.7775880268322325E-3</v>
      </c>
      <c r="AD56" s="101">
        <f t="shared" si="15"/>
        <v>0.15465015833440424</v>
      </c>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row>
    <row r="57" spans="1:60" s="101" customFormat="1" ht="67.5" customHeight="1" thickBot="1">
      <c r="C57" s="65"/>
      <c r="D57" s="65"/>
      <c r="E57" s="63">
        <v>50</v>
      </c>
      <c r="F57" s="163" t="s">
        <v>180</v>
      </c>
      <c r="G57" s="172" t="s">
        <v>131</v>
      </c>
      <c r="H57" s="68" t="s">
        <v>105</v>
      </c>
      <c r="I57" s="15" t="s">
        <v>69</v>
      </c>
      <c r="J57" s="16">
        <v>36920</v>
      </c>
      <c r="K57" s="16">
        <v>38869.795533999997</v>
      </c>
      <c r="L57" s="2" t="s">
        <v>181</v>
      </c>
      <c r="M57" s="2">
        <v>32</v>
      </c>
      <c r="N57" s="16">
        <v>18022</v>
      </c>
      <c r="O57" s="16">
        <v>50000</v>
      </c>
      <c r="P57" s="13">
        <v>2156797</v>
      </c>
      <c r="Q57" s="14">
        <v>2.5</v>
      </c>
      <c r="R57" s="14">
        <v>6.29</v>
      </c>
      <c r="S57" s="14">
        <v>5.83</v>
      </c>
      <c r="T57" s="14">
        <v>31.72</v>
      </c>
      <c r="U57" s="14">
        <v>115.4</v>
      </c>
      <c r="V57" s="15">
        <v>72</v>
      </c>
      <c r="W57" s="15">
        <v>61</v>
      </c>
      <c r="X57" s="15">
        <v>5</v>
      </c>
      <c r="Y57" s="15">
        <v>39</v>
      </c>
      <c r="Z57" s="16">
        <v>77</v>
      </c>
      <c r="AA57" s="111">
        <f t="shared" si="12"/>
        <v>2.1440495298455799E-2</v>
      </c>
      <c r="AB57" s="101">
        <f t="shared" si="13"/>
        <v>1.3078702132058038</v>
      </c>
      <c r="AC57" s="101">
        <f t="shared" si="14"/>
        <v>1.4259120183811921E-3</v>
      </c>
      <c r="AD57" s="101">
        <f t="shared" si="15"/>
        <v>8.6980633121252718E-2</v>
      </c>
    </row>
    <row r="58" spans="1:60" s="102" customFormat="1" ht="67.5" customHeight="1" thickBot="1">
      <c r="A58" s="101"/>
      <c r="B58" s="101"/>
      <c r="C58" s="65"/>
      <c r="D58" s="65"/>
      <c r="E58" s="62">
        <v>51</v>
      </c>
      <c r="F58" s="167" t="s">
        <v>142</v>
      </c>
      <c r="G58" s="171" t="s">
        <v>143</v>
      </c>
      <c r="H58" s="67" t="s">
        <v>105</v>
      </c>
      <c r="I58" s="60" t="s">
        <v>69</v>
      </c>
      <c r="J58" s="61">
        <v>27896.077453999998</v>
      </c>
      <c r="K58" s="61">
        <v>34465.254347000002</v>
      </c>
      <c r="L58" s="57" t="s">
        <v>144</v>
      </c>
      <c r="M58" s="57">
        <v>45</v>
      </c>
      <c r="N58" s="61">
        <v>14469</v>
      </c>
      <c r="O58" s="61">
        <v>50000</v>
      </c>
      <c r="P58" s="58">
        <v>2382007</v>
      </c>
      <c r="Q58" s="59">
        <v>3.3</v>
      </c>
      <c r="R58" s="59">
        <v>16.96</v>
      </c>
      <c r="S58" s="59">
        <v>10.72</v>
      </c>
      <c r="T58" s="59">
        <v>50.13</v>
      </c>
      <c r="U58" s="59">
        <v>137.88</v>
      </c>
      <c r="V58" s="60">
        <v>10</v>
      </c>
      <c r="W58" s="60">
        <v>13</v>
      </c>
      <c r="X58" s="60">
        <v>3</v>
      </c>
      <c r="Y58" s="60">
        <v>87</v>
      </c>
      <c r="Z58" s="61">
        <v>13</v>
      </c>
      <c r="AA58" s="111">
        <f t="shared" si="12"/>
        <v>1.9010959888908194E-2</v>
      </c>
      <c r="AB58" s="101">
        <f t="shared" si="13"/>
        <v>0.24714247855580654</v>
      </c>
      <c r="AC58" s="101">
        <f t="shared" si="14"/>
        <v>1.2643344199473486E-3</v>
      </c>
      <c r="AD58" s="101">
        <f t="shared" si="15"/>
        <v>1.6436347459315531E-2</v>
      </c>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row>
    <row r="59" spans="1:60" s="101" customFormat="1" ht="67.5" customHeight="1" thickBot="1">
      <c r="C59" s="65"/>
      <c r="D59" s="65"/>
      <c r="E59" s="63">
        <v>52</v>
      </c>
      <c r="F59" s="163" t="s">
        <v>227</v>
      </c>
      <c r="G59" s="172" t="s">
        <v>228</v>
      </c>
      <c r="H59" s="68" t="s">
        <v>105</v>
      </c>
      <c r="I59" s="15" t="s">
        <v>69</v>
      </c>
      <c r="J59" s="16">
        <v>19108</v>
      </c>
      <c r="K59" s="16">
        <v>31780.589797000001</v>
      </c>
      <c r="L59" s="2" t="s">
        <v>240</v>
      </c>
      <c r="M59" s="2">
        <v>9</v>
      </c>
      <c r="N59" s="16">
        <v>15191</v>
      </c>
      <c r="O59" s="16">
        <v>50000</v>
      </c>
      <c r="P59" s="13">
        <v>2092067</v>
      </c>
      <c r="Q59" s="14">
        <v>6.57</v>
      </c>
      <c r="R59" s="14">
        <v>19.350000000000001</v>
      </c>
      <c r="S59" s="14">
        <v>16.36</v>
      </c>
      <c r="T59" s="14">
        <v>109.21</v>
      </c>
      <c r="U59" s="14">
        <v>107.57</v>
      </c>
      <c r="V59" s="15">
        <v>92</v>
      </c>
      <c r="W59" s="15">
        <v>94</v>
      </c>
      <c r="X59" s="15">
        <v>1</v>
      </c>
      <c r="Y59" s="15">
        <v>6</v>
      </c>
      <c r="Z59" s="16">
        <v>93</v>
      </c>
      <c r="AA59" s="111">
        <f t="shared" si="12"/>
        <v>1.753010471919533E-2</v>
      </c>
      <c r="AB59" s="101">
        <f t="shared" si="13"/>
        <v>1.647829843604361</v>
      </c>
      <c r="AC59" s="101">
        <f t="shared" si="14"/>
        <v>1.1658493264557082E-3</v>
      </c>
      <c r="AD59" s="101">
        <f t="shared" si="15"/>
        <v>0.10958983668683657</v>
      </c>
    </row>
    <row r="60" spans="1:60" s="102" customFormat="1" ht="67.5" customHeight="1" thickBot="1">
      <c r="A60" s="101"/>
      <c r="B60" s="101"/>
      <c r="C60" s="65"/>
      <c r="D60" s="65"/>
      <c r="E60" s="62">
        <v>53</v>
      </c>
      <c r="F60" s="167" t="s">
        <v>107</v>
      </c>
      <c r="G60" s="171" t="s">
        <v>108</v>
      </c>
      <c r="H60" s="67" t="s">
        <v>105</v>
      </c>
      <c r="I60" s="60" t="s">
        <v>69</v>
      </c>
      <c r="J60" s="61">
        <v>26795.828597</v>
      </c>
      <c r="K60" s="61">
        <v>29896.985185000001</v>
      </c>
      <c r="L60" s="57" t="s">
        <v>106</v>
      </c>
      <c r="M60" s="57">
        <v>61</v>
      </c>
      <c r="N60" s="61">
        <v>8313</v>
      </c>
      <c r="O60" s="61">
        <v>50000</v>
      </c>
      <c r="P60" s="58">
        <v>3596414</v>
      </c>
      <c r="Q60" s="59">
        <v>2.95</v>
      </c>
      <c r="R60" s="59">
        <v>22.17</v>
      </c>
      <c r="S60" s="59">
        <v>14.43</v>
      </c>
      <c r="T60" s="59">
        <v>45.11</v>
      </c>
      <c r="U60" s="59">
        <v>259.83999999999997</v>
      </c>
      <c r="V60" s="60">
        <v>48</v>
      </c>
      <c r="W60" s="60">
        <v>11</v>
      </c>
      <c r="X60" s="60">
        <v>7</v>
      </c>
      <c r="Y60" s="60">
        <v>89</v>
      </c>
      <c r="Z60" s="61">
        <v>55</v>
      </c>
      <c r="AA60" s="111">
        <f t="shared" si="12"/>
        <v>1.6491112481831747E-2</v>
      </c>
      <c r="AB60" s="101">
        <f t="shared" si="13"/>
        <v>0.18140223730014921</v>
      </c>
      <c r="AC60" s="101">
        <f t="shared" si="14"/>
        <v>1.0967505720827996E-3</v>
      </c>
      <c r="AD60" s="101">
        <f t="shared" si="15"/>
        <v>1.2064256292910795E-2</v>
      </c>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row>
    <row r="61" spans="1:60" s="101" customFormat="1" ht="67.5" customHeight="1" thickBot="1">
      <c r="C61" s="65"/>
      <c r="D61" s="65"/>
      <c r="E61" s="63">
        <v>54</v>
      </c>
      <c r="F61" s="163" t="s">
        <v>217</v>
      </c>
      <c r="G61" s="172" t="s">
        <v>218</v>
      </c>
      <c r="H61" s="68" t="s">
        <v>105</v>
      </c>
      <c r="I61" s="15" t="s">
        <v>69</v>
      </c>
      <c r="J61" s="16">
        <v>27384.172933000002</v>
      </c>
      <c r="K61" s="16">
        <v>29323.112555</v>
      </c>
      <c r="L61" s="2" t="s">
        <v>219</v>
      </c>
      <c r="M61" s="2">
        <v>21</v>
      </c>
      <c r="N61" s="16">
        <v>19315</v>
      </c>
      <c r="O61" s="16">
        <v>50000</v>
      </c>
      <c r="P61" s="13">
        <v>1518152</v>
      </c>
      <c r="Q61" s="14">
        <v>1.67</v>
      </c>
      <c r="R61" s="14">
        <v>7.09</v>
      </c>
      <c r="S61" s="14">
        <v>2.25</v>
      </c>
      <c r="T61" s="14">
        <v>44.47</v>
      </c>
      <c r="U61" s="14">
        <v>51.82</v>
      </c>
      <c r="V61" s="15">
        <v>15</v>
      </c>
      <c r="W61" s="15">
        <v>4</v>
      </c>
      <c r="X61" s="15">
        <v>9</v>
      </c>
      <c r="Y61" s="15">
        <v>96</v>
      </c>
      <c r="Z61" s="16">
        <v>24</v>
      </c>
      <c r="AA61" s="111">
        <f t="shared" si="12"/>
        <v>1.6174565578088326E-2</v>
      </c>
      <c r="AB61" s="101">
        <f t="shared" si="13"/>
        <v>6.4698262312353302E-2</v>
      </c>
      <c r="AC61" s="101">
        <f t="shared" si="14"/>
        <v>1.0756984448746373E-3</v>
      </c>
      <c r="AD61" s="101">
        <f t="shared" si="15"/>
        <v>4.3027937794985491E-3</v>
      </c>
    </row>
    <row r="62" spans="1:60" s="102" customFormat="1" ht="67.5" customHeight="1" thickBot="1">
      <c r="A62" s="101"/>
      <c r="B62" s="101"/>
      <c r="C62" s="65"/>
      <c r="D62" s="65"/>
      <c r="E62" s="62">
        <v>55</v>
      </c>
      <c r="F62" s="167" t="s">
        <v>130</v>
      </c>
      <c r="G62" s="171" t="s">
        <v>131</v>
      </c>
      <c r="H62" s="67" t="s">
        <v>105</v>
      </c>
      <c r="I62" s="60" t="s">
        <v>69</v>
      </c>
      <c r="J62" s="61">
        <v>26897</v>
      </c>
      <c r="K62" s="61">
        <v>28693.336944999999</v>
      </c>
      <c r="L62" s="57" t="s">
        <v>132</v>
      </c>
      <c r="M62" s="57">
        <v>52</v>
      </c>
      <c r="N62" s="61">
        <v>9359</v>
      </c>
      <c r="O62" s="61">
        <v>50000</v>
      </c>
      <c r="P62" s="58">
        <v>3065855</v>
      </c>
      <c r="Q62" s="59">
        <v>1.65</v>
      </c>
      <c r="R62" s="59">
        <v>7.39</v>
      </c>
      <c r="S62" s="59">
        <v>7.05</v>
      </c>
      <c r="T62" s="59">
        <v>43.66</v>
      </c>
      <c r="U62" s="59">
        <v>206.32</v>
      </c>
      <c r="V62" s="60">
        <v>18</v>
      </c>
      <c r="W62" s="60">
        <v>55</v>
      </c>
      <c r="X62" s="60">
        <v>15</v>
      </c>
      <c r="Y62" s="60">
        <v>45</v>
      </c>
      <c r="Z62" s="61">
        <v>33</v>
      </c>
      <c r="AA62" s="111">
        <f t="shared" si="12"/>
        <v>1.5827182711268869E-2</v>
      </c>
      <c r="AB62" s="101">
        <f t="shared" si="13"/>
        <v>0.87049504911978781</v>
      </c>
      <c r="AC62" s="101">
        <f t="shared" si="14"/>
        <v>1.0525955548582274E-3</v>
      </c>
      <c r="AD62" s="101">
        <f t="shared" si="15"/>
        <v>5.7892755517202507E-2</v>
      </c>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row>
    <row r="63" spans="1:60" s="101" customFormat="1" ht="67.5" customHeight="1" thickBot="1">
      <c r="C63" s="65"/>
      <c r="D63" s="65"/>
      <c r="E63" s="63">
        <v>56</v>
      </c>
      <c r="F63" s="163" t="s">
        <v>173</v>
      </c>
      <c r="G63" s="172" t="s">
        <v>174</v>
      </c>
      <c r="H63" s="68" t="s">
        <v>105</v>
      </c>
      <c r="I63" s="15" t="s">
        <v>69</v>
      </c>
      <c r="J63" s="16">
        <v>18688</v>
      </c>
      <c r="K63" s="16">
        <v>28061.024738</v>
      </c>
      <c r="L63" s="2" t="s">
        <v>175</v>
      </c>
      <c r="M63" s="2">
        <v>34</v>
      </c>
      <c r="N63" s="16">
        <v>10397</v>
      </c>
      <c r="O63" s="16">
        <v>50000</v>
      </c>
      <c r="P63" s="13">
        <v>2698954</v>
      </c>
      <c r="Q63" s="14">
        <v>34.31</v>
      </c>
      <c r="R63" s="14">
        <v>37.65</v>
      </c>
      <c r="S63" s="14">
        <v>38.42</v>
      </c>
      <c r="T63" s="14">
        <v>84.43</v>
      </c>
      <c r="U63" s="14">
        <v>169.51</v>
      </c>
      <c r="V63" s="15">
        <v>19</v>
      </c>
      <c r="W63" s="15">
        <v>9</v>
      </c>
      <c r="X63" s="15">
        <v>3</v>
      </c>
      <c r="Y63" s="15">
        <v>91</v>
      </c>
      <c r="Z63" s="16">
        <v>22</v>
      </c>
      <c r="AA63" s="111">
        <f t="shared" si="12"/>
        <v>1.5478400663020605E-2</v>
      </c>
      <c r="AB63" s="101">
        <f t="shared" si="13"/>
        <v>0.13930560596718544</v>
      </c>
      <c r="AC63" s="101">
        <f t="shared" si="14"/>
        <v>1.0293996115057142E-3</v>
      </c>
      <c r="AD63" s="101">
        <f t="shared" si="15"/>
        <v>9.2645965035514279E-3</v>
      </c>
    </row>
    <row r="64" spans="1:60" s="102" customFormat="1" ht="67.5" customHeight="1" thickBot="1">
      <c r="A64" s="101"/>
      <c r="B64" s="101"/>
      <c r="C64" s="65"/>
      <c r="D64" s="65"/>
      <c r="E64" s="62">
        <v>57</v>
      </c>
      <c r="F64" s="167" t="s">
        <v>150</v>
      </c>
      <c r="G64" s="171" t="s">
        <v>151</v>
      </c>
      <c r="H64" s="67" t="s">
        <v>105</v>
      </c>
      <c r="I64" s="60" t="s">
        <v>69</v>
      </c>
      <c r="J64" s="61">
        <v>22242.291000000001</v>
      </c>
      <c r="K64" s="61">
        <v>26904.677433000001</v>
      </c>
      <c r="L64" s="57" t="s">
        <v>152</v>
      </c>
      <c r="M64" s="57">
        <v>41</v>
      </c>
      <c r="N64" s="61">
        <v>6361</v>
      </c>
      <c r="O64" s="61">
        <v>50000</v>
      </c>
      <c r="P64" s="58">
        <v>4229630</v>
      </c>
      <c r="Q64" s="59">
        <v>8.11</v>
      </c>
      <c r="R64" s="59">
        <v>18.690000000000001</v>
      </c>
      <c r="S64" s="59">
        <v>12.48</v>
      </c>
      <c r="T64" s="59">
        <v>62.82</v>
      </c>
      <c r="U64" s="59">
        <v>322.97000000000003</v>
      </c>
      <c r="V64" s="60">
        <v>67</v>
      </c>
      <c r="W64" s="60">
        <v>71</v>
      </c>
      <c r="X64" s="60">
        <v>3</v>
      </c>
      <c r="Y64" s="60">
        <v>29</v>
      </c>
      <c r="Z64" s="61">
        <v>70</v>
      </c>
      <c r="AA64" s="111">
        <f t="shared" si="12"/>
        <v>1.4840561986083188E-2</v>
      </c>
      <c r="AB64" s="101">
        <f t="shared" si="13"/>
        <v>1.0536799010119062</v>
      </c>
      <c r="AC64" s="101">
        <f t="shared" si="14"/>
        <v>9.8697979691780542E-4</v>
      </c>
      <c r="AD64" s="101">
        <f t="shared" si="15"/>
        <v>7.0075565581164179E-2</v>
      </c>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row>
    <row r="65" spans="1:60" s="101" customFormat="1" ht="67.5" customHeight="1" thickBot="1">
      <c r="C65" s="65"/>
      <c r="D65" s="65"/>
      <c r="E65" s="63">
        <v>58</v>
      </c>
      <c r="F65" s="163" t="s">
        <v>226</v>
      </c>
      <c r="G65" s="172" t="s">
        <v>245</v>
      </c>
      <c r="H65" s="68" t="s">
        <v>105</v>
      </c>
      <c r="I65" s="15" t="s">
        <v>69</v>
      </c>
      <c r="J65" s="16">
        <v>20314</v>
      </c>
      <c r="K65" s="16">
        <v>24520.7088</v>
      </c>
      <c r="L65" s="2" t="s">
        <v>246</v>
      </c>
      <c r="M65" s="2">
        <v>6</v>
      </c>
      <c r="N65" s="16">
        <v>16308</v>
      </c>
      <c r="O65" s="16">
        <v>50000</v>
      </c>
      <c r="P65" s="13">
        <v>1503600</v>
      </c>
      <c r="Q65" s="14">
        <v>10.23</v>
      </c>
      <c r="R65" s="14">
        <v>18.75</v>
      </c>
      <c r="S65" s="14">
        <v>12.12</v>
      </c>
      <c r="T65" s="14" t="s">
        <v>69</v>
      </c>
      <c r="U65" s="14">
        <v>50.37</v>
      </c>
      <c r="V65" s="15">
        <v>23</v>
      </c>
      <c r="W65" s="15">
        <v>10</v>
      </c>
      <c r="X65" s="15">
        <v>2</v>
      </c>
      <c r="Y65" s="15">
        <v>90</v>
      </c>
      <c r="Z65" s="16">
        <v>25</v>
      </c>
      <c r="AA65" s="111">
        <f t="shared" si="12"/>
        <v>1.3525570034998883E-2</v>
      </c>
      <c r="AB65" s="101">
        <f t="shared" si="13"/>
        <v>0.13525570034998882</v>
      </c>
      <c r="AC65" s="101">
        <f t="shared" si="14"/>
        <v>8.9952552867332666E-4</v>
      </c>
      <c r="AD65" s="101">
        <f t="shared" si="15"/>
        <v>8.9952552867332662E-3</v>
      </c>
    </row>
    <row r="66" spans="1:60" s="102" customFormat="1" ht="67.5" customHeight="1" thickBot="1">
      <c r="A66" s="101"/>
      <c r="B66" s="101"/>
      <c r="C66" s="65"/>
      <c r="D66" s="65"/>
      <c r="E66" s="62">
        <v>59</v>
      </c>
      <c r="F66" s="167" t="s">
        <v>127</v>
      </c>
      <c r="G66" s="171" t="s">
        <v>128</v>
      </c>
      <c r="H66" s="67" t="s">
        <v>105</v>
      </c>
      <c r="I66" s="60" t="s">
        <v>69</v>
      </c>
      <c r="J66" s="61">
        <v>23008.670501000001</v>
      </c>
      <c r="K66" s="61">
        <v>24085.336394000002</v>
      </c>
      <c r="L66" s="57" t="s">
        <v>129</v>
      </c>
      <c r="M66" s="57">
        <v>55</v>
      </c>
      <c r="N66" s="61">
        <v>5821</v>
      </c>
      <c r="O66" s="61">
        <v>50000</v>
      </c>
      <c r="P66" s="58">
        <v>4137663</v>
      </c>
      <c r="Q66" s="59">
        <v>3.99</v>
      </c>
      <c r="R66" s="59">
        <v>8.14</v>
      </c>
      <c r="S66" s="59">
        <v>6.61</v>
      </c>
      <c r="T66" s="59">
        <v>55.43</v>
      </c>
      <c r="U66" s="59">
        <v>313.67</v>
      </c>
      <c r="V66" s="60">
        <v>8</v>
      </c>
      <c r="W66" s="60">
        <v>4</v>
      </c>
      <c r="X66" s="60">
        <v>3</v>
      </c>
      <c r="Y66" s="60">
        <v>96</v>
      </c>
      <c r="Z66" s="61">
        <v>11</v>
      </c>
      <c r="AA66" s="111">
        <f t="shared" si="12"/>
        <v>1.328541955579826E-2</v>
      </c>
      <c r="AB66" s="101">
        <f t="shared" si="13"/>
        <v>5.3141678223193038E-2</v>
      </c>
      <c r="AC66" s="101">
        <f t="shared" si="14"/>
        <v>8.8355418800486574E-4</v>
      </c>
      <c r="AD66" s="101">
        <f t="shared" si="15"/>
        <v>3.5342167520194629E-3</v>
      </c>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row>
    <row r="67" spans="1:60" s="101" customFormat="1" ht="67.5" customHeight="1" thickBot="1">
      <c r="C67" s="65"/>
      <c r="D67" s="65"/>
      <c r="E67" s="63">
        <v>60</v>
      </c>
      <c r="F67" s="163" t="s">
        <v>167</v>
      </c>
      <c r="G67" s="172" t="s">
        <v>168</v>
      </c>
      <c r="H67" s="68" t="s">
        <v>105</v>
      </c>
      <c r="I67" s="15"/>
      <c r="J67" s="16">
        <v>23328</v>
      </c>
      <c r="K67" s="16">
        <v>23338.082547999998</v>
      </c>
      <c r="L67" s="2" t="s">
        <v>169</v>
      </c>
      <c r="M67" s="2">
        <v>36</v>
      </c>
      <c r="N67" s="16">
        <v>8644</v>
      </c>
      <c r="O67" s="16">
        <v>50000</v>
      </c>
      <c r="P67" s="13">
        <v>2699917</v>
      </c>
      <c r="Q67" s="14">
        <v>3.6</v>
      </c>
      <c r="R67" s="14">
        <v>5.64</v>
      </c>
      <c r="S67" s="14">
        <v>3.45</v>
      </c>
      <c r="T67" s="14">
        <v>27.07</v>
      </c>
      <c r="U67" s="14">
        <v>169.35</v>
      </c>
      <c r="V67" s="15">
        <v>22</v>
      </c>
      <c r="W67" s="15">
        <v>8</v>
      </c>
      <c r="X67" s="15">
        <v>9</v>
      </c>
      <c r="Y67" s="15">
        <v>92</v>
      </c>
      <c r="Z67" s="16">
        <v>31</v>
      </c>
      <c r="AA67" s="111">
        <f t="shared" si="12"/>
        <v>1.28732359476313E-2</v>
      </c>
      <c r="AB67" s="101">
        <f t="shared" si="13"/>
        <v>0.1029858875810504</v>
      </c>
      <c r="AC67" s="101">
        <f t="shared" si="14"/>
        <v>8.5614168878394886E-4</v>
      </c>
      <c r="AD67" s="101">
        <f t="shared" si="15"/>
        <v>6.8491335102715909E-3</v>
      </c>
    </row>
    <row r="68" spans="1:60" s="102" customFormat="1" ht="67.5" customHeight="1" thickBot="1">
      <c r="A68" s="101"/>
      <c r="B68" s="101"/>
      <c r="C68" s="65"/>
      <c r="D68" s="65"/>
      <c r="E68" s="62">
        <v>61</v>
      </c>
      <c r="F68" s="167" t="s">
        <v>222</v>
      </c>
      <c r="G68" s="171" t="s">
        <v>174</v>
      </c>
      <c r="H68" s="67" t="s">
        <v>105</v>
      </c>
      <c r="I68" s="60" t="s">
        <v>69</v>
      </c>
      <c r="J68" s="61">
        <v>16349</v>
      </c>
      <c r="K68" s="61">
        <v>22619.021117</v>
      </c>
      <c r="L68" s="57" t="s">
        <v>223</v>
      </c>
      <c r="M68" s="57">
        <v>11</v>
      </c>
      <c r="N68" s="61">
        <v>11263</v>
      </c>
      <c r="O68" s="61">
        <v>50000</v>
      </c>
      <c r="P68" s="58">
        <v>2008259</v>
      </c>
      <c r="Q68" s="59">
        <v>31.52</v>
      </c>
      <c r="R68" s="59">
        <v>34.630000000000003</v>
      </c>
      <c r="S68" s="59">
        <v>34.049999999999997</v>
      </c>
      <c r="T68" s="59">
        <v>99.07</v>
      </c>
      <c r="U68" s="59">
        <v>99.35</v>
      </c>
      <c r="V68" s="60">
        <v>9</v>
      </c>
      <c r="W68" s="60">
        <v>11</v>
      </c>
      <c r="X68" s="60">
        <v>5</v>
      </c>
      <c r="Y68" s="60">
        <v>89</v>
      </c>
      <c r="Z68" s="61">
        <v>14</v>
      </c>
      <c r="AA68" s="111">
        <f t="shared" si="12"/>
        <v>1.2476603214712218E-2</v>
      </c>
      <c r="AB68" s="101">
        <f t="shared" si="13"/>
        <v>0.1372426353618344</v>
      </c>
      <c r="AC68" s="101">
        <f t="shared" si="14"/>
        <v>8.2976340913695627E-4</v>
      </c>
      <c r="AD68" s="101">
        <f t="shared" si="15"/>
        <v>9.1273975005065188E-3</v>
      </c>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row>
    <row r="69" spans="1:60" s="101" customFormat="1" ht="67.5" customHeight="1" thickBot="1">
      <c r="C69" s="65"/>
      <c r="D69" s="65"/>
      <c r="E69" s="63">
        <v>62</v>
      </c>
      <c r="F69" s="163" t="s">
        <v>187</v>
      </c>
      <c r="G69" s="172" t="s">
        <v>188</v>
      </c>
      <c r="H69" s="68" t="s">
        <v>105</v>
      </c>
      <c r="I69" s="15" t="s">
        <v>69</v>
      </c>
      <c r="J69" s="16">
        <v>20275.827903000001</v>
      </c>
      <c r="K69" s="16">
        <v>22152.158180999999</v>
      </c>
      <c r="L69" s="2" t="s">
        <v>189</v>
      </c>
      <c r="M69" s="2">
        <v>29</v>
      </c>
      <c r="N69" s="16">
        <v>10247</v>
      </c>
      <c r="O69" s="16">
        <v>50000</v>
      </c>
      <c r="P69" s="13">
        <v>2161819</v>
      </c>
      <c r="Q69" s="14">
        <v>-0.55000000000000004</v>
      </c>
      <c r="R69" s="14">
        <v>2.87</v>
      </c>
      <c r="S69" s="14">
        <v>-3.36</v>
      </c>
      <c r="T69" s="14">
        <v>38.47</v>
      </c>
      <c r="U69" s="14">
        <v>115.03</v>
      </c>
      <c r="V69" s="15">
        <v>25</v>
      </c>
      <c r="W69" s="15">
        <v>17</v>
      </c>
      <c r="X69" s="15">
        <v>5</v>
      </c>
      <c r="Y69" s="15">
        <v>83</v>
      </c>
      <c r="Z69" s="16">
        <v>30</v>
      </c>
      <c r="AA69" s="111">
        <f t="shared" si="12"/>
        <v>1.2219082627150197E-2</v>
      </c>
      <c r="AB69" s="101">
        <f t="shared" si="13"/>
        <v>0.20772440466155334</v>
      </c>
      <c r="AC69" s="101">
        <f t="shared" si="14"/>
        <v>8.1263685978845695E-4</v>
      </c>
      <c r="AD69" s="101">
        <f t="shared" si="15"/>
        <v>1.3814826616403769E-2</v>
      </c>
    </row>
    <row r="70" spans="1:60" s="102" customFormat="1" ht="67.5" customHeight="1" thickBot="1">
      <c r="A70" s="101"/>
      <c r="B70" s="101"/>
      <c r="C70" s="65"/>
      <c r="D70" s="65"/>
      <c r="E70" s="62">
        <v>63</v>
      </c>
      <c r="F70" s="167" t="s">
        <v>111</v>
      </c>
      <c r="G70" s="171" t="s">
        <v>112</v>
      </c>
      <c r="H70" s="67" t="s">
        <v>105</v>
      </c>
      <c r="I70" s="60" t="s">
        <v>69</v>
      </c>
      <c r="J70" s="61">
        <v>24130.785026000001</v>
      </c>
      <c r="K70" s="61">
        <v>21453.610465999998</v>
      </c>
      <c r="L70" s="57" t="s">
        <v>113</v>
      </c>
      <c r="M70" s="57">
        <v>61</v>
      </c>
      <c r="N70" s="61">
        <v>5987</v>
      </c>
      <c r="O70" s="61">
        <v>50000</v>
      </c>
      <c r="P70" s="58">
        <v>3583365</v>
      </c>
      <c r="Q70" s="59">
        <v>5.24</v>
      </c>
      <c r="R70" s="59">
        <v>11.9</v>
      </c>
      <c r="S70" s="59">
        <v>12.54</v>
      </c>
      <c r="T70" s="59">
        <v>42.91</v>
      </c>
      <c r="U70" s="59">
        <v>256.68</v>
      </c>
      <c r="V70" s="60">
        <v>1</v>
      </c>
      <c r="W70" s="60">
        <v>1</v>
      </c>
      <c r="X70" s="60">
        <v>3</v>
      </c>
      <c r="Y70" s="60">
        <v>99</v>
      </c>
      <c r="Z70" s="61">
        <v>4</v>
      </c>
      <c r="AA70" s="111">
        <f t="shared" si="12"/>
        <v>1.1833765215688545E-2</v>
      </c>
      <c r="AB70" s="101">
        <f t="shared" si="13"/>
        <v>1.1833765215688545E-2</v>
      </c>
      <c r="AC70" s="101">
        <f t="shared" si="14"/>
        <v>7.8701111186395484E-4</v>
      </c>
      <c r="AD70" s="101">
        <f t="shared" si="15"/>
        <v>7.8701111186395484E-4</v>
      </c>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row>
    <row r="71" spans="1:60" s="101" customFormat="1" ht="67.5" customHeight="1" thickBot="1">
      <c r="C71" s="65"/>
      <c r="D71" s="65"/>
      <c r="E71" s="63">
        <v>64</v>
      </c>
      <c r="F71" s="163" t="s">
        <v>229</v>
      </c>
      <c r="G71" s="172" t="s">
        <v>230</v>
      </c>
      <c r="H71" s="68" t="s">
        <v>105</v>
      </c>
      <c r="I71" s="15" t="s">
        <v>69</v>
      </c>
      <c r="J71" s="16">
        <v>18124</v>
      </c>
      <c r="K71" s="16">
        <v>21350.135917</v>
      </c>
      <c r="L71" s="2" t="s">
        <v>241</v>
      </c>
      <c r="M71" s="2">
        <v>8</v>
      </c>
      <c r="N71" s="16">
        <v>11891</v>
      </c>
      <c r="O71" s="16">
        <v>50000</v>
      </c>
      <c r="P71" s="13">
        <v>1795487</v>
      </c>
      <c r="Q71" s="14">
        <v>12.64</v>
      </c>
      <c r="R71" s="14">
        <v>22.83</v>
      </c>
      <c r="S71" s="14">
        <v>17.04</v>
      </c>
      <c r="T71" s="14">
        <v>79.55</v>
      </c>
      <c r="U71" s="14">
        <v>79.55</v>
      </c>
      <c r="V71" s="15">
        <v>62</v>
      </c>
      <c r="W71" s="15">
        <v>91</v>
      </c>
      <c r="X71" s="15">
        <v>3</v>
      </c>
      <c r="Y71" s="15">
        <v>9</v>
      </c>
      <c r="Z71" s="16">
        <v>65</v>
      </c>
      <c r="AA71" s="111">
        <f t="shared" si="12"/>
        <v>1.1776688877856932E-2</v>
      </c>
      <c r="AB71" s="101">
        <f t="shared" si="13"/>
        <v>1.0716786878849809</v>
      </c>
      <c r="AC71" s="101">
        <f t="shared" si="14"/>
        <v>7.8321521839477999E-4</v>
      </c>
      <c r="AD71" s="101">
        <f t="shared" si="15"/>
        <v>7.1272584873924974E-2</v>
      </c>
    </row>
    <row r="72" spans="1:60" s="102" customFormat="1" ht="67.5" customHeight="1" thickBot="1">
      <c r="A72" s="101"/>
      <c r="B72" s="101"/>
      <c r="C72" s="65"/>
      <c r="D72" s="65"/>
      <c r="E72" s="62">
        <v>65</v>
      </c>
      <c r="F72" s="167" t="s">
        <v>158</v>
      </c>
      <c r="G72" s="171" t="s">
        <v>159</v>
      </c>
      <c r="H72" s="67" t="s">
        <v>105</v>
      </c>
      <c r="I72" s="60" t="s">
        <v>69</v>
      </c>
      <c r="J72" s="61">
        <v>16074</v>
      </c>
      <c r="K72" s="61">
        <v>18329.378400000001</v>
      </c>
      <c r="L72" s="57" t="s">
        <v>157</v>
      </c>
      <c r="M72" s="57">
        <v>37</v>
      </c>
      <c r="N72" s="61">
        <v>5692</v>
      </c>
      <c r="O72" s="61">
        <v>50000</v>
      </c>
      <c r="P72" s="58">
        <v>3220200</v>
      </c>
      <c r="Q72" s="59">
        <v>6.39</v>
      </c>
      <c r="R72" s="59">
        <v>14.64</v>
      </c>
      <c r="S72" s="59">
        <v>7.54</v>
      </c>
      <c r="T72" s="59">
        <v>69.28</v>
      </c>
      <c r="U72" s="59">
        <v>221.71</v>
      </c>
      <c r="V72" s="60">
        <v>26</v>
      </c>
      <c r="W72" s="60">
        <v>6</v>
      </c>
      <c r="X72" s="60">
        <v>3</v>
      </c>
      <c r="Y72" s="60">
        <v>94</v>
      </c>
      <c r="Z72" s="61">
        <v>29</v>
      </c>
      <c r="AA72" s="111">
        <f t="shared" si="12"/>
        <v>1.0110445553156105E-2</v>
      </c>
      <c r="AB72" s="101">
        <f t="shared" si="13"/>
        <v>6.0662673318936627E-2</v>
      </c>
      <c r="AC72" s="101">
        <f t="shared" si="14"/>
        <v>6.7240078294610527E-4</v>
      </c>
      <c r="AD72" s="101">
        <f t="shared" si="15"/>
        <v>4.0344046976766319E-3</v>
      </c>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row>
    <row r="73" spans="1:60" s="101" customFormat="1" ht="67.5" customHeight="1" thickBot="1">
      <c r="C73" s="65"/>
      <c r="D73" s="65"/>
      <c r="E73" s="63">
        <v>66</v>
      </c>
      <c r="F73" s="163" t="s">
        <v>136</v>
      </c>
      <c r="G73" s="172" t="s">
        <v>137</v>
      </c>
      <c r="H73" s="68" t="s">
        <v>105</v>
      </c>
      <c r="I73" s="15" t="s">
        <v>69</v>
      </c>
      <c r="J73" s="16">
        <v>13503</v>
      </c>
      <c r="K73" s="16">
        <v>17685.947887999999</v>
      </c>
      <c r="L73" s="2" t="s">
        <v>138</v>
      </c>
      <c r="M73" s="2">
        <v>46</v>
      </c>
      <c r="N73" s="16">
        <v>6293</v>
      </c>
      <c r="O73" s="16">
        <v>50000</v>
      </c>
      <c r="P73" s="13">
        <v>2810416</v>
      </c>
      <c r="Q73" s="14">
        <v>-1.92</v>
      </c>
      <c r="R73" s="14">
        <v>4.0599999999999996</v>
      </c>
      <c r="S73" s="14">
        <v>-0.84</v>
      </c>
      <c r="T73" s="14">
        <v>21.44</v>
      </c>
      <c r="U73" s="14">
        <v>180.42</v>
      </c>
      <c r="V73" s="15">
        <v>38</v>
      </c>
      <c r="W73" s="15">
        <v>11</v>
      </c>
      <c r="X73" s="15">
        <v>3</v>
      </c>
      <c r="Y73" s="15">
        <v>89</v>
      </c>
      <c r="Z73" s="16">
        <v>41</v>
      </c>
      <c r="AA73" s="111">
        <f t="shared" si="12"/>
        <v>9.7555306718737494E-3</v>
      </c>
      <c r="AB73" s="101">
        <f t="shared" si="13"/>
        <v>0.10731083739061124</v>
      </c>
      <c r="AC73" s="101">
        <f t="shared" si="14"/>
        <v>6.4879697213492062E-4</v>
      </c>
      <c r="AD73" s="101">
        <f t="shared" si="15"/>
        <v>7.136766693484127E-3</v>
      </c>
    </row>
    <row r="74" spans="1:60" s="102" customFormat="1" ht="67.5" customHeight="1" thickBot="1">
      <c r="A74" s="101"/>
      <c r="B74" s="101"/>
      <c r="C74" s="65"/>
      <c r="D74" s="65"/>
      <c r="E74" s="62">
        <v>67</v>
      </c>
      <c r="F74" s="167" t="s">
        <v>133</v>
      </c>
      <c r="G74" s="171" t="s">
        <v>134</v>
      </c>
      <c r="H74" s="67" t="s">
        <v>105</v>
      </c>
      <c r="I74" s="60" t="s">
        <v>69</v>
      </c>
      <c r="J74" s="61">
        <v>13042.328513</v>
      </c>
      <c r="K74" s="61">
        <v>15076.766465999999</v>
      </c>
      <c r="L74" s="57" t="s">
        <v>135</v>
      </c>
      <c r="M74" s="57">
        <v>47</v>
      </c>
      <c r="N74" s="61">
        <v>6641</v>
      </c>
      <c r="O74" s="61">
        <v>50000</v>
      </c>
      <c r="P74" s="58">
        <v>2270255</v>
      </c>
      <c r="Q74" s="59">
        <v>6.46</v>
      </c>
      <c r="R74" s="59">
        <v>16.04</v>
      </c>
      <c r="S74" s="59">
        <v>11.61</v>
      </c>
      <c r="T74" s="59">
        <v>17.82</v>
      </c>
      <c r="U74" s="59">
        <v>126.58</v>
      </c>
      <c r="V74" s="60">
        <v>21</v>
      </c>
      <c r="W74" s="60">
        <v>8</v>
      </c>
      <c r="X74" s="60">
        <v>2</v>
      </c>
      <c r="Y74" s="60">
        <v>92</v>
      </c>
      <c r="Z74" s="61">
        <v>23</v>
      </c>
      <c r="AA74" s="111">
        <f t="shared" si="12"/>
        <v>8.3163118326010869E-3</v>
      </c>
      <c r="AB74" s="101">
        <f t="shared" si="13"/>
        <v>6.6530494660808695E-2</v>
      </c>
      <c r="AC74" s="101">
        <f t="shared" si="14"/>
        <v>5.5308092586674868E-4</v>
      </c>
      <c r="AD74" s="101">
        <f t="shared" si="15"/>
        <v>4.4246474069339894E-3</v>
      </c>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row>
    <row r="75" spans="1:60" s="101" customFormat="1" ht="67.5" customHeight="1" thickBot="1">
      <c r="C75" s="65"/>
      <c r="D75" s="65"/>
      <c r="E75" s="63">
        <v>68</v>
      </c>
      <c r="F75" s="163" t="s">
        <v>178</v>
      </c>
      <c r="G75" s="172" t="s">
        <v>28</v>
      </c>
      <c r="H75" s="68" t="s">
        <v>105</v>
      </c>
      <c r="I75" s="15" t="s">
        <v>69</v>
      </c>
      <c r="J75" s="16">
        <v>13518.455464000001</v>
      </c>
      <c r="K75" s="16">
        <v>14165.936158</v>
      </c>
      <c r="L75" s="2" t="s">
        <v>179</v>
      </c>
      <c r="M75" s="2">
        <v>33</v>
      </c>
      <c r="N75" s="16">
        <v>7406</v>
      </c>
      <c r="O75" s="16">
        <v>50000</v>
      </c>
      <c r="P75" s="13">
        <v>1912765</v>
      </c>
      <c r="Q75" s="14">
        <v>0.46</v>
      </c>
      <c r="R75" s="14">
        <v>8</v>
      </c>
      <c r="S75" s="14">
        <v>5.89</v>
      </c>
      <c r="T75" s="14">
        <v>24.92</v>
      </c>
      <c r="U75" s="14">
        <v>90.57</v>
      </c>
      <c r="V75" s="15">
        <v>62</v>
      </c>
      <c r="W75" s="15">
        <v>15</v>
      </c>
      <c r="X75" s="15">
        <v>10</v>
      </c>
      <c r="Y75" s="15">
        <v>85</v>
      </c>
      <c r="Z75" s="16">
        <v>72</v>
      </c>
      <c r="AA75" s="111">
        <f t="shared" si="12"/>
        <v>7.8138998011489779E-3</v>
      </c>
      <c r="AB75" s="101">
        <f t="shared" si="13"/>
        <v>0.11720849701723467</v>
      </c>
      <c r="AC75" s="101">
        <f t="shared" si="14"/>
        <v>5.1966773536650556E-4</v>
      </c>
      <c r="AD75" s="101">
        <f t="shared" si="15"/>
        <v>7.7950160304975837E-3</v>
      </c>
    </row>
    <row r="76" spans="1:60" s="102" customFormat="1" ht="67.5" customHeight="1" thickBot="1">
      <c r="A76" s="101"/>
      <c r="B76" s="101"/>
      <c r="C76" s="65"/>
      <c r="D76" s="65"/>
      <c r="E76" s="62">
        <v>69</v>
      </c>
      <c r="F76" s="167" t="s">
        <v>211</v>
      </c>
      <c r="G76" s="171" t="s">
        <v>212</v>
      </c>
      <c r="H76" s="67" t="s">
        <v>105</v>
      </c>
      <c r="I76" s="60" t="s">
        <v>69</v>
      </c>
      <c r="J76" s="61">
        <v>11960.881715</v>
      </c>
      <c r="K76" s="61">
        <v>13221.130276</v>
      </c>
      <c r="L76" s="57" t="s">
        <v>213</v>
      </c>
      <c r="M76" s="57">
        <v>23</v>
      </c>
      <c r="N76" s="61">
        <v>6258</v>
      </c>
      <c r="O76" s="61">
        <v>50000</v>
      </c>
      <c r="P76" s="58">
        <v>2112677</v>
      </c>
      <c r="Q76" s="59">
        <v>5.64</v>
      </c>
      <c r="R76" s="59">
        <v>11.75</v>
      </c>
      <c r="S76" s="59">
        <v>8.9600000000000009</v>
      </c>
      <c r="T76" s="59">
        <v>57.14</v>
      </c>
      <c r="U76" s="59">
        <v>111.13</v>
      </c>
      <c r="V76" s="60">
        <v>32</v>
      </c>
      <c r="W76" s="60">
        <v>26</v>
      </c>
      <c r="X76" s="60">
        <v>2</v>
      </c>
      <c r="Y76" s="60">
        <v>74</v>
      </c>
      <c r="Z76" s="61">
        <v>34</v>
      </c>
      <c r="AA76" s="111">
        <f t="shared" si="12"/>
        <v>7.2927469164301689E-3</v>
      </c>
      <c r="AB76" s="101">
        <f t="shared" si="13"/>
        <v>0.18961141982718438</v>
      </c>
      <c r="AC76" s="101">
        <f t="shared" si="14"/>
        <v>4.8500817403687062E-4</v>
      </c>
      <c r="AD76" s="101">
        <f t="shared" si="15"/>
        <v>1.2610212524958636E-2</v>
      </c>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row>
    <row r="77" spans="1:60" s="101" customFormat="1" ht="67.5" customHeight="1" thickBot="1">
      <c r="C77" s="65"/>
      <c r="D77" s="65"/>
      <c r="E77" s="63">
        <v>70</v>
      </c>
      <c r="F77" s="163" t="s">
        <v>119</v>
      </c>
      <c r="G77" s="172" t="s">
        <v>120</v>
      </c>
      <c r="H77" s="68" t="s">
        <v>105</v>
      </c>
      <c r="I77" s="15" t="s">
        <v>69</v>
      </c>
      <c r="J77" s="16">
        <v>13095.144952000001</v>
      </c>
      <c r="K77" s="16">
        <v>13068.650807</v>
      </c>
      <c r="L77" s="2" t="s">
        <v>121</v>
      </c>
      <c r="M77" s="2">
        <v>57</v>
      </c>
      <c r="N77" s="16">
        <v>3566</v>
      </c>
      <c r="O77" s="16">
        <v>50000</v>
      </c>
      <c r="P77" s="13">
        <v>3664793</v>
      </c>
      <c r="Q77" s="14">
        <v>-2.14</v>
      </c>
      <c r="R77" s="14">
        <v>2.2999999999999998</v>
      </c>
      <c r="S77" s="14">
        <v>2.7</v>
      </c>
      <c r="T77" s="14">
        <v>46.44</v>
      </c>
      <c r="U77" s="14">
        <v>266.23</v>
      </c>
      <c r="V77" s="15">
        <v>44</v>
      </c>
      <c r="W77" s="15">
        <v>72</v>
      </c>
      <c r="X77" s="15">
        <v>1</v>
      </c>
      <c r="Y77" s="15">
        <v>28</v>
      </c>
      <c r="Z77" s="16">
        <v>45</v>
      </c>
      <c r="AA77" s="111">
        <f t="shared" si="12"/>
        <v>7.208639570525921E-3</v>
      </c>
      <c r="AB77" s="101">
        <f t="shared" si="13"/>
        <v>0.51902204907786631</v>
      </c>
      <c r="AC77" s="101">
        <f t="shared" si="14"/>
        <v>4.7941456839998734E-4</v>
      </c>
      <c r="AD77" s="101">
        <f t="shared" si="15"/>
        <v>3.4517848924799088E-2</v>
      </c>
    </row>
    <row r="78" spans="1:60" s="102" customFormat="1" ht="67.5" customHeight="1" thickBot="1">
      <c r="A78" s="101"/>
      <c r="B78" s="101"/>
      <c r="C78" s="65"/>
      <c r="D78" s="65"/>
      <c r="E78" s="62">
        <v>71</v>
      </c>
      <c r="F78" s="167" t="s">
        <v>207</v>
      </c>
      <c r="G78" s="171" t="s">
        <v>134</v>
      </c>
      <c r="H78" s="67" t="s">
        <v>105</v>
      </c>
      <c r="I78" s="60" t="s">
        <v>69</v>
      </c>
      <c r="J78" s="61">
        <v>11626.465990999999</v>
      </c>
      <c r="K78" s="61">
        <v>12873.946072999999</v>
      </c>
      <c r="L78" s="57" t="s">
        <v>208</v>
      </c>
      <c r="M78" s="57">
        <v>24</v>
      </c>
      <c r="N78" s="61">
        <v>14566</v>
      </c>
      <c r="O78" s="61">
        <v>50000</v>
      </c>
      <c r="P78" s="58">
        <v>883836</v>
      </c>
      <c r="Q78" s="59">
        <v>4.6900000000000004</v>
      </c>
      <c r="R78" s="59">
        <v>15.78</v>
      </c>
      <c r="S78" s="59">
        <v>9.14</v>
      </c>
      <c r="T78" s="59">
        <v>14.28</v>
      </c>
      <c r="U78" s="59">
        <v>-11.78</v>
      </c>
      <c r="V78" s="60">
        <v>251</v>
      </c>
      <c r="W78" s="60">
        <v>28</v>
      </c>
      <c r="X78" s="60">
        <v>6</v>
      </c>
      <c r="Y78" s="60">
        <v>72</v>
      </c>
      <c r="Z78" s="61">
        <v>257</v>
      </c>
      <c r="AA78" s="111">
        <f t="shared" si="12"/>
        <v>7.1012408596100749E-3</v>
      </c>
      <c r="AB78" s="101">
        <f t="shared" si="13"/>
        <v>0.19883474406908211</v>
      </c>
      <c r="AC78" s="101">
        <f t="shared" si="14"/>
        <v>4.7227195762902341E-4</v>
      </c>
      <c r="AD78" s="101">
        <f t="shared" si="15"/>
        <v>1.3223614813612655E-2</v>
      </c>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row>
    <row r="79" spans="1:60" s="101" customFormat="1" ht="67.5" customHeight="1" thickBot="1">
      <c r="C79" s="65"/>
      <c r="D79" s="65"/>
      <c r="E79" s="63">
        <v>72</v>
      </c>
      <c r="F79" s="163" t="s">
        <v>156</v>
      </c>
      <c r="G79" s="172" t="s">
        <v>35</v>
      </c>
      <c r="H79" s="68" t="s">
        <v>105</v>
      </c>
      <c r="I79" s="15" t="s">
        <v>69</v>
      </c>
      <c r="J79" s="16">
        <v>11517.001534000001</v>
      </c>
      <c r="K79" s="16">
        <v>12601.015624</v>
      </c>
      <c r="L79" s="2" t="s">
        <v>157</v>
      </c>
      <c r="M79" s="2">
        <v>37</v>
      </c>
      <c r="N79" s="16">
        <v>5925</v>
      </c>
      <c r="O79" s="16">
        <v>50000</v>
      </c>
      <c r="P79" s="13">
        <v>2126754</v>
      </c>
      <c r="Q79" s="14">
        <v>3.39</v>
      </c>
      <c r="R79" s="14">
        <v>9.6</v>
      </c>
      <c r="S79" s="14">
        <v>2.58</v>
      </c>
      <c r="T79" s="14">
        <v>31.99</v>
      </c>
      <c r="U79" s="14">
        <v>112.68</v>
      </c>
      <c r="V79" s="15">
        <v>15</v>
      </c>
      <c r="W79" s="15">
        <v>8</v>
      </c>
      <c r="X79" s="15">
        <v>6</v>
      </c>
      <c r="Y79" s="15">
        <v>92</v>
      </c>
      <c r="Z79" s="16">
        <v>21</v>
      </c>
      <c r="AA79" s="111">
        <f t="shared" si="12"/>
        <v>6.9506930131859462E-3</v>
      </c>
      <c r="AB79" s="101">
        <f t="shared" si="13"/>
        <v>5.560554410548757E-2</v>
      </c>
      <c r="AC79" s="101">
        <f t="shared" si="14"/>
        <v>4.6225968969540752E-4</v>
      </c>
      <c r="AD79" s="101">
        <f t="shared" si="15"/>
        <v>3.6980775175632602E-3</v>
      </c>
    </row>
    <row r="80" spans="1:60" s="102" customFormat="1" ht="67.5" customHeight="1" thickBot="1">
      <c r="A80" s="101"/>
      <c r="B80" s="101"/>
      <c r="C80" s="65"/>
      <c r="D80" s="65"/>
      <c r="E80" s="62">
        <v>73</v>
      </c>
      <c r="F80" s="167" t="s">
        <v>182</v>
      </c>
      <c r="G80" s="171" t="s">
        <v>183</v>
      </c>
      <c r="H80" s="67" t="s">
        <v>105</v>
      </c>
      <c r="I80" s="60" t="s">
        <v>69</v>
      </c>
      <c r="J80" s="61">
        <v>7266</v>
      </c>
      <c r="K80" s="61">
        <v>12444.146640000001</v>
      </c>
      <c r="L80" s="57" t="s">
        <v>184</v>
      </c>
      <c r="M80" s="57">
        <v>30</v>
      </c>
      <c r="N80" s="61">
        <v>6064</v>
      </c>
      <c r="O80" s="61">
        <v>50000</v>
      </c>
      <c r="P80" s="58">
        <v>2052135</v>
      </c>
      <c r="Q80" s="59">
        <v>14.09</v>
      </c>
      <c r="R80" s="59">
        <v>13.41</v>
      </c>
      <c r="S80" s="59">
        <v>9.66</v>
      </c>
      <c r="T80" s="59">
        <v>35.61</v>
      </c>
      <c r="U80" s="59">
        <v>105.23</v>
      </c>
      <c r="V80" s="60">
        <v>12</v>
      </c>
      <c r="W80" s="60">
        <v>3</v>
      </c>
      <c r="X80" s="60">
        <v>4</v>
      </c>
      <c r="Y80" s="60">
        <v>97</v>
      </c>
      <c r="Z80" s="61">
        <v>16</v>
      </c>
      <c r="AA80" s="111">
        <f t="shared" si="12"/>
        <v>6.8641644202844599E-3</v>
      </c>
      <c r="AB80" s="101">
        <f t="shared" si="13"/>
        <v>2.059249326085338E-2</v>
      </c>
      <c r="AC80" s="101">
        <f t="shared" si="14"/>
        <v>4.5650505768554298E-4</v>
      </c>
      <c r="AD80" s="101">
        <f t="shared" si="15"/>
        <v>1.3695151730566289E-3</v>
      </c>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row>
    <row r="81" spans="1:60" s="101" customFormat="1" ht="67.5" customHeight="1" thickBot="1">
      <c r="C81" s="65"/>
      <c r="D81" s="65"/>
      <c r="E81" s="63">
        <v>74</v>
      </c>
      <c r="F81" s="163" t="s">
        <v>242</v>
      </c>
      <c r="G81" s="172" t="s">
        <v>243</v>
      </c>
      <c r="H81" s="68" t="s">
        <v>105</v>
      </c>
      <c r="I81" s="15" t="s">
        <v>69</v>
      </c>
      <c r="J81" s="16">
        <v>10356.100718</v>
      </c>
      <c r="K81" s="16">
        <v>11946.164475</v>
      </c>
      <c r="L81" s="2" t="s">
        <v>244</v>
      </c>
      <c r="M81" s="2">
        <v>7</v>
      </c>
      <c r="N81" s="16">
        <v>7224</v>
      </c>
      <c r="O81" s="16">
        <v>50000</v>
      </c>
      <c r="P81" s="13">
        <v>1654895</v>
      </c>
      <c r="Q81" s="14">
        <v>10.68</v>
      </c>
      <c r="R81" s="14">
        <v>19.68</v>
      </c>
      <c r="S81" s="14">
        <v>17.05</v>
      </c>
      <c r="T81" s="14" t="s">
        <v>69</v>
      </c>
      <c r="U81" s="14">
        <v>65.5</v>
      </c>
      <c r="V81" s="15">
        <v>44</v>
      </c>
      <c r="W81" s="15">
        <v>58</v>
      </c>
      <c r="X81" s="15">
        <v>5</v>
      </c>
      <c r="Y81" s="15">
        <v>42</v>
      </c>
      <c r="Z81" s="16">
        <v>49</v>
      </c>
      <c r="AA81" s="111">
        <f t="shared" si="12"/>
        <v>6.589478533191021E-3</v>
      </c>
      <c r="AB81" s="101">
        <f t="shared" si="13"/>
        <v>0.38218975492507923</v>
      </c>
      <c r="AC81" s="101">
        <f t="shared" si="14"/>
        <v>4.3823692058171204E-4</v>
      </c>
      <c r="AD81" s="101">
        <f t="shared" si="15"/>
        <v>2.5417741393739299E-2</v>
      </c>
    </row>
    <row r="82" spans="1:60" s="102" customFormat="1" ht="67.5" customHeight="1" thickBot="1">
      <c r="A82" s="101"/>
      <c r="B82" s="101"/>
      <c r="C82" s="65"/>
      <c r="D82" s="65"/>
      <c r="E82" s="62">
        <v>75</v>
      </c>
      <c r="F82" s="167" t="s">
        <v>148</v>
      </c>
      <c r="G82" s="171" t="s">
        <v>20</v>
      </c>
      <c r="H82" s="67" t="s">
        <v>105</v>
      </c>
      <c r="I82" s="60" t="s">
        <v>69</v>
      </c>
      <c r="J82" s="61">
        <v>10053.450575999999</v>
      </c>
      <c r="K82" s="61">
        <v>11261.440887000001</v>
      </c>
      <c r="L82" s="57" t="s">
        <v>149</v>
      </c>
      <c r="M82" s="57">
        <v>41</v>
      </c>
      <c r="N82" s="61">
        <v>4092</v>
      </c>
      <c r="O82" s="61">
        <v>50000</v>
      </c>
      <c r="P82" s="58">
        <v>2752062</v>
      </c>
      <c r="Q82" s="59">
        <v>8.81</v>
      </c>
      <c r="R82" s="59">
        <v>12.3</v>
      </c>
      <c r="S82" s="59">
        <v>8.19</v>
      </c>
      <c r="T82" s="59">
        <v>23.82</v>
      </c>
      <c r="U82" s="59">
        <v>174.43</v>
      </c>
      <c r="V82" s="60">
        <v>5</v>
      </c>
      <c r="W82" s="60">
        <v>3</v>
      </c>
      <c r="X82" s="60">
        <v>5</v>
      </c>
      <c r="Y82" s="60">
        <v>97</v>
      </c>
      <c r="Z82" s="61">
        <v>10</v>
      </c>
      <c r="AA82" s="111">
        <f t="shared" si="12"/>
        <v>6.2117864803369165E-3</v>
      </c>
      <c r="AB82" s="101">
        <f t="shared" si="13"/>
        <v>1.8635359441010749E-2</v>
      </c>
      <c r="AC82" s="101">
        <f t="shared" si="14"/>
        <v>4.1311830135603959E-4</v>
      </c>
      <c r="AD82" s="101">
        <f t="shared" si="15"/>
        <v>1.2393549040681188E-3</v>
      </c>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row>
    <row r="83" spans="1:60" s="101" customFormat="1" ht="67.5" customHeight="1" thickBot="1">
      <c r="C83" s="65"/>
      <c r="D83" s="65"/>
      <c r="E83" s="63">
        <v>76</v>
      </c>
      <c r="F83" s="163" t="s">
        <v>153</v>
      </c>
      <c r="G83" s="172" t="s">
        <v>154</v>
      </c>
      <c r="H83" s="68" t="s">
        <v>105</v>
      </c>
      <c r="I83" s="15" t="s">
        <v>69</v>
      </c>
      <c r="J83" s="16">
        <v>6725</v>
      </c>
      <c r="K83" s="16">
        <v>11041.234812000001</v>
      </c>
      <c r="L83" s="2" t="s">
        <v>155</v>
      </c>
      <c r="M83" s="2">
        <v>38</v>
      </c>
      <c r="N83" s="16">
        <v>5094</v>
      </c>
      <c r="O83" s="16">
        <v>50000</v>
      </c>
      <c r="P83" s="13">
        <v>2167498</v>
      </c>
      <c r="Q83" s="14">
        <v>7.16</v>
      </c>
      <c r="R83" s="14">
        <v>11.3</v>
      </c>
      <c r="S83" s="14">
        <v>4.97</v>
      </c>
      <c r="T83" s="14">
        <v>17.52</v>
      </c>
      <c r="U83" s="14">
        <v>115.8</v>
      </c>
      <c r="V83" s="15">
        <v>35</v>
      </c>
      <c r="W83" s="15">
        <v>70</v>
      </c>
      <c r="X83" s="15">
        <v>5</v>
      </c>
      <c r="Y83" s="15">
        <v>30</v>
      </c>
      <c r="Z83" s="16">
        <v>40</v>
      </c>
      <c r="AA83" s="111">
        <f t="shared" si="12"/>
        <v>6.0903212847816914E-3</v>
      </c>
      <c r="AB83" s="101">
        <f t="shared" si="13"/>
        <v>0.42632248993471838</v>
      </c>
      <c r="AC83" s="101">
        <f t="shared" si="14"/>
        <v>4.0504019123095816E-4</v>
      </c>
      <c r="AD83" s="101">
        <f t="shared" si="15"/>
        <v>2.8352813386167072E-2</v>
      </c>
    </row>
    <row r="84" spans="1:60" s="102" customFormat="1" ht="67.5" customHeight="1" thickBot="1">
      <c r="A84" s="101"/>
      <c r="B84" s="101"/>
      <c r="C84" s="65"/>
      <c r="D84" s="65"/>
      <c r="E84" s="62">
        <v>77</v>
      </c>
      <c r="F84" s="167" t="s">
        <v>145</v>
      </c>
      <c r="G84" s="171" t="s">
        <v>146</v>
      </c>
      <c r="H84" s="67" t="s">
        <v>105</v>
      </c>
      <c r="I84" s="60" t="s">
        <v>69</v>
      </c>
      <c r="J84" s="61">
        <v>9320.3047650000008</v>
      </c>
      <c r="K84" s="61">
        <v>10782.984068</v>
      </c>
      <c r="L84" s="57" t="s">
        <v>147</v>
      </c>
      <c r="M84" s="57">
        <v>43</v>
      </c>
      <c r="N84" s="61">
        <v>5091</v>
      </c>
      <c r="O84" s="61">
        <v>50000</v>
      </c>
      <c r="P84" s="58">
        <v>2118048</v>
      </c>
      <c r="Q84" s="59">
        <v>5.29</v>
      </c>
      <c r="R84" s="59">
        <v>15.71</v>
      </c>
      <c r="S84" s="59">
        <v>11.23</v>
      </c>
      <c r="T84" s="59">
        <v>32.32</v>
      </c>
      <c r="U84" s="59">
        <v>111.81</v>
      </c>
      <c r="V84" s="60">
        <v>9</v>
      </c>
      <c r="W84" s="60">
        <v>2</v>
      </c>
      <c r="X84" s="60">
        <v>17</v>
      </c>
      <c r="Y84" s="60">
        <v>98</v>
      </c>
      <c r="Z84" s="61">
        <v>26</v>
      </c>
      <c r="AA84" s="111">
        <f t="shared" si="12"/>
        <v>5.9478707319427547E-3</v>
      </c>
      <c r="AB84" s="101">
        <f t="shared" si="13"/>
        <v>1.1895741463885509E-2</v>
      </c>
      <c r="AC84" s="101">
        <f t="shared" si="14"/>
        <v>3.9556643829332365E-4</v>
      </c>
      <c r="AD84" s="101">
        <f t="shared" si="15"/>
        <v>7.9113287658664729E-4</v>
      </c>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row>
    <row r="85" spans="1:60" s="101" customFormat="1" ht="67.5" customHeight="1" thickBot="1">
      <c r="C85" s="65"/>
      <c r="D85" s="65"/>
      <c r="E85" s="63">
        <v>78</v>
      </c>
      <c r="F85" s="163" t="s">
        <v>122</v>
      </c>
      <c r="G85" s="172" t="s">
        <v>123</v>
      </c>
      <c r="H85" s="68" t="s">
        <v>105</v>
      </c>
      <c r="I85" s="15" t="s">
        <v>69</v>
      </c>
      <c r="J85" s="16">
        <v>9934.2259460000005</v>
      </c>
      <c r="K85" s="16">
        <v>10372.400078999999</v>
      </c>
      <c r="L85" s="2" t="s">
        <v>124</v>
      </c>
      <c r="M85" s="2">
        <v>57</v>
      </c>
      <c r="N85" s="16">
        <v>5149</v>
      </c>
      <c r="O85" s="16">
        <v>50000</v>
      </c>
      <c r="P85" s="13">
        <v>2014449</v>
      </c>
      <c r="Q85" s="14">
        <v>0.44</v>
      </c>
      <c r="R85" s="14">
        <v>4.6100000000000003</v>
      </c>
      <c r="S85" s="14">
        <v>2.34</v>
      </c>
      <c r="T85" s="14">
        <v>16.239999999999998</v>
      </c>
      <c r="U85" s="14">
        <v>100.97</v>
      </c>
      <c r="V85" s="15">
        <v>5</v>
      </c>
      <c r="W85" s="15">
        <v>1</v>
      </c>
      <c r="X85" s="15">
        <v>4</v>
      </c>
      <c r="Y85" s="15">
        <v>99</v>
      </c>
      <c r="Z85" s="16">
        <v>9</v>
      </c>
      <c r="AA85" s="111">
        <f t="shared" si="12"/>
        <v>5.7213934900422793E-3</v>
      </c>
      <c r="AB85" s="101">
        <f t="shared" si="13"/>
        <v>5.7213934900422793E-3</v>
      </c>
      <c r="AC85" s="101">
        <f t="shared" si="14"/>
        <v>3.8050444384681606E-4</v>
      </c>
      <c r="AD85" s="101">
        <f t="shared" si="15"/>
        <v>3.8050444384681606E-4</v>
      </c>
    </row>
    <row r="86" spans="1:60" s="102" customFormat="1" ht="67.5" customHeight="1" thickBot="1">
      <c r="A86" s="101"/>
      <c r="B86" s="101"/>
      <c r="C86" s="65"/>
      <c r="D86" s="65"/>
      <c r="E86" s="62">
        <v>79</v>
      </c>
      <c r="F86" s="167" t="s">
        <v>192</v>
      </c>
      <c r="G86" s="171" t="s">
        <v>193</v>
      </c>
      <c r="H86" s="67" t="s">
        <v>105</v>
      </c>
      <c r="I86" s="60" t="s">
        <v>69</v>
      </c>
      <c r="J86" s="61">
        <v>9331.6178029999992</v>
      </c>
      <c r="K86" s="61">
        <v>10008.695175000001</v>
      </c>
      <c r="L86" s="57" t="s">
        <v>194</v>
      </c>
      <c r="M86" s="57">
        <v>28</v>
      </c>
      <c r="N86" s="61">
        <v>5001</v>
      </c>
      <c r="O86" s="61">
        <v>50000</v>
      </c>
      <c r="P86" s="58">
        <v>2001338</v>
      </c>
      <c r="Q86" s="59">
        <v>0.56999999999999995</v>
      </c>
      <c r="R86" s="59">
        <v>11.97</v>
      </c>
      <c r="S86" s="59">
        <v>3.4</v>
      </c>
      <c r="T86" s="59">
        <v>59.55</v>
      </c>
      <c r="U86" s="59">
        <v>98.1</v>
      </c>
      <c r="V86" s="60">
        <v>24</v>
      </c>
      <c r="W86" s="60">
        <v>28</v>
      </c>
      <c r="X86" s="60">
        <v>2</v>
      </c>
      <c r="Y86" s="60">
        <v>72</v>
      </c>
      <c r="Z86" s="61">
        <v>26</v>
      </c>
      <c r="AA86" s="111">
        <f t="shared" si="12"/>
        <v>5.5207746502180192E-3</v>
      </c>
      <c r="AB86" s="101">
        <f t="shared" si="13"/>
        <v>0.15458169020610454</v>
      </c>
      <c r="AC86" s="101">
        <f t="shared" si="14"/>
        <v>3.6716217675657274E-4</v>
      </c>
      <c r="AD86" s="101">
        <f t="shared" si="15"/>
        <v>1.0280540949184036E-2</v>
      </c>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row>
    <row r="87" spans="1:60" s="101" customFormat="1" ht="67.5" customHeight="1" thickBot="1">
      <c r="C87" s="65"/>
      <c r="D87" s="65"/>
      <c r="E87" s="63">
        <v>80</v>
      </c>
      <c r="F87" s="163" t="s">
        <v>190</v>
      </c>
      <c r="G87" s="172" t="s">
        <v>191</v>
      </c>
      <c r="H87" s="68" t="s">
        <v>105</v>
      </c>
      <c r="I87" s="15" t="s">
        <v>69</v>
      </c>
      <c r="J87" s="16">
        <v>8524.7818520000001</v>
      </c>
      <c r="K87" s="16">
        <v>9583.3822149999996</v>
      </c>
      <c r="L87" s="2" t="s">
        <v>189</v>
      </c>
      <c r="M87" s="2">
        <v>29</v>
      </c>
      <c r="N87" s="16">
        <v>4693</v>
      </c>
      <c r="O87" s="16">
        <v>50000</v>
      </c>
      <c r="P87" s="13">
        <v>2042058</v>
      </c>
      <c r="Q87" s="14">
        <v>7.9</v>
      </c>
      <c r="R87" s="14">
        <v>12.43</v>
      </c>
      <c r="S87" s="14">
        <v>10.73</v>
      </c>
      <c r="T87" s="14">
        <v>35.130000000000003</v>
      </c>
      <c r="U87" s="14">
        <v>103.05</v>
      </c>
      <c r="V87" s="15">
        <v>30</v>
      </c>
      <c r="W87" s="15">
        <v>35</v>
      </c>
      <c r="X87" s="15">
        <v>5</v>
      </c>
      <c r="Y87" s="15">
        <v>65</v>
      </c>
      <c r="Z87" s="16">
        <v>35</v>
      </c>
      <c r="AA87" s="111">
        <f t="shared" si="12"/>
        <v>5.2861729397131142E-3</v>
      </c>
      <c r="AB87" s="101">
        <f t="shared" si="13"/>
        <v>0.18501605288995901</v>
      </c>
      <c r="AC87" s="101">
        <f t="shared" si="14"/>
        <v>3.5155986002437381E-4</v>
      </c>
      <c r="AD87" s="101">
        <f t="shared" si="15"/>
        <v>1.2304595100853083E-2</v>
      </c>
    </row>
    <row r="88" spans="1:60" s="102" customFormat="1" ht="67.5" customHeight="1" thickBot="1">
      <c r="A88" s="101"/>
      <c r="B88" s="101"/>
      <c r="C88" s="65"/>
      <c r="D88" s="65"/>
      <c r="E88" s="62">
        <v>81</v>
      </c>
      <c r="F88" s="167" t="s">
        <v>163</v>
      </c>
      <c r="G88" s="171" t="s">
        <v>164</v>
      </c>
      <c r="H88" s="67" t="s">
        <v>105</v>
      </c>
      <c r="I88" s="60" t="s">
        <v>69</v>
      </c>
      <c r="J88" s="61">
        <v>8638</v>
      </c>
      <c r="K88" s="61">
        <v>9462.8278580000006</v>
      </c>
      <c r="L88" s="57" t="s">
        <v>162</v>
      </c>
      <c r="M88" s="57">
        <v>37</v>
      </c>
      <c r="N88" s="61">
        <v>5258</v>
      </c>
      <c r="O88" s="61">
        <v>50000</v>
      </c>
      <c r="P88" s="58">
        <v>1799701</v>
      </c>
      <c r="Q88" s="59">
        <v>1.63</v>
      </c>
      <c r="R88" s="59">
        <v>9.57</v>
      </c>
      <c r="S88" s="59">
        <v>3.24</v>
      </c>
      <c r="T88" s="59">
        <v>33.75</v>
      </c>
      <c r="U88" s="59">
        <v>78.83</v>
      </c>
      <c r="V88" s="60">
        <v>23</v>
      </c>
      <c r="W88" s="60">
        <v>4</v>
      </c>
      <c r="X88" s="60">
        <v>2</v>
      </c>
      <c r="Y88" s="60">
        <v>96</v>
      </c>
      <c r="Z88" s="61">
        <v>25</v>
      </c>
      <c r="AA88" s="111">
        <f t="shared" si="12"/>
        <v>5.2196754166632196E-3</v>
      </c>
      <c r="AB88" s="101">
        <f t="shared" si="13"/>
        <v>2.0878701666652878E-2</v>
      </c>
      <c r="AC88" s="101">
        <f t="shared" si="14"/>
        <v>3.4713740541269074E-4</v>
      </c>
      <c r="AD88" s="101">
        <f t="shared" si="15"/>
        <v>1.388549621650763E-3</v>
      </c>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row>
    <row r="89" spans="1:60" s="101" customFormat="1" ht="67.5" customHeight="1" thickBot="1">
      <c r="C89" s="65"/>
      <c r="D89" s="65"/>
      <c r="E89" s="63">
        <v>82</v>
      </c>
      <c r="F89" s="163" t="s">
        <v>185</v>
      </c>
      <c r="G89" s="172" t="s">
        <v>186</v>
      </c>
      <c r="H89" s="68" t="s">
        <v>105</v>
      </c>
      <c r="I89" s="15" t="s">
        <v>69</v>
      </c>
      <c r="J89" s="16">
        <v>8800</v>
      </c>
      <c r="K89" s="16">
        <v>9376.1071250000005</v>
      </c>
      <c r="L89" s="2" t="s">
        <v>184</v>
      </c>
      <c r="M89" s="2">
        <v>30</v>
      </c>
      <c r="N89" s="16">
        <v>4829</v>
      </c>
      <c r="O89" s="16">
        <v>50000</v>
      </c>
      <c r="P89" s="13">
        <v>1941625</v>
      </c>
      <c r="Q89" s="14">
        <v>1.93</v>
      </c>
      <c r="R89" s="14">
        <v>6.78</v>
      </c>
      <c r="S89" s="14" t="s">
        <v>369</v>
      </c>
      <c r="T89" s="14">
        <v>28.76</v>
      </c>
      <c r="U89" s="14">
        <v>93.71</v>
      </c>
      <c r="V89" s="15">
        <v>8</v>
      </c>
      <c r="W89" s="15">
        <v>7</v>
      </c>
      <c r="X89" s="15">
        <v>3</v>
      </c>
      <c r="Y89" s="15">
        <v>93</v>
      </c>
      <c r="Z89" s="16">
        <v>11</v>
      </c>
      <c r="AA89" s="111">
        <f t="shared" si="12"/>
        <v>5.1718404475664887E-3</v>
      </c>
      <c r="AB89" s="101">
        <f t="shared" si="13"/>
        <v>3.6202883132965422E-2</v>
      </c>
      <c r="AC89" s="101">
        <f t="shared" si="14"/>
        <v>3.4395611429117291E-4</v>
      </c>
      <c r="AD89" s="101">
        <f t="shared" si="15"/>
        <v>2.4076928000382105E-3</v>
      </c>
    </row>
    <row r="90" spans="1:60" s="102" customFormat="1" ht="67.5" customHeight="1" thickBot="1">
      <c r="A90" s="101"/>
      <c r="B90" s="101"/>
      <c r="C90" s="65"/>
      <c r="D90" s="65"/>
      <c r="E90" s="62">
        <v>83</v>
      </c>
      <c r="F90" s="167" t="s">
        <v>170</v>
      </c>
      <c r="G90" s="171" t="s">
        <v>171</v>
      </c>
      <c r="H90" s="67" t="s">
        <v>105</v>
      </c>
      <c r="I90" s="60" t="s">
        <v>69</v>
      </c>
      <c r="J90" s="61">
        <v>9391.8079440000001</v>
      </c>
      <c r="K90" s="61">
        <v>8797.7499169999992</v>
      </c>
      <c r="L90" s="57" t="s">
        <v>172</v>
      </c>
      <c r="M90" s="57">
        <v>36</v>
      </c>
      <c r="N90" s="61">
        <v>4990</v>
      </c>
      <c r="O90" s="61">
        <v>50000</v>
      </c>
      <c r="P90" s="58">
        <v>1763077</v>
      </c>
      <c r="Q90" s="59">
        <v>9.51</v>
      </c>
      <c r="R90" s="59">
        <v>15.55</v>
      </c>
      <c r="S90" s="59">
        <v>13.23</v>
      </c>
      <c r="T90" s="59">
        <v>11.69</v>
      </c>
      <c r="U90" s="59">
        <v>76.02</v>
      </c>
      <c r="V90" s="60">
        <v>44</v>
      </c>
      <c r="W90" s="60">
        <v>79</v>
      </c>
      <c r="X90" s="60">
        <v>1</v>
      </c>
      <c r="Y90" s="60">
        <v>21</v>
      </c>
      <c r="Z90" s="61">
        <v>45</v>
      </c>
      <c r="AA90" s="111">
        <f t="shared" si="12"/>
        <v>4.8528198602802667E-3</v>
      </c>
      <c r="AB90" s="101">
        <f t="shared" si="13"/>
        <v>0.38337276896214106</v>
      </c>
      <c r="AC90" s="101">
        <f t="shared" si="14"/>
        <v>3.2273947338851556E-4</v>
      </c>
      <c r="AD90" s="101">
        <f t="shared" si="15"/>
        <v>2.5496418397692729E-2</v>
      </c>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row>
    <row r="91" spans="1:60" s="101" customFormat="1" ht="67.5" customHeight="1" thickBot="1">
      <c r="E91" s="63">
        <v>84</v>
      </c>
      <c r="F91" s="163" t="s">
        <v>176</v>
      </c>
      <c r="G91" s="172" t="s">
        <v>65</v>
      </c>
      <c r="H91" s="68" t="s">
        <v>105</v>
      </c>
      <c r="I91" s="15" t="s">
        <v>69</v>
      </c>
      <c r="J91" s="16">
        <v>8136.5626339999999</v>
      </c>
      <c r="K91" s="16">
        <v>8766.2374579999996</v>
      </c>
      <c r="L91" s="2" t="s">
        <v>177</v>
      </c>
      <c r="M91" s="2">
        <v>33</v>
      </c>
      <c r="N91" s="16">
        <v>3848</v>
      </c>
      <c r="O91" s="16">
        <v>50000</v>
      </c>
      <c r="P91" s="13">
        <v>2278128</v>
      </c>
      <c r="Q91" s="14">
        <v>-1.85</v>
      </c>
      <c r="R91" s="14">
        <v>8.59</v>
      </c>
      <c r="S91" s="14">
        <v>6.96</v>
      </c>
      <c r="T91" s="14">
        <v>43.05</v>
      </c>
      <c r="U91" s="14">
        <v>127.58</v>
      </c>
      <c r="V91" s="15">
        <v>38</v>
      </c>
      <c r="W91" s="15">
        <v>27</v>
      </c>
      <c r="X91" s="15">
        <v>2</v>
      </c>
      <c r="Y91" s="15">
        <v>73</v>
      </c>
      <c r="Z91" s="16">
        <v>40</v>
      </c>
      <c r="AA91" s="111">
        <f t="shared" si="12"/>
        <v>4.8354376559298145E-3</v>
      </c>
      <c r="AB91" s="101">
        <f t="shared" si="13"/>
        <v>0.13055681671010499</v>
      </c>
      <c r="AC91" s="101">
        <f t="shared" si="14"/>
        <v>3.2158346025802355E-4</v>
      </c>
      <c r="AD91" s="101">
        <f t="shared" si="15"/>
        <v>8.6827534269666353E-3</v>
      </c>
    </row>
    <row r="92" spans="1:60" s="102" customFormat="1" ht="67.5" customHeight="1" thickBot="1">
      <c r="A92" s="101"/>
      <c r="B92" s="101"/>
      <c r="C92" s="65"/>
      <c r="D92" s="65"/>
      <c r="E92" s="62">
        <v>85</v>
      </c>
      <c r="F92" s="167" t="s">
        <v>165</v>
      </c>
      <c r="G92" s="171" t="s">
        <v>166</v>
      </c>
      <c r="H92" s="67" t="s">
        <v>105</v>
      </c>
      <c r="I92" s="60" t="s">
        <v>69</v>
      </c>
      <c r="J92" s="61">
        <v>6709.2491309999996</v>
      </c>
      <c r="K92" s="61">
        <v>8284.9986279999994</v>
      </c>
      <c r="L92" s="57" t="s">
        <v>31</v>
      </c>
      <c r="M92" s="57">
        <v>37</v>
      </c>
      <c r="N92" s="61">
        <v>2904</v>
      </c>
      <c r="O92" s="61">
        <v>50000</v>
      </c>
      <c r="P92" s="58">
        <v>2852960</v>
      </c>
      <c r="Q92" s="59">
        <v>2.77</v>
      </c>
      <c r="R92" s="59">
        <v>11.05</v>
      </c>
      <c r="S92" s="59">
        <v>9.2100000000000009</v>
      </c>
      <c r="T92" s="59">
        <v>42.54</v>
      </c>
      <c r="U92" s="59">
        <v>185.16</v>
      </c>
      <c r="V92" s="60">
        <v>21</v>
      </c>
      <c r="W92" s="60">
        <v>55</v>
      </c>
      <c r="X92" s="60">
        <v>2</v>
      </c>
      <c r="Y92" s="60">
        <v>45</v>
      </c>
      <c r="Z92" s="61">
        <v>23</v>
      </c>
      <c r="AA92" s="111">
        <f t="shared" si="12"/>
        <v>4.5699873562742872E-3</v>
      </c>
      <c r="AB92" s="101">
        <f t="shared" si="13"/>
        <v>0.25134930459508581</v>
      </c>
      <c r="AC92" s="101">
        <f t="shared" si="14"/>
        <v>3.0392954101349164E-4</v>
      </c>
      <c r="AD92" s="101">
        <f t="shared" si="15"/>
        <v>1.6716124755742041E-2</v>
      </c>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row>
    <row r="93" spans="1:60" s="101" customFormat="1" ht="67.5" customHeight="1" thickBot="1">
      <c r="E93" s="63">
        <v>86</v>
      </c>
      <c r="F93" s="163" t="s">
        <v>209</v>
      </c>
      <c r="G93" s="172" t="s">
        <v>210</v>
      </c>
      <c r="H93" s="68" t="s">
        <v>105</v>
      </c>
      <c r="I93" s="15" t="s">
        <v>69</v>
      </c>
      <c r="J93" s="16">
        <v>7074.5017550000002</v>
      </c>
      <c r="K93" s="16">
        <v>7843.6728370000001</v>
      </c>
      <c r="L93" s="2" t="s">
        <v>86</v>
      </c>
      <c r="M93" s="2">
        <v>24</v>
      </c>
      <c r="N93" s="16">
        <v>5592</v>
      </c>
      <c r="O93" s="16">
        <v>50000</v>
      </c>
      <c r="P93" s="13">
        <v>1402659</v>
      </c>
      <c r="Q93" s="14">
        <v>2.65</v>
      </c>
      <c r="R93" s="14">
        <v>10.89</v>
      </c>
      <c r="S93" s="14">
        <v>8.4700000000000006</v>
      </c>
      <c r="T93" s="14">
        <v>21.91</v>
      </c>
      <c r="U93" s="14">
        <v>39.979999999999997</v>
      </c>
      <c r="V93" s="15">
        <v>24</v>
      </c>
      <c r="W93" s="15">
        <v>11</v>
      </c>
      <c r="X93" s="15">
        <v>3</v>
      </c>
      <c r="Y93" s="15">
        <v>89</v>
      </c>
      <c r="Z93" s="16">
        <v>27</v>
      </c>
      <c r="AA93" s="111">
        <f t="shared" si="12"/>
        <v>4.3265530027607468E-3</v>
      </c>
      <c r="AB93" s="101">
        <f t="shared" si="13"/>
        <v>4.7592083030368215E-2</v>
      </c>
      <c r="AC93" s="101">
        <f t="shared" si="14"/>
        <v>2.8773980446450376E-4</v>
      </c>
      <c r="AD93" s="101">
        <f t="shared" si="15"/>
        <v>3.1651378491095415E-3</v>
      </c>
    </row>
    <row r="94" spans="1:60" s="102" customFormat="1" ht="67.5" customHeight="1" thickBot="1">
      <c r="A94" s="101"/>
      <c r="B94" s="101"/>
      <c r="C94" s="65"/>
      <c r="D94" s="65"/>
      <c r="E94" s="62">
        <v>87</v>
      </c>
      <c r="F94" s="167" t="s">
        <v>220</v>
      </c>
      <c r="G94" s="171" t="s">
        <v>220</v>
      </c>
      <c r="H94" s="67" t="s">
        <v>105</v>
      </c>
      <c r="I94" s="60" t="s">
        <v>69</v>
      </c>
      <c r="J94" s="61">
        <v>6965</v>
      </c>
      <c r="K94" s="61">
        <v>7529.6057270000001</v>
      </c>
      <c r="L94" s="57" t="s">
        <v>221</v>
      </c>
      <c r="M94" s="57">
        <v>19</v>
      </c>
      <c r="N94" s="61">
        <v>5537</v>
      </c>
      <c r="O94" s="61">
        <v>50000</v>
      </c>
      <c r="P94" s="58">
        <v>1359871</v>
      </c>
      <c r="Q94" s="59">
        <v>1.28</v>
      </c>
      <c r="R94" s="59">
        <v>8.5</v>
      </c>
      <c r="S94" s="59">
        <v>6.13</v>
      </c>
      <c r="T94" s="59">
        <v>22.46</v>
      </c>
      <c r="U94" s="59">
        <v>35.07</v>
      </c>
      <c r="V94" s="60">
        <v>9</v>
      </c>
      <c r="W94" s="60">
        <v>2</v>
      </c>
      <c r="X94" s="60">
        <v>3</v>
      </c>
      <c r="Y94" s="60">
        <v>98</v>
      </c>
      <c r="Z94" s="61">
        <v>12</v>
      </c>
      <c r="AA94" s="111">
        <f t="shared" si="12"/>
        <v>4.1533142629411749E-3</v>
      </c>
      <c r="AB94" s="101">
        <f t="shared" si="13"/>
        <v>8.3066285258823497E-3</v>
      </c>
      <c r="AC94" s="101">
        <f t="shared" si="14"/>
        <v>2.7621846609431549E-4</v>
      </c>
      <c r="AD94" s="101">
        <f t="shared" si="15"/>
        <v>5.5243693218863098E-4</v>
      </c>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row>
    <row r="95" spans="1:60" s="101" customFormat="1" ht="67.5" customHeight="1" thickBot="1">
      <c r="E95" s="63">
        <v>88</v>
      </c>
      <c r="F95" s="163" t="s">
        <v>214</v>
      </c>
      <c r="G95" s="172" t="s">
        <v>215</v>
      </c>
      <c r="H95" s="68" t="s">
        <v>105</v>
      </c>
      <c r="I95" s="15" t="s">
        <v>69</v>
      </c>
      <c r="J95" s="16">
        <v>5971.9468420000003</v>
      </c>
      <c r="K95" s="16">
        <v>6467.5850270000001</v>
      </c>
      <c r="L95" s="2" t="s">
        <v>216</v>
      </c>
      <c r="M95" s="2">
        <v>22</v>
      </c>
      <c r="N95" s="16">
        <v>5012</v>
      </c>
      <c r="O95" s="16">
        <v>50000</v>
      </c>
      <c r="P95" s="13">
        <v>1290420</v>
      </c>
      <c r="Q95" s="14">
        <v>4.5999999999999996</v>
      </c>
      <c r="R95" s="14">
        <v>8.3800000000000008</v>
      </c>
      <c r="S95" s="14">
        <v>4.6900000000000004</v>
      </c>
      <c r="T95" s="14">
        <v>8.51</v>
      </c>
      <c r="U95" s="14">
        <v>28.48</v>
      </c>
      <c r="V95" s="15">
        <v>4</v>
      </c>
      <c r="W95" s="15">
        <v>1</v>
      </c>
      <c r="X95" s="15">
        <v>2</v>
      </c>
      <c r="Y95" s="15">
        <v>99</v>
      </c>
      <c r="Z95" s="16">
        <v>6</v>
      </c>
      <c r="AA95" s="111">
        <f t="shared" si="12"/>
        <v>3.5675059376749601E-3</v>
      </c>
      <c r="AB95" s="101">
        <f t="shared" si="13"/>
        <v>3.5675059376749601E-3</v>
      </c>
      <c r="AC95" s="101">
        <f t="shared" si="14"/>
        <v>2.3725895887038415E-4</v>
      </c>
      <c r="AD95" s="101">
        <f t="shared" si="15"/>
        <v>2.3725895887038415E-4</v>
      </c>
    </row>
    <row r="96" spans="1:60" s="102" customFormat="1" ht="67.5" customHeight="1" thickBot="1">
      <c r="A96" s="101"/>
      <c r="B96" s="101"/>
      <c r="C96" s="65"/>
      <c r="D96" s="65"/>
      <c r="E96" s="62">
        <v>89</v>
      </c>
      <c r="F96" s="167" t="s">
        <v>248</v>
      </c>
      <c r="G96" s="171" t="s">
        <v>249</v>
      </c>
      <c r="H96" s="67" t="s">
        <v>105</v>
      </c>
      <c r="I96" s="60" t="s">
        <v>69</v>
      </c>
      <c r="J96" s="61">
        <v>6154.8835419999996</v>
      </c>
      <c r="K96" s="61">
        <v>5991.2913150000004</v>
      </c>
      <c r="L96" s="57" t="s">
        <v>261</v>
      </c>
      <c r="M96" s="57">
        <v>4</v>
      </c>
      <c r="N96" s="61">
        <v>5126</v>
      </c>
      <c r="O96" s="61">
        <v>50000</v>
      </c>
      <c r="P96" s="58">
        <v>1170424</v>
      </c>
      <c r="Q96" s="59">
        <v>11.37</v>
      </c>
      <c r="R96" s="59">
        <v>14.53</v>
      </c>
      <c r="S96" s="59">
        <v>17.2</v>
      </c>
      <c r="T96" s="59" t="s">
        <v>69</v>
      </c>
      <c r="U96" s="59">
        <v>17.05</v>
      </c>
      <c r="V96" s="60">
        <v>38</v>
      </c>
      <c r="W96" s="60">
        <v>33</v>
      </c>
      <c r="X96" s="60">
        <v>1</v>
      </c>
      <c r="Y96" s="60">
        <v>67</v>
      </c>
      <c r="Z96" s="61">
        <v>39</v>
      </c>
      <c r="AA96" s="111">
        <f t="shared" si="12"/>
        <v>3.3047833544319512E-3</v>
      </c>
      <c r="AB96" s="101">
        <f t="shared" si="13"/>
        <v>0.10905785069625439</v>
      </c>
      <c r="AC96" s="101">
        <f t="shared" si="14"/>
        <v>2.1978644791708816E-4</v>
      </c>
      <c r="AD96" s="101">
        <f t="shared" si="15"/>
        <v>7.2529527812639095E-3</v>
      </c>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row>
    <row r="97" spans="1:98" s="101" customFormat="1" ht="67.5" customHeight="1" thickBot="1">
      <c r="E97" s="63">
        <v>90</v>
      </c>
      <c r="F97" s="163" t="s">
        <v>205</v>
      </c>
      <c r="G97" s="172" t="s">
        <v>206</v>
      </c>
      <c r="H97" s="68" t="s">
        <v>105</v>
      </c>
      <c r="I97" s="15" t="s">
        <v>69</v>
      </c>
      <c r="J97" s="16">
        <v>4986</v>
      </c>
      <c r="K97" s="16">
        <v>5968.2335860000003</v>
      </c>
      <c r="L97" s="2" t="s">
        <v>38</v>
      </c>
      <c r="M97" s="2">
        <v>25</v>
      </c>
      <c r="N97" s="16">
        <v>5039</v>
      </c>
      <c r="O97" s="16">
        <v>50000</v>
      </c>
      <c r="P97" s="13">
        <v>1184409</v>
      </c>
      <c r="Q97" s="14">
        <v>6.87</v>
      </c>
      <c r="R97" s="14">
        <v>18.29</v>
      </c>
      <c r="S97" s="14">
        <v>13.15</v>
      </c>
      <c r="T97" s="14">
        <v>-0.44</v>
      </c>
      <c r="U97" s="14">
        <v>17.93</v>
      </c>
      <c r="V97" s="15">
        <v>26</v>
      </c>
      <c r="W97" s="15">
        <v>12</v>
      </c>
      <c r="X97" s="15">
        <v>1</v>
      </c>
      <c r="Y97" s="15">
        <v>88</v>
      </c>
      <c r="Z97" s="16">
        <v>27</v>
      </c>
      <c r="AA97" s="111">
        <f t="shared" si="12"/>
        <v>3.292064760896126E-3</v>
      </c>
      <c r="AB97" s="101">
        <f t="shared" si="13"/>
        <v>3.950477713075351E-2</v>
      </c>
      <c r="AC97" s="101">
        <f t="shared" si="14"/>
        <v>2.1894059080757706E-4</v>
      </c>
      <c r="AD97" s="101">
        <f t="shared" si="15"/>
        <v>2.6272870896909247E-3</v>
      </c>
    </row>
    <row r="98" spans="1:98" s="102" customFormat="1" ht="67.5" customHeight="1" thickBot="1">
      <c r="A98" s="101"/>
      <c r="B98" s="101"/>
      <c r="C98" s="101"/>
      <c r="D98" s="101"/>
      <c r="E98" s="62">
        <v>91</v>
      </c>
      <c r="F98" s="167" t="s">
        <v>370</v>
      </c>
      <c r="G98" s="171" t="s">
        <v>371</v>
      </c>
      <c r="H98" s="67" t="s">
        <v>105</v>
      </c>
      <c r="I98" s="60" t="s">
        <v>69</v>
      </c>
      <c r="J98" s="60" t="s">
        <v>69</v>
      </c>
      <c r="K98" s="61">
        <v>5017.5592189999998</v>
      </c>
      <c r="L98" s="57" t="s">
        <v>372</v>
      </c>
      <c r="M98" s="57">
        <v>1</v>
      </c>
      <c r="N98" s="61">
        <v>5020</v>
      </c>
      <c r="O98" s="61">
        <v>50000</v>
      </c>
      <c r="P98" s="58">
        <v>999514</v>
      </c>
      <c r="Q98" s="59" t="s">
        <v>69</v>
      </c>
      <c r="R98" s="59" t="s">
        <v>69</v>
      </c>
      <c r="S98" s="59" t="s">
        <v>69</v>
      </c>
      <c r="T98" s="59" t="s">
        <v>69</v>
      </c>
      <c r="U98" s="59">
        <v>-0.05</v>
      </c>
      <c r="V98" s="60">
        <v>10</v>
      </c>
      <c r="W98" s="60">
        <v>90</v>
      </c>
      <c r="X98" s="60">
        <v>1</v>
      </c>
      <c r="Y98" s="60">
        <v>10</v>
      </c>
      <c r="Z98" s="61">
        <v>11</v>
      </c>
      <c r="AA98" s="111">
        <f t="shared" si="12"/>
        <v>2.7676748325211054E-3</v>
      </c>
      <c r="AB98" s="101">
        <f t="shared" si="13"/>
        <v>0.24909073492689948</v>
      </c>
      <c r="AC98" s="101">
        <f t="shared" si="14"/>
        <v>1.8406574809618466E-4</v>
      </c>
      <c r="AD98" s="101">
        <f t="shared" si="15"/>
        <v>1.6565917328656619E-2</v>
      </c>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row>
    <row r="99" spans="1:98" s="101" customFormat="1" ht="67.5" customHeight="1" thickBot="1">
      <c r="E99" s="63">
        <v>92</v>
      </c>
      <c r="F99" s="169" t="s">
        <v>202</v>
      </c>
      <c r="G99" s="172" t="s">
        <v>203</v>
      </c>
      <c r="H99" s="68" t="s">
        <v>105</v>
      </c>
      <c r="I99" s="15" t="s">
        <v>69</v>
      </c>
      <c r="J99" s="16">
        <v>4398.0553129999998</v>
      </c>
      <c r="K99" s="16">
        <v>4801.5116470000003</v>
      </c>
      <c r="L99" s="2" t="s">
        <v>204</v>
      </c>
      <c r="M99" s="2">
        <v>25</v>
      </c>
      <c r="N99" s="16">
        <v>5127</v>
      </c>
      <c r="O99" s="16">
        <v>50000</v>
      </c>
      <c r="P99" s="13">
        <v>936515</v>
      </c>
      <c r="Q99" s="14">
        <v>3.5</v>
      </c>
      <c r="R99" s="14">
        <v>9.18</v>
      </c>
      <c r="S99" s="14">
        <v>6.47</v>
      </c>
      <c r="T99" s="14">
        <v>-12.46</v>
      </c>
      <c r="U99" s="14">
        <v>-6.59</v>
      </c>
      <c r="V99" s="15">
        <v>9</v>
      </c>
      <c r="W99" s="15">
        <v>65</v>
      </c>
      <c r="X99" s="15">
        <v>2</v>
      </c>
      <c r="Y99" s="15">
        <v>35</v>
      </c>
      <c r="Z99" s="16">
        <v>11</v>
      </c>
      <c r="AA99" s="111">
        <f t="shared" si="12"/>
        <v>2.6485034582426647E-3</v>
      </c>
      <c r="AB99" s="101">
        <f t="shared" si="13"/>
        <v>0.1721527247857732</v>
      </c>
      <c r="AC99" s="101">
        <f t="shared" si="14"/>
        <v>1.7614018982594869E-4</v>
      </c>
      <c r="AD99" s="101">
        <f t="shared" si="15"/>
        <v>1.1449112338686665E-2</v>
      </c>
    </row>
    <row r="100" spans="1:98" s="102" customFormat="1" ht="67.5" customHeight="1" thickBot="1">
      <c r="A100" s="101"/>
      <c r="B100" s="101"/>
      <c r="C100" s="101"/>
      <c r="D100" s="101"/>
      <c r="E100" s="62">
        <v>93</v>
      </c>
      <c r="F100" s="170" t="s">
        <v>200</v>
      </c>
      <c r="G100" s="171" t="s">
        <v>59</v>
      </c>
      <c r="H100" s="67" t="s">
        <v>105</v>
      </c>
      <c r="I100" s="60" t="s">
        <v>69</v>
      </c>
      <c r="J100" s="61">
        <v>7332.0503779999999</v>
      </c>
      <c r="K100" s="61">
        <v>4634.8605989999996</v>
      </c>
      <c r="L100" s="57" t="s">
        <v>201</v>
      </c>
      <c r="M100" s="57">
        <v>25</v>
      </c>
      <c r="N100" s="61">
        <v>3279</v>
      </c>
      <c r="O100" s="61">
        <v>50000</v>
      </c>
      <c r="P100" s="58">
        <v>1413499</v>
      </c>
      <c r="Q100" s="59">
        <v>2.99</v>
      </c>
      <c r="R100" s="59">
        <v>13.19</v>
      </c>
      <c r="S100" s="59">
        <v>8.9600000000000009</v>
      </c>
      <c r="T100" s="59">
        <v>38.950000000000003</v>
      </c>
      <c r="U100" s="59">
        <v>40.82</v>
      </c>
      <c r="V100" s="60">
        <v>20</v>
      </c>
      <c r="W100" s="60">
        <v>52</v>
      </c>
      <c r="X100" s="60">
        <v>2</v>
      </c>
      <c r="Y100" s="60">
        <v>48</v>
      </c>
      <c r="Z100" s="61">
        <v>22</v>
      </c>
      <c r="AA100" s="111">
        <f t="shared" si="12"/>
        <v>2.5565790999578027E-3</v>
      </c>
      <c r="AB100" s="101">
        <f t="shared" si="13"/>
        <v>0.13294211319780574</v>
      </c>
      <c r="AC100" s="101">
        <f t="shared" si="14"/>
        <v>1.7002670944987714E-4</v>
      </c>
      <c r="AD100" s="101">
        <f t="shared" si="15"/>
        <v>8.8413888913936121E-3</v>
      </c>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row>
    <row r="101" spans="1:98" s="105" customFormat="1" ht="75" customHeight="1" thickBot="1">
      <c r="A101" s="106"/>
      <c r="B101" s="106"/>
      <c r="C101" s="106"/>
      <c r="D101" s="106"/>
      <c r="E101" s="299" t="s">
        <v>224</v>
      </c>
      <c r="F101" s="300"/>
      <c r="G101" s="74" t="s">
        <v>69</v>
      </c>
      <c r="H101" s="73" t="s">
        <v>69</v>
      </c>
      <c r="I101" s="74" t="s">
        <v>69</v>
      </c>
      <c r="J101" s="75">
        <v>1451811</v>
      </c>
      <c r="K101" s="75">
        <v>1812915</v>
      </c>
      <c r="L101" s="75" t="s">
        <v>69</v>
      </c>
      <c r="M101" s="76" t="s">
        <v>69</v>
      </c>
      <c r="N101" s="75">
        <v>559224</v>
      </c>
      <c r="O101" s="75" t="s">
        <v>69</v>
      </c>
      <c r="P101" s="79" t="s">
        <v>69</v>
      </c>
      <c r="Q101" s="77">
        <v>5.7</v>
      </c>
      <c r="R101" s="77">
        <v>13.23</v>
      </c>
      <c r="S101" s="77">
        <v>10.08</v>
      </c>
      <c r="T101" s="80">
        <v>45.26</v>
      </c>
      <c r="U101" s="80">
        <v>175.78</v>
      </c>
      <c r="V101" s="75">
        <v>3123</v>
      </c>
      <c r="W101" s="75">
        <v>58.371666482664132</v>
      </c>
      <c r="X101" s="75">
        <v>224</v>
      </c>
      <c r="Y101" s="75">
        <f>100-W101</f>
        <v>41.628333517335868</v>
      </c>
      <c r="Z101" s="78">
        <v>3347</v>
      </c>
      <c r="AA101" s="112">
        <f>SUM(AA48:AA100)</f>
        <v>0.99999980036736424</v>
      </c>
      <c r="AB101" s="106">
        <f>SUM(AB48:AB100)</f>
        <v>58.371666482664132</v>
      </c>
      <c r="AC101" s="101">
        <f>SUM(AC4:AC100)</f>
        <v>0.99999998909918053</v>
      </c>
      <c r="AD101" s="101"/>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c r="BJ101" s="106"/>
      <c r="BK101" s="106"/>
      <c r="BL101" s="106"/>
      <c r="BM101" s="106"/>
      <c r="BN101" s="106"/>
      <c r="BO101" s="106"/>
      <c r="BP101" s="106"/>
      <c r="BQ101" s="106"/>
      <c r="BR101" s="106"/>
      <c r="BS101" s="106"/>
      <c r="BT101" s="106"/>
      <c r="BU101" s="106"/>
      <c r="BV101" s="106"/>
      <c r="BW101" s="106"/>
      <c r="BX101" s="106"/>
      <c r="BY101" s="106"/>
      <c r="BZ101" s="106"/>
      <c r="CA101" s="106"/>
      <c r="CB101" s="106"/>
      <c r="CC101" s="106"/>
      <c r="CD101" s="106"/>
      <c r="CE101" s="106"/>
      <c r="CF101" s="106"/>
      <c r="CG101" s="106"/>
      <c r="CH101" s="106"/>
      <c r="CI101" s="106"/>
      <c r="CJ101" s="106"/>
      <c r="CK101" s="106"/>
      <c r="CL101" s="106"/>
      <c r="CM101" s="106"/>
      <c r="CN101" s="106"/>
      <c r="CO101" s="106"/>
      <c r="CP101" s="106"/>
      <c r="CQ101" s="106"/>
      <c r="CR101" s="106"/>
      <c r="CS101" s="106"/>
      <c r="CT101" s="106"/>
    </row>
    <row r="102" spans="1:98" s="105" customFormat="1" ht="67.5" customHeight="1" thickBot="1">
      <c r="A102" s="106"/>
      <c r="B102" s="106"/>
      <c r="C102" s="106"/>
      <c r="D102" s="106"/>
      <c r="E102" s="299" t="s">
        <v>225</v>
      </c>
      <c r="F102" s="300"/>
      <c r="G102" s="74" t="s">
        <v>69</v>
      </c>
      <c r="H102" s="73" t="s">
        <v>69</v>
      </c>
      <c r="I102" s="74" t="s">
        <v>69</v>
      </c>
      <c r="J102" s="75">
        <v>24294764.404667001</v>
      </c>
      <c r="K102" s="75">
        <v>27259603</v>
      </c>
      <c r="L102" s="75" t="s">
        <v>69</v>
      </c>
      <c r="M102" s="76" t="s">
        <v>69</v>
      </c>
      <c r="N102" s="75">
        <v>24433634</v>
      </c>
      <c r="O102" s="75" t="s">
        <v>69</v>
      </c>
      <c r="P102" s="107" t="s">
        <v>69</v>
      </c>
      <c r="Q102" s="77" t="s">
        <v>69</v>
      </c>
      <c r="R102" s="77"/>
      <c r="S102" s="77" t="s">
        <v>69</v>
      </c>
      <c r="T102" s="108" t="s">
        <v>69</v>
      </c>
      <c r="U102" s="108" t="s">
        <v>69</v>
      </c>
      <c r="V102" s="78">
        <v>73130</v>
      </c>
      <c r="W102" s="75">
        <v>66.852543384467566</v>
      </c>
      <c r="X102" s="78">
        <v>817</v>
      </c>
      <c r="Y102" s="75">
        <f>100-W102</f>
        <v>33.147456615532434</v>
      </c>
      <c r="Z102" s="78">
        <v>73947</v>
      </c>
      <c r="AA102" s="112"/>
      <c r="AB102" s="106"/>
      <c r="AC102" s="101"/>
      <c r="AD102" s="106">
        <f>SUM(AD4:AD101)</f>
        <v>66.836732185009495</v>
      </c>
      <c r="AE102" s="106"/>
      <c r="AF102" s="106"/>
      <c r="AG102" s="106"/>
      <c r="AH102" s="106"/>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c r="BF102" s="106"/>
      <c r="BG102" s="106"/>
      <c r="BH102" s="106"/>
      <c r="BI102" s="106"/>
      <c r="BJ102" s="106"/>
      <c r="BK102" s="106"/>
      <c r="BL102" s="106"/>
      <c r="BM102" s="106"/>
      <c r="BN102" s="106"/>
      <c r="BO102" s="106"/>
      <c r="BP102" s="106"/>
      <c r="BQ102" s="106"/>
      <c r="BR102" s="106"/>
      <c r="BS102" s="106"/>
      <c r="BT102" s="106"/>
      <c r="BU102" s="106"/>
      <c r="BV102" s="106"/>
      <c r="BW102" s="106"/>
      <c r="BX102" s="106"/>
      <c r="BY102" s="106"/>
      <c r="BZ102" s="106"/>
      <c r="CA102" s="106"/>
      <c r="CB102" s="106"/>
      <c r="CC102" s="106"/>
      <c r="CD102" s="106"/>
      <c r="CE102" s="106"/>
      <c r="CF102" s="106"/>
      <c r="CG102" s="106"/>
      <c r="CH102" s="106"/>
      <c r="CI102" s="106"/>
      <c r="CJ102" s="106"/>
      <c r="CK102" s="106"/>
      <c r="CL102" s="106"/>
      <c r="CM102" s="106"/>
      <c r="CN102" s="106"/>
      <c r="CO102" s="106"/>
      <c r="CP102" s="106"/>
      <c r="CQ102" s="106"/>
      <c r="CR102" s="106"/>
      <c r="CS102" s="106"/>
      <c r="CT102" s="106"/>
    </row>
    <row r="103" spans="1:98" ht="30.75" customHeight="1">
      <c r="F103" s="389" t="s">
        <v>390</v>
      </c>
      <c r="G103" s="389"/>
      <c r="H103" s="389"/>
      <c r="I103" s="389"/>
      <c r="J103" s="389"/>
      <c r="K103" s="297"/>
    </row>
    <row r="105" spans="1:98">
      <c r="H105" s="298"/>
      <c r="I105" s="298"/>
      <c r="J105" s="298"/>
      <c r="K105" s="298"/>
    </row>
    <row r="106" spans="1:98">
      <c r="L106" s="298"/>
      <c r="M106" s="298"/>
      <c r="N106" s="298"/>
      <c r="O106" s="298"/>
      <c r="P106" s="298"/>
      <c r="Q106" s="298"/>
      <c r="R106" s="298"/>
    </row>
  </sheetData>
  <mergeCells count="8">
    <mergeCell ref="E102:F102"/>
    <mergeCell ref="F103:J103"/>
    <mergeCell ref="E2:Z2"/>
    <mergeCell ref="E30:F30"/>
    <mergeCell ref="E38:F38"/>
    <mergeCell ref="E45:F45"/>
    <mergeCell ref="E47:F47"/>
    <mergeCell ref="E101:F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BC108"/>
  <sheetViews>
    <sheetView rightToLeft="1" workbookViewId="0">
      <selection activeCell="B2" sqref="B2:J2"/>
    </sheetView>
  </sheetViews>
  <sheetFormatPr defaultRowHeight="18"/>
  <cols>
    <col min="1" max="1" width="3.125" style="23" customWidth="1"/>
    <col min="2" max="2" width="6.5" style="3" customWidth="1"/>
    <col min="3" max="3" width="29" customWidth="1"/>
    <col min="4" max="4" width="13.5" style="6" customWidth="1"/>
    <col min="5" max="5" width="10" style="4" customWidth="1"/>
    <col min="6" max="6" width="11.625" style="4" customWidth="1"/>
    <col min="7" max="7" width="10.625" style="4" customWidth="1"/>
    <col min="8" max="8" width="9.25" style="5" customWidth="1"/>
    <col min="9" max="9" width="9" style="5" customWidth="1"/>
    <col min="10" max="10" width="11.125" style="4" customWidth="1"/>
    <col min="11" max="15" width="9" style="256"/>
    <col min="16" max="55" width="9" style="23"/>
  </cols>
  <sheetData>
    <row r="1" spans="1:55" ht="18.75" thickBot="1">
      <c r="D1" s="17"/>
    </row>
    <row r="2" spans="1:55" s="180" customFormat="1" ht="25.5" customHeight="1">
      <c r="A2" s="151"/>
      <c r="B2" s="329" t="s">
        <v>387</v>
      </c>
      <c r="C2" s="330"/>
      <c r="D2" s="330"/>
      <c r="E2" s="330"/>
      <c r="F2" s="330"/>
      <c r="G2" s="330"/>
      <c r="H2" s="330"/>
      <c r="I2" s="330"/>
      <c r="J2" s="331"/>
      <c r="K2" s="257"/>
      <c r="L2" s="257"/>
      <c r="M2" s="257"/>
      <c r="N2" s="257"/>
      <c r="O2" s="257"/>
      <c r="P2" s="152"/>
      <c r="Q2" s="152"/>
      <c r="R2" s="152"/>
      <c r="S2" s="152"/>
      <c r="T2" s="152"/>
      <c r="U2" s="152"/>
      <c r="V2" s="152"/>
      <c r="W2" s="152"/>
      <c r="X2" s="152"/>
      <c r="Y2" s="152"/>
      <c r="Z2" s="152"/>
      <c r="AA2" s="152"/>
      <c r="AB2" s="152"/>
      <c r="AC2" s="152"/>
      <c r="AD2" s="152"/>
      <c r="AE2" s="152"/>
      <c r="AF2" s="152"/>
      <c r="AG2" s="152"/>
    </row>
    <row r="3" spans="1:55" s="144" customFormat="1" ht="17.25" customHeight="1">
      <c r="A3" s="151"/>
      <c r="B3" s="332" t="s">
        <v>262</v>
      </c>
      <c r="C3" s="335" t="s">
        <v>263</v>
      </c>
      <c r="D3" s="326" t="s">
        <v>264</v>
      </c>
      <c r="E3" s="341" t="s">
        <v>265</v>
      </c>
      <c r="F3" s="342"/>
      <c r="G3" s="342"/>
      <c r="H3" s="342"/>
      <c r="I3" s="343"/>
      <c r="J3" s="338" t="s">
        <v>266</v>
      </c>
      <c r="K3" s="257"/>
      <c r="L3" s="257"/>
      <c r="M3" s="257"/>
      <c r="N3" s="257"/>
      <c r="O3" s="257"/>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row>
    <row r="4" spans="1:55" s="144" customFormat="1" ht="14.25" customHeight="1">
      <c r="A4" s="151"/>
      <c r="B4" s="333"/>
      <c r="C4" s="336"/>
      <c r="D4" s="327"/>
      <c r="E4" s="323" t="s">
        <v>268</v>
      </c>
      <c r="F4" s="344" t="s">
        <v>269</v>
      </c>
      <c r="G4" s="177" t="s">
        <v>358</v>
      </c>
      <c r="H4" s="323" t="s">
        <v>270</v>
      </c>
      <c r="I4" s="323" t="s">
        <v>271</v>
      </c>
      <c r="J4" s="339"/>
      <c r="K4" s="257"/>
      <c r="L4" s="257"/>
      <c r="M4" s="257"/>
      <c r="N4" s="257"/>
      <c r="O4" s="257"/>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row>
    <row r="5" spans="1:55" s="144" customFormat="1" ht="14.25" customHeight="1">
      <c r="A5" s="151"/>
      <c r="B5" s="333"/>
      <c r="C5" s="336"/>
      <c r="D5" s="328" t="s">
        <v>267</v>
      </c>
      <c r="E5" s="324"/>
      <c r="F5" s="345"/>
      <c r="G5" s="145" t="s">
        <v>375</v>
      </c>
      <c r="H5" s="324"/>
      <c r="I5" s="324"/>
      <c r="J5" s="339"/>
      <c r="K5" s="257"/>
      <c r="L5" s="257"/>
      <c r="M5" s="257"/>
      <c r="N5" s="257"/>
      <c r="O5" s="257"/>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row>
    <row r="6" spans="1:55" s="144" customFormat="1" ht="14.25" customHeight="1">
      <c r="A6" s="151"/>
      <c r="B6" s="334"/>
      <c r="C6" s="337"/>
      <c r="D6" s="327"/>
      <c r="E6" s="325"/>
      <c r="F6" s="346"/>
      <c r="G6" s="178" t="s">
        <v>376</v>
      </c>
      <c r="H6" s="325"/>
      <c r="I6" s="325"/>
      <c r="J6" s="340"/>
      <c r="K6" s="257"/>
      <c r="L6" s="257"/>
      <c r="M6" s="257"/>
      <c r="N6" s="257"/>
      <c r="O6" s="257"/>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row>
    <row r="7" spans="1:55" s="122" customFormat="1" ht="20.100000000000001" customHeight="1">
      <c r="A7" s="23"/>
      <c r="B7" s="137">
        <v>1</v>
      </c>
      <c r="C7" s="138" t="s">
        <v>70</v>
      </c>
      <c r="D7" s="139">
        <v>48492.679257000003</v>
      </c>
      <c r="E7" s="140">
        <v>29.2</v>
      </c>
      <c r="F7" s="140">
        <v>0</v>
      </c>
      <c r="G7" s="140">
        <v>68.62</v>
      </c>
      <c r="H7" s="140">
        <v>0</v>
      </c>
      <c r="I7" s="141">
        <v>2.1799999999999926</v>
      </c>
      <c r="J7" s="142">
        <v>2.21</v>
      </c>
      <c r="K7" s="256">
        <f>E7*D7/$D$33</f>
        <v>5.9200659337213753E-2</v>
      </c>
      <c r="L7" s="256">
        <f>F7*D7/$D$33</f>
        <v>0</v>
      </c>
      <c r="M7" s="256">
        <f>G7*D7/$D$33</f>
        <v>0.13912154944245234</v>
      </c>
      <c r="N7" s="256">
        <f>H7*D7/$D$33</f>
        <v>0</v>
      </c>
      <c r="O7" s="256">
        <f>I7*D7/$D$33</f>
        <v>4.4197752518878603E-3</v>
      </c>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row>
    <row r="8" spans="1:55" s="23" customFormat="1" ht="20.100000000000001" customHeight="1">
      <c r="B8" s="18">
        <v>2</v>
      </c>
      <c r="C8" s="19" t="s">
        <v>58</v>
      </c>
      <c r="D8" s="20">
        <v>31551.610726999999</v>
      </c>
      <c r="E8" s="21">
        <v>28.26</v>
      </c>
      <c r="F8" s="21">
        <v>0</v>
      </c>
      <c r="G8" s="21">
        <v>68</v>
      </c>
      <c r="H8" s="21">
        <v>0</v>
      </c>
      <c r="I8" s="21">
        <v>3.7399999999999949</v>
      </c>
      <c r="J8" s="22">
        <v>2.14</v>
      </c>
      <c r="K8" s="256">
        <f t="shared" ref="K8:K32" si="0">E8*D8/$D$33</f>
        <v>3.7278738275564188E-2</v>
      </c>
      <c r="L8" s="256">
        <f t="shared" ref="L8:L32" si="1">F8*D8/$D$33</f>
        <v>0</v>
      </c>
      <c r="M8" s="256">
        <f t="shared" ref="M8:M32" si="2">G8*D8/$D$33</f>
        <v>8.9701139516573422E-2</v>
      </c>
      <c r="N8" s="256">
        <f t="shared" ref="N8:N32" si="3">H8*D8/$D$33</f>
        <v>0</v>
      </c>
      <c r="O8" s="256">
        <f t="shared" ref="O8:O32" si="4">I8*D8/$D$33</f>
        <v>4.9335626734115312E-3</v>
      </c>
    </row>
    <row r="9" spans="1:55" s="122" customFormat="1" ht="20.100000000000001" customHeight="1">
      <c r="A9" s="23"/>
      <c r="B9" s="137">
        <v>3</v>
      </c>
      <c r="C9" s="138" t="s">
        <v>95</v>
      </c>
      <c r="D9" s="139">
        <v>349866.29910599999</v>
      </c>
      <c r="E9" s="140">
        <v>13.41</v>
      </c>
      <c r="F9" s="140">
        <v>18.7</v>
      </c>
      <c r="G9" s="140">
        <f>18.29+48.99</f>
        <v>67.28</v>
      </c>
      <c r="H9" s="140">
        <v>0</v>
      </c>
      <c r="I9" s="140">
        <v>0.60999999999999943</v>
      </c>
      <c r="J9" s="142">
        <v>0.28000000000000003</v>
      </c>
      <c r="K9" s="256">
        <f t="shared" si="0"/>
        <v>0.19615455665597728</v>
      </c>
      <c r="L9" s="256">
        <f t="shared" si="1"/>
        <v>0.27353394552324944</v>
      </c>
      <c r="M9" s="256">
        <f t="shared" si="2"/>
        <v>0.98413710453498515</v>
      </c>
      <c r="N9" s="256">
        <f t="shared" si="3"/>
        <v>0</v>
      </c>
      <c r="O9" s="256">
        <f t="shared" si="4"/>
        <v>8.9227650678706943E-3</v>
      </c>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row>
    <row r="10" spans="1:55" s="134" customFormat="1" ht="20.100000000000001" customHeight="1">
      <c r="B10" s="18">
        <v>4</v>
      </c>
      <c r="C10" s="19" t="s">
        <v>41</v>
      </c>
      <c r="D10" s="20">
        <v>56937.980565999998</v>
      </c>
      <c r="E10" s="21">
        <v>10.75</v>
      </c>
      <c r="F10" s="21">
        <v>6.13</v>
      </c>
      <c r="G10" s="21">
        <v>78.19</v>
      </c>
      <c r="H10" s="21">
        <v>0.16</v>
      </c>
      <c r="I10" s="21">
        <v>4.7700000000000067</v>
      </c>
      <c r="J10" s="22">
        <v>1.47</v>
      </c>
      <c r="K10" s="256">
        <f t="shared" si="0"/>
        <v>2.5590456689216931E-2</v>
      </c>
      <c r="L10" s="256">
        <f t="shared" si="1"/>
        <v>1.4592511581851141E-2</v>
      </c>
      <c r="M10" s="256">
        <f t="shared" si="2"/>
        <v>0.18613188916556947</v>
      </c>
      <c r="N10" s="256">
        <f t="shared" si="3"/>
        <v>3.8088121583950779E-4</v>
      </c>
      <c r="O10" s="256">
        <f t="shared" si="4"/>
        <v>1.1355021247215344E-2</v>
      </c>
    </row>
    <row r="11" spans="1:55" s="122" customFormat="1" ht="20.100000000000001" customHeight="1">
      <c r="A11" s="23"/>
      <c r="B11" s="137">
        <v>5</v>
      </c>
      <c r="C11" s="138" t="s">
        <v>366</v>
      </c>
      <c r="D11" s="139">
        <v>52675.937230000003</v>
      </c>
      <c r="E11" s="140">
        <v>9.39</v>
      </c>
      <c r="F11" s="140">
        <v>9.3699999999999992</v>
      </c>
      <c r="G11" s="140">
        <v>76</v>
      </c>
      <c r="H11" s="140">
        <v>4.7</v>
      </c>
      <c r="I11" s="140">
        <v>0.54</v>
      </c>
      <c r="J11" s="142">
        <v>0</v>
      </c>
      <c r="K11" s="256">
        <f t="shared" si="0"/>
        <v>2.0679754372976981E-2</v>
      </c>
      <c r="L11" s="256">
        <f t="shared" si="1"/>
        <v>2.0635708037784268E-2</v>
      </c>
      <c r="M11" s="256">
        <f t="shared" si="2"/>
        <v>0.16737607373229504</v>
      </c>
      <c r="N11" s="256">
        <f t="shared" si="3"/>
        <v>1.0350888770286667E-2</v>
      </c>
      <c r="O11" s="256">
        <f t="shared" si="4"/>
        <v>1.189251050203149E-3</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row>
    <row r="12" spans="1:55" s="23" customFormat="1" ht="20.100000000000001" customHeight="1">
      <c r="B12" s="18">
        <v>6</v>
      </c>
      <c r="C12" s="19" t="s">
        <v>61</v>
      </c>
      <c r="D12" s="20">
        <v>64569.256228999999</v>
      </c>
      <c r="E12" s="21">
        <v>8.25</v>
      </c>
      <c r="F12" s="21">
        <v>2.27</v>
      </c>
      <c r="G12" s="21">
        <f>22.05+65.28</f>
        <v>87.33</v>
      </c>
      <c r="H12" s="21">
        <v>0</v>
      </c>
      <c r="I12" s="21">
        <v>2.1500000000000057</v>
      </c>
      <c r="J12" s="22">
        <v>1.66</v>
      </c>
      <c r="K12" s="256">
        <f t="shared" si="0"/>
        <v>2.2271385981567762E-2</v>
      </c>
      <c r="L12" s="256">
        <f t="shared" si="1"/>
        <v>6.1280055973525847E-3</v>
      </c>
      <c r="M12" s="256">
        <f t="shared" si="2"/>
        <v>0.23575274397215912</v>
      </c>
      <c r="N12" s="256">
        <f t="shared" si="3"/>
        <v>0</v>
      </c>
      <c r="O12" s="256">
        <f t="shared" si="4"/>
        <v>5.8040581648934322E-3</v>
      </c>
    </row>
    <row r="13" spans="1:55" s="122" customFormat="1" ht="20.100000000000001" customHeight="1">
      <c r="A13" s="23"/>
      <c r="B13" s="137">
        <v>7</v>
      </c>
      <c r="C13" s="138" t="s">
        <v>34</v>
      </c>
      <c r="D13" s="139">
        <v>12821351.893672001</v>
      </c>
      <c r="E13" s="140">
        <v>6.87</v>
      </c>
      <c r="F13" s="140">
        <v>8.6999999999999993</v>
      </c>
      <c r="G13" s="140">
        <v>82.28</v>
      </c>
      <c r="H13" s="140">
        <v>1</v>
      </c>
      <c r="I13" s="140">
        <v>1.1499999999999915</v>
      </c>
      <c r="J13" s="142">
        <v>1.38</v>
      </c>
      <c r="K13" s="256">
        <f t="shared" si="0"/>
        <v>3.6826298522028895</v>
      </c>
      <c r="L13" s="256">
        <f t="shared" si="1"/>
        <v>4.6635923892525675</v>
      </c>
      <c r="M13" s="256">
        <f t="shared" si="2"/>
        <v>44.105791010080608</v>
      </c>
      <c r="N13" s="256">
        <f t="shared" si="3"/>
        <v>0.53604510221293888</v>
      </c>
      <c r="O13" s="256">
        <f t="shared" si="4"/>
        <v>0.61645186754487502</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row>
    <row r="14" spans="1:55" s="23" customFormat="1" ht="20.100000000000001" customHeight="1">
      <c r="B14" s="18">
        <v>8</v>
      </c>
      <c r="C14" s="19" t="s">
        <v>389</v>
      </c>
      <c r="D14" s="20">
        <v>83682.748403999998</v>
      </c>
      <c r="E14" s="21">
        <v>5.0999999999999996</v>
      </c>
      <c r="F14" s="21">
        <v>6.94</v>
      </c>
      <c r="G14" s="21">
        <f>23.25+64.35</f>
        <v>87.6</v>
      </c>
      <c r="H14" s="21">
        <v>0</v>
      </c>
      <c r="I14" s="21">
        <v>0.36000000000001364</v>
      </c>
      <c r="J14" s="22">
        <v>2.78</v>
      </c>
      <c r="K14" s="256">
        <f t="shared" si="0"/>
        <v>1.7843236169462699E-2</v>
      </c>
      <c r="L14" s="256">
        <f t="shared" si="1"/>
        <v>2.4280795885504143E-2</v>
      </c>
      <c r="M14" s="256">
        <f t="shared" si="2"/>
        <v>0.30648382126371221</v>
      </c>
      <c r="N14" s="256">
        <f t="shared" si="3"/>
        <v>0</v>
      </c>
      <c r="O14" s="256">
        <f t="shared" si="4"/>
        <v>1.259522553138591E-3</v>
      </c>
    </row>
    <row r="15" spans="1:55" s="122" customFormat="1" ht="20.100000000000001" customHeight="1">
      <c r="A15" s="23"/>
      <c r="B15" s="137">
        <v>9</v>
      </c>
      <c r="C15" s="138" t="s">
        <v>273</v>
      </c>
      <c r="D15" s="139">
        <v>317852.72910300002</v>
      </c>
      <c r="E15" s="140">
        <v>4.28</v>
      </c>
      <c r="F15" s="140">
        <v>19.86</v>
      </c>
      <c r="G15" s="140">
        <v>73.83</v>
      </c>
      <c r="H15" s="140">
        <v>0.02</v>
      </c>
      <c r="I15" s="140">
        <v>2.0100000000000011</v>
      </c>
      <c r="J15" s="142">
        <v>1.63</v>
      </c>
      <c r="K15" s="256">
        <f t="shared" si="0"/>
        <v>5.6877071335014608E-2</v>
      </c>
      <c r="L15" s="256">
        <f t="shared" si="1"/>
        <v>0.26392024222275468</v>
      </c>
      <c r="M15" s="256">
        <f t="shared" si="2"/>
        <v>0.98112948052900195</v>
      </c>
      <c r="N15" s="256">
        <f t="shared" si="3"/>
        <v>2.657807071729655E-4</v>
      </c>
      <c r="O15" s="256">
        <f t="shared" si="4"/>
        <v>2.6710961070883044E-2</v>
      </c>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row>
    <row r="16" spans="1:55" s="23" customFormat="1" ht="20.100000000000001" customHeight="1">
      <c r="B16" s="18">
        <v>10</v>
      </c>
      <c r="C16" s="19" t="s">
        <v>232</v>
      </c>
      <c r="D16" s="20">
        <v>232523.91592500001</v>
      </c>
      <c r="E16" s="21">
        <v>2.15</v>
      </c>
      <c r="F16" s="21">
        <v>1.07</v>
      </c>
      <c r="G16" s="21">
        <f>24.46+59.72</f>
        <v>84.18</v>
      </c>
      <c r="H16" s="21">
        <v>0.01</v>
      </c>
      <c r="I16" s="21">
        <v>12.589999999999996</v>
      </c>
      <c r="J16" s="22">
        <v>6.79</v>
      </c>
      <c r="K16" s="256">
        <f t="shared" si="0"/>
        <v>2.0901314519886766E-2</v>
      </c>
      <c r="L16" s="256">
        <f t="shared" si="1"/>
        <v>1.0402049551757601E-2</v>
      </c>
      <c r="M16" s="256">
        <f t="shared" si="2"/>
        <v>0.81835937501584566</v>
      </c>
      <c r="N16" s="256">
        <f t="shared" si="3"/>
        <v>9.7215416371566359E-5</v>
      </c>
      <c r="O16" s="256">
        <f t="shared" si="4"/>
        <v>0.12239420921180201</v>
      </c>
    </row>
    <row r="17" spans="1:55" s="122" customFormat="1" ht="20.100000000000001" customHeight="1">
      <c r="A17" s="23"/>
      <c r="B17" s="137">
        <v>11</v>
      </c>
      <c r="C17" s="138" t="s">
        <v>30</v>
      </c>
      <c r="D17" s="139">
        <v>634209.29835900001</v>
      </c>
      <c r="E17" s="140">
        <v>1.1299999999999999</v>
      </c>
      <c r="F17" s="140">
        <v>43.42</v>
      </c>
      <c r="G17" s="140">
        <v>55.19</v>
      </c>
      <c r="H17" s="140">
        <v>0.01</v>
      </c>
      <c r="I17" s="140">
        <v>0.25000000000000511</v>
      </c>
      <c r="J17" s="142">
        <v>0.49</v>
      </c>
      <c r="K17" s="256">
        <f t="shared" si="0"/>
        <v>2.9962535449484955E-2</v>
      </c>
      <c r="L17" s="256">
        <f t="shared" si="1"/>
        <v>1.1513037957669354</v>
      </c>
      <c r="M17" s="256">
        <f t="shared" si="2"/>
        <v>1.4633914437673226</v>
      </c>
      <c r="N17" s="256">
        <f t="shared" si="3"/>
        <v>2.6515518096889345E-4</v>
      </c>
      <c r="O17" s="256">
        <f t="shared" si="4"/>
        <v>6.6288795242224708E-3</v>
      </c>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row>
    <row r="18" spans="1:55" s="23" customFormat="1" ht="20.100000000000001" customHeight="1">
      <c r="B18" s="18">
        <v>12</v>
      </c>
      <c r="C18" s="19" t="s">
        <v>50</v>
      </c>
      <c r="D18" s="20">
        <v>278433.17844300001</v>
      </c>
      <c r="E18" s="21">
        <v>0.42</v>
      </c>
      <c r="F18" s="21">
        <v>77.819999999999993</v>
      </c>
      <c r="G18" s="21">
        <v>21.52</v>
      </c>
      <c r="H18" s="21">
        <v>0.02</v>
      </c>
      <c r="I18" s="21">
        <v>0.22000000000000555</v>
      </c>
      <c r="J18" s="22">
        <v>0.4</v>
      </c>
      <c r="K18" s="256">
        <f t="shared" si="0"/>
        <v>4.8891998278339458E-3</v>
      </c>
      <c r="L18" s="256">
        <f t="shared" si="1"/>
        <v>0.90589888238580385</v>
      </c>
      <c r="M18" s="256">
        <f t="shared" si="2"/>
        <v>0.25051328641663456</v>
      </c>
      <c r="N18" s="256">
        <f t="shared" si="3"/>
        <v>2.3281903942066407E-4</v>
      </c>
      <c r="O18" s="256">
        <f t="shared" si="4"/>
        <v>2.5610094336273696E-3</v>
      </c>
    </row>
    <row r="19" spans="1:55" s="122" customFormat="1" ht="20.100000000000001" customHeight="1">
      <c r="A19" s="23"/>
      <c r="B19" s="137">
        <v>13</v>
      </c>
      <c r="C19" s="138" t="s">
        <v>37</v>
      </c>
      <c r="D19" s="139">
        <v>782803.66281300003</v>
      </c>
      <c r="E19" s="140">
        <v>0.16</v>
      </c>
      <c r="F19" s="140">
        <v>29.88</v>
      </c>
      <c r="G19" s="140">
        <v>69.12</v>
      </c>
      <c r="H19" s="140">
        <v>0</v>
      </c>
      <c r="I19" s="140">
        <v>0.84000000000000341</v>
      </c>
      <c r="J19" s="142">
        <v>0.84</v>
      </c>
      <c r="K19" s="256">
        <f t="shared" si="0"/>
        <v>5.2364907903649158E-3</v>
      </c>
      <c r="L19" s="256">
        <f t="shared" si="1"/>
        <v>0.97791465510064801</v>
      </c>
      <c r="M19" s="256">
        <f t="shared" si="2"/>
        <v>2.2621640214376435</v>
      </c>
      <c r="N19" s="256">
        <f t="shared" si="3"/>
        <v>0</v>
      </c>
      <c r="O19" s="256">
        <f t="shared" si="4"/>
        <v>2.7491576649415917E-2</v>
      </c>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row>
    <row r="20" spans="1:55" s="23" customFormat="1" ht="20.100000000000001" customHeight="1">
      <c r="B20" s="18">
        <v>14</v>
      </c>
      <c r="C20" s="135" t="s">
        <v>19</v>
      </c>
      <c r="D20" s="20">
        <v>3679416.1997239999</v>
      </c>
      <c r="E20" s="21">
        <v>0.12</v>
      </c>
      <c r="F20" s="21">
        <v>31.74</v>
      </c>
      <c r="G20" s="21">
        <v>67.2</v>
      </c>
      <c r="H20" s="21">
        <v>0</v>
      </c>
      <c r="I20" s="21">
        <v>0.93999999999999773</v>
      </c>
      <c r="J20" s="22">
        <v>1.34</v>
      </c>
      <c r="K20" s="256">
        <f t="shared" si="0"/>
        <v>1.8459829034145232E-2</v>
      </c>
      <c r="L20" s="256">
        <f t="shared" si="1"/>
        <v>4.8826247795314135</v>
      </c>
      <c r="M20" s="256">
        <f t="shared" si="2"/>
        <v>10.33750425912133</v>
      </c>
      <c r="N20" s="256">
        <f t="shared" si="3"/>
        <v>0</v>
      </c>
      <c r="O20" s="256">
        <f t="shared" si="4"/>
        <v>0.14460199410080399</v>
      </c>
    </row>
    <row r="21" spans="1:55" s="122" customFormat="1" ht="20.100000000000001" customHeight="1">
      <c r="A21" s="23"/>
      <c r="B21" s="137">
        <v>15</v>
      </c>
      <c r="C21" s="138" t="s">
        <v>272</v>
      </c>
      <c r="D21" s="139">
        <v>187356.813918</v>
      </c>
      <c r="E21" s="140">
        <v>0</v>
      </c>
      <c r="F21" s="140">
        <v>30.08</v>
      </c>
      <c r="G21" s="140">
        <v>68.87</v>
      </c>
      <c r="H21" s="140">
        <v>0.01</v>
      </c>
      <c r="I21" s="140">
        <v>1.0399999999999971</v>
      </c>
      <c r="J21" s="142">
        <v>2.4700000000000002</v>
      </c>
      <c r="K21" s="256">
        <f t="shared" si="0"/>
        <v>0</v>
      </c>
      <c r="L21" s="256">
        <f t="shared" si="1"/>
        <v>0.23562145671216742</v>
      </c>
      <c r="M21" s="256">
        <f t="shared" si="2"/>
        <v>0.53946973815714672</v>
      </c>
      <c r="N21" s="256">
        <f t="shared" si="3"/>
        <v>7.8331601300587588E-5</v>
      </c>
      <c r="O21" s="256">
        <f t="shared" si="4"/>
        <v>8.1464865352610851E-3</v>
      </c>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row>
    <row r="22" spans="1:55" s="23" customFormat="1" ht="20.100000000000001" customHeight="1">
      <c r="B22" s="18">
        <v>16</v>
      </c>
      <c r="C22" s="19" t="s">
        <v>32</v>
      </c>
      <c r="D22" s="20">
        <v>183810.70540000001</v>
      </c>
      <c r="E22" s="21">
        <v>0</v>
      </c>
      <c r="F22" s="21">
        <v>29.36</v>
      </c>
      <c r="G22" s="21">
        <v>69.72</v>
      </c>
      <c r="H22" s="21">
        <v>0</v>
      </c>
      <c r="I22" s="21">
        <v>0.92000000000000171</v>
      </c>
      <c r="J22" s="22">
        <v>1.57</v>
      </c>
      <c r="K22" s="256">
        <f t="shared" si="0"/>
        <v>0</v>
      </c>
      <c r="L22" s="256">
        <f t="shared" si="1"/>
        <v>0.22562871253803554</v>
      </c>
      <c r="M22" s="256">
        <f t="shared" si="2"/>
        <v>0.5357913432613024</v>
      </c>
      <c r="N22" s="256">
        <f t="shared" si="3"/>
        <v>0</v>
      </c>
      <c r="O22" s="256">
        <f t="shared" si="4"/>
        <v>7.0701095209466311E-3</v>
      </c>
    </row>
    <row r="23" spans="1:55" s="122" customFormat="1" ht="20.100000000000001" customHeight="1">
      <c r="A23" s="23"/>
      <c r="B23" s="137">
        <v>17</v>
      </c>
      <c r="C23" s="138" t="s">
        <v>44</v>
      </c>
      <c r="D23" s="139">
        <v>21376.034487000001</v>
      </c>
      <c r="E23" s="140">
        <v>0</v>
      </c>
      <c r="F23" s="140">
        <v>38.549999999999997</v>
      </c>
      <c r="G23" s="140">
        <v>60.3</v>
      </c>
      <c r="H23" s="140">
        <v>0.23</v>
      </c>
      <c r="I23" s="140">
        <v>0.9200000000000057</v>
      </c>
      <c r="J23" s="142">
        <v>0.83</v>
      </c>
      <c r="K23" s="256">
        <f t="shared" si="0"/>
        <v>0</v>
      </c>
      <c r="L23" s="256">
        <f t="shared" si="1"/>
        <v>3.4452364724503123E-2</v>
      </c>
      <c r="M23" s="256">
        <f t="shared" si="2"/>
        <v>5.3890469335604103E-2</v>
      </c>
      <c r="N23" s="256">
        <f t="shared" si="3"/>
        <v>2.0555237060014837E-4</v>
      </c>
      <c r="O23" s="256">
        <f t="shared" si="4"/>
        <v>8.2220948240059849E-4</v>
      </c>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row>
    <row r="24" spans="1:55" s="23" customFormat="1" ht="20.100000000000001" customHeight="1">
      <c r="B24" s="18">
        <v>18</v>
      </c>
      <c r="C24" s="19" t="s">
        <v>27</v>
      </c>
      <c r="D24" s="20">
        <v>563578.00069100002</v>
      </c>
      <c r="E24" s="21">
        <v>0</v>
      </c>
      <c r="F24" s="21">
        <v>43.3</v>
      </c>
      <c r="G24" s="21">
        <v>56.12</v>
      </c>
      <c r="H24" s="21">
        <v>0</v>
      </c>
      <c r="I24" s="21">
        <v>0.5800000000000054</v>
      </c>
      <c r="J24" s="22">
        <v>0.63</v>
      </c>
      <c r="K24" s="256">
        <f t="shared" si="0"/>
        <v>0</v>
      </c>
      <c r="L24" s="256">
        <f t="shared" si="1"/>
        <v>1.0202566653616878</v>
      </c>
      <c r="M24" s="256">
        <f t="shared" si="2"/>
        <v>1.3223280383394438</v>
      </c>
      <c r="N24" s="256">
        <f t="shared" si="3"/>
        <v>0</v>
      </c>
      <c r="O24" s="256">
        <f t="shared" si="4"/>
        <v>1.3666255563736362E-2</v>
      </c>
    </row>
    <row r="25" spans="1:55" s="122" customFormat="1" ht="20.100000000000001" customHeight="1">
      <c r="A25" s="23"/>
      <c r="B25" s="137">
        <v>19</v>
      </c>
      <c r="C25" s="138" t="s">
        <v>54</v>
      </c>
      <c r="D25" s="139">
        <v>179428.130668</v>
      </c>
      <c r="E25" s="140">
        <v>0</v>
      </c>
      <c r="F25" s="140">
        <v>47.15</v>
      </c>
      <c r="G25" s="140">
        <v>52.16</v>
      </c>
      <c r="H25" s="140">
        <v>0.03</v>
      </c>
      <c r="I25" s="140">
        <v>0.66000000000000481</v>
      </c>
      <c r="J25" s="142">
        <v>0.71</v>
      </c>
      <c r="K25" s="256">
        <f t="shared" si="0"/>
        <v>0</v>
      </c>
      <c r="L25" s="256">
        <f t="shared" si="1"/>
        <v>0.35370381325339212</v>
      </c>
      <c r="M25" s="256">
        <f t="shared" si="2"/>
        <v>0.39128718768392223</v>
      </c>
      <c r="N25" s="256">
        <f t="shared" si="3"/>
        <v>2.2505014629059945E-4</v>
      </c>
      <c r="O25" s="256">
        <f t="shared" si="4"/>
        <v>4.9511032183932237E-3</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row>
    <row r="26" spans="1:55" s="23" customFormat="1" ht="20.100000000000001" customHeight="1">
      <c r="B26" s="18">
        <v>20</v>
      </c>
      <c r="C26" s="19" t="s">
        <v>56</v>
      </c>
      <c r="D26" s="20">
        <v>897234.93769599998</v>
      </c>
      <c r="E26" s="21">
        <v>0</v>
      </c>
      <c r="F26" s="21">
        <v>30.62</v>
      </c>
      <c r="G26" s="21">
        <v>68.55</v>
      </c>
      <c r="H26" s="21">
        <v>0</v>
      </c>
      <c r="I26" s="21">
        <v>0.82999999999999829</v>
      </c>
      <c r="J26" s="22">
        <v>0.82</v>
      </c>
      <c r="K26" s="256">
        <f t="shared" si="0"/>
        <v>0</v>
      </c>
      <c r="L26" s="256">
        <f t="shared" si="1"/>
        <v>1.1486266146447599</v>
      </c>
      <c r="M26" s="256">
        <f t="shared" si="2"/>
        <v>2.5714681395786512</v>
      </c>
      <c r="N26" s="256">
        <f t="shared" si="3"/>
        <v>0</v>
      </c>
      <c r="O26" s="256">
        <f t="shared" si="4"/>
        <v>3.1135208692199504E-2</v>
      </c>
    </row>
    <row r="27" spans="1:55" s="122" customFormat="1" ht="20.100000000000001" customHeight="1">
      <c r="A27" s="23"/>
      <c r="B27" s="137">
        <v>21</v>
      </c>
      <c r="C27" s="143" t="s">
        <v>48</v>
      </c>
      <c r="D27" s="139">
        <v>260433.54531099999</v>
      </c>
      <c r="E27" s="140">
        <v>0</v>
      </c>
      <c r="F27" s="140">
        <v>18.79</v>
      </c>
      <c r="G27" s="140">
        <v>80.05</v>
      </c>
      <c r="H27" s="140">
        <v>0.02</v>
      </c>
      <c r="I27" s="140">
        <v>1.1400000000000108</v>
      </c>
      <c r="J27" s="142">
        <v>1.03</v>
      </c>
      <c r="K27" s="256">
        <f t="shared" si="0"/>
        <v>0</v>
      </c>
      <c r="L27" s="256">
        <f t="shared" si="1"/>
        <v>0.20459320960137373</v>
      </c>
      <c r="M27" s="256">
        <f t="shared" si="2"/>
        <v>0.8716171595843516</v>
      </c>
      <c r="N27" s="256">
        <f t="shared" si="3"/>
        <v>2.1776818478060005E-4</v>
      </c>
      <c r="O27" s="256">
        <f t="shared" si="4"/>
        <v>1.241278653249432E-2</v>
      </c>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row>
    <row r="28" spans="1:55" s="23" customFormat="1" ht="20.100000000000001" customHeight="1">
      <c r="B28" s="18">
        <v>22</v>
      </c>
      <c r="C28" s="19" t="s">
        <v>52</v>
      </c>
      <c r="D28" s="20">
        <v>194768</v>
      </c>
      <c r="E28" s="21">
        <v>0</v>
      </c>
      <c r="F28" s="21">
        <v>20.61</v>
      </c>
      <c r="G28" s="21">
        <v>78.33</v>
      </c>
      <c r="H28" s="21">
        <v>0.02</v>
      </c>
      <c r="I28" s="21">
        <v>1.0400000000000023</v>
      </c>
      <c r="J28" s="22">
        <v>1.04</v>
      </c>
      <c r="K28" s="256">
        <f t="shared" si="0"/>
        <v>0</v>
      </c>
      <c r="L28" s="256">
        <f t="shared" si="1"/>
        <v>0.16782749362207036</v>
      </c>
      <c r="M28" s="256">
        <f t="shared" si="2"/>
        <v>0.63784219191735902</v>
      </c>
      <c r="N28" s="256">
        <f t="shared" si="3"/>
        <v>1.6286025581957337E-4</v>
      </c>
      <c r="O28" s="256">
        <f t="shared" si="4"/>
        <v>8.4687333026178327E-3</v>
      </c>
    </row>
    <row r="29" spans="1:55" s="122" customFormat="1" ht="20.100000000000001" customHeight="1">
      <c r="A29" s="23"/>
      <c r="B29" s="137">
        <v>23</v>
      </c>
      <c r="C29" s="138" t="s">
        <v>46</v>
      </c>
      <c r="D29" s="139">
        <v>56813.026245000001</v>
      </c>
      <c r="E29" s="140">
        <v>0</v>
      </c>
      <c r="F29" s="140">
        <v>31.71</v>
      </c>
      <c r="G29" s="140">
        <v>66.91</v>
      </c>
      <c r="H29" s="140">
        <v>0</v>
      </c>
      <c r="I29" s="140">
        <v>1.3799999999999955</v>
      </c>
      <c r="J29" s="142">
        <v>1.53</v>
      </c>
      <c r="K29" s="256">
        <f t="shared" si="0"/>
        <v>0</v>
      </c>
      <c r="L29" s="256">
        <f t="shared" si="1"/>
        <v>7.5320236965023185E-2</v>
      </c>
      <c r="M29" s="256">
        <f t="shared" si="2"/>
        <v>0.15893021303467997</v>
      </c>
      <c r="N29" s="256">
        <f t="shared" si="3"/>
        <v>0</v>
      </c>
      <c r="O29" s="256">
        <f t="shared" si="4"/>
        <v>3.2778911072763061E-3</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row>
    <row r="30" spans="1:55" s="23" customFormat="1" ht="20.100000000000001" customHeight="1">
      <c r="B30" s="18">
        <v>24</v>
      </c>
      <c r="C30" s="25" t="s">
        <v>64</v>
      </c>
      <c r="D30" s="20">
        <v>18275.367758</v>
      </c>
      <c r="E30" s="21">
        <v>0</v>
      </c>
      <c r="F30" s="21">
        <v>21.75</v>
      </c>
      <c r="G30" s="21">
        <v>75.81</v>
      </c>
      <c r="H30" s="21">
        <v>0</v>
      </c>
      <c r="I30" s="21">
        <v>2.4399999999999977</v>
      </c>
      <c r="J30" s="22">
        <v>4.51</v>
      </c>
      <c r="K30" s="256">
        <f t="shared" si="0"/>
        <v>0</v>
      </c>
      <c r="L30" s="256">
        <f t="shared" si="1"/>
        <v>1.6618541222058147E-2</v>
      </c>
      <c r="M30" s="256">
        <f t="shared" si="2"/>
        <v>5.7924211956056466E-2</v>
      </c>
      <c r="N30" s="256">
        <f t="shared" si="3"/>
        <v>0</v>
      </c>
      <c r="O30" s="256">
        <f t="shared" si="4"/>
        <v>1.8643329003136479E-3</v>
      </c>
    </row>
    <row r="31" spans="1:55" s="122" customFormat="1" ht="20.100000000000001" customHeight="1">
      <c r="A31" s="23"/>
      <c r="B31" s="137">
        <v>25</v>
      </c>
      <c r="C31" s="143" t="s">
        <v>234</v>
      </c>
      <c r="D31" s="139">
        <v>1800127.51354</v>
      </c>
      <c r="E31" s="140">
        <v>0</v>
      </c>
      <c r="F31" s="140">
        <v>28.72</v>
      </c>
      <c r="G31" s="140">
        <v>70.5</v>
      </c>
      <c r="H31" s="140">
        <v>0</v>
      </c>
      <c r="I31" s="140">
        <v>0.78000000000000114</v>
      </c>
      <c r="J31" s="142">
        <v>0.75</v>
      </c>
      <c r="K31" s="256">
        <f t="shared" si="0"/>
        <v>0</v>
      </c>
      <c r="L31" s="256">
        <f t="shared" si="1"/>
        <v>2.1614998895775224</v>
      </c>
      <c r="M31" s="256">
        <f t="shared" si="2"/>
        <v>5.305910244262372</v>
      </c>
      <c r="N31" s="256">
        <f t="shared" si="3"/>
        <v>0</v>
      </c>
      <c r="O31" s="256">
        <f t="shared" si="4"/>
        <v>5.8703687808860365E-2</v>
      </c>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row>
    <row r="32" spans="1:55" s="23" customFormat="1" ht="20.100000000000001" customHeight="1">
      <c r="B32" s="18">
        <v>26</v>
      </c>
      <c r="C32" s="25" t="s">
        <v>363</v>
      </c>
      <c r="D32" s="20">
        <v>120850.998185</v>
      </c>
      <c r="E32" s="21">
        <v>0</v>
      </c>
      <c r="F32" s="21">
        <v>0</v>
      </c>
      <c r="G32" s="21">
        <v>96.91</v>
      </c>
      <c r="H32" s="21">
        <v>0</v>
      </c>
      <c r="I32" s="21">
        <v>3.0900000000000034</v>
      </c>
      <c r="J32" s="22">
        <v>0</v>
      </c>
      <c r="K32" s="256">
        <f t="shared" si="0"/>
        <v>0</v>
      </c>
      <c r="L32" s="256">
        <f t="shared" si="1"/>
        <v>0</v>
      </c>
      <c r="M32" s="256">
        <f t="shared" si="2"/>
        <v>0.4896506639697919</v>
      </c>
      <c r="N32" s="256">
        <f t="shared" si="3"/>
        <v>0</v>
      </c>
      <c r="O32" s="256">
        <f t="shared" si="4"/>
        <v>1.5612635968080268E-2</v>
      </c>
    </row>
    <row r="33" spans="1:55" s="144" customFormat="1" ht="20.100000000000001" customHeight="1">
      <c r="A33" s="152"/>
      <c r="B33" s="316" t="s">
        <v>274</v>
      </c>
      <c r="C33" s="317"/>
      <c r="D33" s="146">
        <v>23918420</v>
      </c>
      <c r="E33" s="147">
        <v>4.1979750806415996</v>
      </c>
      <c r="F33" s="147">
        <v>18.838976758660216</v>
      </c>
      <c r="G33" s="147">
        <v>75.26366679907683</v>
      </c>
      <c r="H33" s="147">
        <v>0.54852740510179054</v>
      </c>
      <c r="I33" s="147">
        <v>1.1508558941768303</v>
      </c>
      <c r="J33" s="147"/>
      <c r="K33" s="257">
        <f>SUM(K7:K32)</f>
        <v>4.1979750806415996</v>
      </c>
      <c r="L33" s="257">
        <f>SUM(L7:L32)</f>
        <v>18.838976758660216</v>
      </c>
      <c r="M33" s="257">
        <f>SUM(M7:M32)</f>
        <v>75.26366679907683</v>
      </c>
      <c r="N33" s="257">
        <f>SUM(N7:N32)</f>
        <v>0.54852740510179054</v>
      </c>
      <c r="O33" s="257">
        <f>SUM(O7:O32)</f>
        <v>1.1508558941768303</v>
      </c>
      <c r="P33" s="152"/>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row>
    <row r="34" spans="1:55" s="122" customFormat="1" ht="20.100000000000001" customHeight="1">
      <c r="A34" s="23"/>
      <c r="B34" s="137">
        <v>27</v>
      </c>
      <c r="C34" s="138" t="s">
        <v>76</v>
      </c>
      <c r="D34" s="139">
        <v>15967.725272</v>
      </c>
      <c r="E34" s="140">
        <v>77.599999999999994</v>
      </c>
      <c r="F34" s="140">
        <v>10.06</v>
      </c>
      <c r="G34" s="140">
        <v>8.66</v>
      </c>
      <c r="H34" s="140">
        <v>0</v>
      </c>
      <c r="I34" s="141">
        <v>3.680000000000005</v>
      </c>
      <c r="J34" s="142">
        <v>3.2</v>
      </c>
      <c r="K34" s="256">
        <f>E34*D34/$D$41</f>
        <v>7.8081294140711925</v>
      </c>
      <c r="L34" s="256">
        <f>F34*D34/$D$41</f>
        <v>1.0122394575458276</v>
      </c>
      <c r="M34" s="256">
        <f>G34*D34/$D$41</f>
        <v>0.87137114337443988</v>
      </c>
      <c r="N34" s="256">
        <f>H34*D34/$D$41</f>
        <v>0</v>
      </c>
      <c r="O34" s="256">
        <f>I34*D34/$D$41</f>
        <v>0.37028242582193338</v>
      </c>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row>
    <row r="35" spans="1:55" s="23" customFormat="1" ht="20.100000000000001" customHeight="1">
      <c r="B35" s="18">
        <v>28</v>
      </c>
      <c r="C35" s="19" t="s">
        <v>78</v>
      </c>
      <c r="D35" s="20">
        <v>8118.7615079999996</v>
      </c>
      <c r="E35" s="21">
        <v>72.33</v>
      </c>
      <c r="F35" s="21">
        <v>0</v>
      </c>
      <c r="G35" s="21">
        <v>23.64</v>
      </c>
      <c r="H35" s="21">
        <v>0</v>
      </c>
      <c r="I35" s="24">
        <v>4.0300000000000011</v>
      </c>
      <c r="J35" s="22">
        <v>3.65</v>
      </c>
      <c r="K35" s="256">
        <f t="shared" ref="K35:K40" si="5">E35*D35/$D$41</f>
        <v>3.7004153924473036</v>
      </c>
      <c r="L35" s="256">
        <f t="shared" ref="L35:L40" si="6">F35*D35/$D$41</f>
        <v>0</v>
      </c>
      <c r="M35" s="256">
        <f t="shared" ref="M35:M40" si="7">G35*D35/$D$41</f>
        <v>1.2094265156567712</v>
      </c>
      <c r="N35" s="256">
        <f t="shared" ref="N35:N40" si="8">H35*D35/$D$41</f>
        <v>0</v>
      </c>
      <c r="O35" s="256">
        <f t="shared" ref="O35:O40" si="9">I35*D35/$D$41</f>
        <v>0.2061755016115393</v>
      </c>
    </row>
    <row r="36" spans="1:55" s="122" customFormat="1" ht="20.100000000000001" customHeight="1">
      <c r="A36" s="23"/>
      <c r="B36" s="137">
        <v>29</v>
      </c>
      <c r="C36" s="138" t="s">
        <v>275</v>
      </c>
      <c r="D36" s="139">
        <v>81104.950331999993</v>
      </c>
      <c r="E36" s="140">
        <v>36.32</v>
      </c>
      <c r="F36" s="140">
        <v>0</v>
      </c>
      <c r="G36" s="140">
        <v>61.47</v>
      </c>
      <c r="H36" s="140">
        <v>0.06</v>
      </c>
      <c r="I36" s="141">
        <v>2.1500000000000008</v>
      </c>
      <c r="J36" s="142">
        <v>2.34</v>
      </c>
      <c r="K36" s="256">
        <f t="shared" si="5"/>
        <v>18.56245578606643</v>
      </c>
      <c r="L36" s="256">
        <f t="shared" si="6"/>
        <v>0</v>
      </c>
      <c r="M36" s="256">
        <f t="shared" si="7"/>
        <v>31.416138688587647</v>
      </c>
      <c r="N36" s="256">
        <f t="shared" si="8"/>
        <v>3.0664849866849822E-2</v>
      </c>
      <c r="O36" s="256">
        <f t="shared" si="9"/>
        <v>1.0988237868954525</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row>
    <row r="37" spans="1:55" s="23" customFormat="1" ht="20.100000000000001" customHeight="1">
      <c r="A37" s="136"/>
      <c r="B37" s="18">
        <v>30</v>
      </c>
      <c r="C37" s="25" t="s">
        <v>237</v>
      </c>
      <c r="D37" s="20">
        <v>9785.0816049999994</v>
      </c>
      <c r="E37" s="21">
        <v>53.54</v>
      </c>
      <c r="F37" s="21">
        <v>37.630000000000003</v>
      </c>
      <c r="G37" s="21">
        <v>5.93</v>
      </c>
      <c r="H37" s="21">
        <v>0.68</v>
      </c>
      <c r="I37" s="24">
        <v>2.2199999999999984</v>
      </c>
      <c r="J37" s="22">
        <v>2.61</v>
      </c>
      <c r="K37" s="256">
        <f t="shared" si="5"/>
        <v>3.3013004299603637</v>
      </c>
      <c r="L37" s="256">
        <f t="shared" si="6"/>
        <v>2.3202826891932853</v>
      </c>
      <c r="M37" s="256">
        <f t="shared" si="7"/>
        <v>0.36564646151783625</v>
      </c>
      <c r="N37" s="256">
        <f t="shared" si="8"/>
        <v>4.1929105199347165E-2</v>
      </c>
      <c r="O37" s="256">
        <f t="shared" si="9"/>
        <v>0.13688619638610389</v>
      </c>
    </row>
    <row r="38" spans="1:55" s="122" customFormat="1" ht="20.100000000000001" customHeight="1">
      <c r="A38" s="136"/>
      <c r="B38" s="137">
        <v>31</v>
      </c>
      <c r="C38" s="143" t="s">
        <v>250</v>
      </c>
      <c r="D38" s="139">
        <v>11965.816774999999</v>
      </c>
      <c r="E38" s="140">
        <v>40.229999999999997</v>
      </c>
      <c r="F38" s="140">
        <v>56.7</v>
      </c>
      <c r="G38" s="140">
        <v>0</v>
      </c>
      <c r="H38" s="140">
        <v>2.35</v>
      </c>
      <c r="I38" s="141">
        <v>0.7200000000000002</v>
      </c>
      <c r="J38" s="142">
        <v>0.87</v>
      </c>
      <c r="K38" s="256">
        <f t="shared" si="5"/>
        <v>3.0334344228053531</v>
      </c>
      <c r="L38" s="256">
        <f t="shared" si="6"/>
        <v>4.2753102603296931</v>
      </c>
      <c r="M38" s="256">
        <f t="shared" si="7"/>
        <v>0</v>
      </c>
      <c r="N38" s="256">
        <f t="shared" si="8"/>
        <v>0.17719539879673332</v>
      </c>
      <c r="O38" s="256">
        <f t="shared" si="9"/>
        <v>5.4289654099424683E-2</v>
      </c>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row>
    <row r="39" spans="1:55" s="23" customFormat="1" ht="20.100000000000001" customHeight="1">
      <c r="B39" s="18">
        <v>32</v>
      </c>
      <c r="C39" s="19" t="s">
        <v>316</v>
      </c>
      <c r="D39" s="20">
        <v>26499.150912000001</v>
      </c>
      <c r="E39" s="21">
        <v>50.36</v>
      </c>
      <c r="F39" s="21">
        <v>29.91</v>
      </c>
      <c r="G39" s="21">
        <f>5.13+14.13</f>
        <v>19.260000000000002</v>
      </c>
      <c r="H39" s="21">
        <v>0.17</v>
      </c>
      <c r="I39" s="21">
        <v>0.30000000000000071</v>
      </c>
      <c r="J39" s="22">
        <v>1.36</v>
      </c>
      <c r="K39" s="256">
        <f t="shared" si="5"/>
        <v>8.4093012289661164</v>
      </c>
      <c r="L39" s="256">
        <f t="shared" si="6"/>
        <v>4.9944837124379777</v>
      </c>
      <c r="M39" s="256">
        <f t="shared" si="7"/>
        <v>3.2161068639771138</v>
      </c>
      <c r="N39" s="256">
        <f t="shared" si="8"/>
        <v>2.8387236078718032E-2</v>
      </c>
      <c r="O39" s="256">
        <f t="shared" si="9"/>
        <v>5.0095122491855465E-2</v>
      </c>
    </row>
    <row r="40" spans="1:55" s="122" customFormat="1" ht="20.100000000000001" customHeight="1">
      <c r="A40" s="269"/>
      <c r="B40" s="137">
        <v>33</v>
      </c>
      <c r="C40" s="143" t="s">
        <v>258</v>
      </c>
      <c r="D40" s="139">
        <v>5251</v>
      </c>
      <c r="E40" s="140">
        <v>32.869999999999997</v>
      </c>
      <c r="F40" s="140">
        <v>0</v>
      </c>
      <c r="G40" s="140">
        <v>61.9</v>
      </c>
      <c r="H40" s="140">
        <v>2.4700000000000002</v>
      </c>
      <c r="I40" s="141">
        <v>2.7599999999999967</v>
      </c>
      <c r="J40" s="142">
        <v>0.42</v>
      </c>
      <c r="K40" s="256">
        <f t="shared" si="5"/>
        <v>1.0876369468092479</v>
      </c>
      <c r="L40" s="256">
        <f t="shared" si="6"/>
        <v>0</v>
      </c>
      <c r="M40" s="256">
        <f t="shared" si="7"/>
        <v>2.0482119564189976</v>
      </c>
      <c r="N40" s="256">
        <f t="shared" si="8"/>
        <v>8.17299439798857E-2</v>
      </c>
      <c r="O40" s="256">
        <f t="shared" si="9"/>
        <v>9.1325767362139362E-2</v>
      </c>
      <c r="P40" s="23"/>
      <c r="Q40" s="23"/>
      <c r="R40" s="23"/>
      <c r="S40" s="23"/>
      <c r="T40" s="23"/>
      <c r="U40" s="23"/>
      <c r="V40" s="23"/>
      <c r="W40" s="23"/>
      <c r="X40" s="23"/>
      <c r="Y40" s="23"/>
      <c r="Z40" s="23"/>
      <c r="AA40" s="23"/>
      <c r="AB40" s="23"/>
      <c r="AC40" s="23"/>
      <c r="AD40" s="23"/>
      <c r="AE40" s="23"/>
      <c r="AF40" s="23"/>
      <c r="AG40" s="23"/>
    </row>
    <row r="41" spans="1:55" s="144" customFormat="1" ht="20.100000000000001" customHeight="1">
      <c r="A41" s="152"/>
      <c r="B41" s="318" t="s">
        <v>276</v>
      </c>
      <c r="C41" s="319"/>
      <c r="D41" s="146">
        <v>158693</v>
      </c>
      <c r="E41" s="148">
        <v>45.902673621126006</v>
      </c>
      <c r="F41" s="148">
        <v>12.602316119506783</v>
      </c>
      <c r="G41" s="147">
        <v>39.126901629532796</v>
      </c>
      <c r="H41" s="147">
        <v>0.35990653392153404</v>
      </c>
      <c r="I41" s="148">
        <v>2.0078784546684485</v>
      </c>
      <c r="J41" s="146"/>
      <c r="K41" s="257">
        <f>SUM(K34:K40)</f>
        <v>45.902673621126006</v>
      </c>
      <c r="L41" s="257">
        <f>SUM(L34:L40)</f>
        <v>12.602316119506783</v>
      </c>
      <c r="M41" s="257">
        <f>SUM(M34:M40)</f>
        <v>39.126901629532796</v>
      </c>
      <c r="N41" s="257">
        <f>SUM(N34:N40)</f>
        <v>0.35990653392153404</v>
      </c>
      <c r="O41" s="257">
        <f>SUM(O34:O40)</f>
        <v>2.0078784546684485</v>
      </c>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52"/>
      <c r="AZ41" s="152"/>
      <c r="BA41" s="152"/>
      <c r="BB41" s="152"/>
      <c r="BC41" s="152"/>
    </row>
    <row r="42" spans="1:55" s="122" customFormat="1" ht="20.100000000000001" customHeight="1">
      <c r="A42" s="23"/>
      <c r="B42" s="137">
        <v>34</v>
      </c>
      <c r="C42" s="138" t="s">
        <v>279</v>
      </c>
      <c r="D42" s="139">
        <v>57927.894139000004</v>
      </c>
      <c r="E42" s="140">
        <v>98.64</v>
      </c>
      <c r="F42" s="140">
        <v>0</v>
      </c>
      <c r="G42" s="140">
        <v>0.27</v>
      </c>
      <c r="H42" s="140">
        <v>0</v>
      </c>
      <c r="I42" s="140">
        <v>1.0899999999999994</v>
      </c>
      <c r="J42" s="142">
        <v>2.1</v>
      </c>
      <c r="K42" s="256">
        <f>E42*D42/$D$48</f>
        <v>4.3526159512409102</v>
      </c>
      <c r="L42" s="256">
        <f>F42*D42/$D$48</f>
        <v>0</v>
      </c>
      <c r="M42" s="256">
        <f>G42*D42/$D$48</f>
        <v>1.1914094757046289E-2</v>
      </c>
      <c r="N42" s="256">
        <f>H42*D42/$D$48</f>
        <v>0</v>
      </c>
      <c r="O42" s="256">
        <f>I42*D42/$D$48</f>
        <v>4.8097641796964616E-2</v>
      </c>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row>
    <row r="43" spans="1:55" s="23" customFormat="1" ht="20.100000000000001" customHeight="1">
      <c r="B43" s="18">
        <v>35</v>
      </c>
      <c r="C43" s="19" t="s">
        <v>87</v>
      </c>
      <c r="D43" s="20">
        <v>151037.470913</v>
      </c>
      <c r="E43" s="21">
        <v>96.4</v>
      </c>
      <c r="F43" s="21">
        <v>0</v>
      </c>
      <c r="G43" s="21">
        <v>0</v>
      </c>
      <c r="H43" s="21">
        <v>0.04</v>
      </c>
      <c r="I43" s="24">
        <v>3.5599999999999943</v>
      </c>
      <c r="J43" s="22">
        <v>6.4</v>
      </c>
      <c r="K43" s="256">
        <f t="shared" ref="K43:K47" si="10">E43*D43/$D$48</f>
        <v>11.091014770292611</v>
      </c>
      <c r="L43" s="256">
        <f t="shared" ref="L43:L47" si="11">F43*D43/$D$48</f>
        <v>0</v>
      </c>
      <c r="M43" s="256">
        <f t="shared" ref="M43:M47" si="12">G43*D43/$D$48</f>
        <v>0</v>
      </c>
      <c r="N43" s="256">
        <f t="shared" ref="N43:N47" si="13">H43*D43/$D$48</f>
        <v>4.6020808175488009E-3</v>
      </c>
      <c r="O43" s="256">
        <f t="shared" ref="O43:O47" si="14">I43*D43/$D$48</f>
        <v>0.40958519276184263</v>
      </c>
    </row>
    <row r="44" spans="1:55" s="122" customFormat="1" ht="20.100000000000001" customHeight="1">
      <c r="A44" s="23"/>
      <c r="B44" s="137">
        <v>36</v>
      </c>
      <c r="C44" s="138" t="s">
        <v>277</v>
      </c>
      <c r="D44" s="139">
        <v>171590.82475199999</v>
      </c>
      <c r="E44" s="140">
        <v>95.26</v>
      </c>
      <c r="F44" s="140">
        <v>0</v>
      </c>
      <c r="G44" s="140">
        <v>0</v>
      </c>
      <c r="H44" s="140">
        <v>0.73</v>
      </c>
      <c r="I44" s="140">
        <v>4.0099999999999945</v>
      </c>
      <c r="J44" s="142">
        <v>6.29</v>
      </c>
      <c r="K44" s="256">
        <f t="shared" si="10"/>
        <v>12.451285282889938</v>
      </c>
      <c r="L44" s="256">
        <f t="shared" si="11"/>
        <v>0</v>
      </c>
      <c r="M44" s="256">
        <f t="shared" si="12"/>
        <v>0</v>
      </c>
      <c r="N44" s="256">
        <f t="shared" si="13"/>
        <v>9.5417155747529431E-2</v>
      </c>
      <c r="O44" s="256">
        <f t="shared" si="14"/>
        <v>0.52414081444875682</v>
      </c>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row>
    <row r="45" spans="1:55" s="23" customFormat="1" ht="20.100000000000001" customHeight="1">
      <c r="B45" s="18">
        <v>37</v>
      </c>
      <c r="C45" s="19" t="s">
        <v>278</v>
      </c>
      <c r="D45" s="20">
        <v>129432.785504</v>
      </c>
      <c r="E45" s="21">
        <v>90.33</v>
      </c>
      <c r="F45" s="21">
        <v>0</v>
      </c>
      <c r="G45" s="21">
        <v>7.63</v>
      </c>
      <c r="H45" s="21">
        <v>0</v>
      </c>
      <c r="I45" s="24">
        <v>2.0400000000000018</v>
      </c>
      <c r="J45" s="22">
        <v>2.56</v>
      </c>
      <c r="K45" s="256">
        <f t="shared" si="10"/>
        <v>8.9060648427865932</v>
      </c>
      <c r="L45" s="256">
        <f t="shared" si="11"/>
        <v>0</v>
      </c>
      <c r="M45" s="256">
        <f t="shared" si="12"/>
        <v>0.75227803332737408</v>
      </c>
      <c r="N45" s="256">
        <f t="shared" si="13"/>
        <v>0</v>
      </c>
      <c r="O45" s="256">
        <f t="shared" si="14"/>
        <v>0.20113331428412118</v>
      </c>
    </row>
    <row r="46" spans="1:55" s="122" customFormat="1" ht="20.100000000000001" customHeight="1">
      <c r="A46" s="23"/>
      <c r="B46" s="137">
        <v>38</v>
      </c>
      <c r="C46" s="138" t="s">
        <v>84</v>
      </c>
      <c r="D46" s="139">
        <v>488320.50083799998</v>
      </c>
      <c r="E46" s="140">
        <v>89.49</v>
      </c>
      <c r="F46" s="140">
        <v>0.88</v>
      </c>
      <c r="G46" s="140">
        <v>1.46</v>
      </c>
      <c r="H46" s="140">
        <v>0</v>
      </c>
      <c r="I46" s="141">
        <v>8.1700000000000053</v>
      </c>
      <c r="J46" s="142">
        <v>7.5</v>
      </c>
      <c r="K46" s="256">
        <f t="shared" si="10"/>
        <v>33.288100222808055</v>
      </c>
      <c r="L46" s="256">
        <f t="shared" si="11"/>
        <v>0.32733856515891263</v>
      </c>
      <c r="M46" s="256">
        <f t="shared" si="12"/>
        <v>0.54308443765001413</v>
      </c>
      <c r="N46" s="256">
        <f t="shared" si="13"/>
        <v>0</v>
      </c>
      <c r="O46" s="256">
        <f t="shared" si="14"/>
        <v>3.0390409969867247</v>
      </c>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row>
    <row r="47" spans="1:55" s="23" customFormat="1" ht="20.100000000000001" customHeight="1">
      <c r="B47" s="18">
        <v>39</v>
      </c>
      <c r="C47" s="25" t="s">
        <v>253</v>
      </c>
      <c r="D47" s="20">
        <v>314466</v>
      </c>
      <c r="E47" s="21">
        <v>18.2</v>
      </c>
      <c r="F47" s="21">
        <v>0</v>
      </c>
      <c r="G47" s="21">
        <v>81.650000000000006</v>
      </c>
      <c r="H47" s="21">
        <v>0</v>
      </c>
      <c r="I47" s="24">
        <v>0.14999999999999147</v>
      </c>
      <c r="J47" s="22">
        <v>0.23</v>
      </c>
      <c r="K47" s="256">
        <f t="shared" si="10"/>
        <v>4.3596801616086003</v>
      </c>
      <c r="L47" s="256">
        <f t="shared" si="11"/>
        <v>0</v>
      </c>
      <c r="M47" s="256">
        <f t="shared" si="12"/>
        <v>19.55867501073309</v>
      </c>
      <c r="N47" s="256">
        <f t="shared" si="13"/>
        <v>0</v>
      </c>
      <c r="O47" s="256">
        <f t="shared" si="14"/>
        <v>3.5931429903365536E-2</v>
      </c>
    </row>
    <row r="48" spans="1:55" s="144" customFormat="1" ht="20.100000000000001" customHeight="1">
      <c r="A48" s="152"/>
      <c r="B48" s="316" t="s">
        <v>280</v>
      </c>
      <c r="C48" s="317"/>
      <c r="D48" s="146">
        <v>1312775.476146</v>
      </c>
      <c r="E48" s="147">
        <v>74.44876123162669</v>
      </c>
      <c r="F48" s="147">
        <v>0.32733856515891263</v>
      </c>
      <c r="G48" s="147">
        <v>20.865951576467523</v>
      </c>
      <c r="H48" s="147">
        <v>0.10001923656507823</v>
      </c>
      <c r="I48" s="147">
        <v>4.2579293901817756</v>
      </c>
      <c r="J48" s="149"/>
      <c r="K48" s="257">
        <f>SUM(K42:K47)</f>
        <v>74.44876123162669</v>
      </c>
      <c r="L48" s="257">
        <f>SUM(L42:L47)</f>
        <v>0.32733856515891263</v>
      </c>
      <c r="M48" s="257">
        <f>SUM(M42:M47)</f>
        <v>20.865951576467523</v>
      </c>
      <c r="N48" s="257">
        <f>SUM(N42:N47)</f>
        <v>0.10001923656507823</v>
      </c>
      <c r="O48" s="257">
        <f>SUM(O42:O47)</f>
        <v>4.2579293901817756</v>
      </c>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row>
    <row r="49" spans="1:55" s="122" customFormat="1" ht="20.100000000000001" customHeight="1">
      <c r="A49" s="23"/>
      <c r="B49" s="137">
        <v>40</v>
      </c>
      <c r="C49" s="138" t="s">
        <v>281</v>
      </c>
      <c r="D49" s="139">
        <v>56799.457083000001</v>
      </c>
      <c r="E49" s="140">
        <v>95.23</v>
      </c>
      <c r="F49" s="140">
        <v>0</v>
      </c>
      <c r="G49" s="140">
        <v>0</v>
      </c>
      <c r="H49" s="140">
        <v>0</v>
      </c>
      <c r="I49" s="141">
        <v>4.769999999999996</v>
      </c>
      <c r="J49" s="142">
        <v>4.83</v>
      </c>
      <c r="K49" s="256"/>
      <c r="L49" s="256"/>
      <c r="M49" s="256"/>
      <c r="N49" s="256"/>
      <c r="O49" s="256"/>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row>
    <row r="50" spans="1:55" s="144" customFormat="1" ht="20.100000000000001" customHeight="1">
      <c r="A50" s="152"/>
      <c r="B50" s="318" t="s">
        <v>282</v>
      </c>
      <c r="C50" s="319"/>
      <c r="D50" s="146">
        <v>56799.457083000001</v>
      </c>
      <c r="E50" s="148">
        <v>95.23</v>
      </c>
      <c r="F50" s="148">
        <v>0</v>
      </c>
      <c r="G50" s="147">
        <v>0</v>
      </c>
      <c r="H50" s="147">
        <v>0</v>
      </c>
      <c r="I50" s="148">
        <v>4.769999999999996</v>
      </c>
      <c r="J50" s="264"/>
      <c r="K50" s="265">
        <v>95.23</v>
      </c>
      <c r="L50" s="266">
        <v>0</v>
      </c>
      <c r="M50" s="266">
        <v>0</v>
      </c>
      <c r="N50" s="267">
        <v>0</v>
      </c>
      <c r="O50" s="268">
        <v>4.769999999999996</v>
      </c>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row>
    <row r="51" spans="1:55" s="122" customFormat="1" ht="20.100000000000001" customHeight="1">
      <c r="A51" s="23"/>
      <c r="B51" s="137">
        <v>41</v>
      </c>
      <c r="C51" s="138" t="s">
        <v>226</v>
      </c>
      <c r="D51" s="139">
        <v>24520.7088</v>
      </c>
      <c r="E51" s="140">
        <v>98.86</v>
      </c>
      <c r="F51" s="140">
        <v>0</v>
      </c>
      <c r="G51" s="140">
        <v>0</v>
      </c>
      <c r="H51" s="140">
        <v>0.92</v>
      </c>
      <c r="I51" s="140">
        <v>0.22000000000000053</v>
      </c>
      <c r="J51" s="142">
        <v>0.69</v>
      </c>
      <c r="K51" s="256">
        <f>E51*D51/$D$104</f>
        <v>1.3371378536599896</v>
      </c>
      <c r="L51" s="256">
        <f>F51*D51/$D$104</f>
        <v>0</v>
      </c>
      <c r="M51" s="256">
        <f>G51*D51/$D$104</f>
        <v>0</v>
      </c>
      <c r="N51" s="256">
        <f>H51*D51/$D$104</f>
        <v>1.2443524432198974E-2</v>
      </c>
      <c r="O51" s="256">
        <f>I51*D51/$D$104</f>
        <v>2.9756254076997615E-3</v>
      </c>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row>
    <row r="52" spans="1:55" s="23" customFormat="1" ht="20.100000000000001" customHeight="1">
      <c r="B52" s="18">
        <v>42</v>
      </c>
      <c r="C52" s="19" t="s">
        <v>295</v>
      </c>
      <c r="D52" s="20">
        <v>29896.985185000001</v>
      </c>
      <c r="E52" s="21">
        <v>97.68</v>
      </c>
      <c r="F52" s="21">
        <v>0</v>
      </c>
      <c r="G52" s="21">
        <v>0.34</v>
      </c>
      <c r="H52" s="21">
        <v>0.1</v>
      </c>
      <c r="I52" s="21">
        <v>1.879999999999993</v>
      </c>
      <c r="J52" s="22">
        <v>2.23</v>
      </c>
      <c r="K52" s="256">
        <f t="shared" ref="K52:K103" si="15">E52*D52/$D$104</f>
        <v>1.6108518672253251</v>
      </c>
      <c r="L52" s="256">
        <f t="shared" ref="L52:L103" si="16">F52*D52/$D$104</f>
        <v>0</v>
      </c>
      <c r="M52" s="256">
        <f t="shared" ref="M52:M103" si="17">G52*D52/$D$104</f>
        <v>5.6069782438227947E-3</v>
      </c>
      <c r="N52" s="256">
        <f t="shared" ref="N52:N103" si="18">H52*D52/$D$104</f>
        <v>1.6491112481831747E-3</v>
      </c>
      <c r="O52" s="256">
        <f t="shared" ref="O52:O103" si="19">I52*D52/$D$104</f>
        <v>3.1003291465843571E-2</v>
      </c>
    </row>
    <row r="53" spans="1:55" s="122" customFormat="1" ht="20.100000000000001" customHeight="1">
      <c r="A53" s="23"/>
      <c r="B53" s="137">
        <v>43</v>
      </c>
      <c r="C53" s="138" t="s">
        <v>217</v>
      </c>
      <c r="D53" s="139">
        <v>29323.112555</v>
      </c>
      <c r="E53" s="140">
        <v>97.67</v>
      </c>
      <c r="F53" s="140">
        <v>0</v>
      </c>
      <c r="G53" s="140">
        <v>0.02</v>
      </c>
      <c r="H53" s="140">
        <v>0</v>
      </c>
      <c r="I53" s="141">
        <v>2.3099999999999983</v>
      </c>
      <c r="J53" s="142">
        <v>1.48</v>
      </c>
      <c r="K53" s="256">
        <f t="shared" si="15"/>
        <v>1.579769820011887</v>
      </c>
      <c r="L53" s="256">
        <f t="shared" si="16"/>
        <v>0</v>
      </c>
      <c r="M53" s="256">
        <f t="shared" si="17"/>
        <v>3.2349131156176654E-4</v>
      </c>
      <c r="N53" s="256">
        <f t="shared" si="18"/>
        <v>0</v>
      </c>
      <c r="O53" s="256">
        <f t="shared" si="19"/>
        <v>3.7363246485384007E-2</v>
      </c>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row>
    <row r="54" spans="1:55" s="23" customFormat="1" ht="20.100000000000001" customHeight="1">
      <c r="B54" s="18">
        <v>44</v>
      </c>
      <c r="C54" s="19" t="s">
        <v>283</v>
      </c>
      <c r="D54" s="20">
        <v>577541.92299300001</v>
      </c>
      <c r="E54" s="21">
        <v>97.06</v>
      </c>
      <c r="F54" s="21">
        <v>0</v>
      </c>
      <c r="G54" s="21">
        <v>0</v>
      </c>
      <c r="H54" s="21">
        <v>0.39</v>
      </c>
      <c r="I54" s="24">
        <v>2.5499999999999976</v>
      </c>
      <c r="J54" s="22">
        <v>1.78</v>
      </c>
      <c r="K54" s="256">
        <f t="shared" si="15"/>
        <v>30.920489402812919</v>
      </c>
      <c r="L54" s="256">
        <f t="shared" si="16"/>
        <v>0</v>
      </c>
      <c r="M54" s="256">
        <f t="shared" si="17"/>
        <v>0</v>
      </c>
      <c r="N54" s="256">
        <f t="shared" si="18"/>
        <v>0.12424264235624395</v>
      </c>
      <c r="O54" s="256">
        <f t="shared" si="19"/>
        <v>0.81235573848313281</v>
      </c>
    </row>
    <row r="55" spans="1:55" s="122" customFormat="1" ht="20.100000000000001" customHeight="1">
      <c r="A55" s="23"/>
      <c r="B55" s="137">
        <v>45</v>
      </c>
      <c r="C55" s="138" t="s">
        <v>315</v>
      </c>
      <c r="D55" s="139">
        <v>17685.947887999999</v>
      </c>
      <c r="E55" s="140">
        <v>96.96</v>
      </c>
      <c r="F55" s="140">
        <v>0</v>
      </c>
      <c r="G55" s="140">
        <v>0</v>
      </c>
      <c r="H55" s="140">
        <v>0.44</v>
      </c>
      <c r="I55" s="141">
        <v>2.6000000000000063</v>
      </c>
      <c r="J55" s="142">
        <v>10.87</v>
      </c>
      <c r="K55" s="256">
        <f t="shared" si="15"/>
        <v>0.94589625394487864</v>
      </c>
      <c r="L55" s="256">
        <f t="shared" si="16"/>
        <v>0</v>
      </c>
      <c r="M55" s="256">
        <f t="shared" si="17"/>
        <v>0</v>
      </c>
      <c r="N55" s="256">
        <f t="shared" si="18"/>
        <v>4.2924334956244503E-3</v>
      </c>
      <c r="O55" s="256">
        <f t="shared" si="19"/>
        <v>2.536437974687181E-2</v>
      </c>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row>
    <row r="56" spans="1:55" s="23" customFormat="1" ht="20.100000000000001" customHeight="1">
      <c r="B56" s="18">
        <v>46</v>
      </c>
      <c r="C56" s="19" t="s">
        <v>284</v>
      </c>
      <c r="D56" s="20">
        <v>83121.137164999993</v>
      </c>
      <c r="E56" s="21">
        <v>96.8</v>
      </c>
      <c r="F56" s="21">
        <v>0</v>
      </c>
      <c r="G56" s="21">
        <v>1.84</v>
      </c>
      <c r="H56" s="21">
        <v>0</v>
      </c>
      <c r="I56" s="21">
        <v>1.3600000000000028</v>
      </c>
      <c r="J56" s="22">
        <v>2.0699999999999998</v>
      </c>
      <c r="K56" s="256">
        <f t="shared" si="15"/>
        <v>4.4382257731730386</v>
      </c>
      <c r="L56" s="256">
        <f t="shared" si="16"/>
        <v>0</v>
      </c>
      <c r="M56" s="256">
        <f t="shared" si="17"/>
        <v>8.4362969242132144E-2</v>
      </c>
      <c r="N56" s="256">
        <f t="shared" si="18"/>
        <v>0</v>
      </c>
      <c r="O56" s="256">
        <f t="shared" si="19"/>
        <v>6.2355238135489099E-2</v>
      </c>
    </row>
    <row r="57" spans="1:55" s="122" customFormat="1" ht="20.100000000000001" customHeight="1">
      <c r="A57" s="23"/>
      <c r="B57" s="137">
        <v>47</v>
      </c>
      <c r="C57" s="138" t="s">
        <v>286</v>
      </c>
      <c r="D57" s="139">
        <v>48456.343909000003</v>
      </c>
      <c r="E57" s="140">
        <v>96.66</v>
      </c>
      <c r="F57" s="140">
        <v>0</v>
      </c>
      <c r="G57" s="140">
        <v>1.91</v>
      </c>
      <c r="H57" s="140">
        <v>0.08</v>
      </c>
      <c r="I57" s="140">
        <v>1.3500000000000034</v>
      </c>
      <c r="J57" s="142">
        <v>2.72</v>
      </c>
      <c r="K57" s="256">
        <f t="shared" si="15"/>
        <v>2.5835685634703998</v>
      </c>
      <c r="L57" s="256">
        <f t="shared" si="16"/>
        <v>0</v>
      </c>
      <c r="M57" s="256">
        <f t="shared" si="17"/>
        <v>5.1051272048711606E-2</v>
      </c>
      <c r="N57" s="256">
        <f t="shared" si="18"/>
        <v>2.1382731748151459E-3</v>
      </c>
      <c r="O57" s="256">
        <f t="shared" si="19"/>
        <v>3.6083359825005677E-2</v>
      </c>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row>
    <row r="58" spans="1:55" s="23" customFormat="1" ht="20.100000000000001" customHeight="1">
      <c r="B58" s="18">
        <v>48</v>
      </c>
      <c r="C58" s="19" t="s">
        <v>288</v>
      </c>
      <c r="D58" s="20">
        <v>26904.677433000001</v>
      </c>
      <c r="E58" s="21">
        <v>96.24</v>
      </c>
      <c r="F58" s="21">
        <v>0</v>
      </c>
      <c r="G58" s="21">
        <v>0.46</v>
      </c>
      <c r="H58" s="21">
        <v>0.44</v>
      </c>
      <c r="I58" s="21">
        <v>2.8600000000000052</v>
      </c>
      <c r="J58" s="22">
        <v>5.5</v>
      </c>
      <c r="K58" s="256">
        <f t="shared" si="15"/>
        <v>1.4282556855406459</v>
      </c>
      <c r="L58" s="256">
        <f t="shared" si="16"/>
        <v>0</v>
      </c>
      <c r="M58" s="256">
        <f t="shared" si="17"/>
        <v>6.8266585135982657E-3</v>
      </c>
      <c r="N58" s="256">
        <f t="shared" si="18"/>
        <v>6.5298472738766029E-3</v>
      </c>
      <c r="O58" s="256">
        <f t="shared" si="19"/>
        <v>4.2444007280197989E-2</v>
      </c>
    </row>
    <row r="59" spans="1:55" s="122" customFormat="1" ht="20.100000000000001" customHeight="1">
      <c r="A59" s="23"/>
      <c r="B59" s="137">
        <v>49</v>
      </c>
      <c r="C59" s="138" t="s">
        <v>294</v>
      </c>
      <c r="D59" s="139">
        <v>59430.553352000003</v>
      </c>
      <c r="E59" s="140">
        <v>95.86</v>
      </c>
      <c r="F59" s="140">
        <v>0</v>
      </c>
      <c r="G59" s="140">
        <v>2.85</v>
      </c>
      <c r="H59" s="140">
        <v>0</v>
      </c>
      <c r="I59" s="140">
        <v>1.2900000000000005</v>
      </c>
      <c r="J59" s="142">
        <v>1.22</v>
      </c>
      <c r="K59" s="256">
        <f t="shared" si="15"/>
        <v>3.1424599853400301</v>
      </c>
      <c r="L59" s="256">
        <f t="shared" si="16"/>
        <v>0</v>
      </c>
      <c r="M59" s="256">
        <f t="shared" si="17"/>
        <v>9.3428030025235614E-2</v>
      </c>
      <c r="N59" s="256">
        <f t="shared" si="18"/>
        <v>0</v>
      </c>
      <c r="O59" s="256">
        <f t="shared" si="19"/>
        <v>4.228847674826456E-2</v>
      </c>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row>
    <row r="60" spans="1:55" s="23" customFormat="1" ht="20.100000000000001" customHeight="1">
      <c r="B60" s="18">
        <v>50</v>
      </c>
      <c r="C60" s="19" t="s">
        <v>229</v>
      </c>
      <c r="D60" s="20">
        <v>21350.135917</v>
      </c>
      <c r="E60" s="21">
        <v>95.52</v>
      </c>
      <c r="F60" s="21">
        <v>0</v>
      </c>
      <c r="G60" s="21">
        <v>0</v>
      </c>
      <c r="H60" s="21">
        <v>1.41</v>
      </c>
      <c r="I60" s="24">
        <v>3.0700000000000038</v>
      </c>
      <c r="J60" s="22">
        <v>2.3199999999999998</v>
      </c>
      <c r="K60" s="256">
        <f t="shared" si="15"/>
        <v>1.124909321612894</v>
      </c>
      <c r="L60" s="256">
        <f t="shared" si="16"/>
        <v>0</v>
      </c>
      <c r="M60" s="256">
        <f t="shared" si="17"/>
        <v>0</v>
      </c>
      <c r="N60" s="256">
        <f t="shared" si="18"/>
        <v>1.6605131317778275E-2</v>
      </c>
      <c r="O60" s="256">
        <f t="shared" si="19"/>
        <v>3.6154434855020824E-2</v>
      </c>
    </row>
    <row r="61" spans="1:55" s="122" customFormat="1" ht="20.100000000000001" customHeight="1">
      <c r="A61" s="23"/>
      <c r="B61" s="137">
        <v>51</v>
      </c>
      <c r="C61" s="138" t="s">
        <v>293</v>
      </c>
      <c r="D61" s="139">
        <v>76699.808739</v>
      </c>
      <c r="E61" s="140">
        <v>94.78</v>
      </c>
      <c r="F61" s="140">
        <v>2.0699999999999998</v>
      </c>
      <c r="G61" s="140">
        <v>0.08</v>
      </c>
      <c r="H61" s="140">
        <v>0</v>
      </c>
      <c r="I61" s="140">
        <v>3.069999999999999</v>
      </c>
      <c r="J61" s="142">
        <v>4.3499999999999996</v>
      </c>
      <c r="K61" s="256">
        <f t="shared" si="15"/>
        <v>4.0099000076023534</v>
      </c>
      <c r="L61" s="256">
        <f t="shared" si="16"/>
        <v>8.7576419241790146E-2</v>
      </c>
      <c r="M61" s="256">
        <f t="shared" si="17"/>
        <v>3.3845959127261896E-3</v>
      </c>
      <c r="N61" s="256">
        <f t="shared" si="18"/>
        <v>0</v>
      </c>
      <c r="O61" s="256">
        <f t="shared" si="19"/>
        <v>0.12988386815086747</v>
      </c>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row>
    <row r="62" spans="1:55" s="23" customFormat="1" ht="20.100000000000001" customHeight="1">
      <c r="B62" s="18">
        <v>52</v>
      </c>
      <c r="C62" s="19" t="s">
        <v>220</v>
      </c>
      <c r="D62" s="20">
        <v>7529.6057270000001</v>
      </c>
      <c r="E62" s="21">
        <v>94.39</v>
      </c>
      <c r="F62" s="21">
        <v>0</v>
      </c>
      <c r="G62" s="21">
        <v>3.37</v>
      </c>
      <c r="H62" s="21">
        <v>0.54</v>
      </c>
      <c r="I62" s="24">
        <v>1.6999999999999993</v>
      </c>
      <c r="J62" s="22">
        <v>1.75</v>
      </c>
      <c r="K62" s="256">
        <f t="shared" si="15"/>
        <v>0.39203133327901751</v>
      </c>
      <c r="L62" s="256">
        <f t="shared" si="16"/>
        <v>0</v>
      </c>
      <c r="M62" s="256">
        <f t="shared" si="17"/>
        <v>1.3996669066111758E-2</v>
      </c>
      <c r="N62" s="256">
        <f t="shared" si="18"/>
        <v>2.2427897019882347E-3</v>
      </c>
      <c r="O62" s="256">
        <f t="shared" si="19"/>
        <v>7.0606342469999948E-3</v>
      </c>
    </row>
    <row r="63" spans="1:55" s="122" customFormat="1" ht="20.100000000000001" customHeight="1">
      <c r="A63" s="23"/>
      <c r="B63" s="137">
        <v>53</v>
      </c>
      <c r="C63" s="138" t="s">
        <v>297</v>
      </c>
      <c r="D63" s="139">
        <v>58896.166620999997</v>
      </c>
      <c r="E63" s="140">
        <v>94.17</v>
      </c>
      <c r="F63" s="140">
        <v>0</v>
      </c>
      <c r="G63" s="140">
        <v>0</v>
      </c>
      <c r="H63" s="140">
        <v>2.31</v>
      </c>
      <c r="I63" s="140">
        <v>3.5199999999999982</v>
      </c>
      <c r="J63" s="142">
        <v>3.45</v>
      </c>
      <c r="K63" s="256">
        <f t="shared" si="15"/>
        <v>3.0593006349991976</v>
      </c>
      <c r="L63" s="256">
        <f t="shared" si="16"/>
        <v>0</v>
      </c>
      <c r="M63" s="256">
        <f t="shared" si="17"/>
        <v>0</v>
      </c>
      <c r="N63" s="256">
        <f t="shared" si="18"/>
        <v>7.5044966197814006E-2</v>
      </c>
      <c r="O63" s="256">
        <f t="shared" si="19"/>
        <v>0.11435423420619273</v>
      </c>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row>
    <row r="64" spans="1:55" s="23" customFormat="1" ht="20.100000000000001" customHeight="1">
      <c r="B64" s="18">
        <v>54</v>
      </c>
      <c r="C64" s="19" t="s">
        <v>192</v>
      </c>
      <c r="D64" s="20">
        <v>10008.695175000001</v>
      </c>
      <c r="E64" s="21">
        <v>94.16</v>
      </c>
      <c r="F64" s="21">
        <v>0</v>
      </c>
      <c r="G64" s="21">
        <v>0.25</v>
      </c>
      <c r="H64" s="21">
        <v>0.19</v>
      </c>
      <c r="I64" s="24">
        <v>5.400000000000003</v>
      </c>
      <c r="J64" s="22">
        <v>3.37</v>
      </c>
      <c r="K64" s="256">
        <f t="shared" si="15"/>
        <v>0.51983614106452869</v>
      </c>
      <c r="L64" s="256">
        <f t="shared" si="16"/>
        <v>0</v>
      </c>
      <c r="M64" s="256">
        <f t="shared" si="17"/>
        <v>1.3801936625545048E-3</v>
      </c>
      <c r="N64" s="256">
        <f t="shared" si="18"/>
        <v>1.0489471835414238E-3</v>
      </c>
      <c r="O64" s="256">
        <f t="shared" si="19"/>
        <v>2.9812183111177323E-2</v>
      </c>
    </row>
    <row r="65" spans="1:55" s="122" customFormat="1" ht="20.100000000000001" customHeight="1">
      <c r="A65" s="23"/>
      <c r="B65" s="137">
        <v>55</v>
      </c>
      <c r="C65" s="138" t="s">
        <v>308</v>
      </c>
      <c r="D65" s="139">
        <v>22152.158180999999</v>
      </c>
      <c r="E65" s="140">
        <v>94.03</v>
      </c>
      <c r="F65" s="140">
        <v>0</v>
      </c>
      <c r="G65" s="140">
        <v>0.97</v>
      </c>
      <c r="H65" s="140">
        <v>0.06</v>
      </c>
      <c r="I65" s="140">
        <v>4.9399999999999995</v>
      </c>
      <c r="J65" s="142">
        <v>1.46</v>
      </c>
      <c r="K65" s="256">
        <f t="shared" si="15"/>
        <v>1.1489603394309331</v>
      </c>
      <c r="L65" s="256">
        <f t="shared" si="16"/>
        <v>0</v>
      </c>
      <c r="M65" s="256">
        <f t="shared" si="17"/>
        <v>1.1852510148335689E-2</v>
      </c>
      <c r="N65" s="256">
        <f t="shared" si="18"/>
        <v>7.3314495762901171E-4</v>
      </c>
      <c r="O65" s="256">
        <f t="shared" si="19"/>
        <v>6.0362268178121965E-2</v>
      </c>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row>
    <row r="66" spans="1:55" s="23" customFormat="1" ht="20.100000000000001" customHeight="1">
      <c r="B66" s="18">
        <v>56</v>
      </c>
      <c r="C66" s="19" t="s">
        <v>310</v>
      </c>
      <c r="D66" s="20">
        <v>12601.015624</v>
      </c>
      <c r="E66" s="21">
        <v>93.98</v>
      </c>
      <c r="F66" s="21">
        <v>0</v>
      </c>
      <c r="G66" s="21">
        <v>0.34</v>
      </c>
      <c r="H66" s="21">
        <v>1.52</v>
      </c>
      <c r="I66" s="21">
        <v>4.1599999999999966</v>
      </c>
      <c r="J66" s="22">
        <v>4.87</v>
      </c>
      <c r="K66" s="256">
        <f t="shared" si="15"/>
        <v>0.65322612937921531</v>
      </c>
      <c r="L66" s="256">
        <f t="shared" si="16"/>
        <v>0</v>
      </c>
      <c r="M66" s="256">
        <f t="shared" si="17"/>
        <v>2.3632356244832221E-3</v>
      </c>
      <c r="N66" s="256">
        <f t="shared" si="18"/>
        <v>1.0565053380042638E-2</v>
      </c>
      <c r="O66" s="256">
        <f t="shared" si="19"/>
        <v>2.8914882934853513E-2</v>
      </c>
    </row>
    <row r="67" spans="1:55" s="122" customFormat="1" ht="20.100000000000001" customHeight="1">
      <c r="A67" s="23"/>
      <c r="B67" s="137">
        <v>57</v>
      </c>
      <c r="C67" s="138" t="s">
        <v>311</v>
      </c>
      <c r="D67" s="139">
        <v>4801.5116470000003</v>
      </c>
      <c r="E67" s="140">
        <v>93.53</v>
      </c>
      <c r="F67" s="140">
        <v>0</v>
      </c>
      <c r="G67" s="140">
        <v>0.01</v>
      </c>
      <c r="H67" s="140">
        <v>0</v>
      </c>
      <c r="I67" s="141">
        <v>6.4599999999999991</v>
      </c>
      <c r="J67" s="142">
        <v>6.98</v>
      </c>
      <c r="K67" s="256">
        <f t="shared" si="15"/>
        <v>0.24771452844943642</v>
      </c>
      <c r="L67" s="256">
        <f t="shared" si="16"/>
        <v>0</v>
      </c>
      <c r="M67" s="256">
        <f t="shared" si="17"/>
        <v>2.6485034582426645E-5</v>
      </c>
      <c r="N67" s="256">
        <f t="shared" si="18"/>
        <v>0</v>
      </c>
      <c r="O67" s="256">
        <f t="shared" si="19"/>
        <v>1.7109332340247609E-2</v>
      </c>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row>
    <row r="68" spans="1:55" s="23" customFormat="1" ht="20.100000000000001" customHeight="1">
      <c r="B68" s="18">
        <v>58</v>
      </c>
      <c r="C68" s="19" t="s">
        <v>285</v>
      </c>
      <c r="D68" s="20">
        <v>9462.8278580000006</v>
      </c>
      <c r="E68" s="21">
        <v>92.83</v>
      </c>
      <c r="F68" s="21">
        <v>0</v>
      </c>
      <c r="G68" s="21">
        <v>0.11</v>
      </c>
      <c r="H68" s="21">
        <v>0.85</v>
      </c>
      <c r="I68" s="24">
        <v>6.2100000000000017</v>
      </c>
      <c r="J68" s="22">
        <v>5.57</v>
      </c>
      <c r="K68" s="256">
        <f t="shared" si="15"/>
        <v>0.48454246892884667</v>
      </c>
      <c r="L68" s="256">
        <f t="shared" si="16"/>
        <v>0</v>
      </c>
      <c r="M68" s="256">
        <f t="shared" si="17"/>
        <v>5.7416429583295411E-4</v>
      </c>
      <c r="N68" s="256">
        <f t="shared" si="18"/>
        <v>4.4367241041637362E-3</v>
      </c>
      <c r="O68" s="256">
        <f t="shared" si="19"/>
        <v>3.2414184337478606E-2</v>
      </c>
    </row>
    <row r="69" spans="1:55" s="122" customFormat="1" ht="20.100000000000001" customHeight="1">
      <c r="A69" s="23"/>
      <c r="B69" s="137">
        <v>59</v>
      </c>
      <c r="C69" s="138" t="s">
        <v>305</v>
      </c>
      <c r="D69" s="139">
        <v>5968.2335860000003</v>
      </c>
      <c r="E69" s="140">
        <v>92.75</v>
      </c>
      <c r="F69" s="140">
        <v>0</v>
      </c>
      <c r="G69" s="140">
        <v>4.03</v>
      </c>
      <c r="H69" s="140">
        <v>0.36</v>
      </c>
      <c r="I69" s="140">
        <v>2.86</v>
      </c>
      <c r="J69" s="142">
        <v>13.52</v>
      </c>
      <c r="K69" s="256">
        <f t="shared" si="15"/>
        <v>0.30533900657311569</v>
      </c>
      <c r="L69" s="256">
        <f t="shared" si="16"/>
        <v>0</v>
      </c>
      <c r="M69" s="256">
        <f t="shared" si="17"/>
        <v>1.3267020986411387E-2</v>
      </c>
      <c r="N69" s="256">
        <f t="shared" si="18"/>
        <v>1.1851433139226054E-3</v>
      </c>
      <c r="O69" s="256">
        <f t="shared" si="19"/>
        <v>9.4153052161629197E-3</v>
      </c>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row>
    <row r="70" spans="1:55" s="23" customFormat="1" ht="20.100000000000001" customHeight="1">
      <c r="B70" s="18">
        <v>60</v>
      </c>
      <c r="C70" s="19" t="s">
        <v>255</v>
      </c>
      <c r="D70" s="20">
        <v>53023.478904000003</v>
      </c>
      <c r="E70" s="21">
        <v>92.64</v>
      </c>
      <c r="F70" s="21">
        <v>1.92</v>
      </c>
      <c r="G70" s="21">
        <v>3.38</v>
      </c>
      <c r="H70" s="21">
        <v>0.98</v>
      </c>
      <c r="I70" s="21">
        <v>1.0799999999999996</v>
      </c>
      <c r="J70" s="22">
        <v>0.49</v>
      </c>
      <c r="K70" s="256">
        <f t="shared" si="15"/>
        <v>2.7095010442665877</v>
      </c>
      <c r="L70" s="256">
        <f t="shared" si="16"/>
        <v>5.6155462057338602E-2</v>
      </c>
      <c r="M70" s="256">
        <f t="shared" si="17"/>
        <v>9.8857011330106492E-2</v>
      </c>
      <c r="N70" s="256">
        <f t="shared" si="18"/>
        <v>2.8662683758433241E-2</v>
      </c>
      <c r="O70" s="256">
        <f t="shared" si="19"/>
        <v>3.1587447407252951E-2</v>
      </c>
    </row>
    <row r="71" spans="1:55" s="122" customFormat="1" ht="20.100000000000001" customHeight="1">
      <c r="A71" s="23"/>
      <c r="B71" s="137">
        <v>61</v>
      </c>
      <c r="C71" s="138" t="s">
        <v>302</v>
      </c>
      <c r="D71" s="139">
        <v>65423.085254999998</v>
      </c>
      <c r="E71" s="140">
        <v>92.35</v>
      </c>
      <c r="F71" s="140">
        <v>0.57999999999999996</v>
      </c>
      <c r="G71" s="140">
        <f>0.3+3.6</f>
        <v>3.9</v>
      </c>
      <c r="H71" s="140">
        <v>0</v>
      </c>
      <c r="I71" s="140">
        <v>3.1700000000000057</v>
      </c>
      <c r="J71" s="142">
        <v>4.0199999999999996</v>
      </c>
      <c r="K71" s="256">
        <f t="shared" si="15"/>
        <v>3.3326559288765605</v>
      </c>
      <c r="L71" s="256">
        <f t="shared" si="16"/>
        <v>2.093059489711321E-2</v>
      </c>
      <c r="M71" s="256">
        <f t="shared" si="17"/>
        <v>0.14074020706679574</v>
      </c>
      <c r="N71" s="256">
        <f t="shared" si="18"/>
        <v>0</v>
      </c>
      <c r="O71" s="256">
        <f t="shared" si="19"/>
        <v>0.11439652728249827</v>
      </c>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row>
    <row r="72" spans="1:55" s="23" customFormat="1" ht="20.100000000000001" customHeight="1">
      <c r="B72" s="18">
        <v>62</v>
      </c>
      <c r="C72" s="19" t="s">
        <v>227</v>
      </c>
      <c r="D72" s="20">
        <v>31780.589797000001</v>
      </c>
      <c r="E72" s="21">
        <v>91.98</v>
      </c>
      <c r="F72" s="21">
        <v>7.01</v>
      </c>
      <c r="G72" s="21">
        <v>0</v>
      </c>
      <c r="H72" s="21">
        <v>0.7</v>
      </c>
      <c r="I72" s="21">
        <v>0.30999999999999628</v>
      </c>
      <c r="J72" s="22">
        <v>0.21</v>
      </c>
      <c r="K72" s="256">
        <f t="shared" si="15"/>
        <v>1.6124190320715863</v>
      </c>
      <c r="L72" s="256">
        <f t="shared" si="16"/>
        <v>0.12288603408155925</v>
      </c>
      <c r="M72" s="256">
        <f t="shared" si="17"/>
        <v>0</v>
      </c>
      <c r="N72" s="256">
        <f t="shared" si="18"/>
        <v>1.2271073303436729E-2</v>
      </c>
      <c r="O72" s="256">
        <f t="shared" si="19"/>
        <v>5.434332462950487E-3</v>
      </c>
    </row>
    <row r="73" spans="1:55" s="122" customFormat="1" ht="20.100000000000001" customHeight="1">
      <c r="A73" s="23"/>
      <c r="B73" s="137">
        <v>63</v>
      </c>
      <c r="C73" s="138" t="s">
        <v>317</v>
      </c>
      <c r="D73" s="139">
        <v>38869.795533999997</v>
      </c>
      <c r="E73" s="140">
        <v>88.34</v>
      </c>
      <c r="F73" s="140">
        <v>6.47</v>
      </c>
      <c r="G73" s="140">
        <v>0</v>
      </c>
      <c r="H73" s="140">
        <v>0.17</v>
      </c>
      <c r="I73" s="141">
        <v>5.0199999999999969</v>
      </c>
      <c r="J73" s="142">
        <v>4.92</v>
      </c>
      <c r="K73" s="256">
        <f t="shared" si="15"/>
        <v>1.8940533546655856</v>
      </c>
      <c r="L73" s="256">
        <f t="shared" si="16"/>
        <v>0.13872000458100903</v>
      </c>
      <c r="M73" s="256">
        <f t="shared" si="17"/>
        <v>0</v>
      </c>
      <c r="N73" s="256">
        <f t="shared" si="18"/>
        <v>3.6448842007374862E-3</v>
      </c>
      <c r="O73" s="256">
        <f t="shared" si="19"/>
        <v>0.10763128639824805</v>
      </c>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row>
    <row r="74" spans="1:55" s="23" customFormat="1" ht="20.100000000000001" customHeight="1">
      <c r="B74" s="18">
        <v>64</v>
      </c>
      <c r="C74" s="19" t="s">
        <v>296</v>
      </c>
      <c r="D74" s="20">
        <v>85402.850202000001</v>
      </c>
      <c r="E74" s="21">
        <v>87.84</v>
      </c>
      <c r="F74" s="21">
        <v>0</v>
      </c>
      <c r="G74" s="21">
        <v>11.25</v>
      </c>
      <c r="H74" s="21">
        <v>0.21</v>
      </c>
      <c r="I74" s="24">
        <v>0.69999999999999662</v>
      </c>
      <c r="J74" s="22">
        <v>2.12</v>
      </c>
      <c r="K74" s="256">
        <f t="shared" si="15"/>
        <v>4.1379691611265175</v>
      </c>
      <c r="L74" s="256">
        <f t="shared" si="16"/>
        <v>0</v>
      </c>
      <c r="M74" s="256">
        <f t="shared" si="17"/>
        <v>0.52996531264427726</v>
      </c>
      <c r="N74" s="256">
        <f t="shared" si="18"/>
        <v>9.8926858360265102E-3</v>
      </c>
      <c r="O74" s="256">
        <f t="shared" si="19"/>
        <v>3.2975619453421541E-2</v>
      </c>
    </row>
    <row r="75" spans="1:55" s="122" customFormat="1" ht="20.100000000000001" customHeight="1">
      <c r="A75" s="23"/>
      <c r="B75" s="137">
        <v>65</v>
      </c>
      <c r="C75" s="138" t="s">
        <v>190</v>
      </c>
      <c r="D75" s="139">
        <v>9583.3822149999996</v>
      </c>
      <c r="E75" s="140">
        <v>87.29</v>
      </c>
      <c r="F75" s="140">
        <v>0</v>
      </c>
      <c r="G75" s="140">
        <v>0</v>
      </c>
      <c r="H75" s="140">
        <v>0.7</v>
      </c>
      <c r="I75" s="141">
        <v>12.009999999999994</v>
      </c>
      <c r="J75" s="142">
        <v>7.62</v>
      </c>
      <c r="K75" s="256">
        <f t="shared" si="15"/>
        <v>0.46143003590755771</v>
      </c>
      <c r="L75" s="256">
        <f t="shared" si="16"/>
        <v>0</v>
      </c>
      <c r="M75" s="256">
        <f t="shared" si="17"/>
        <v>0</v>
      </c>
      <c r="N75" s="256">
        <f t="shared" si="18"/>
        <v>3.7003210577991794E-3</v>
      </c>
      <c r="O75" s="256">
        <f t="shared" si="19"/>
        <v>6.3486937005954466E-2</v>
      </c>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row>
    <row r="76" spans="1:55" s="23" customFormat="1" ht="20.100000000000001" customHeight="1">
      <c r="B76" s="18">
        <v>66</v>
      </c>
      <c r="C76" s="19" t="s">
        <v>291</v>
      </c>
      <c r="D76" s="20">
        <v>23338.082547999998</v>
      </c>
      <c r="E76" s="21">
        <v>86.86</v>
      </c>
      <c r="F76" s="21">
        <v>0</v>
      </c>
      <c r="G76" s="21">
        <v>9.49</v>
      </c>
      <c r="H76" s="21">
        <v>1.61</v>
      </c>
      <c r="I76" s="21">
        <v>2.0400000000000009</v>
      </c>
      <c r="J76" s="22">
        <v>3.63</v>
      </c>
      <c r="K76" s="256">
        <f t="shared" si="15"/>
        <v>1.1181692744112548</v>
      </c>
      <c r="L76" s="256">
        <f t="shared" si="16"/>
        <v>0</v>
      </c>
      <c r="M76" s="256">
        <f t="shared" si="17"/>
        <v>0.12216700914302105</v>
      </c>
      <c r="N76" s="256">
        <f t="shared" si="18"/>
        <v>2.0725909875686392E-2</v>
      </c>
      <c r="O76" s="256">
        <f t="shared" si="19"/>
        <v>2.6261401333167865E-2</v>
      </c>
    </row>
    <row r="77" spans="1:55" s="122" customFormat="1" ht="20.100000000000001" customHeight="1">
      <c r="A77" s="23"/>
      <c r="B77" s="137">
        <v>67</v>
      </c>
      <c r="C77" s="138" t="s">
        <v>312</v>
      </c>
      <c r="D77" s="139">
        <v>24085.336394000002</v>
      </c>
      <c r="E77" s="140">
        <v>86.61</v>
      </c>
      <c r="F77" s="140">
        <v>7.59</v>
      </c>
      <c r="G77" s="140">
        <v>4.8600000000000003</v>
      </c>
      <c r="H77" s="140">
        <v>0.01</v>
      </c>
      <c r="I77" s="140">
        <v>0.93000000000000038</v>
      </c>
      <c r="J77" s="142">
        <v>0.18</v>
      </c>
      <c r="K77" s="256">
        <f t="shared" si="15"/>
        <v>1.1506501877276873</v>
      </c>
      <c r="L77" s="256">
        <f t="shared" si="16"/>
        <v>0.10083633442850878</v>
      </c>
      <c r="M77" s="256">
        <f t="shared" si="17"/>
        <v>6.4567139041179542E-2</v>
      </c>
      <c r="N77" s="256">
        <f t="shared" si="18"/>
        <v>1.3285419555798258E-4</v>
      </c>
      <c r="O77" s="256">
        <f t="shared" si="19"/>
        <v>1.2355440186892388E-2</v>
      </c>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row>
    <row r="78" spans="1:55" s="23" customFormat="1" ht="20.100000000000001" customHeight="1">
      <c r="B78" s="18">
        <v>68</v>
      </c>
      <c r="C78" s="19" t="s">
        <v>313</v>
      </c>
      <c r="D78" s="20">
        <v>8766.2374579999996</v>
      </c>
      <c r="E78" s="21">
        <v>85.43</v>
      </c>
      <c r="F78" s="21">
        <v>0</v>
      </c>
      <c r="G78" s="21">
        <v>10.16</v>
      </c>
      <c r="H78" s="21">
        <v>0.19</v>
      </c>
      <c r="I78" s="21">
        <v>4.2199999999999926</v>
      </c>
      <c r="J78" s="22">
        <v>1.54</v>
      </c>
      <c r="K78" s="256">
        <f t="shared" si="15"/>
        <v>0.41309143894608408</v>
      </c>
      <c r="L78" s="256">
        <f t="shared" si="16"/>
        <v>0</v>
      </c>
      <c r="M78" s="256">
        <f t="shared" si="17"/>
        <v>4.9128046584246916E-2</v>
      </c>
      <c r="N78" s="256">
        <f t="shared" si="18"/>
        <v>9.1873315462666469E-4</v>
      </c>
      <c r="O78" s="256">
        <f t="shared" si="19"/>
        <v>2.0405546908023785E-2</v>
      </c>
    </row>
    <row r="79" spans="1:55" s="122" customFormat="1" ht="20.100000000000001" customHeight="1">
      <c r="A79" s="23"/>
      <c r="B79" s="137">
        <v>69</v>
      </c>
      <c r="C79" s="138" t="s">
        <v>185</v>
      </c>
      <c r="D79" s="139">
        <v>9376.1071250000005</v>
      </c>
      <c r="E79" s="140">
        <v>85.27</v>
      </c>
      <c r="F79" s="140">
        <v>12.03</v>
      </c>
      <c r="G79" s="140">
        <v>0</v>
      </c>
      <c r="H79" s="140">
        <v>0.39</v>
      </c>
      <c r="I79" s="140">
        <v>2.3100000000000045</v>
      </c>
      <c r="J79" s="142">
        <v>2.39</v>
      </c>
      <c r="K79" s="256">
        <f t="shared" si="15"/>
        <v>0.44100283496399445</v>
      </c>
      <c r="L79" s="256">
        <f t="shared" si="16"/>
        <v>6.2217240584224856E-2</v>
      </c>
      <c r="M79" s="256">
        <f t="shared" si="17"/>
        <v>0</v>
      </c>
      <c r="N79" s="256">
        <f t="shared" si="18"/>
        <v>2.0170177745509306E-3</v>
      </c>
      <c r="O79" s="256">
        <f t="shared" si="19"/>
        <v>1.1946951433878611E-2</v>
      </c>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row>
    <row r="80" spans="1:55" s="23" customFormat="1" ht="20.100000000000001" customHeight="1">
      <c r="B80" s="18">
        <v>70</v>
      </c>
      <c r="C80" s="19" t="s">
        <v>318</v>
      </c>
      <c r="D80" s="20">
        <v>7843.6728370000001</v>
      </c>
      <c r="E80" s="21">
        <v>83.57</v>
      </c>
      <c r="F80" s="21">
        <v>1.19</v>
      </c>
      <c r="G80" s="21">
        <v>11.62</v>
      </c>
      <c r="H80" s="21">
        <v>0.04</v>
      </c>
      <c r="I80" s="21">
        <v>3.5800000000000081</v>
      </c>
      <c r="J80" s="22">
        <v>1.52</v>
      </c>
      <c r="K80" s="256">
        <f t="shared" si="15"/>
        <v>0.36157003444071562</v>
      </c>
      <c r="L80" s="256">
        <f t="shared" si="16"/>
        <v>5.1485980732852892E-3</v>
      </c>
      <c r="M80" s="256">
        <f t="shared" si="17"/>
        <v>5.0274545892079879E-2</v>
      </c>
      <c r="N80" s="256">
        <f t="shared" si="18"/>
        <v>1.7306212011042988E-4</v>
      </c>
      <c r="O80" s="256">
        <f t="shared" si="19"/>
        <v>1.5489059749883509E-2</v>
      </c>
    </row>
    <row r="81" spans="1:55" s="122" customFormat="1" ht="20.100000000000001" customHeight="1">
      <c r="A81" s="23"/>
      <c r="B81" s="137">
        <v>71</v>
      </c>
      <c r="C81" s="138" t="s">
        <v>287</v>
      </c>
      <c r="D81" s="139">
        <v>4634.8605989999996</v>
      </c>
      <c r="E81" s="140">
        <v>82.21</v>
      </c>
      <c r="F81" s="140">
        <v>13.36</v>
      </c>
      <c r="G81" s="140">
        <v>0.64</v>
      </c>
      <c r="H81" s="140">
        <v>0</v>
      </c>
      <c r="I81" s="141">
        <v>3.7900000000000067</v>
      </c>
      <c r="J81" s="142">
        <v>8.8000000000000007</v>
      </c>
      <c r="K81" s="256">
        <f t="shared" si="15"/>
        <v>0.21017636780753093</v>
      </c>
      <c r="L81" s="256">
        <f t="shared" si="16"/>
        <v>3.4155896775436241E-2</v>
      </c>
      <c r="M81" s="256">
        <f t="shared" si="17"/>
        <v>1.6362106239729936E-3</v>
      </c>
      <c r="N81" s="256">
        <f t="shared" si="18"/>
        <v>0</v>
      </c>
      <c r="O81" s="256">
        <f t="shared" si="19"/>
        <v>9.6894347888400872E-3</v>
      </c>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row>
    <row r="82" spans="1:55" s="23" customFormat="1" ht="20.100000000000001" customHeight="1">
      <c r="B82" s="18">
        <v>72</v>
      </c>
      <c r="C82" s="19" t="s">
        <v>222</v>
      </c>
      <c r="D82" s="20">
        <v>22619.021117</v>
      </c>
      <c r="E82" s="21">
        <v>81.84</v>
      </c>
      <c r="F82" s="21">
        <v>0</v>
      </c>
      <c r="G82" s="21">
        <v>1.18</v>
      </c>
      <c r="H82" s="21">
        <v>0</v>
      </c>
      <c r="I82" s="24">
        <v>16.979999999999997</v>
      </c>
      <c r="J82" s="22">
        <v>6.5</v>
      </c>
      <c r="K82" s="256">
        <f t="shared" si="15"/>
        <v>1.021085207092048</v>
      </c>
      <c r="L82" s="256">
        <f t="shared" si="16"/>
        <v>0</v>
      </c>
      <c r="M82" s="256">
        <f t="shared" si="17"/>
        <v>1.4722391793360415E-2</v>
      </c>
      <c r="N82" s="256">
        <f t="shared" si="18"/>
        <v>0</v>
      </c>
      <c r="O82" s="256">
        <f t="shared" si="19"/>
        <v>0.21185272258581339</v>
      </c>
    </row>
    <row r="83" spans="1:55" s="122" customFormat="1" ht="20.100000000000001" customHeight="1">
      <c r="A83" s="23"/>
      <c r="B83" s="137">
        <v>73</v>
      </c>
      <c r="C83" s="138" t="s">
        <v>292</v>
      </c>
      <c r="D83" s="139">
        <v>15076.766465999999</v>
      </c>
      <c r="E83" s="140">
        <v>80.89</v>
      </c>
      <c r="F83" s="140">
        <v>0</v>
      </c>
      <c r="G83" s="140">
        <v>0.15</v>
      </c>
      <c r="H83" s="140">
        <v>0.1</v>
      </c>
      <c r="I83" s="141">
        <v>18.86</v>
      </c>
      <c r="J83" s="142">
        <v>15.51</v>
      </c>
      <c r="K83" s="256">
        <f t="shared" si="15"/>
        <v>0.67270646413910196</v>
      </c>
      <c r="L83" s="256">
        <f t="shared" si="16"/>
        <v>0</v>
      </c>
      <c r="M83" s="256">
        <f t="shared" si="17"/>
        <v>1.247446774890163E-3</v>
      </c>
      <c r="N83" s="256">
        <f t="shared" si="18"/>
        <v>8.3163118326010869E-4</v>
      </c>
      <c r="O83" s="256">
        <f t="shared" si="19"/>
        <v>0.15684564116285651</v>
      </c>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row>
    <row r="84" spans="1:55" s="23" customFormat="1" ht="20.100000000000001" customHeight="1">
      <c r="B84" s="18">
        <v>74</v>
      </c>
      <c r="C84" s="19" t="s">
        <v>309</v>
      </c>
      <c r="D84" s="20">
        <v>10372.400078999999</v>
      </c>
      <c r="E84" s="21">
        <v>78.14</v>
      </c>
      <c r="F84" s="21">
        <v>18.399999999999999</v>
      </c>
      <c r="G84" s="21">
        <v>0</v>
      </c>
      <c r="H84" s="21">
        <v>0.81</v>
      </c>
      <c r="I84" s="24">
        <v>2.6500000000000008</v>
      </c>
      <c r="J84" s="22">
        <v>4.09</v>
      </c>
      <c r="K84" s="256">
        <f t="shared" si="15"/>
        <v>0.44706968731190372</v>
      </c>
      <c r="L84" s="256">
        <f t="shared" si="16"/>
        <v>0.10527364021677793</v>
      </c>
      <c r="M84" s="256">
        <f t="shared" si="17"/>
        <v>0</v>
      </c>
      <c r="N84" s="256">
        <f t="shared" si="18"/>
        <v>4.6343287269342464E-3</v>
      </c>
      <c r="O84" s="256">
        <f t="shared" si="19"/>
        <v>1.5161692748612045E-2</v>
      </c>
    </row>
    <row r="85" spans="1:55" s="122" customFormat="1" ht="20.100000000000001" customHeight="1">
      <c r="A85" s="23"/>
      <c r="B85" s="137">
        <v>75</v>
      </c>
      <c r="C85" s="138" t="s">
        <v>242</v>
      </c>
      <c r="D85" s="139">
        <v>11946.164475</v>
      </c>
      <c r="E85" s="140">
        <v>76.88</v>
      </c>
      <c r="F85" s="140">
        <v>0</v>
      </c>
      <c r="G85" s="140">
        <v>0</v>
      </c>
      <c r="H85" s="140">
        <v>18.22</v>
      </c>
      <c r="I85" s="140">
        <v>4.9000000000000057</v>
      </c>
      <c r="J85" s="142">
        <v>0.84</v>
      </c>
      <c r="K85" s="256">
        <f t="shared" si="15"/>
        <v>0.50659910963172561</v>
      </c>
      <c r="L85" s="256">
        <f t="shared" si="16"/>
        <v>0</v>
      </c>
      <c r="M85" s="256">
        <f t="shared" si="17"/>
        <v>0</v>
      </c>
      <c r="N85" s="256">
        <f t="shared" si="18"/>
        <v>0.1200602988747404</v>
      </c>
      <c r="O85" s="256">
        <f t="shared" si="19"/>
        <v>3.2288444812636041E-2</v>
      </c>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row>
    <row r="86" spans="1:55" s="23" customFormat="1" ht="20.100000000000001" customHeight="1">
      <c r="B86" s="18">
        <v>76</v>
      </c>
      <c r="C86" s="19" t="s">
        <v>290</v>
      </c>
      <c r="D86" s="20">
        <v>18329.378400000001</v>
      </c>
      <c r="E86" s="21">
        <v>74.290000000000006</v>
      </c>
      <c r="F86" s="21">
        <v>0</v>
      </c>
      <c r="G86" s="21">
        <v>14.42</v>
      </c>
      <c r="H86" s="21">
        <v>0</v>
      </c>
      <c r="I86" s="24">
        <v>11.289999999999994</v>
      </c>
      <c r="J86" s="22">
        <v>3.97</v>
      </c>
      <c r="K86" s="256">
        <f t="shared" si="15"/>
        <v>0.75110500014396708</v>
      </c>
      <c r="L86" s="256">
        <f t="shared" si="16"/>
        <v>0</v>
      </c>
      <c r="M86" s="256">
        <f t="shared" si="17"/>
        <v>0.14579262487651104</v>
      </c>
      <c r="N86" s="256">
        <f t="shared" si="18"/>
        <v>0</v>
      </c>
      <c r="O86" s="256">
        <f t="shared" si="19"/>
        <v>0.11414693029513237</v>
      </c>
    </row>
    <row r="87" spans="1:55" s="122" customFormat="1" ht="20.100000000000001" customHeight="1">
      <c r="A87" s="23"/>
      <c r="B87" s="137">
        <v>77</v>
      </c>
      <c r="C87" s="138" t="s">
        <v>301</v>
      </c>
      <c r="D87" s="139">
        <v>12873.946072999999</v>
      </c>
      <c r="E87" s="140">
        <v>73.459999999999994</v>
      </c>
      <c r="F87" s="140">
        <v>16.95</v>
      </c>
      <c r="G87" s="140">
        <v>0.73</v>
      </c>
      <c r="H87" s="140">
        <v>0.15</v>
      </c>
      <c r="I87" s="141">
        <v>8.7100000000000062</v>
      </c>
      <c r="J87" s="142">
        <v>8.0500000000000007</v>
      </c>
      <c r="K87" s="256">
        <f t="shared" si="15"/>
        <v>0.52165715354695608</v>
      </c>
      <c r="L87" s="256">
        <f t="shared" si="16"/>
        <v>0.12036603257039077</v>
      </c>
      <c r="M87" s="256">
        <f t="shared" si="17"/>
        <v>5.1839058275153548E-3</v>
      </c>
      <c r="N87" s="256">
        <f t="shared" si="18"/>
        <v>1.0651861289415112E-3</v>
      </c>
      <c r="O87" s="256">
        <f t="shared" si="19"/>
        <v>6.1851807887203798E-2</v>
      </c>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row>
    <row r="88" spans="1:55" s="23" customFormat="1" ht="20.100000000000001" customHeight="1">
      <c r="B88" s="18">
        <v>78</v>
      </c>
      <c r="C88" s="19" t="s">
        <v>248</v>
      </c>
      <c r="D88" s="20">
        <v>5991.2913150000004</v>
      </c>
      <c r="E88" s="21">
        <v>68.03</v>
      </c>
      <c r="F88" s="21">
        <v>0</v>
      </c>
      <c r="G88" s="21">
        <v>0</v>
      </c>
      <c r="H88" s="21">
        <v>21.14</v>
      </c>
      <c r="I88" s="21">
        <v>10.83</v>
      </c>
      <c r="J88" s="22">
        <v>12.58</v>
      </c>
      <c r="K88" s="256">
        <f t="shared" si="15"/>
        <v>0.22482441160200564</v>
      </c>
      <c r="L88" s="256">
        <f t="shared" si="16"/>
        <v>0</v>
      </c>
      <c r="M88" s="256">
        <f t="shared" si="17"/>
        <v>0</v>
      </c>
      <c r="N88" s="256">
        <f t="shared" si="18"/>
        <v>6.986312011269144E-2</v>
      </c>
      <c r="O88" s="256">
        <f t="shared" si="19"/>
        <v>3.5790803728498029E-2</v>
      </c>
    </row>
    <row r="89" spans="1:55" s="122" customFormat="1" ht="20.100000000000001" customHeight="1">
      <c r="A89" s="23"/>
      <c r="B89" s="137">
        <v>79</v>
      </c>
      <c r="C89" s="138" t="s">
        <v>306</v>
      </c>
      <c r="D89" s="139">
        <v>11041.234812000001</v>
      </c>
      <c r="E89" s="140">
        <v>70.849999999999994</v>
      </c>
      <c r="F89" s="140">
        <v>0</v>
      </c>
      <c r="G89" s="140">
        <f>16.7+5.52</f>
        <v>22.22</v>
      </c>
      <c r="H89" s="140">
        <v>0</v>
      </c>
      <c r="I89" s="141">
        <v>6.9300000000000068</v>
      </c>
      <c r="J89" s="142">
        <v>15.01</v>
      </c>
      <c r="K89" s="256">
        <f t="shared" si="15"/>
        <v>0.43149926302678282</v>
      </c>
      <c r="L89" s="256">
        <f t="shared" si="16"/>
        <v>0</v>
      </c>
      <c r="M89" s="256">
        <f t="shared" si="17"/>
        <v>0.1353269389478492</v>
      </c>
      <c r="N89" s="256">
        <f t="shared" si="18"/>
        <v>0</v>
      </c>
      <c r="O89" s="256">
        <f t="shared" si="19"/>
        <v>4.2205926503537161E-2</v>
      </c>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row>
    <row r="90" spans="1:55" s="23" customFormat="1" ht="20.100000000000001" customHeight="1">
      <c r="B90" s="18">
        <v>80</v>
      </c>
      <c r="C90" s="19" t="s">
        <v>173</v>
      </c>
      <c r="D90" s="20">
        <v>28061.024738</v>
      </c>
      <c r="E90" s="21">
        <v>69.89</v>
      </c>
      <c r="F90" s="21">
        <v>0</v>
      </c>
      <c r="G90" s="21">
        <v>9.58</v>
      </c>
      <c r="H90" s="21">
        <v>0.8</v>
      </c>
      <c r="I90" s="24">
        <v>19.73</v>
      </c>
      <c r="J90" s="22">
        <v>8.67</v>
      </c>
      <c r="K90" s="256">
        <f t="shared" si="15"/>
        <v>1.0817854223385102</v>
      </c>
      <c r="L90" s="256">
        <f t="shared" si="16"/>
        <v>0</v>
      </c>
      <c r="M90" s="256">
        <f t="shared" si="17"/>
        <v>0.1482830783517374</v>
      </c>
      <c r="N90" s="256">
        <f t="shared" si="18"/>
        <v>1.2382720530416485E-2</v>
      </c>
      <c r="O90" s="256">
        <f t="shared" si="19"/>
        <v>0.30538884508139652</v>
      </c>
    </row>
    <row r="91" spans="1:55" s="122" customFormat="1" ht="20.100000000000001" customHeight="1">
      <c r="A91" s="23"/>
      <c r="B91" s="137">
        <v>81</v>
      </c>
      <c r="C91" s="138" t="s">
        <v>289</v>
      </c>
      <c r="D91" s="139">
        <v>28693.336944999999</v>
      </c>
      <c r="E91" s="140">
        <v>68.58</v>
      </c>
      <c r="F91" s="140">
        <v>22.81</v>
      </c>
      <c r="G91" s="140">
        <v>0</v>
      </c>
      <c r="H91" s="140">
        <v>0.26</v>
      </c>
      <c r="I91" s="140">
        <v>8.3500000000000032</v>
      </c>
      <c r="J91" s="142">
        <v>8.4499999999999993</v>
      </c>
      <c r="K91" s="256">
        <f t="shared" si="15"/>
        <v>1.0854281903388188</v>
      </c>
      <c r="L91" s="256">
        <f t="shared" si="16"/>
        <v>0.36101803764404283</v>
      </c>
      <c r="M91" s="256">
        <f t="shared" si="17"/>
        <v>0</v>
      </c>
      <c r="N91" s="256">
        <f t="shared" si="18"/>
        <v>4.1150675049299052E-3</v>
      </c>
      <c r="O91" s="256">
        <f t="shared" si="19"/>
        <v>0.13215697563909509</v>
      </c>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row>
    <row r="92" spans="1:55" s="23" customFormat="1" ht="20.100000000000001" customHeight="1">
      <c r="B92" s="18">
        <v>82</v>
      </c>
      <c r="C92" s="19" t="s">
        <v>298</v>
      </c>
      <c r="D92" s="20">
        <v>21453.610465999998</v>
      </c>
      <c r="E92" s="21">
        <v>67.260000000000005</v>
      </c>
      <c r="F92" s="21">
        <v>14.7</v>
      </c>
      <c r="G92" s="21">
        <v>15.6</v>
      </c>
      <c r="H92" s="21">
        <v>0</v>
      </c>
      <c r="I92" s="21">
        <v>2.4399999999999959</v>
      </c>
      <c r="J92" s="22">
        <v>8.84</v>
      </c>
      <c r="K92" s="256">
        <f t="shared" si="15"/>
        <v>0.79593904840721164</v>
      </c>
      <c r="L92" s="256">
        <f t="shared" si="16"/>
        <v>0.17395634867062162</v>
      </c>
      <c r="M92" s="256">
        <f t="shared" si="17"/>
        <v>0.18460673736474131</v>
      </c>
      <c r="N92" s="256">
        <f t="shared" si="18"/>
        <v>0</v>
      </c>
      <c r="O92" s="256">
        <f t="shared" si="19"/>
        <v>2.8874387126280002E-2</v>
      </c>
    </row>
    <row r="93" spans="1:55" s="122" customFormat="1" ht="20.100000000000001" customHeight="1">
      <c r="A93" s="23"/>
      <c r="B93" s="137">
        <v>83</v>
      </c>
      <c r="C93" s="138" t="s">
        <v>300</v>
      </c>
      <c r="D93" s="139">
        <v>8284.9986279999994</v>
      </c>
      <c r="E93" s="140">
        <v>66.849999999999994</v>
      </c>
      <c r="F93" s="140">
        <v>0</v>
      </c>
      <c r="G93" s="140">
        <v>9.57</v>
      </c>
      <c r="H93" s="140">
        <v>0.54</v>
      </c>
      <c r="I93" s="140">
        <v>23.040000000000006</v>
      </c>
      <c r="J93" s="142">
        <v>21.64</v>
      </c>
      <c r="K93" s="256">
        <f t="shared" si="15"/>
        <v>0.30550365476693603</v>
      </c>
      <c r="L93" s="256">
        <f t="shared" si="16"/>
        <v>0</v>
      </c>
      <c r="M93" s="256">
        <f t="shared" si="17"/>
        <v>4.3734778999544935E-2</v>
      </c>
      <c r="N93" s="256">
        <f t="shared" si="18"/>
        <v>2.4677931723881153E-3</v>
      </c>
      <c r="O93" s="256">
        <f t="shared" si="19"/>
        <v>0.10529250868855961</v>
      </c>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row>
    <row r="94" spans="1:55" s="23" customFormat="1" ht="20.100000000000001" customHeight="1">
      <c r="B94" s="18">
        <v>84</v>
      </c>
      <c r="C94" s="19" t="s">
        <v>314</v>
      </c>
      <c r="D94" s="20">
        <v>11261.440887000001</v>
      </c>
      <c r="E94" s="21">
        <v>63.04</v>
      </c>
      <c r="F94" s="21">
        <v>31.92</v>
      </c>
      <c r="G94" s="21">
        <v>3.4</v>
      </c>
      <c r="H94" s="21">
        <v>0</v>
      </c>
      <c r="I94" s="24">
        <v>1.6399999999999992</v>
      </c>
      <c r="J94" s="22">
        <v>5.24</v>
      </c>
      <c r="K94" s="256">
        <f t="shared" si="15"/>
        <v>0.39159101972043925</v>
      </c>
      <c r="L94" s="256">
        <f t="shared" si="16"/>
        <v>0.19828022445235438</v>
      </c>
      <c r="M94" s="256">
        <f t="shared" si="17"/>
        <v>2.1120074033145517E-2</v>
      </c>
      <c r="N94" s="256">
        <f t="shared" si="18"/>
        <v>0</v>
      </c>
      <c r="O94" s="256">
        <f t="shared" si="19"/>
        <v>1.0187329827752539E-2</v>
      </c>
    </row>
    <row r="95" spans="1:55" s="122" customFormat="1" ht="20.100000000000001" customHeight="1">
      <c r="A95" s="23"/>
      <c r="B95" s="137">
        <v>85</v>
      </c>
      <c r="C95" s="138" t="s">
        <v>319</v>
      </c>
      <c r="D95" s="139">
        <v>14165.936158</v>
      </c>
      <c r="E95" s="140">
        <v>57.71</v>
      </c>
      <c r="F95" s="140">
        <v>0</v>
      </c>
      <c r="G95" s="140">
        <v>39.31</v>
      </c>
      <c r="H95" s="140">
        <v>0.34</v>
      </c>
      <c r="I95" s="141">
        <v>2.639999999999997</v>
      </c>
      <c r="J95" s="142">
        <v>5.74</v>
      </c>
      <c r="K95" s="256">
        <f t="shared" si="15"/>
        <v>0.45094015752430755</v>
      </c>
      <c r="L95" s="256">
        <f t="shared" si="16"/>
        <v>0</v>
      </c>
      <c r="M95" s="256">
        <f t="shared" si="17"/>
        <v>0.3071644011831664</v>
      </c>
      <c r="N95" s="256">
        <f t="shared" si="18"/>
        <v>2.6567259323906529E-3</v>
      </c>
      <c r="O95" s="256">
        <f t="shared" si="19"/>
        <v>2.0628695475033279E-2</v>
      </c>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row>
    <row r="96" spans="1:55" s="23" customFormat="1" ht="20.100000000000001" customHeight="1">
      <c r="B96" s="18">
        <v>86</v>
      </c>
      <c r="C96" s="19" t="s">
        <v>211</v>
      </c>
      <c r="D96" s="20">
        <v>13221.130276</v>
      </c>
      <c r="E96" s="21">
        <v>57.56</v>
      </c>
      <c r="F96" s="21">
        <v>37.1</v>
      </c>
      <c r="G96" s="21">
        <v>2.82</v>
      </c>
      <c r="H96" s="21">
        <v>0</v>
      </c>
      <c r="I96" s="24">
        <v>2.5199999999999965</v>
      </c>
      <c r="J96" s="22">
        <v>1.1100000000000001</v>
      </c>
      <c r="K96" s="256">
        <f t="shared" si="15"/>
        <v>0.41977051250972053</v>
      </c>
      <c r="L96" s="256">
        <f t="shared" si="16"/>
        <v>0.27056091059955928</v>
      </c>
      <c r="M96" s="256">
        <f t="shared" si="17"/>
        <v>2.0565546304333077E-2</v>
      </c>
      <c r="N96" s="256">
        <f t="shared" si="18"/>
        <v>0</v>
      </c>
      <c r="O96" s="256">
        <f t="shared" si="19"/>
        <v>1.8377722229403998E-2</v>
      </c>
    </row>
    <row r="97" spans="1:55" s="122" customFormat="1" ht="20.100000000000001" customHeight="1">
      <c r="B97" s="137">
        <v>87</v>
      </c>
      <c r="C97" s="138" t="s">
        <v>307</v>
      </c>
      <c r="D97" s="139">
        <v>34465.254347000002</v>
      </c>
      <c r="E97" s="140">
        <v>57.5</v>
      </c>
      <c r="F97" s="140">
        <v>31.31</v>
      </c>
      <c r="G97" s="140">
        <v>5.41</v>
      </c>
      <c r="H97" s="140">
        <v>0</v>
      </c>
      <c r="I97" s="140">
        <v>5.7800000000000011</v>
      </c>
      <c r="J97" s="142">
        <v>20.7</v>
      </c>
      <c r="K97" s="256">
        <f t="shared" si="15"/>
        <v>1.0931301936122213</v>
      </c>
      <c r="L97" s="256">
        <f t="shared" si="16"/>
        <v>0.59523315412171562</v>
      </c>
      <c r="M97" s="256">
        <f t="shared" si="17"/>
        <v>0.10284929299899334</v>
      </c>
      <c r="N97" s="256">
        <f t="shared" si="18"/>
        <v>0</v>
      </c>
      <c r="O97" s="256">
        <f t="shared" si="19"/>
        <v>0.10988334815788939</v>
      </c>
      <c r="P97" s="23"/>
      <c r="Q97" s="23"/>
      <c r="R97" s="23"/>
      <c r="S97" s="23"/>
      <c r="T97" s="23"/>
      <c r="U97" s="23"/>
      <c r="V97" s="23"/>
      <c r="W97" s="23"/>
      <c r="X97" s="23"/>
      <c r="Y97" s="23"/>
      <c r="Z97" s="23"/>
      <c r="AA97" s="23"/>
      <c r="AB97" s="23"/>
      <c r="AC97" s="23"/>
      <c r="AD97" s="23"/>
      <c r="AE97" s="23"/>
      <c r="AF97" s="23"/>
      <c r="AG97" s="23"/>
    </row>
    <row r="98" spans="1:55" s="23" customFormat="1" ht="20.100000000000001" customHeight="1">
      <c r="B98" s="18">
        <v>88</v>
      </c>
      <c r="C98" s="19" t="s">
        <v>303</v>
      </c>
      <c r="D98" s="20">
        <v>12444.146640000001</v>
      </c>
      <c r="E98" s="21">
        <v>47.81</v>
      </c>
      <c r="F98" s="21">
        <v>36.18</v>
      </c>
      <c r="G98" s="21">
        <v>0.79</v>
      </c>
      <c r="H98" s="21">
        <v>0</v>
      </c>
      <c r="I98" s="24">
        <v>15.219999999999999</v>
      </c>
      <c r="J98" s="22">
        <v>1.65</v>
      </c>
      <c r="K98" s="256">
        <f t="shared" si="15"/>
        <v>0.3281757009338</v>
      </c>
      <c r="L98" s="256">
        <f t="shared" si="16"/>
        <v>0.24834546872589175</v>
      </c>
      <c r="M98" s="256">
        <f t="shared" si="17"/>
        <v>5.4226898920247237E-3</v>
      </c>
      <c r="N98" s="256">
        <f t="shared" si="18"/>
        <v>0</v>
      </c>
      <c r="O98" s="256">
        <f t="shared" si="19"/>
        <v>0.10447258247672947</v>
      </c>
    </row>
    <row r="99" spans="1:55" s="122" customFormat="1" ht="20.100000000000001" customHeight="1">
      <c r="B99" s="137">
        <v>89</v>
      </c>
      <c r="C99" s="138" t="s">
        <v>214</v>
      </c>
      <c r="D99" s="139">
        <v>6467.5850270000001</v>
      </c>
      <c r="E99" s="140">
        <v>46.89</v>
      </c>
      <c r="F99" s="140">
        <v>22.76</v>
      </c>
      <c r="G99" s="140">
        <v>29.31</v>
      </c>
      <c r="H99" s="140">
        <v>0</v>
      </c>
      <c r="I99" s="140">
        <v>1.0399999999999991</v>
      </c>
      <c r="J99" s="142">
        <v>2.0699999999999998</v>
      </c>
      <c r="K99" s="256">
        <f t="shared" si="15"/>
        <v>0.16728035341757888</v>
      </c>
      <c r="L99" s="256">
        <f t="shared" si="16"/>
        <v>8.1196435141482101E-2</v>
      </c>
      <c r="M99" s="256">
        <f t="shared" si="17"/>
        <v>0.10456359903325306</v>
      </c>
      <c r="N99" s="256">
        <f t="shared" si="18"/>
        <v>0</v>
      </c>
      <c r="O99" s="256">
        <f t="shared" si="19"/>
        <v>3.7102061751819551E-3</v>
      </c>
      <c r="P99" s="23"/>
      <c r="Q99" s="23"/>
      <c r="R99" s="23"/>
      <c r="S99" s="23"/>
      <c r="T99" s="23"/>
      <c r="U99" s="23"/>
      <c r="V99" s="23"/>
      <c r="W99" s="23"/>
      <c r="X99" s="23"/>
      <c r="Y99" s="23"/>
      <c r="Z99" s="23"/>
      <c r="AA99" s="23"/>
      <c r="AB99" s="23"/>
      <c r="AC99" s="23"/>
      <c r="AD99" s="23"/>
      <c r="AE99" s="23"/>
      <c r="AF99" s="23"/>
      <c r="AG99" s="23"/>
    </row>
    <row r="100" spans="1:55" s="23" customFormat="1" ht="20.100000000000001" customHeight="1">
      <c r="B100" s="18">
        <v>90</v>
      </c>
      <c r="C100" s="25" t="s">
        <v>299</v>
      </c>
      <c r="D100" s="20">
        <v>8797.7499169999992</v>
      </c>
      <c r="E100" s="21">
        <v>43.64</v>
      </c>
      <c r="F100" s="21">
        <v>20.8</v>
      </c>
      <c r="G100" s="21">
        <v>0.69</v>
      </c>
      <c r="H100" s="21">
        <v>11.71</v>
      </c>
      <c r="I100" s="24">
        <v>23.160000000000004</v>
      </c>
      <c r="J100" s="22">
        <v>1.33</v>
      </c>
      <c r="K100" s="256">
        <f t="shared" si="15"/>
        <v>0.21177705870263083</v>
      </c>
      <c r="L100" s="256">
        <f t="shared" si="16"/>
        <v>0.10093865309382954</v>
      </c>
      <c r="M100" s="256">
        <f t="shared" si="17"/>
        <v>3.3484457035933839E-3</v>
      </c>
      <c r="N100" s="256">
        <f t="shared" si="18"/>
        <v>5.6826520563881926E-2</v>
      </c>
      <c r="O100" s="256">
        <f t="shared" si="19"/>
        <v>0.11239130796409098</v>
      </c>
    </row>
    <row r="101" spans="1:55" s="122" customFormat="1" ht="20.100000000000001" customHeight="1">
      <c r="B101" s="137">
        <v>91</v>
      </c>
      <c r="C101" s="143" t="s">
        <v>304</v>
      </c>
      <c r="D101" s="139">
        <v>10782.984068</v>
      </c>
      <c r="E101" s="140">
        <v>39.1</v>
      </c>
      <c r="F101" s="140">
        <v>17.93</v>
      </c>
      <c r="G101" s="140">
        <v>0.15</v>
      </c>
      <c r="H101" s="140">
        <v>0.45</v>
      </c>
      <c r="I101" s="140">
        <v>42.37</v>
      </c>
      <c r="J101" s="142">
        <v>2.89</v>
      </c>
      <c r="K101" s="256">
        <f t="shared" si="15"/>
        <v>0.23256174561896173</v>
      </c>
      <c r="L101" s="256">
        <f t="shared" si="16"/>
        <v>0.1066453222237336</v>
      </c>
      <c r="M101" s="256">
        <f t="shared" si="17"/>
        <v>8.9218060979141323E-4</v>
      </c>
      <c r="N101" s="256">
        <f t="shared" si="18"/>
        <v>2.6765418293742396E-3</v>
      </c>
      <c r="O101" s="256">
        <f t="shared" si="19"/>
        <v>0.25201128291241454</v>
      </c>
      <c r="P101" s="23"/>
      <c r="Q101" s="23"/>
      <c r="R101" s="23"/>
      <c r="S101" s="23"/>
      <c r="T101" s="23"/>
      <c r="U101" s="23"/>
      <c r="V101" s="23"/>
      <c r="W101" s="23"/>
      <c r="X101" s="23"/>
      <c r="Y101" s="23"/>
      <c r="Z101" s="23"/>
      <c r="AA101" s="23"/>
      <c r="AB101" s="23"/>
      <c r="AC101" s="23"/>
      <c r="AD101" s="23"/>
      <c r="AE101" s="23"/>
      <c r="AF101" s="23"/>
      <c r="AG101" s="23"/>
    </row>
    <row r="102" spans="1:55" s="23" customFormat="1" ht="20.100000000000001" customHeight="1">
      <c r="B102" s="18">
        <v>92</v>
      </c>
      <c r="C102" s="25" t="s">
        <v>388</v>
      </c>
      <c r="D102" s="20">
        <v>13068.650807</v>
      </c>
      <c r="E102" s="21">
        <v>27.96</v>
      </c>
      <c r="F102" s="21">
        <v>0</v>
      </c>
      <c r="G102" s="21">
        <v>56.61</v>
      </c>
      <c r="H102" s="21">
        <v>0</v>
      </c>
      <c r="I102" s="21">
        <v>15.429999999999993</v>
      </c>
      <c r="J102" s="22">
        <v>45.2</v>
      </c>
      <c r="K102" s="256">
        <f t="shared" si="15"/>
        <v>0.20155356239190478</v>
      </c>
      <c r="L102" s="256">
        <f t="shared" si="16"/>
        <v>0</v>
      </c>
      <c r="M102" s="256">
        <f t="shared" si="17"/>
        <v>0.4080810860874724</v>
      </c>
      <c r="N102" s="256">
        <f t="shared" si="18"/>
        <v>0</v>
      </c>
      <c r="O102" s="256">
        <f t="shared" si="19"/>
        <v>0.11122930857321492</v>
      </c>
    </row>
    <row r="103" spans="1:55" s="122" customFormat="1" ht="20.100000000000001" customHeight="1">
      <c r="B103" s="137">
        <v>93</v>
      </c>
      <c r="C103" s="143" t="s">
        <v>370</v>
      </c>
      <c r="D103" s="139">
        <v>5017.5592189999998</v>
      </c>
      <c r="E103" s="140">
        <v>0</v>
      </c>
      <c r="F103" s="140">
        <v>0</v>
      </c>
      <c r="G103" s="140">
        <v>0</v>
      </c>
      <c r="H103" s="140">
        <v>100</v>
      </c>
      <c r="I103" s="140">
        <v>0</v>
      </c>
      <c r="J103" s="142">
        <v>0</v>
      </c>
      <c r="K103" s="256">
        <f t="shared" si="15"/>
        <v>0</v>
      </c>
      <c r="L103" s="256">
        <f t="shared" si="16"/>
        <v>0</v>
      </c>
      <c r="M103" s="256">
        <f t="shared" si="17"/>
        <v>0</v>
      </c>
      <c r="N103" s="256">
        <f t="shared" si="18"/>
        <v>0.27676748325211054</v>
      </c>
      <c r="O103" s="256">
        <f t="shared" si="19"/>
        <v>0</v>
      </c>
      <c r="P103" s="23"/>
      <c r="Q103" s="23"/>
      <c r="R103" s="23"/>
      <c r="S103" s="23"/>
      <c r="T103" s="23"/>
      <c r="U103" s="23"/>
      <c r="V103" s="23"/>
      <c r="W103" s="23"/>
      <c r="X103" s="23"/>
      <c r="Y103" s="23"/>
      <c r="Z103" s="23"/>
      <c r="AA103" s="23"/>
      <c r="AB103" s="23"/>
      <c r="AC103" s="23"/>
      <c r="AD103" s="23"/>
      <c r="AE103" s="23"/>
      <c r="AF103" s="23"/>
      <c r="AG103" s="23"/>
    </row>
    <row r="104" spans="1:55" s="144" customFormat="1" ht="20.100000000000001" customHeight="1">
      <c r="A104" s="152"/>
      <c r="B104" s="320" t="s">
        <v>320</v>
      </c>
      <c r="C104" s="317"/>
      <c r="D104" s="150">
        <v>1812915</v>
      </c>
      <c r="E104" s="147">
        <v>89.117086728487848</v>
      </c>
      <c r="F104" s="147">
        <v>2.9904408121806654</v>
      </c>
      <c r="G104" s="147">
        <v>2.9986849752237039</v>
      </c>
      <c r="H104" s="147">
        <v>0.89964437522684737</v>
      </c>
      <c r="I104" s="147">
        <v>3.9941231456173556</v>
      </c>
      <c r="J104" s="149"/>
      <c r="K104" s="257">
        <f>SUM(K51:K103)</f>
        <v>89.117086728487848</v>
      </c>
      <c r="L104" s="256">
        <f>SUM(L51:L103)</f>
        <v>2.9904408121806654</v>
      </c>
      <c r="M104" s="257">
        <f>SUM(M51:M103)</f>
        <v>2.9986849752237039</v>
      </c>
      <c r="N104" s="257">
        <f>SUM(N51:N103)</f>
        <v>0.89964437522684737</v>
      </c>
      <c r="O104" s="257">
        <f>SUM(O51:O103)</f>
        <v>3.9941231456173556</v>
      </c>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row>
    <row r="105" spans="1:55" s="180" customFormat="1" ht="20.100000000000001" customHeight="1">
      <c r="A105" s="152"/>
      <c r="B105" s="321" t="s">
        <v>321</v>
      </c>
      <c r="C105" s="322"/>
      <c r="D105" s="181">
        <v>27259603</v>
      </c>
      <c r="E105" s="182">
        <v>13.661188964197176</v>
      </c>
      <c r="F105" s="182">
        <v>16.817911650495372</v>
      </c>
      <c r="G105" s="182">
        <v>67.470748900068912</v>
      </c>
      <c r="H105" s="182">
        <v>0.54803824867670448</v>
      </c>
      <c r="I105" s="182">
        <v>1.5021104800175709</v>
      </c>
      <c r="J105" s="183"/>
      <c r="K105" s="257">
        <f>(K33*$D33+K41*$D41+K48*$D48+K50*$D50+K104*$D104)/$D$105</f>
        <v>13.661188964197176</v>
      </c>
      <c r="L105" s="257">
        <f t="shared" ref="L105:O105" si="20">(L33*$D33+L41*$D41+L48*$D48+L50*$D50+L104*$D104)/$D$105</f>
        <v>16.817911650495372</v>
      </c>
      <c r="M105" s="257">
        <f t="shared" si="20"/>
        <v>67.470748900068912</v>
      </c>
      <c r="N105" s="257">
        <f t="shared" si="20"/>
        <v>0.54803824867670448</v>
      </c>
      <c r="O105" s="257">
        <f t="shared" si="20"/>
        <v>1.5021104800175709</v>
      </c>
      <c r="P105" s="152"/>
      <c r="Q105" s="152"/>
      <c r="R105" s="152"/>
      <c r="S105" s="152"/>
      <c r="T105" s="152"/>
      <c r="U105" s="152"/>
      <c r="V105" s="152"/>
      <c r="W105" s="152"/>
      <c r="X105" s="152"/>
      <c r="Y105" s="152"/>
      <c r="Z105" s="152"/>
      <c r="AA105" s="152"/>
      <c r="AB105" s="152"/>
      <c r="AC105" s="152"/>
      <c r="AD105" s="152"/>
      <c r="AE105" s="152"/>
      <c r="AF105" s="152"/>
      <c r="AG105" s="152"/>
    </row>
    <row r="106" spans="1:55" s="114" customFormat="1" ht="18" customHeight="1">
      <c r="A106" s="153"/>
      <c r="B106" s="26"/>
      <c r="C106" s="310" t="s">
        <v>322</v>
      </c>
      <c r="D106" s="311"/>
      <c r="E106" s="311"/>
      <c r="F106" s="311"/>
      <c r="G106" s="311"/>
      <c r="H106" s="311"/>
      <c r="I106" s="312"/>
      <c r="J106" s="235"/>
      <c r="K106" s="258"/>
      <c r="L106" s="258"/>
      <c r="M106" s="258"/>
      <c r="N106" s="258"/>
      <c r="O106" s="258"/>
      <c r="P106" s="153"/>
      <c r="Q106" s="153"/>
      <c r="R106" s="153"/>
      <c r="S106" s="153"/>
      <c r="T106" s="153"/>
      <c r="U106" s="153"/>
      <c r="V106" s="153"/>
      <c r="W106" s="153"/>
      <c r="X106" s="153"/>
      <c r="Y106" s="153"/>
      <c r="Z106" s="153"/>
      <c r="AA106" s="153"/>
      <c r="AB106" s="153"/>
      <c r="AC106" s="153"/>
      <c r="AD106" s="153"/>
      <c r="AE106" s="153"/>
      <c r="AF106" s="153"/>
      <c r="AG106" s="153"/>
      <c r="AH106" s="153"/>
      <c r="AI106" s="153"/>
      <c r="AJ106" s="153"/>
      <c r="AK106" s="153"/>
      <c r="AL106" s="153"/>
      <c r="AM106" s="153"/>
      <c r="AN106" s="153"/>
      <c r="AO106" s="153"/>
      <c r="AP106" s="153"/>
      <c r="AQ106" s="153"/>
      <c r="AR106" s="153"/>
      <c r="AS106" s="153"/>
      <c r="AT106" s="153"/>
      <c r="AU106" s="153"/>
      <c r="AV106" s="153"/>
      <c r="AW106" s="153"/>
      <c r="AX106" s="153"/>
      <c r="AY106" s="153"/>
      <c r="AZ106" s="153"/>
      <c r="BA106" s="153"/>
      <c r="BB106" s="153"/>
      <c r="BC106" s="153"/>
    </row>
    <row r="107" spans="1:55" s="114" customFormat="1" ht="39.75" customHeight="1" thickBot="1">
      <c r="A107" s="153"/>
      <c r="B107" s="262"/>
      <c r="C107" s="313" t="s">
        <v>323</v>
      </c>
      <c r="D107" s="314"/>
      <c r="E107" s="314"/>
      <c r="F107" s="314"/>
      <c r="G107" s="314"/>
      <c r="H107" s="314"/>
      <c r="I107" s="315"/>
      <c r="J107" s="261"/>
      <c r="K107" s="258"/>
      <c r="L107" s="258"/>
      <c r="M107" s="258"/>
      <c r="N107" s="258"/>
      <c r="O107" s="258"/>
      <c r="P107" s="153"/>
      <c r="Q107" s="153"/>
      <c r="R107" s="153"/>
      <c r="S107" s="153"/>
      <c r="T107" s="153"/>
      <c r="U107" s="153"/>
      <c r="V107" s="153"/>
      <c r="W107" s="153"/>
      <c r="X107" s="153"/>
      <c r="Y107" s="153"/>
      <c r="Z107" s="153"/>
      <c r="AA107" s="153"/>
      <c r="AB107" s="153"/>
      <c r="AC107" s="153"/>
      <c r="AD107" s="153"/>
      <c r="AE107" s="153"/>
      <c r="AF107" s="153"/>
      <c r="AG107" s="153"/>
      <c r="AH107" s="153"/>
      <c r="AI107" s="153"/>
      <c r="AJ107" s="153"/>
      <c r="AK107" s="153"/>
      <c r="AL107" s="153"/>
      <c r="AM107" s="153"/>
      <c r="AN107" s="153"/>
      <c r="AO107" s="153"/>
      <c r="AP107" s="153"/>
      <c r="AQ107" s="153"/>
      <c r="AR107" s="153"/>
      <c r="AS107" s="153"/>
      <c r="AT107" s="153"/>
      <c r="AU107" s="153"/>
      <c r="AV107" s="153"/>
      <c r="AW107" s="153"/>
      <c r="AX107" s="153"/>
      <c r="AY107" s="153"/>
      <c r="AZ107" s="153"/>
      <c r="BA107" s="153"/>
      <c r="BB107" s="153"/>
      <c r="BC107" s="153"/>
    </row>
    <row r="108" spans="1:55" ht="18" customHeight="1">
      <c r="B108" s="259"/>
      <c r="C108" s="259"/>
      <c r="D108" s="259"/>
      <c r="E108" s="259"/>
      <c r="F108" s="256"/>
      <c r="G108" s="256"/>
      <c r="H108" s="23"/>
      <c r="I108" s="23"/>
      <c r="J108" s="23"/>
      <c r="K108" s="23"/>
      <c r="L108" s="23"/>
      <c r="M108" s="23"/>
      <c r="N108" s="23"/>
      <c r="O108" s="23"/>
      <c r="AU108"/>
      <c r="AV108"/>
      <c r="AW108"/>
      <c r="AX108"/>
      <c r="AY108"/>
      <c r="AZ108"/>
      <c r="BA108"/>
      <c r="BB108"/>
      <c r="BC108"/>
    </row>
  </sheetData>
  <mergeCells count="19">
    <mergeCell ref="E4:E6"/>
    <mergeCell ref="D3:D4"/>
    <mergeCell ref="D5:D6"/>
    <mergeCell ref="B2:J2"/>
    <mergeCell ref="B3:B6"/>
    <mergeCell ref="C3:C6"/>
    <mergeCell ref="J3:J6"/>
    <mergeCell ref="E3:I3"/>
    <mergeCell ref="H4:H6"/>
    <mergeCell ref="I4:I6"/>
    <mergeCell ref="F4:F6"/>
    <mergeCell ref="C106:I106"/>
    <mergeCell ref="C107:I107"/>
    <mergeCell ref="B33:C33"/>
    <mergeCell ref="B41:C41"/>
    <mergeCell ref="B50:C50"/>
    <mergeCell ref="B104:C104"/>
    <mergeCell ref="B105:C105"/>
    <mergeCell ref="B48:C48"/>
  </mergeCells>
  <printOptions horizontalCentered="1"/>
  <pageMargins left="0" right="0" top="0" bottom="0" header="0" footer="0"/>
  <pageSetup paperSize="9" scale="74"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AO104"/>
  <sheetViews>
    <sheetView rightToLeft="1" zoomScale="90" zoomScaleNormal="90" workbookViewId="0">
      <selection sqref="A1:P104"/>
    </sheetView>
  </sheetViews>
  <sheetFormatPr defaultRowHeight="18"/>
  <cols>
    <col min="1" max="1" width="4.625" style="10" customWidth="1"/>
    <col min="2" max="2" width="27.375" style="9" bestFit="1" customWidth="1"/>
    <col min="3" max="3" width="10.25" style="9" bestFit="1" customWidth="1"/>
    <col min="4" max="4" width="10.25" style="9" customWidth="1"/>
    <col min="5" max="5" width="11.75" style="9" customWidth="1"/>
    <col min="6" max="6" width="11.25" style="9" customWidth="1"/>
    <col min="7" max="7" width="9.625" style="9" bestFit="1" customWidth="1"/>
    <col min="8" max="8" width="9.875" style="9" bestFit="1" customWidth="1"/>
    <col min="9" max="9" width="11.75" style="9" customWidth="1"/>
    <col min="10" max="10" width="10.875" style="9" bestFit="1" customWidth="1"/>
    <col min="11" max="11" width="11.5" style="9" bestFit="1" customWidth="1"/>
    <col min="12" max="12" width="10.75" style="9" bestFit="1" customWidth="1"/>
    <col min="13" max="13" width="11.75" style="9" customWidth="1"/>
    <col min="14" max="14" width="10.625" style="9" bestFit="1" customWidth="1"/>
    <col min="15" max="15" width="10.5" style="9" bestFit="1" customWidth="1"/>
    <col min="16" max="16" width="11.75" style="9" customWidth="1"/>
    <col min="17" max="17" width="9" style="7"/>
    <col min="18" max="41" width="9" style="8"/>
    <col min="42" max="256" width="9" style="9"/>
    <col min="257" max="257" width="4.625" style="9" customWidth="1"/>
    <col min="258" max="258" width="27.375" style="9" bestFit="1" customWidth="1"/>
    <col min="259" max="259" width="9.5" style="9" bestFit="1" customWidth="1"/>
    <col min="260" max="260" width="8.75" style="9" customWidth="1"/>
    <col min="261" max="261" width="11.75" style="9" customWidth="1"/>
    <col min="262" max="262" width="10" style="9" bestFit="1" customWidth="1"/>
    <col min="263" max="263" width="9" style="9" customWidth="1"/>
    <col min="264" max="264" width="9.25" style="9" customWidth="1"/>
    <col min="265" max="265" width="11.75" style="9" customWidth="1"/>
    <col min="266" max="266" width="10.875" style="9" bestFit="1" customWidth="1"/>
    <col min="267" max="268" width="10.375" style="9" bestFit="1" customWidth="1"/>
    <col min="269" max="269" width="11.75" style="9" customWidth="1"/>
    <col min="270" max="270" width="10.375" style="9" bestFit="1" customWidth="1"/>
    <col min="271" max="271" width="10.25" style="9" bestFit="1" customWidth="1"/>
    <col min="272" max="272" width="11.75" style="9" customWidth="1"/>
    <col min="273" max="512" width="9" style="9"/>
    <col min="513" max="513" width="4.625" style="9" customWidth="1"/>
    <col min="514" max="514" width="27.375" style="9" bestFit="1" customWidth="1"/>
    <col min="515" max="515" width="9.5" style="9" bestFit="1" customWidth="1"/>
    <col min="516" max="516" width="8.75" style="9" customWidth="1"/>
    <col min="517" max="517" width="11.75" style="9" customWidth="1"/>
    <col min="518" max="518" width="10" style="9" bestFit="1" customWidth="1"/>
    <col min="519" max="519" width="9" style="9" customWidth="1"/>
    <col min="520" max="520" width="9.25" style="9" customWidth="1"/>
    <col min="521" max="521" width="11.75" style="9" customWidth="1"/>
    <col min="522" max="522" width="10.875" style="9" bestFit="1" customWidth="1"/>
    <col min="523" max="524" width="10.375" style="9" bestFit="1" customWidth="1"/>
    <col min="525" max="525" width="11.75" style="9" customWidth="1"/>
    <col min="526" max="526" width="10.375" style="9" bestFit="1" customWidth="1"/>
    <col min="527" max="527" width="10.25" style="9" bestFit="1" customWidth="1"/>
    <col min="528" max="528" width="11.75" style="9" customWidth="1"/>
    <col min="529" max="768" width="9" style="9"/>
    <col min="769" max="769" width="4.625" style="9" customWidth="1"/>
    <col min="770" max="770" width="27.375" style="9" bestFit="1" customWidth="1"/>
    <col min="771" max="771" width="9.5" style="9" bestFit="1" customWidth="1"/>
    <col min="772" max="772" width="8.75" style="9" customWidth="1"/>
    <col min="773" max="773" width="11.75" style="9" customWidth="1"/>
    <col min="774" max="774" width="10" style="9" bestFit="1" customWidth="1"/>
    <col min="775" max="775" width="9" style="9" customWidth="1"/>
    <col min="776" max="776" width="9.25" style="9" customWidth="1"/>
    <col min="777" max="777" width="11.75" style="9" customWidth="1"/>
    <col min="778" max="778" width="10.875" style="9" bestFit="1" customWidth="1"/>
    <col min="779" max="780" width="10.375" style="9" bestFit="1" customWidth="1"/>
    <col min="781" max="781" width="11.75" style="9" customWidth="1"/>
    <col min="782" max="782" width="10.375" style="9" bestFit="1" customWidth="1"/>
    <col min="783" max="783" width="10.25" style="9" bestFit="1" customWidth="1"/>
    <col min="784" max="784" width="11.75" style="9" customWidth="1"/>
    <col min="785" max="1024" width="9" style="9"/>
    <col min="1025" max="1025" width="4.625" style="9" customWidth="1"/>
    <col min="1026" max="1026" width="27.375" style="9" bestFit="1" customWidth="1"/>
    <col min="1027" max="1027" width="9.5" style="9" bestFit="1" customWidth="1"/>
    <col min="1028" max="1028" width="8.75" style="9" customWidth="1"/>
    <col min="1029" max="1029" width="11.75" style="9" customWidth="1"/>
    <col min="1030" max="1030" width="10" style="9" bestFit="1" customWidth="1"/>
    <col min="1031" max="1031" width="9" style="9" customWidth="1"/>
    <col min="1032" max="1032" width="9.25" style="9" customWidth="1"/>
    <col min="1033" max="1033" width="11.75" style="9" customWidth="1"/>
    <col min="1034" max="1034" width="10.875" style="9" bestFit="1" customWidth="1"/>
    <col min="1035" max="1036" width="10.375" style="9" bestFit="1" customWidth="1"/>
    <col min="1037" max="1037" width="11.75" style="9" customWidth="1"/>
    <col min="1038" max="1038" width="10.375" style="9" bestFit="1" customWidth="1"/>
    <col min="1039" max="1039" width="10.25" style="9" bestFit="1" customWidth="1"/>
    <col min="1040" max="1040" width="11.75" style="9" customWidth="1"/>
    <col min="1041" max="1280" width="9" style="9"/>
    <col min="1281" max="1281" width="4.625" style="9" customWidth="1"/>
    <col min="1282" max="1282" width="27.375" style="9" bestFit="1" customWidth="1"/>
    <col min="1283" max="1283" width="9.5" style="9" bestFit="1" customWidth="1"/>
    <col min="1284" max="1284" width="8.75" style="9" customWidth="1"/>
    <col min="1285" max="1285" width="11.75" style="9" customWidth="1"/>
    <col min="1286" max="1286" width="10" style="9" bestFit="1" customWidth="1"/>
    <col min="1287" max="1287" width="9" style="9" customWidth="1"/>
    <col min="1288" max="1288" width="9.25" style="9" customWidth="1"/>
    <col min="1289" max="1289" width="11.75" style="9" customWidth="1"/>
    <col min="1290" max="1290" width="10.875" style="9" bestFit="1" customWidth="1"/>
    <col min="1291" max="1292" width="10.375" style="9" bestFit="1" customWidth="1"/>
    <col min="1293" max="1293" width="11.75" style="9" customWidth="1"/>
    <col min="1294" max="1294" width="10.375" style="9" bestFit="1" customWidth="1"/>
    <col min="1295" max="1295" width="10.25" style="9" bestFit="1" customWidth="1"/>
    <col min="1296" max="1296" width="11.75" style="9" customWidth="1"/>
    <col min="1297" max="1536" width="9" style="9"/>
    <col min="1537" max="1537" width="4.625" style="9" customWidth="1"/>
    <col min="1538" max="1538" width="27.375" style="9" bestFit="1" customWidth="1"/>
    <col min="1539" max="1539" width="9.5" style="9" bestFit="1" customWidth="1"/>
    <col min="1540" max="1540" width="8.75" style="9" customWidth="1"/>
    <col min="1541" max="1541" width="11.75" style="9" customWidth="1"/>
    <col min="1542" max="1542" width="10" style="9" bestFit="1" customWidth="1"/>
    <col min="1543" max="1543" width="9" style="9" customWidth="1"/>
    <col min="1544" max="1544" width="9.25" style="9" customWidth="1"/>
    <col min="1545" max="1545" width="11.75" style="9" customWidth="1"/>
    <col min="1546" max="1546" width="10.875" style="9" bestFit="1" customWidth="1"/>
    <col min="1547" max="1548" width="10.375" style="9" bestFit="1" customWidth="1"/>
    <col min="1549" max="1549" width="11.75" style="9" customWidth="1"/>
    <col min="1550" max="1550" width="10.375" style="9" bestFit="1" customWidth="1"/>
    <col min="1551" max="1551" width="10.25" style="9" bestFit="1" customWidth="1"/>
    <col min="1552" max="1552" width="11.75" style="9" customWidth="1"/>
    <col min="1553" max="1792" width="9" style="9"/>
    <col min="1793" max="1793" width="4.625" style="9" customWidth="1"/>
    <col min="1794" max="1794" width="27.375" style="9" bestFit="1" customWidth="1"/>
    <col min="1795" max="1795" width="9.5" style="9" bestFit="1" customWidth="1"/>
    <col min="1796" max="1796" width="8.75" style="9" customWidth="1"/>
    <col min="1797" max="1797" width="11.75" style="9" customWidth="1"/>
    <col min="1798" max="1798" width="10" style="9" bestFit="1" customWidth="1"/>
    <col min="1799" max="1799" width="9" style="9" customWidth="1"/>
    <col min="1800" max="1800" width="9.25" style="9" customWidth="1"/>
    <col min="1801" max="1801" width="11.75" style="9" customWidth="1"/>
    <col min="1802" max="1802" width="10.875" style="9" bestFit="1" customWidth="1"/>
    <col min="1803" max="1804" width="10.375" style="9" bestFit="1" customWidth="1"/>
    <col min="1805" max="1805" width="11.75" style="9" customWidth="1"/>
    <col min="1806" max="1806" width="10.375" style="9" bestFit="1" customWidth="1"/>
    <col min="1807" max="1807" width="10.25" style="9" bestFit="1" customWidth="1"/>
    <col min="1808" max="1808" width="11.75" style="9" customWidth="1"/>
    <col min="1809" max="2048" width="9" style="9"/>
    <col min="2049" max="2049" width="4.625" style="9" customWidth="1"/>
    <col min="2050" max="2050" width="27.375" style="9" bestFit="1" customWidth="1"/>
    <col min="2051" max="2051" width="9.5" style="9" bestFit="1" customWidth="1"/>
    <col min="2052" max="2052" width="8.75" style="9" customWidth="1"/>
    <col min="2053" max="2053" width="11.75" style="9" customWidth="1"/>
    <col min="2054" max="2054" width="10" style="9" bestFit="1" customWidth="1"/>
    <col min="2055" max="2055" width="9" style="9" customWidth="1"/>
    <col min="2056" max="2056" width="9.25" style="9" customWidth="1"/>
    <col min="2057" max="2057" width="11.75" style="9" customWidth="1"/>
    <col min="2058" max="2058" width="10.875" style="9" bestFit="1" customWidth="1"/>
    <col min="2059" max="2060" width="10.375" style="9" bestFit="1" customWidth="1"/>
    <col min="2061" max="2061" width="11.75" style="9" customWidth="1"/>
    <col min="2062" max="2062" width="10.375" style="9" bestFit="1" customWidth="1"/>
    <col min="2063" max="2063" width="10.25" style="9" bestFit="1" customWidth="1"/>
    <col min="2064" max="2064" width="11.75" style="9" customWidth="1"/>
    <col min="2065" max="2304" width="9" style="9"/>
    <col min="2305" max="2305" width="4.625" style="9" customWidth="1"/>
    <col min="2306" max="2306" width="27.375" style="9" bestFit="1" customWidth="1"/>
    <col min="2307" max="2307" width="9.5" style="9" bestFit="1" customWidth="1"/>
    <col min="2308" max="2308" width="8.75" style="9" customWidth="1"/>
    <col min="2309" max="2309" width="11.75" style="9" customWidth="1"/>
    <col min="2310" max="2310" width="10" style="9" bestFit="1" customWidth="1"/>
    <col min="2311" max="2311" width="9" style="9" customWidth="1"/>
    <col min="2312" max="2312" width="9.25" style="9" customWidth="1"/>
    <col min="2313" max="2313" width="11.75" style="9" customWidth="1"/>
    <col min="2314" max="2314" width="10.875" style="9" bestFit="1" customWidth="1"/>
    <col min="2315" max="2316" width="10.375" style="9" bestFit="1" customWidth="1"/>
    <col min="2317" max="2317" width="11.75" style="9" customWidth="1"/>
    <col min="2318" max="2318" width="10.375" style="9" bestFit="1" customWidth="1"/>
    <col min="2319" max="2319" width="10.25" style="9" bestFit="1" customWidth="1"/>
    <col min="2320" max="2320" width="11.75" style="9" customWidth="1"/>
    <col min="2321" max="2560" width="9" style="9"/>
    <col min="2561" max="2561" width="4.625" style="9" customWidth="1"/>
    <col min="2562" max="2562" width="27.375" style="9" bestFit="1" customWidth="1"/>
    <col min="2563" max="2563" width="9.5" style="9" bestFit="1" customWidth="1"/>
    <col min="2564" max="2564" width="8.75" style="9" customWidth="1"/>
    <col min="2565" max="2565" width="11.75" style="9" customWidth="1"/>
    <col min="2566" max="2566" width="10" style="9" bestFit="1" customWidth="1"/>
    <col min="2567" max="2567" width="9" style="9" customWidth="1"/>
    <col min="2568" max="2568" width="9.25" style="9" customWidth="1"/>
    <col min="2569" max="2569" width="11.75" style="9" customWidth="1"/>
    <col min="2570" max="2570" width="10.875" style="9" bestFit="1" customWidth="1"/>
    <col min="2571" max="2572" width="10.375" style="9" bestFit="1" customWidth="1"/>
    <col min="2573" max="2573" width="11.75" style="9" customWidth="1"/>
    <col min="2574" max="2574" width="10.375" style="9" bestFit="1" customWidth="1"/>
    <col min="2575" max="2575" width="10.25" style="9" bestFit="1" customWidth="1"/>
    <col min="2576" max="2576" width="11.75" style="9" customWidth="1"/>
    <col min="2577" max="2816" width="9" style="9"/>
    <col min="2817" max="2817" width="4.625" style="9" customWidth="1"/>
    <col min="2818" max="2818" width="27.375" style="9" bestFit="1" customWidth="1"/>
    <col min="2819" max="2819" width="9.5" style="9" bestFit="1" customWidth="1"/>
    <col min="2820" max="2820" width="8.75" style="9" customWidth="1"/>
    <col min="2821" max="2821" width="11.75" style="9" customWidth="1"/>
    <col min="2822" max="2822" width="10" style="9" bestFit="1" customWidth="1"/>
    <col min="2823" max="2823" width="9" style="9" customWidth="1"/>
    <col min="2824" max="2824" width="9.25" style="9" customWidth="1"/>
    <col min="2825" max="2825" width="11.75" style="9" customWidth="1"/>
    <col min="2826" max="2826" width="10.875" style="9" bestFit="1" customWidth="1"/>
    <col min="2827" max="2828" width="10.375" style="9" bestFit="1" customWidth="1"/>
    <col min="2829" max="2829" width="11.75" style="9" customWidth="1"/>
    <col min="2830" max="2830" width="10.375" style="9" bestFit="1" customWidth="1"/>
    <col min="2831" max="2831" width="10.25" style="9" bestFit="1" customWidth="1"/>
    <col min="2832" max="2832" width="11.75" style="9" customWidth="1"/>
    <col min="2833" max="3072" width="9" style="9"/>
    <col min="3073" max="3073" width="4.625" style="9" customWidth="1"/>
    <col min="3074" max="3074" width="27.375" style="9" bestFit="1" customWidth="1"/>
    <col min="3075" max="3075" width="9.5" style="9" bestFit="1" customWidth="1"/>
    <col min="3076" max="3076" width="8.75" style="9" customWidth="1"/>
    <col min="3077" max="3077" width="11.75" style="9" customWidth="1"/>
    <col min="3078" max="3078" width="10" style="9" bestFit="1" customWidth="1"/>
    <col min="3079" max="3079" width="9" style="9" customWidth="1"/>
    <col min="3080" max="3080" width="9.25" style="9" customWidth="1"/>
    <col min="3081" max="3081" width="11.75" style="9" customWidth="1"/>
    <col min="3082" max="3082" width="10.875" style="9" bestFit="1" customWidth="1"/>
    <col min="3083" max="3084" width="10.375" style="9" bestFit="1" customWidth="1"/>
    <col min="3085" max="3085" width="11.75" style="9" customWidth="1"/>
    <col min="3086" max="3086" width="10.375" style="9" bestFit="1" customWidth="1"/>
    <col min="3087" max="3087" width="10.25" style="9" bestFit="1" customWidth="1"/>
    <col min="3088" max="3088" width="11.75" style="9" customWidth="1"/>
    <col min="3089" max="3328" width="9" style="9"/>
    <col min="3329" max="3329" width="4.625" style="9" customWidth="1"/>
    <col min="3330" max="3330" width="27.375" style="9" bestFit="1" customWidth="1"/>
    <col min="3331" max="3331" width="9.5" style="9" bestFit="1" customWidth="1"/>
    <col min="3332" max="3332" width="8.75" style="9" customWidth="1"/>
    <col min="3333" max="3333" width="11.75" style="9" customWidth="1"/>
    <col min="3334" max="3334" width="10" style="9" bestFit="1" customWidth="1"/>
    <col min="3335" max="3335" width="9" style="9" customWidth="1"/>
    <col min="3336" max="3336" width="9.25" style="9" customWidth="1"/>
    <col min="3337" max="3337" width="11.75" style="9" customWidth="1"/>
    <col min="3338" max="3338" width="10.875" style="9" bestFit="1" customWidth="1"/>
    <col min="3339" max="3340" width="10.375" style="9" bestFit="1" customWidth="1"/>
    <col min="3341" max="3341" width="11.75" style="9" customWidth="1"/>
    <col min="3342" max="3342" width="10.375" style="9" bestFit="1" customWidth="1"/>
    <col min="3343" max="3343" width="10.25" style="9" bestFit="1" customWidth="1"/>
    <col min="3344" max="3344" width="11.75" style="9" customWidth="1"/>
    <col min="3345" max="3584" width="9" style="9"/>
    <col min="3585" max="3585" width="4.625" style="9" customWidth="1"/>
    <col min="3586" max="3586" width="27.375" style="9" bestFit="1" customWidth="1"/>
    <col min="3587" max="3587" width="9.5" style="9" bestFit="1" customWidth="1"/>
    <col min="3588" max="3588" width="8.75" style="9" customWidth="1"/>
    <col min="3589" max="3589" width="11.75" style="9" customWidth="1"/>
    <col min="3590" max="3590" width="10" style="9" bestFit="1" customWidth="1"/>
    <col min="3591" max="3591" width="9" style="9" customWidth="1"/>
    <col min="3592" max="3592" width="9.25" style="9" customWidth="1"/>
    <col min="3593" max="3593" width="11.75" style="9" customWidth="1"/>
    <col min="3594" max="3594" width="10.875" style="9" bestFit="1" customWidth="1"/>
    <col min="3595" max="3596" width="10.375" style="9" bestFit="1" customWidth="1"/>
    <col min="3597" max="3597" width="11.75" style="9" customWidth="1"/>
    <col min="3598" max="3598" width="10.375" style="9" bestFit="1" customWidth="1"/>
    <col min="3599" max="3599" width="10.25" style="9" bestFit="1" customWidth="1"/>
    <col min="3600" max="3600" width="11.75" style="9" customWidth="1"/>
    <col min="3601" max="3840" width="9" style="9"/>
    <col min="3841" max="3841" width="4.625" style="9" customWidth="1"/>
    <col min="3842" max="3842" width="27.375" style="9" bestFit="1" customWidth="1"/>
    <col min="3843" max="3843" width="9.5" style="9" bestFit="1" customWidth="1"/>
    <col min="3844" max="3844" width="8.75" style="9" customWidth="1"/>
    <col min="3845" max="3845" width="11.75" style="9" customWidth="1"/>
    <col min="3846" max="3846" width="10" style="9" bestFit="1" customWidth="1"/>
    <col min="3847" max="3847" width="9" style="9" customWidth="1"/>
    <col min="3848" max="3848" width="9.25" style="9" customWidth="1"/>
    <col min="3849" max="3849" width="11.75" style="9" customWidth="1"/>
    <col min="3850" max="3850" width="10.875" style="9" bestFit="1" customWidth="1"/>
    <col min="3851" max="3852" width="10.375" style="9" bestFit="1" customWidth="1"/>
    <col min="3853" max="3853" width="11.75" style="9" customWidth="1"/>
    <col min="3854" max="3854" width="10.375" style="9" bestFit="1" customWidth="1"/>
    <col min="3855" max="3855" width="10.25" style="9" bestFit="1" customWidth="1"/>
    <col min="3856" max="3856" width="11.75" style="9" customWidth="1"/>
    <col min="3857" max="4096" width="9" style="9"/>
    <col min="4097" max="4097" width="4.625" style="9" customWidth="1"/>
    <col min="4098" max="4098" width="27.375" style="9" bestFit="1" customWidth="1"/>
    <col min="4099" max="4099" width="9.5" style="9" bestFit="1" customWidth="1"/>
    <col min="4100" max="4100" width="8.75" style="9" customWidth="1"/>
    <col min="4101" max="4101" width="11.75" style="9" customWidth="1"/>
    <col min="4102" max="4102" width="10" style="9" bestFit="1" customWidth="1"/>
    <col min="4103" max="4103" width="9" style="9" customWidth="1"/>
    <col min="4104" max="4104" width="9.25" style="9" customWidth="1"/>
    <col min="4105" max="4105" width="11.75" style="9" customWidth="1"/>
    <col min="4106" max="4106" width="10.875" style="9" bestFit="1" customWidth="1"/>
    <col min="4107" max="4108" width="10.375" style="9" bestFit="1" customWidth="1"/>
    <col min="4109" max="4109" width="11.75" style="9" customWidth="1"/>
    <col min="4110" max="4110" width="10.375" style="9" bestFit="1" customWidth="1"/>
    <col min="4111" max="4111" width="10.25" style="9" bestFit="1" customWidth="1"/>
    <col min="4112" max="4112" width="11.75" style="9" customWidth="1"/>
    <col min="4113" max="4352" width="9" style="9"/>
    <col min="4353" max="4353" width="4.625" style="9" customWidth="1"/>
    <col min="4354" max="4354" width="27.375" style="9" bestFit="1" customWidth="1"/>
    <col min="4355" max="4355" width="9.5" style="9" bestFit="1" customWidth="1"/>
    <col min="4356" max="4356" width="8.75" style="9" customWidth="1"/>
    <col min="4357" max="4357" width="11.75" style="9" customWidth="1"/>
    <col min="4358" max="4358" width="10" style="9" bestFit="1" customWidth="1"/>
    <col min="4359" max="4359" width="9" style="9" customWidth="1"/>
    <col min="4360" max="4360" width="9.25" style="9" customWidth="1"/>
    <col min="4361" max="4361" width="11.75" style="9" customWidth="1"/>
    <col min="4362" max="4362" width="10.875" style="9" bestFit="1" customWidth="1"/>
    <col min="4363" max="4364" width="10.375" style="9" bestFit="1" customWidth="1"/>
    <col min="4365" max="4365" width="11.75" style="9" customWidth="1"/>
    <col min="4366" max="4366" width="10.375" style="9" bestFit="1" customWidth="1"/>
    <col min="4367" max="4367" width="10.25" style="9" bestFit="1" customWidth="1"/>
    <col min="4368" max="4368" width="11.75" style="9" customWidth="1"/>
    <col min="4369" max="4608" width="9" style="9"/>
    <col min="4609" max="4609" width="4.625" style="9" customWidth="1"/>
    <col min="4610" max="4610" width="27.375" style="9" bestFit="1" customWidth="1"/>
    <col min="4611" max="4611" width="9.5" style="9" bestFit="1" customWidth="1"/>
    <col min="4612" max="4612" width="8.75" style="9" customWidth="1"/>
    <col min="4613" max="4613" width="11.75" style="9" customWidth="1"/>
    <col min="4614" max="4614" width="10" style="9" bestFit="1" customWidth="1"/>
    <col min="4615" max="4615" width="9" style="9" customWidth="1"/>
    <col min="4616" max="4616" width="9.25" style="9" customWidth="1"/>
    <col min="4617" max="4617" width="11.75" style="9" customWidth="1"/>
    <col min="4618" max="4618" width="10.875" style="9" bestFit="1" customWidth="1"/>
    <col min="4619" max="4620" width="10.375" style="9" bestFit="1" customWidth="1"/>
    <col min="4621" max="4621" width="11.75" style="9" customWidth="1"/>
    <col min="4622" max="4622" width="10.375" style="9" bestFit="1" customWidth="1"/>
    <col min="4623" max="4623" width="10.25" style="9" bestFit="1" customWidth="1"/>
    <col min="4624" max="4624" width="11.75" style="9" customWidth="1"/>
    <col min="4625" max="4864" width="9" style="9"/>
    <col min="4865" max="4865" width="4.625" style="9" customWidth="1"/>
    <col min="4866" max="4866" width="27.375" style="9" bestFit="1" customWidth="1"/>
    <col min="4867" max="4867" width="9.5" style="9" bestFit="1" customWidth="1"/>
    <col min="4868" max="4868" width="8.75" style="9" customWidth="1"/>
    <col min="4869" max="4869" width="11.75" style="9" customWidth="1"/>
    <col min="4870" max="4870" width="10" style="9" bestFit="1" customWidth="1"/>
    <col min="4871" max="4871" width="9" style="9" customWidth="1"/>
    <col min="4872" max="4872" width="9.25" style="9" customWidth="1"/>
    <col min="4873" max="4873" width="11.75" style="9" customWidth="1"/>
    <col min="4874" max="4874" width="10.875" style="9" bestFit="1" customWidth="1"/>
    <col min="4875" max="4876" width="10.375" style="9" bestFit="1" customWidth="1"/>
    <col min="4877" max="4877" width="11.75" style="9" customWidth="1"/>
    <col min="4878" max="4878" width="10.375" style="9" bestFit="1" customWidth="1"/>
    <col min="4879" max="4879" width="10.25" style="9" bestFit="1" customWidth="1"/>
    <col min="4880" max="4880" width="11.75" style="9" customWidth="1"/>
    <col min="4881" max="5120" width="9" style="9"/>
    <col min="5121" max="5121" width="4.625" style="9" customWidth="1"/>
    <col min="5122" max="5122" width="27.375" style="9" bestFit="1" customWidth="1"/>
    <col min="5123" max="5123" width="9.5" style="9" bestFit="1" customWidth="1"/>
    <col min="5124" max="5124" width="8.75" style="9" customWidth="1"/>
    <col min="5125" max="5125" width="11.75" style="9" customWidth="1"/>
    <col min="5126" max="5126" width="10" style="9" bestFit="1" customWidth="1"/>
    <col min="5127" max="5127" width="9" style="9" customWidth="1"/>
    <col min="5128" max="5128" width="9.25" style="9" customWidth="1"/>
    <col min="5129" max="5129" width="11.75" style="9" customWidth="1"/>
    <col min="5130" max="5130" width="10.875" style="9" bestFit="1" customWidth="1"/>
    <col min="5131" max="5132" width="10.375" style="9" bestFit="1" customWidth="1"/>
    <col min="5133" max="5133" width="11.75" style="9" customWidth="1"/>
    <col min="5134" max="5134" width="10.375" style="9" bestFit="1" customWidth="1"/>
    <col min="5135" max="5135" width="10.25" style="9" bestFit="1" customWidth="1"/>
    <col min="5136" max="5136" width="11.75" style="9" customWidth="1"/>
    <col min="5137" max="5376" width="9" style="9"/>
    <col min="5377" max="5377" width="4.625" style="9" customWidth="1"/>
    <col min="5378" max="5378" width="27.375" style="9" bestFit="1" customWidth="1"/>
    <col min="5379" max="5379" width="9.5" style="9" bestFit="1" customWidth="1"/>
    <col min="5380" max="5380" width="8.75" style="9" customWidth="1"/>
    <col min="5381" max="5381" width="11.75" style="9" customWidth="1"/>
    <col min="5382" max="5382" width="10" style="9" bestFit="1" customWidth="1"/>
    <col min="5383" max="5383" width="9" style="9" customWidth="1"/>
    <col min="5384" max="5384" width="9.25" style="9" customWidth="1"/>
    <col min="5385" max="5385" width="11.75" style="9" customWidth="1"/>
    <col min="5386" max="5386" width="10.875" style="9" bestFit="1" customWidth="1"/>
    <col min="5387" max="5388" width="10.375" style="9" bestFit="1" customWidth="1"/>
    <col min="5389" max="5389" width="11.75" style="9" customWidth="1"/>
    <col min="5390" max="5390" width="10.375" style="9" bestFit="1" customWidth="1"/>
    <col min="5391" max="5391" width="10.25" style="9" bestFit="1" customWidth="1"/>
    <col min="5392" max="5392" width="11.75" style="9" customWidth="1"/>
    <col min="5393" max="5632" width="9" style="9"/>
    <col min="5633" max="5633" width="4.625" style="9" customWidth="1"/>
    <col min="5634" max="5634" width="27.375" style="9" bestFit="1" customWidth="1"/>
    <col min="5635" max="5635" width="9.5" style="9" bestFit="1" customWidth="1"/>
    <col min="5636" max="5636" width="8.75" style="9" customWidth="1"/>
    <col min="5637" max="5637" width="11.75" style="9" customWidth="1"/>
    <col min="5638" max="5638" width="10" style="9" bestFit="1" customWidth="1"/>
    <col min="5639" max="5639" width="9" style="9" customWidth="1"/>
    <col min="5640" max="5640" width="9.25" style="9" customWidth="1"/>
    <col min="5641" max="5641" width="11.75" style="9" customWidth="1"/>
    <col min="5642" max="5642" width="10.875" style="9" bestFit="1" customWidth="1"/>
    <col min="5643" max="5644" width="10.375" style="9" bestFit="1" customWidth="1"/>
    <col min="5645" max="5645" width="11.75" style="9" customWidth="1"/>
    <col min="5646" max="5646" width="10.375" style="9" bestFit="1" customWidth="1"/>
    <col min="5647" max="5647" width="10.25" style="9" bestFit="1" customWidth="1"/>
    <col min="5648" max="5648" width="11.75" style="9" customWidth="1"/>
    <col min="5649" max="5888" width="9" style="9"/>
    <col min="5889" max="5889" width="4.625" style="9" customWidth="1"/>
    <col min="5890" max="5890" width="27.375" style="9" bestFit="1" customWidth="1"/>
    <col min="5891" max="5891" width="9.5" style="9" bestFit="1" customWidth="1"/>
    <col min="5892" max="5892" width="8.75" style="9" customWidth="1"/>
    <col min="5893" max="5893" width="11.75" style="9" customWidth="1"/>
    <col min="5894" max="5894" width="10" style="9" bestFit="1" customWidth="1"/>
    <col min="5895" max="5895" width="9" style="9" customWidth="1"/>
    <col min="5896" max="5896" width="9.25" style="9" customWidth="1"/>
    <col min="5897" max="5897" width="11.75" style="9" customWidth="1"/>
    <col min="5898" max="5898" width="10.875" style="9" bestFit="1" customWidth="1"/>
    <col min="5899" max="5900" width="10.375" style="9" bestFit="1" customWidth="1"/>
    <col min="5901" max="5901" width="11.75" style="9" customWidth="1"/>
    <col min="5902" max="5902" width="10.375" style="9" bestFit="1" customWidth="1"/>
    <col min="5903" max="5903" width="10.25" style="9" bestFit="1" customWidth="1"/>
    <col min="5904" max="5904" width="11.75" style="9" customWidth="1"/>
    <col min="5905" max="6144" width="9" style="9"/>
    <col min="6145" max="6145" width="4.625" style="9" customWidth="1"/>
    <col min="6146" max="6146" width="27.375" style="9" bestFit="1" customWidth="1"/>
    <col min="6147" max="6147" width="9.5" style="9" bestFit="1" customWidth="1"/>
    <col min="6148" max="6148" width="8.75" style="9" customWidth="1"/>
    <col min="6149" max="6149" width="11.75" style="9" customWidth="1"/>
    <col min="6150" max="6150" width="10" style="9" bestFit="1" customWidth="1"/>
    <col min="6151" max="6151" width="9" style="9" customWidth="1"/>
    <col min="6152" max="6152" width="9.25" style="9" customWidth="1"/>
    <col min="6153" max="6153" width="11.75" style="9" customWidth="1"/>
    <col min="6154" max="6154" width="10.875" style="9" bestFit="1" customWidth="1"/>
    <col min="6155" max="6156" width="10.375" style="9" bestFit="1" customWidth="1"/>
    <col min="6157" max="6157" width="11.75" style="9" customWidth="1"/>
    <col min="6158" max="6158" width="10.375" style="9" bestFit="1" customWidth="1"/>
    <col min="6159" max="6159" width="10.25" style="9" bestFit="1" customWidth="1"/>
    <col min="6160" max="6160" width="11.75" style="9" customWidth="1"/>
    <col min="6161" max="6400" width="9" style="9"/>
    <col min="6401" max="6401" width="4.625" style="9" customWidth="1"/>
    <col min="6402" max="6402" width="27.375" style="9" bestFit="1" customWidth="1"/>
    <col min="6403" max="6403" width="9.5" style="9" bestFit="1" customWidth="1"/>
    <col min="6404" max="6404" width="8.75" style="9" customWidth="1"/>
    <col min="6405" max="6405" width="11.75" style="9" customWidth="1"/>
    <col min="6406" max="6406" width="10" style="9" bestFit="1" customWidth="1"/>
    <col min="6407" max="6407" width="9" style="9" customWidth="1"/>
    <col min="6408" max="6408" width="9.25" style="9" customWidth="1"/>
    <col min="6409" max="6409" width="11.75" style="9" customWidth="1"/>
    <col min="6410" max="6410" width="10.875" style="9" bestFit="1" customWidth="1"/>
    <col min="6411" max="6412" width="10.375" style="9" bestFit="1" customWidth="1"/>
    <col min="6413" max="6413" width="11.75" style="9" customWidth="1"/>
    <col min="6414" max="6414" width="10.375" style="9" bestFit="1" customWidth="1"/>
    <col min="6415" max="6415" width="10.25" style="9" bestFit="1" customWidth="1"/>
    <col min="6416" max="6416" width="11.75" style="9" customWidth="1"/>
    <col min="6417" max="6656" width="9" style="9"/>
    <col min="6657" max="6657" width="4.625" style="9" customWidth="1"/>
    <col min="6658" max="6658" width="27.375" style="9" bestFit="1" customWidth="1"/>
    <col min="6659" max="6659" width="9.5" style="9" bestFit="1" customWidth="1"/>
    <col min="6660" max="6660" width="8.75" style="9" customWidth="1"/>
    <col min="6661" max="6661" width="11.75" style="9" customWidth="1"/>
    <col min="6662" max="6662" width="10" style="9" bestFit="1" customWidth="1"/>
    <col min="6663" max="6663" width="9" style="9" customWidth="1"/>
    <col min="6664" max="6664" width="9.25" style="9" customWidth="1"/>
    <col min="6665" max="6665" width="11.75" style="9" customWidth="1"/>
    <col min="6666" max="6666" width="10.875" style="9" bestFit="1" customWidth="1"/>
    <col min="6667" max="6668" width="10.375" style="9" bestFit="1" customWidth="1"/>
    <col min="6669" max="6669" width="11.75" style="9" customWidth="1"/>
    <col min="6670" max="6670" width="10.375" style="9" bestFit="1" customWidth="1"/>
    <col min="6671" max="6671" width="10.25" style="9" bestFit="1" customWidth="1"/>
    <col min="6672" max="6672" width="11.75" style="9" customWidth="1"/>
    <col min="6673" max="6912" width="9" style="9"/>
    <col min="6913" max="6913" width="4.625" style="9" customWidth="1"/>
    <col min="6914" max="6914" width="27.375" style="9" bestFit="1" customWidth="1"/>
    <col min="6915" max="6915" width="9.5" style="9" bestFit="1" customWidth="1"/>
    <col min="6916" max="6916" width="8.75" style="9" customWidth="1"/>
    <col min="6917" max="6917" width="11.75" style="9" customWidth="1"/>
    <col min="6918" max="6918" width="10" style="9" bestFit="1" customWidth="1"/>
    <col min="6919" max="6919" width="9" style="9" customWidth="1"/>
    <col min="6920" max="6920" width="9.25" style="9" customWidth="1"/>
    <col min="6921" max="6921" width="11.75" style="9" customWidth="1"/>
    <col min="6922" max="6922" width="10.875" style="9" bestFit="1" customWidth="1"/>
    <col min="6923" max="6924" width="10.375" style="9" bestFit="1" customWidth="1"/>
    <col min="6925" max="6925" width="11.75" style="9" customWidth="1"/>
    <col min="6926" max="6926" width="10.375" style="9" bestFit="1" customWidth="1"/>
    <col min="6927" max="6927" width="10.25" style="9" bestFit="1" customWidth="1"/>
    <col min="6928" max="6928" width="11.75" style="9" customWidth="1"/>
    <col min="6929" max="7168" width="9" style="9"/>
    <col min="7169" max="7169" width="4.625" style="9" customWidth="1"/>
    <col min="7170" max="7170" width="27.375" style="9" bestFit="1" customWidth="1"/>
    <col min="7171" max="7171" width="9.5" style="9" bestFit="1" customWidth="1"/>
    <col min="7172" max="7172" width="8.75" style="9" customWidth="1"/>
    <col min="7173" max="7173" width="11.75" style="9" customWidth="1"/>
    <col min="7174" max="7174" width="10" style="9" bestFit="1" customWidth="1"/>
    <col min="7175" max="7175" width="9" style="9" customWidth="1"/>
    <col min="7176" max="7176" width="9.25" style="9" customWidth="1"/>
    <col min="7177" max="7177" width="11.75" style="9" customWidth="1"/>
    <col min="7178" max="7178" width="10.875" style="9" bestFit="1" customWidth="1"/>
    <col min="7179" max="7180" width="10.375" style="9" bestFit="1" customWidth="1"/>
    <col min="7181" max="7181" width="11.75" style="9" customWidth="1"/>
    <col min="7182" max="7182" width="10.375" style="9" bestFit="1" customWidth="1"/>
    <col min="7183" max="7183" width="10.25" style="9" bestFit="1" customWidth="1"/>
    <col min="7184" max="7184" width="11.75" style="9" customWidth="1"/>
    <col min="7185" max="7424" width="9" style="9"/>
    <col min="7425" max="7425" width="4.625" style="9" customWidth="1"/>
    <col min="7426" max="7426" width="27.375" style="9" bestFit="1" customWidth="1"/>
    <col min="7427" max="7427" width="9.5" style="9" bestFit="1" customWidth="1"/>
    <col min="7428" max="7428" width="8.75" style="9" customWidth="1"/>
    <col min="7429" max="7429" width="11.75" style="9" customWidth="1"/>
    <col min="7430" max="7430" width="10" style="9" bestFit="1" customWidth="1"/>
    <col min="7431" max="7431" width="9" style="9" customWidth="1"/>
    <col min="7432" max="7432" width="9.25" style="9" customWidth="1"/>
    <col min="7433" max="7433" width="11.75" style="9" customWidth="1"/>
    <col min="7434" max="7434" width="10.875" style="9" bestFit="1" customWidth="1"/>
    <col min="7435" max="7436" width="10.375" style="9" bestFit="1" customWidth="1"/>
    <col min="7437" max="7437" width="11.75" style="9" customWidth="1"/>
    <col min="7438" max="7438" width="10.375" style="9" bestFit="1" customWidth="1"/>
    <col min="7439" max="7439" width="10.25" style="9" bestFit="1" customWidth="1"/>
    <col min="7440" max="7440" width="11.75" style="9" customWidth="1"/>
    <col min="7441" max="7680" width="9" style="9"/>
    <col min="7681" max="7681" width="4.625" style="9" customWidth="1"/>
    <col min="7682" max="7682" width="27.375" style="9" bestFit="1" customWidth="1"/>
    <col min="7683" max="7683" width="9.5" style="9" bestFit="1" customWidth="1"/>
    <col min="7684" max="7684" width="8.75" style="9" customWidth="1"/>
    <col min="7685" max="7685" width="11.75" style="9" customWidth="1"/>
    <col min="7686" max="7686" width="10" style="9" bestFit="1" customWidth="1"/>
    <col min="7687" max="7687" width="9" style="9" customWidth="1"/>
    <col min="7688" max="7688" width="9.25" style="9" customWidth="1"/>
    <col min="7689" max="7689" width="11.75" style="9" customWidth="1"/>
    <col min="7690" max="7690" width="10.875" style="9" bestFit="1" customWidth="1"/>
    <col min="7691" max="7692" width="10.375" style="9" bestFit="1" customWidth="1"/>
    <col min="7693" max="7693" width="11.75" style="9" customWidth="1"/>
    <col min="7694" max="7694" width="10.375" style="9" bestFit="1" customWidth="1"/>
    <col min="7695" max="7695" width="10.25" style="9" bestFit="1" customWidth="1"/>
    <col min="7696" max="7696" width="11.75" style="9" customWidth="1"/>
    <col min="7697" max="7936" width="9" style="9"/>
    <col min="7937" max="7937" width="4.625" style="9" customWidth="1"/>
    <col min="7938" max="7938" width="27.375" style="9" bestFit="1" customWidth="1"/>
    <col min="7939" max="7939" width="9.5" style="9" bestFit="1" customWidth="1"/>
    <col min="7940" max="7940" width="8.75" style="9" customWidth="1"/>
    <col min="7941" max="7941" width="11.75" style="9" customWidth="1"/>
    <col min="7942" max="7942" width="10" style="9" bestFit="1" customWidth="1"/>
    <col min="7943" max="7943" width="9" style="9" customWidth="1"/>
    <col min="7944" max="7944" width="9.25" style="9" customWidth="1"/>
    <col min="7945" max="7945" width="11.75" style="9" customWidth="1"/>
    <col min="7946" max="7946" width="10.875" style="9" bestFit="1" customWidth="1"/>
    <col min="7947" max="7948" width="10.375" style="9" bestFit="1" customWidth="1"/>
    <col min="7949" max="7949" width="11.75" style="9" customWidth="1"/>
    <col min="7950" max="7950" width="10.375" style="9" bestFit="1" customWidth="1"/>
    <col min="7951" max="7951" width="10.25" style="9" bestFit="1" customWidth="1"/>
    <col min="7952" max="7952" width="11.75" style="9" customWidth="1"/>
    <col min="7953" max="8192" width="9" style="9"/>
    <col min="8193" max="8193" width="4.625" style="9" customWidth="1"/>
    <col min="8194" max="8194" width="27.375" style="9" bestFit="1" customWidth="1"/>
    <col min="8195" max="8195" width="9.5" style="9" bestFit="1" customWidth="1"/>
    <col min="8196" max="8196" width="8.75" style="9" customWidth="1"/>
    <col min="8197" max="8197" width="11.75" style="9" customWidth="1"/>
    <col min="8198" max="8198" width="10" style="9" bestFit="1" customWidth="1"/>
    <col min="8199" max="8199" width="9" style="9" customWidth="1"/>
    <col min="8200" max="8200" width="9.25" style="9" customWidth="1"/>
    <col min="8201" max="8201" width="11.75" style="9" customWidth="1"/>
    <col min="8202" max="8202" width="10.875" style="9" bestFit="1" customWidth="1"/>
    <col min="8203" max="8204" width="10.375" style="9" bestFit="1" customWidth="1"/>
    <col min="8205" max="8205" width="11.75" style="9" customWidth="1"/>
    <col min="8206" max="8206" width="10.375" style="9" bestFit="1" customWidth="1"/>
    <col min="8207" max="8207" width="10.25" style="9" bestFit="1" customWidth="1"/>
    <col min="8208" max="8208" width="11.75" style="9" customWidth="1"/>
    <col min="8209" max="8448" width="9" style="9"/>
    <col min="8449" max="8449" width="4.625" style="9" customWidth="1"/>
    <col min="8450" max="8450" width="27.375" style="9" bestFit="1" customWidth="1"/>
    <col min="8451" max="8451" width="9.5" style="9" bestFit="1" customWidth="1"/>
    <col min="8452" max="8452" width="8.75" style="9" customWidth="1"/>
    <col min="8453" max="8453" width="11.75" style="9" customWidth="1"/>
    <col min="8454" max="8454" width="10" style="9" bestFit="1" customWidth="1"/>
    <col min="8455" max="8455" width="9" style="9" customWidth="1"/>
    <col min="8456" max="8456" width="9.25" style="9" customWidth="1"/>
    <col min="8457" max="8457" width="11.75" style="9" customWidth="1"/>
    <col min="8458" max="8458" width="10.875" style="9" bestFit="1" customWidth="1"/>
    <col min="8459" max="8460" width="10.375" style="9" bestFit="1" customWidth="1"/>
    <col min="8461" max="8461" width="11.75" style="9" customWidth="1"/>
    <col min="8462" max="8462" width="10.375" style="9" bestFit="1" customWidth="1"/>
    <col min="8463" max="8463" width="10.25" style="9" bestFit="1" customWidth="1"/>
    <col min="8464" max="8464" width="11.75" style="9" customWidth="1"/>
    <col min="8465" max="8704" width="9" style="9"/>
    <col min="8705" max="8705" width="4.625" style="9" customWidth="1"/>
    <col min="8706" max="8706" width="27.375" style="9" bestFit="1" customWidth="1"/>
    <col min="8707" max="8707" width="9.5" style="9" bestFit="1" customWidth="1"/>
    <col min="8708" max="8708" width="8.75" style="9" customWidth="1"/>
    <col min="8709" max="8709" width="11.75" style="9" customWidth="1"/>
    <col min="8710" max="8710" width="10" style="9" bestFit="1" customWidth="1"/>
    <col min="8711" max="8711" width="9" style="9" customWidth="1"/>
    <col min="8712" max="8712" width="9.25" style="9" customWidth="1"/>
    <col min="8713" max="8713" width="11.75" style="9" customWidth="1"/>
    <col min="8714" max="8714" width="10.875" style="9" bestFit="1" customWidth="1"/>
    <col min="8715" max="8716" width="10.375" style="9" bestFit="1" customWidth="1"/>
    <col min="8717" max="8717" width="11.75" style="9" customWidth="1"/>
    <col min="8718" max="8718" width="10.375" style="9" bestFit="1" customWidth="1"/>
    <col min="8719" max="8719" width="10.25" style="9" bestFit="1" customWidth="1"/>
    <col min="8720" max="8720" width="11.75" style="9" customWidth="1"/>
    <col min="8721" max="8960" width="9" style="9"/>
    <col min="8961" max="8961" width="4.625" style="9" customWidth="1"/>
    <col min="8962" max="8962" width="27.375" style="9" bestFit="1" customWidth="1"/>
    <col min="8963" max="8963" width="9.5" style="9" bestFit="1" customWidth="1"/>
    <col min="8964" max="8964" width="8.75" style="9" customWidth="1"/>
    <col min="8965" max="8965" width="11.75" style="9" customWidth="1"/>
    <col min="8966" max="8966" width="10" style="9" bestFit="1" customWidth="1"/>
    <col min="8967" max="8967" width="9" style="9" customWidth="1"/>
    <col min="8968" max="8968" width="9.25" style="9" customWidth="1"/>
    <col min="8969" max="8969" width="11.75" style="9" customWidth="1"/>
    <col min="8970" max="8970" width="10.875" style="9" bestFit="1" customWidth="1"/>
    <col min="8971" max="8972" width="10.375" style="9" bestFit="1" customWidth="1"/>
    <col min="8973" max="8973" width="11.75" style="9" customWidth="1"/>
    <col min="8974" max="8974" width="10.375" style="9" bestFit="1" customWidth="1"/>
    <col min="8975" max="8975" width="10.25" style="9" bestFit="1" customWidth="1"/>
    <col min="8976" max="8976" width="11.75" style="9" customWidth="1"/>
    <col min="8977" max="9216" width="9" style="9"/>
    <col min="9217" max="9217" width="4.625" style="9" customWidth="1"/>
    <col min="9218" max="9218" width="27.375" style="9" bestFit="1" customWidth="1"/>
    <col min="9219" max="9219" width="9.5" style="9" bestFit="1" customWidth="1"/>
    <col min="9220" max="9220" width="8.75" style="9" customWidth="1"/>
    <col min="9221" max="9221" width="11.75" style="9" customWidth="1"/>
    <col min="9222" max="9222" width="10" style="9" bestFit="1" customWidth="1"/>
    <col min="9223" max="9223" width="9" style="9" customWidth="1"/>
    <col min="9224" max="9224" width="9.25" style="9" customWidth="1"/>
    <col min="9225" max="9225" width="11.75" style="9" customWidth="1"/>
    <col min="9226" max="9226" width="10.875" style="9" bestFit="1" customWidth="1"/>
    <col min="9227" max="9228" width="10.375" style="9" bestFit="1" customWidth="1"/>
    <col min="9229" max="9229" width="11.75" style="9" customWidth="1"/>
    <col min="9230" max="9230" width="10.375" style="9" bestFit="1" customWidth="1"/>
    <col min="9231" max="9231" width="10.25" style="9" bestFit="1" customWidth="1"/>
    <col min="9232" max="9232" width="11.75" style="9" customWidth="1"/>
    <col min="9233" max="9472" width="9" style="9"/>
    <col min="9473" max="9473" width="4.625" style="9" customWidth="1"/>
    <col min="9474" max="9474" width="27.375" style="9" bestFit="1" customWidth="1"/>
    <col min="9475" max="9475" width="9.5" style="9" bestFit="1" customWidth="1"/>
    <col min="9476" max="9476" width="8.75" style="9" customWidth="1"/>
    <col min="9477" max="9477" width="11.75" style="9" customWidth="1"/>
    <col min="9478" max="9478" width="10" style="9" bestFit="1" customWidth="1"/>
    <col min="9479" max="9479" width="9" style="9" customWidth="1"/>
    <col min="9480" max="9480" width="9.25" style="9" customWidth="1"/>
    <col min="9481" max="9481" width="11.75" style="9" customWidth="1"/>
    <col min="9482" max="9482" width="10.875" style="9" bestFit="1" customWidth="1"/>
    <col min="9483" max="9484" width="10.375" style="9" bestFit="1" customWidth="1"/>
    <col min="9485" max="9485" width="11.75" style="9" customWidth="1"/>
    <col min="9486" max="9486" width="10.375" style="9" bestFit="1" customWidth="1"/>
    <col min="9487" max="9487" width="10.25" style="9" bestFit="1" customWidth="1"/>
    <col min="9488" max="9488" width="11.75" style="9" customWidth="1"/>
    <col min="9489" max="9728" width="9" style="9"/>
    <col min="9729" max="9729" width="4.625" style="9" customWidth="1"/>
    <col min="9730" max="9730" width="27.375" style="9" bestFit="1" customWidth="1"/>
    <col min="9731" max="9731" width="9.5" style="9" bestFit="1" customWidth="1"/>
    <col min="9732" max="9732" width="8.75" style="9" customWidth="1"/>
    <col min="9733" max="9733" width="11.75" style="9" customWidth="1"/>
    <col min="9734" max="9734" width="10" style="9" bestFit="1" customWidth="1"/>
    <col min="9735" max="9735" width="9" style="9" customWidth="1"/>
    <col min="9736" max="9736" width="9.25" style="9" customWidth="1"/>
    <col min="9737" max="9737" width="11.75" style="9" customWidth="1"/>
    <col min="9738" max="9738" width="10.875" style="9" bestFit="1" customWidth="1"/>
    <col min="9739" max="9740" width="10.375" style="9" bestFit="1" customWidth="1"/>
    <col min="9741" max="9741" width="11.75" style="9" customWidth="1"/>
    <col min="9742" max="9742" width="10.375" style="9" bestFit="1" customWidth="1"/>
    <col min="9743" max="9743" width="10.25" style="9" bestFit="1" customWidth="1"/>
    <col min="9744" max="9744" width="11.75" style="9" customWidth="1"/>
    <col min="9745" max="9984" width="9" style="9"/>
    <col min="9985" max="9985" width="4.625" style="9" customWidth="1"/>
    <col min="9986" max="9986" width="27.375" style="9" bestFit="1" customWidth="1"/>
    <col min="9987" max="9987" width="9.5" style="9" bestFit="1" customWidth="1"/>
    <col min="9988" max="9988" width="8.75" style="9" customWidth="1"/>
    <col min="9989" max="9989" width="11.75" style="9" customWidth="1"/>
    <col min="9990" max="9990" width="10" style="9" bestFit="1" customWidth="1"/>
    <col min="9991" max="9991" width="9" style="9" customWidth="1"/>
    <col min="9992" max="9992" width="9.25" style="9" customWidth="1"/>
    <col min="9993" max="9993" width="11.75" style="9" customWidth="1"/>
    <col min="9994" max="9994" width="10.875" style="9" bestFit="1" customWidth="1"/>
    <col min="9995" max="9996" width="10.375" style="9" bestFit="1" customWidth="1"/>
    <col min="9997" max="9997" width="11.75" style="9" customWidth="1"/>
    <col min="9998" max="9998" width="10.375" style="9" bestFit="1" customWidth="1"/>
    <col min="9999" max="9999" width="10.25" style="9" bestFit="1" customWidth="1"/>
    <col min="10000" max="10000" width="11.75" style="9" customWidth="1"/>
    <col min="10001" max="10240" width="9" style="9"/>
    <col min="10241" max="10241" width="4.625" style="9" customWidth="1"/>
    <col min="10242" max="10242" width="27.375" style="9" bestFit="1" customWidth="1"/>
    <col min="10243" max="10243" width="9.5" style="9" bestFit="1" customWidth="1"/>
    <col min="10244" max="10244" width="8.75" style="9" customWidth="1"/>
    <col min="10245" max="10245" width="11.75" style="9" customWidth="1"/>
    <col min="10246" max="10246" width="10" style="9" bestFit="1" customWidth="1"/>
    <col min="10247" max="10247" width="9" style="9" customWidth="1"/>
    <col min="10248" max="10248" width="9.25" style="9" customWidth="1"/>
    <col min="10249" max="10249" width="11.75" style="9" customWidth="1"/>
    <col min="10250" max="10250" width="10.875" style="9" bestFit="1" customWidth="1"/>
    <col min="10251" max="10252" width="10.375" style="9" bestFit="1" customWidth="1"/>
    <col min="10253" max="10253" width="11.75" style="9" customWidth="1"/>
    <col min="10254" max="10254" width="10.375" style="9" bestFit="1" customWidth="1"/>
    <col min="10255" max="10255" width="10.25" style="9" bestFit="1" customWidth="1"/>
    <col min="10256" max="10256" width="11.75" style="9" customWidth="1"/>
    <col min="10257" max="10496" width="9" style="9"/>
    <col min="10497" max="10497" width="4.625" style="9" customWidth="1"/>
    <col min="10498" max="10498" width="27.375" style="9" bestFit="1" customWidth="1"/>
    <col min="10499" max="10499" width="9.5" style="9" bestFit="1" customWidth="1"/>
    <col min="10500" max="10500" width="8.75" style="9" customWidth="1"/>
    <col min="10501" max="10501" width="11.75" style="9" customWidth="1"/>
    <col min="10502" max="10502" width="10" style="9" bestFit="1" customWidth="1"/>
    <col min="10503" max="10503" width="9" style="9" customWidth="1"/>
    <col min="10504" max="10504" width="9.25" style="9" customWidth="1"/>
    <col min="10505" max="10505" width="11.75" style="9" customWidth="1"/>
    <col min="10506" max="10506" width="10.875" style="9" bestFit="1" customWidth="1"/>
    <col min="10507" max="10508" width="10.375" style="9" bestFit="1" customWidth="1"/>
    <col min="10509" max="10509" width="11.75" style="9" customWidth="1"/>
    <col min="10510" max="10510" width="10.375" style="9" bestFit="1" customWidth="1"/>
    <col min="10511" max="10511" width="10.25" style="9" bestFit="1" customWidth="1"/>
    <col min="10512" max="10512" width="11.75" style="9" customWidth="1"/>
    <col min="10513" max="10752" width="9" style="9"/>
    <col min="10753" max="10753" width="4.625" style="9" customWidth="1"/>
    <col min="10754" max="10754" width="27.375" style="9" bestFit="1" customWidth="1"/>
    <col min="10755" max="10755" width="9.5" style="9" bestFit="1" customWidth="1"/>
    <col min="10756" max="10756" width="8.75" style="9" customWidth="1"/>
    <col min="10757" max="10757" width="11.75" style="9" customWidth="1"/>
    <col min="10758" max="10758" width="10" style="9" bestFit="1" customWidth="1"/>
    <col min="10759" max="10759" width="9" style="9" customWidth="1"/>
    <col min="10760" max="10760" width="9.25" style="9" customWidth="1"/>
    <col min="10761" max="10761" width="11.75" style="9" customWidth="1"/>
    <col min="10762" max="10762" width="10.875" style="9" bestFit="1" customWidth="1"/>
    <col min="10763" max="10764" width="10.375" style="9" bestFit="1" customWidth="1"/>
    <col min="10765" max="10765" width="11.75" style="9" customWidth="1"/>
    <col min="10766" max="10766" width="10.375" style="9" bestFit="1" customWidth="1"/>
    <col min="10767" max="10767" width="10.25" style="9" bestFit="1" customWidth="1"/>
    <col min="10768" max="10768" width="11.75" style="9" customWidth="1"/>
    <col min="10769" max="11008" width="9" style="9"/>
    <col min="11009" max="11009" width="4.625" style="9" customWidth="1"/>
    <col min="11010" max="11010" width="27.375" style="9" bestFit="1" customWidth="1"/>
    <col min="11011" max="11011" width="9.5" style="9" bestFit="1" customWidth="1"/>
    <col min="11012" max="11012" width="8.75" style="9" customWidth="1"/>
    <col min="11013" max="11013" width="11.75" style="9" customWidth="1"/>
    <col min="11014" max="11014" width="10" style="9" bestFit="1" customWidth="1"/>
    <col min="11015" max="11015" width="9" style="9" customWidth="1"/>
    <col min="11016" max="11016" width="9.25" style="9" customWidth="1"/>
    <col min="11017" max="11017" width="11.75" style="9" customWidth="1"/>
    <col min="11018" max="11018" width="10.875" style="9" bestFit="1" customWidth="1"/>
    <col min="11019" max="11020" width="10.375" style="9" bestFit="1" customWidth="1"/>
    <col min="11021" max="11021" width="11.75" style="9" customWidth="1"/>
    <col min="11022" max="11022" width="10.375" style="9" bestFit="1" customWidth="1"/>
    <col min="11023" max="11023" width="10.25" style="9" bestFit="1" customWidth="1"/>
    <col min="11024" max="11024" width="11.75" style="9" customWidth="1"/>
    <col min="11025" max="11264" width="9" style="9"/>
    <col min="11265" max="11265" width="4.625" style="9" customWidth="1"/>
    <col min="11266" max="11266" width="27.375" style="9" bestFit="1" customWidth="1"/>
    <col min="11267" max="11267" width="9.5" style="9" bestFit="1" customWidth="1"/>
    <col min="11268" max="11268" width="8.75" style="9" customWidth="1"/>
    <col min="11269" max="11269" width="11.75" style="9" customWidth="1"/>
    <col min="11270" max="11270" width="10" style="9" bestFit="1" customWidth="1"/>
    <col min="11271" max="11271" width="9" style="9" customWidth="1"/>
    <col min="11272" max="11272" width="9.25" style="9" customWidth="1"/>
    <col min="11273" max="11273" width="11.75" style="9" customWidth="1"/>
    <col min="11274" max="11274" width="10.875" style="9" bestFit="1" customWidth="1"/>
    <col min="11275" max="11276" width="10.375" style="9" bestFit="1" customWidth="1"/>
    <col min="11277" max="11277" width="11.75" style="9" customWidth="1"/>
    <col min="11278" max="11278" width="10.375" style="9" bestFit="1" customWidth="1"/>
    <col min="11279" max="11279" width="10.25" style="9" bestFit="1" customWidth="1"/>
    <col min="11280" max="11280" width="11.75" style="9" customWidth="1"/>
    <col min="11281" max="11520" width="9" style="9"/>
    <col min="11521" max="11521" width="4.625" style="9" customWidth="1"/>
    <col min="11522" max="11522" width="27.375" style="9" bestFit="1" customWidth="1"/>
    <col min="11523" max="11523" width="9.5" style="9" bestFit="1" customWidth="1"/>
    <col min="11524" max="11524" width="8.75" style="9" customWidth="1"/>
    <col min="11525" max="11525" width="11.75" style="9" customWidth="1"/>
    <col min="11526" max="11526" width="10" style="9" bestFit="1" customWidth="1"/>
    <col min="11527" max="11527" width="9" style="9" customWidth="1"/>
    <col min="11528" max="11528" width="9.25" style="9" customWidth="1"/>
    <col min="11529" max="11529" width="11.75" style="9" customWidth="1"/>
    <col min="11530" max="11530" width="10.875" style="9" bestFit="1" customWidth="1"/>
    <col min="11531" max="11532" width="10.375" style="9" bestFit="1" customWidth="1"/>
    <col min="11533" max="11533" width="11.75" style="9" customWidth="1"/>
    <col min="11534" max="11534" width="10.375" style="9" bestFit="1" customWidth="1"/>
    <col min="11535" max="11535" width="10.25" style="9" bestFit="1" customWidth="1"/>
    <col min="11536" max="11536" width="11.75" style="9" customWidth="1"/>
    <col min="11537" max="11776" width="9" style="9"/>
    <col min="11777" max="11777" width="4.625" style="9" customWidth="1"/>
    <col min="11778" max="11778" width="27.375" style="9" bestFit="1" customWidth="1"/>
    <col min="11779" max="11779" width="9.5" style="9" bestFit="1" customWidth="1"/>
    <col min="11780" max="11780" width="8.75" style="9" customWidth="1"/>
    <col min="11781" max="11781" width="11.75" style="9" customWidth="1"/>
    <col min="11782" max="11782" width="10" style="9" bestFit="1" customWidth="1"/>
    <col min="11783" max="11783" width="9" style="9" customWidth="1"/>
    <col min="11784" max="11784" width="9.25" style="9" customWidth="1"/>
    <col min="11785" max="11785" width="11.75" style="9" customWidth="1"/>
    <col min="11786" max="11786" width="10.875" style="9" bestFit="1" customWidth="1"/>
    <col min="11787" max="11788" width="10.375" style="9" bestFit="1" customWidth="1"/>
    <col min="11789" max="11789" width="11.75" style="9" customWidth="1"/>
    <col min="11790" max="11790" width="10.375" style="9" bestFit="1" customWidth="1"/>
    <col min="11791" max="11791" width="10.25" style="9" bestFit="1" customWidth="1"/>
    <col min="11792" max="11792" width="11.75" style="9" customWidth="1"/>
    <col min="11793" max="12032" width="9" style="9"/>
    <col min="12033" max="12033" width="4.625" style="9" customWidth="1"/>
    <col min="12034" max="12034" width="27.375" style="9" bestFit="1" customWidth="1"/>
    <col min="12035" max="12035" width="9.5" style="9" bestFit="1" customWidth="1"/>
    <col min="12036" max="12036" width="8.75" style="9" customWidth="1"/>
    <col min="12037" max="12037" width="11.75" style="9" customWidth="1"/>
    <col min="12038" max="12038" width="10" style="9" bestFit="1" customWidth="1"/>
    <col min="12039" max="12039" width="9" style="9" customWidth="1"/>
    <col min="12040" max="12040" width="9.25" style="9" customWidth="1"/>
    <col min="12041" max="12041" width="11.75" style="9" customWidth="1"/>
    <col min="12042" max="12042" width="10.875" style="9" bestFit="1" customWidth="1"/>
    <col min="12043" max="12044" width="10.375" style="9" bestFit="1" customWidth="1"/>
    <col min="12045" max="12045" width="11.75" style="9" customWidth="1"/>
    <col min="12046" max="12046" width="10.375" style="9" bestFit="1" customWidth="1"/>
    <col min="12047" max="12047" width="10.25" style="9" bestFit="1" customWidth="1"/>
    <col min="12048" max="12048" width="11.75" style="9" customWidth="1"/>
    <col min="12049" max="12288" width="9" style="9"/>
    <col min="12289" max="12289" width="4.625" style="9" customWidth="1"/>
    <col min="12290" max="12290" width="27.375" style="9" bestFit="1" customWidth="1"/>
    <col min="12291" max="12291" width="9.5" style="9" bestFit="1" customWidth="1"/>
    <col min="12292" max="12292" width="8.75" style="9" customWidth="1"/>
    <col min="12293" max="12293" width="11.75" style="9" customWidth="1"/>
    <col min="12294" max="12294" width="10" style="9" bestFit="1" customWidth="1"/>
    <col min="12295" max="12295" width="9" style="9" customWidth="1"/>
    <col min="12296" max="12296" width="9.25" style="9" customWidth="1"/>
    <col min="12297" max="12297" width="11.75" style="9" customWidth="1"/>
    <col min="12298" max="12298" width="10.875" style="9" bestFit="1" customWidth="1"/>
    <col min="12299" max="12300" width="10.375" style="9" bestFit="1" customWidth="1"/>
    <col min="12301" max="12301" width="11.75" style="9" customWidth="1"/>
    <col min="12302" max="12302" width="10.375" style="9" bestFit="1" customWidth="1"/>
    <col min="12303" max="12303" width="10.25" style="9" bestFit="1" customWidth="1"/>
    <col min="12304" max="12304" width="11.75" style="9" customWidth="1"/>
    <col min="12305" max="12544" width="9" style="9"/>
    <col min="12545" max="12545" width="4.625" style="9" customWidth="1"/>
    <col min="12546" max="12546" width="27.375" style="9" bestFit="1" customWidth="1"/>
    <col min="12547" max="12547" width="9.5" style="9" bestFit="1" customWidth="1"/>
    <col min="12548" max="12548" width="8.75" style="9" customWidth="1"/>
    <col min="12549" max="12549" width="11.75" style="9" customWidth="1"/>
    <col min="12550" max="12550" width="10" style="9" bestFit="1" customWidth="1"/>
    <col min="12551" max="12551" width="9" style="9" customWidth="1"/>
    <col min="12552" max="12552" width="9.25" style="9" customWidth="1"/>
    <col min="12553" max="12553" width="11.75" style="9" customWidth="1"/>
    <col min="12554" max="12554" width="10.875" style="9" bestFit="1" customWidth="1"/>
    <col min="12555" max="12556" width="10.375" style="9" bestFit="1" customWidth="1"/>
    <col min="12557" max="12557" width="11.75" style="9" customWidth="1"/>
    <col min="12558" max="12558" width="10.375" style="9" bestFit="1" customWidth="1"/>
    <col min="12559" max="12559" width="10.25" style="9" bestFit="1" customWidth="1"/>
    <col min="12560" max="12560" width="11.75" style="9" customWidth="1"/>
    <col min="12561" max="12800" width="9" style="9"/>
    <col min="12801" max="12801" width="4.625" style="9" customWidth="1"/>
    <col min="12802" max="12802" width="27.375" style="9" bestFit="1" customWidth="1"/>
    <col min="12803" max="12803" width="9.5" style="9" bestFit="1" customWidth="1"/>
    <col min="12804" max="12804" width="8.75" style="9" customWidth="1"/>
    <col min="12805" max="12805" width="11.75" style="9" customWidth="1"/>
    <col min="12806" max="12806" width="10" style="9" bestFit="1" customWidth="1"/>
    <col min="12807" max="12807" width="9" style="9" customWidth="1"/>
    <col min="12808" max="12808" width="9.25" style="9" customWidth="1"/>
    <col min="12809" max="12809" width="11.75" style="9" customWidth="1"/>
    <col min="12810" max="12810" width="10.875" style="9" bestFit="1" customWidth="1"/>
    <col min="12811" max="12812" width="10.375" style="9" bestFit="1" customWidth="1"/>
    <col min="12813" max="12813" width="11.75" style="9" customWidth="1"/>
    <col min="12814" max="12814" width="10.375" style="9" bestFit="1" customWidth="1"/>
    <col min="12815" max="12815" width="10.25" style="9" bestFit="1" customWidth="1"/>
    <col min="12816" max="12816" width="11.75" style="9" customWidth="1"/>
    <col min="12817" max="13056" width="9" style="9"/>
    <col min="13057" max="13057" width="4.625" style="9" customWidth="1"/>
    <col min="13058" max="13058" width="27.375" style="9" bestFit="1" customWidth="1"/>
    <col min="13059" max="13059" width="9.5" style="9" bestFit="1" customWidth="1"/>
    <col min="13060" max="13060" width="8.75" style="9" customWidth="1"/>
    <col min="13061" max="13061" width="11.75" style="9" customWidth="1"/>
    <col min="13062" max="13062" width="10" style="9" bestFit="1" customWidth="1"/>
    <col min="13063" max="13063" width="9" style="9" customWidth="1"/>
    <col min="13064" max="13064" width="9.25" style="9" customWidth="1"/>
    <col min="13065" max="13065" width="11.75" style="9" customWidth="1"/>
    <col min="13066" max="13066" width="10.875" style="9" bestFit="1" customWidth="1"/>
    <col min="13067" max="13068" width="10.375" style="9" bestFit="1" customWidth="1"/>
    <col min="13069" max="13069" width="11.75" style="9" customWidth="1"/>
    <col min="13070" max="13070" width="10.375" style="9" bestFit="1" customWidth="1"/>
    <col min="13071" max="13071" width="10.25" style="9" bestFit="1" customWidth="1"/>
    <col min="13072" max="13072" width="11.75" style="9" customWidth="1"/>
    <col min="13073" max="13312" width="9" style="9"/>
    <col min="13313" max="13313" width="4.625" style="9" customWidth="1"/>
    <col min="13314" max="13314" width="27.375" style="9" bestFit="1" customWidth="1"/>
    <col min="13315" max="13315" width="9.5" style="9" bestFit="1" customWidth="1"/>
    <col min="13316" max="13316" width="8.75" style="9" customWidth="1"/>
    <col min="13317" max="13317" width="11.75" style="9" customWidth="1"/>
    <col min="13318" max="13318" width="10" style="9" bestFit="1" customWidth="1"/>
    <col min="13319" max="13319" width="9" style="9" customWidth="1"/>
    <col min="13320" max="13320" width="9.25" style="9" customWidth="1"/>
    <col min="13321" max="13321" width="11.75" style="9" customWidth="1"/>
    <col min="13322" max="13322" width="10.875" style="9" bestFit="1" customWidth="1"/>
    <col min="13323" max="13324" width="10.375" style="9" bestFit="1" customWidth="1"/>
    <col min="13325" max="13325" width="11.75" style="9" customWidth="1"/>
    <col min="13326" max="13326" width="10.375" style="9" bestFit="1" customWidth="1"/>
    <col min="13327" max="13327" width="10.25" style="9" bestFit="1" customWidth="1"/>
    <col min="13328" max="13328" width="11.75" style="9" customWidth="1"/>
    <col min="13329" max="13568" width="9" style="9"/>
    <col min="13569" max="13569" width="4.625" style="9" customWidth="1"/>
    <col min="13570" max="13570" width="27.375" style="9" bestFit="1" customWidth="1"/>
    <col min="13571" max="13571" width="9.5" style="9" bestFit="1" customWidth="1"/>
    <col min="13572" max="13572" width="8.75" style="9" customWidth="1"/>
    <col min="13573" max="13573" width="11.75" style="9" customWidth="1"/>
    <col min="13574" max="13574" width="10" style="9" bestFit="1" customWidth="1"/>
    <col min="13575" max="13575" width="9" style="9" customWidth="1"/>
    <col min="13576" max="13576" width="9.25" style="9" customWidth="1"/>
    <col min="13577" max="13577" width="11.75" style="9" customWidth="1"/>
    <col min="13578" max="13578" width="10.875" style="9" bestFit="1" customWidth="1"/>
    <col min="13579" max="13580" width="10.375" style="9" bestFit="1" customWidth="1"/>
    <col min="13581" max="13581" width="11.75" style="9" customWidth="1"/>
    <col min="13582" max="13582" width="10.375" style="9" bestFit="1" customWidth="1"/>
    <col min="13583" max="13583" width="10.25" style="9" bestFit="1" customWidth="1"/>
    <col min="13584" max="13584" width="11.75" style="9" customWidth="1"/>
    <col min="13585" max="13824" width="9" style="9"/>
    <col min="13825" max="13825" width="4.625" style="9" customWidth="1"/>
    <col min="13826" max="13826" width="27.375" style="9" bestFit="1" customWidth="1"/>
    <col min="13827" max="13827" width="9.5" style="9" bestFit="1" customWidth="1"/>
    <col min="13828" max="13828" width="8.75" style="9" customWidth="1"/>
    <col min="13829" max="13829" width="11.75" style="9" customWidth="1"/>
    <col min="13830" max="13830" width="10" style="9" bestFit="1" customWidth="1"/>
    <col min="13831" max="13831" width="9" style="9" customWidth="1"/>
    <col min="13832" max="13832" width="9.25" style="9" customWidth="1"/>
    <col min="13833" max="13833" width="11.75" style="9" customWidth="1"/>
    <col min="13834" max="13834" width="10.875" style="9" bestFit="1" customWidth="1"/>
    <col min="13835" max="13836" width="10.375" style="9" bestFit="1" customWidth="1"/>
    <col min="13837" max="13837" width="11.75" style="9" customWidth="1"/>
    <col min="13838" max="13838" width="10.375" style="9" bestFit="1" customWidth="1"/>
    <col min="13839" max="13839" width="10.25" style="9" bestFit="1" customWidth="1"/>
    <col min="13840" max="13840" width="11.75" style="9" customWidth="1"/>
    <col min="13841" max="14080" width="9" style="9"/>
    <col min="14081" max="14081" width="4.625" style="9" customWidth="1"/>
    <col min="14082" max="14082" width="27.375" style="9" bestFit="1" customWidth="1"/>
    <col min="14083" max="14083" width="9.5" style="9" bestFit="1" customWidth="1"/>
    <col min="14084" max="14084" width="8.75" style="9" customWidth="1"/>
    <col min="14085" max="14085" width="11.75" style="9" customWidth="1"/>
    <col min="14086" max="14086" width="10" style="9" bestFit="1" customWidth="1"/>
    <col min="14087" max="14087" width="9" style="9" customWidth="1"/>
    <col min="14088" max="14088" width="9.25" style="9" customWidth="1"/>
    <col min="14089" max="14089" width="11.75" style="9" customWidth="1"/>
    <col min="14090" max="14090" width="10.875" style="9" bestFit="1" customWidth="1"/>
    <col min="14091" max="14092" width="10.375" style="9" bestFit="1" customWidth="1"/>
    <col min="14093" max="14093" width="11.75" style="9" customWidth="1"/>
    <col min="14094" max="14094" width="10.375" style="9" bestFit="1" customWidth="1"/>
    <col min="14095" max="14095" width="10.25" style="9" bestFit="1" customWidth="1"/>
    <col min="14096" max="14096" width="11.75" style="9" customWidth="1"/>
    <col min="14097" max="14336" width="9" style="9"/>
    <col min="14337" max="14337" width="4.625" style="9" customWidth="1"/>
    <col min="14338" max="14338" width="27.375" style="9" bestFit="1" customWidth="1"/>
    <col min="14339" max="14339" width="9.5" style="9" bestFit="1" customWidth="1"/>
    <col min="14340" max="14340" width="8.75" style="9" customWidth="1"/>
    <col min="14341" max="14341" width="11.75" style="9" customWidth="1"/>
    <col min="14342" max="14342" width="10" style="9" bestFit="1" customWidth="1"/>
    <col min="14343" max="14343" width="9" style="9" customWidth="1"/>
    <col min="14344" max="14344" width="9.25" style="9" customWidth="1"/>
    <col min="14345" max="14345" width="11.75" style="9" customWidth="1"/>
    <col min="14346" max="14346" width="10.875" style="9" bestFit="1" customWidth="1"/>
    <col min="14347" max="14348" width="10.375" style="9" bestFit="1" customWidth="1"/>
    <col min="14349" max="14349" width="11.75" style="9" customWidth="1"/>
    <col min="14350" max="14350" width="10.375" style="9" bestFit="1" customWidth="1"/>
    <col min="14351" max="14351" width="10.25" style="9" bestFit="1" customWidth="1"/>
    <col min="14352" max="14352" width="11.75" style="9" customWidth="1"/>
    <col min="14353" max="14592" width="9" style="9"/>
    <col min="14593" max="14593" width="4.625" style="9" customWidth="1"/>
    <col min="14594" max="14594" width="27.375" style="9" bestFit="1" customWidth="1"/>
    <col min="14595" max="14595" width="9.5" style="9" bestFit="1" customWidth="1"/>
    <col min="14596" max="14596" width="8.75" style="9" customWidth="1"/>
    <col min="14597" max="14597" width="11.75" style="9" customWidth="1"/>
    <col min="14598" max="14598" width="10" style="9" bestFit="1" customWidth="1"/>
    <col min="14599" max="14599" width="9" style="9" customWidth="1"/>
    <col min="14600" max="14600" width="9.25" style="9" customWidth="1"/>
    <col min="14601" max="14601" width="11.75" style="9" customWidth="1"/>
    <col min="14602" max="14602" width="10.875" style="9" bestFit="1" customWidth="1"/>
    <col min="14603" max="14604" width="10.375" style="9" bestFit="1" customWidth="1"/>
    <col min="14605" max="14605" width="11.75" style="9" customWidth="1"/>
    <col min="14606" max="14606" width="10.375" style="9" bestFit="1" customWidth="1"/>
    <col min="14607" max="14607" width="10.25" style="9" bestFit="1" customWidth="1"/>
    <col min="14608" max="14608" width="11.75" style="9" customWidth="1"/>
    <col min="14609" max="14848" width="9" style="9"/>
    <col min="14849" max="14849" width="4.625" style="9" customWidth="1"/>
    <col min="14850" max="14850" width="27.375" style="9" bestFit="1" customWidth="1"/>
    <col min="14851" max="14851" width="9.5" style="9" bestFit="1" customWidth="1"/>
    <col min="14852" max="14852" width="8.75" style="9" customWidth="1"/>
    <col min="14853" max="14853" width="11.75" style="9" customWidth="1"/>
    <col min="14854" max="14854" width="10" style="9" bestFit="1" customWidth="1"/>
    <col min="14855" max="14855" width="9" style="9" customWidth="1"/>
    <col min="14856" max="14856" width="9.25" style="9" customWidth="1"/>
    <col min="14857" max="14857" width="11.75" style="9" customWidth="1"/>
    <col min="14858" max="14858" width="10.875" style="9" bestFit="1" customWidth="1"/>
    <col min="14859" max="14860" width="10.375" style="9" bestFit="1" customWidth="1"/>
    <col min="14861" max="14861" width="11.75" style="9" customWidth="1"/>
    <col min="14862" max="14862" width="10.375" style="9" bestFit="1" customWidth="1"/>
    <col min="14863" max="14863" width="10.25" style="9" bestFit="1" customWidth="1"/>
    <col min="14864" max="14864" width="11.75" style="9" customWidth="1"/>
    <col min="14865" max="15104" width="9" style="9"/>
    <col min="15105" max="15105" width="4.625" style="9" customWidth="1"/>
    <col min="15106" max="15106" width="27.375" style="9" bestFit="1" customWidth="1"/>
    <col min="15107" max="15107" width="9.5" style="9" bestFit="1" customWidth="1"/>
    <col min="15108" max="15108" width="8.75" style="9" customWidth="1"/>
    <col min="15109" max="15109" width="11.75" style="9" customWidth="1"/>
    <col min="15110" max="15110" width="10" style="9" bestFit="1" customWidth="1"/>
    <col min="15111" max="15111" width="9" style="9" customWidth="1"/>
    <col min="15112" max="15112" width="9.25" style="9" customWidth="1"/>
    <col min="15113" max="15113" width="11.75" style="9" customWidth="1"/>
    <col min="15114" max="15114" width="10.875" style="9" bestFit="1" customWidth="1"/>
    <col min="15115" max="15116" width="10.375" style="9" bestFit="1" customWidth="1"/>
    <col min="15117" max="15117" width="11.75" style="9" customWidth="1"/>
    <col min="15118" max="15118" width="10.375" style="9" bestFit="1" customWidth="1"/>
    <col min="15119" max="15119" width="10.25" style="9" bestFit="1" customWidth="1"/>
    <col min="15120" max="15120" width="11.75" style="9" customWidth="1"/>
    <col min="15121" max="15360" width="9" style="9"/>
    <col min="15361" max="15361" width="4.625" style="9" customWidth="1"/>
    <col min="15362" max="15362" width="27.375" style="9" bestFit="1" customWidth="1"/>
    <col min="15363" max="15363" width="9.5" style="9" bestFit="1" customWidth="1"/>
    <col min="15364" max="15364" width="8.75" style="9" customWidth="1"/>
    <col min="15365" max="15365" width="11.75" style="9" customWidth="1"/>
    <col min="15366" max="15366" width="10" style="9" bestFit="1" customWidth="1"/>
    <col min="15367" max="15367" width="9" style="9" customWidth="1"/>
    <col min="15368" max="15368" width="9.25" style="9" customWidth="1"/>
    <col min="15369" max="15369" width="11.75" style="9" customWidth="1"/>
    <col min="15370" max="15370" width="10.875" style="9" bestFit="1" customWidth="1"/>
    <col min="15371" max="15372" width="10.375" style="9" bestFit="1" customWidth="1"/>
    <col min="15373" max="15373" width="11.75" style="9" customWidth="1"/>
    <col min="15374" max="15374" width="10.375" style="9" bestFit="1" customWidth="1"/>
    <col min="15375" max="15375" width="10.25" style="9" bestFit="1" customWidth="1"/>
    <col min="15376" max="15376" width="11.75" style="9" customWidth="1"/>
    <col min="15377" max="15616" width="9" style="9"/>
    <col min="15617" max="15617" width="4.625" style="9" customWidth="1"/>
    <col min="15618" max="15618" width="27.375" style="9" bestFit="1" customWidth="1"/>
    <col min="15619" max="15619" width="9.5" style="9" bestFit="1" customWidth="1"/>
    <col min="15620" max="15620" width="8.75" style="9" customWidth="1"/>
    <col min="15621" max="15621" width="11.75" style="9" customWidth="1"/>
    <col min="15622" max="15622" width="10" style="9" bestFit="1" customWidth="1"/>
    <col min="15623" max="15623" width="9" style="9" customWidth="1"/>
    <col min="15624" max="15624" width="9.25" style="9" customWidth="1"/>
    <col min="15625" max="15625" width="11.75" style="9" customWidth="1"/>
    <col min="15626" max="15626" width="10.875" style="9" bestFit="1" customWidth="1"/>
    <col min="15627" max="15628" width="10.375" style="9" bestFit="1" customWidth="1"/>
    <col min="15629" max="15629" width="11.75" style="9" customWidth="1"/>
    <col min="15630" max="15630" width="10.375" style="9" bestFit="1" customWidth="1"/>
    <col min="15631" max="15631" width="10.25" style="9" bestFit="1" customWidth="1"/>
    <col min="15632" max="15632" width="11.75" style="9" customWidth="1"/>
    <col min="15633" max="15872" width="9" style="9"/>
    <col min="15873" max="15873" width="4.625" style="9" customWidth="1"/>
    <col min="15874" max="15874" width="27.375" style="9" bestFit="1" customWidth="1"/>
    <col min="15875" max="15875" width="9.5" style="9" bestFit="1" customWidth="1"/>
    <col min="15876" max="15876" width="8.75" style="9" customWidth="1"/>
    <col min="15877" max="15877" width="11.75" style="9" customWidth="1"/>
    <col min="15878" max="15878" width="10" style="9" bestFit="1" customWidth="1"/>
    <col min="15879" max="15879" width="9" style="9" customWidth="1"/>
    <col min="15880" max="15880" width="9.25" style="9" customWidth="1"/>
    <col min="15881" max="15881" width="11.75" style="9" customWidth="1"/>
    <col min="15882" max="15882" width="10.875" style="9" bestFit="1" customWidth="1"/>
    <col min="15883" max="15884" width="10.375" style="9" bestFit="1" customWidth="1"/>
    <col min="15885" max="15885" width="11.75" style="9" customWidth="1"/>
    <col min="15886" max="15886" width="10.375" style="9" bestFit="1" customWidth="1"/>
    <col min="15887" max="15887" width="10.25" style="9" bestFit="1" customWidth="1"/>
    <col min="15888" max="15888" width="11.75" style="9" customWidth="1"/>
    <col min="15889" max="16128" width="9" style="9"/>
    <col min="16129" max="16129" width="4.625" style="9" customWidth="1"/>
    <col min="16130" max="16130" width="27.375" style="9" bestFit="1" customWidth="1"/>
    <col min="16131" max="16131" width="9.5" style="9" bestFit="1" customWidth="1"/>
    <col min="16132" max="16132" width="8.75" style="9" customWidth="1"/>
    <col min="16133" max="16133" width="11.75" style="9" customWidth="1"/>
    <col min="16134" max="16134" width="10" style="9" bestFit="1" customWidth="1"/>
    <col min="16135" max="16135" width="9" style="9" customWidth="1"/>
    <col min="16136" max="16136" width="9.25" style="9" customWidth="1"/>
    <col min="16137" max="16137" width="11.75" style="9" customWidth="1"/>
    <col min="16138" max="16138" width="10.875" style="9" bestFit="1" customWidth="1"/>
    <col min="16139" max="16140" width="10.375" style="9" bestFit="1" customWidth="1"/>
    <col min="16141" max="16141" width="11.75" style="9" customWidth="1"/>
    <col min="16142" max="16142" width="10.375" style="9" bestFit="1" customWidth="1"/>
    <col min="16143" max="16143" width="10.25" style="9" bestFit="1" customWidth="1"/>
    <col min="16144" max="16144" width="11.75" style="9" customWidth="1"/>
    <col min="16145" max="16384" width="9" style="9"/>
  </cols>
  <sheetData>
    <row r="1" spans="1:41" s="247" customFormat="1" ht="34.5" customHeight="1">
      <c r="A1" s="351" t="s">
        <v>381</v>
      </c>
      <c r="B1" s="352"/>
      <c r="C1" s="352"/>
      <c r="D1" s="352"/>
      <c r="E1" s="352"/>
      <c r="F1" s="352"/>
      <c r="G1" s="352"/>
      <c r="H1" s="352"/>
      <c r="I1" s="352"/>
      <c r="J1" s="352"/>
      <c r="K1" s="352"/>
      <c r="L1" s="352"/>
      <c r="M1" s="352"/>
      <c r="N1" s="352"/>
      <c r="O1" s="352"/>
      <c r="P1" s="353"/>
      <c r="Q1" s="282"/>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row>
    <row r="2" spans="1:41" s="273" customFormat="1" ht="21" customHeight="1">
      <c r="A2" s="354" t="s">
        <v>262</v>
      </c>
      <c r="B2" s="356" t="s">
        <v>324</v>
      </c>
      <c r="C2" s="358" t="s">
        <v>325</v>
      </c>
      <c r="D2" s="359"/>
      <c r="E2" s="359"/>
      <c r="F2" s="359"/>
      <c r="G2" s="359"/>
      <c r="H2" s="359"/>
      <c r="I2" s="359"/>
      <c r="J2" s="360"/>
      <c r="K2" s="358" t="s">
        <v>326</v>
      </c>
      <c r="L2" s="359"/>
      <c r="M2" s="359"/>
      <c r="N2" s="359"/>
      <c r="O2" s="359"/>
      <c r="P2" s="361"/>
      <c r="Q2" s="283"/>
      <c r="R2" s="272"/>
      <c r="S2" s="272"/>
      <c r="T2" s="272"/>
      <c r="U2" s="272"/>
      <c r="V2" s="272"/>
      <c r="W2" s="272"/>
      <c r="X2" s="272"/>
      <c r="Y2" s="272"/>
      <c r="Z2" s="272"/>
      <c r="AA2" s="272"/>
      <c r="AB2" s="272"/>
      <c r="AC2" s="272"/>
      <c r="AD2" s="272"/>
      <c r="AE2" s="272"/>
      <c r="AF2" s="272"/>
      <c r="AG2" s="272"/>
      <c r="AH2" s="272"/>
      <c r="AI2" s="272"/>
      <c r="AJ2" s="272"/>
      <c r="AK2" s="272"/>
    </row>
    <row r="3" spans="1:41" s="273" customFormat="1" ht="21" customHeight="1">
      <c r="A3" s="355"/>
      <c r="B3" s="357"/>
      <c r="C3" s="362" t="s">
        <v>378</v>
      </c>
      <c r="D3" s="362"/>
      <c r="E3" s="362"/>
      <c r="F3" s="362"/>
      <c r="G3" s="362" t="s">
        <v>379</v>
      </c>
      <c r="H3" s="362"/>
      <c r="I3" s="362"/>
      <c r="J3" s="362"/>
      <c r="K3" s="363" t="s">
        <v>378</v>
      </c>
      <c r="L3" s="364"/>
      <c r="M3" s="365"/>
      <c r="N3" s="363" t="s">
        <v>379</v>
      </c>
      <c r="O3" s="364"/>
      <c r="P3" s="366"/>
      <c r="Q3" s="283"/>
      <c r="R3" s="272"/>
      <c r="S3" s="272"/>
      <c r="T3" s="272"/>
      <c r="U3" s="272"/>
      <c r="V3" s="272"/>
      <c r="W3" s="272"/>
      <c r="X3" s="272"/>
      <c r="Y3" s="272"/>
      <c r="Z3" s="272"/>
      <c r="AA3" s="272"/>
      <c r="AB3" s="272"/>
      <c r="AC3" s="272"/>
      <c r="AD3" s="272"/>
      <c r="AE3" s="272"/>
      <c r="AF3" s="272"/>
      <c r="AG3" s="272"/>
      <c r="AH3" s="272"/>
      <c r="AI3" s="272"/>
      <c r="AJ3" s="272"/>
      <c r="AK3" s="272"/>
    </row>
    <row r="4" spans="1:41" s="273" customFormat="1" ht="42" customHeight="1">
      <c r="A4" s="355"/>
      <c r="B4" s="357"/>
      <c r="C4" s="274" t="s">
        <v>327</v>
      </c>
      <c r="D4" s="274" t="s">
        <v>328</v>
      </c>
      <c r="E4" s="275" t="s">
        <v>329</v>
      </c>
      <c r="F4" s="274" t="s">
        <v>330</v>
      </c>
      <c r="G4" s="276" t="s">
        <v>331</v>
      </c>
      <c r="H4" s="276" t="s">
        <v>328</v>
      </c>
      <c r="I4" s="275" t="s">
        <v>329</v>
      </c>
      <c r="J4" s="276" t="s">
        <v>330</v>
      </c>
      <c r="K4" s="274" t="s">
        <v>332</v>
      </c>
      <c r="L4" s="274" t="s">
        <v>333</v>
      </c>
      <c r="M4" s="275" t="s">
        <v>329</v>
      </c>
      <c r="N4" s="274" t="s">
        <v>332</v>
      </c>
      <c r="O4" s="274" t="s">
        <v>333</v>
      </c>
      <c r="P4" s="277" t="s">
        <v>329</v>
      </c>
      <c r="Q4" s="283"/>
      <c r="R4" s="272"/>
      <c r="S4" s="272"/>
      <c r="T4" s="272"/>
      <c r="U4" s="272"/>
      <c r="V4" s="272"/>
      <c r="W4" s="272"/>
      <c r="X4" s="272"/>
      <c r="Y4" s="272"/>
      <c r="Z4" s="272"/>
      <c r="AA4" s="272"/>
      <c r="AB4" s="272"/>
      <c r="AC4" s="272"/>
      <c r="AD4" s="272"/>
      <c r="AE4" s="272"/>
      <c r="AF4" s="272"/>
      <c r="AG4" s="272"/>
      <c r="AH4" s="272"/>
      <c r="AI4" s="272"/>
      <c r="AJ4" s="272"/>
      <c r="AK4" s="272"/>
    </row>
    <row r="5" spans="1:41" s="239" customFormat="1" ht="18.75">
      <c r="A5" s="236">
        <v>1</v>
      </c>
      <c r="B5" s="240" t="s">
        <v>361</v>
      </c>
      <c r="C5" s="238">
        <v>1446688.718747</v>
      </c>
      <c r="D5" s="238">
        <v>775607.92144499999</v>
      </c>
      <c r="E5" s="238">
        <v>671080.79730199999</v>
      </c>
      <c r="F5" s="238">
        <v>2222296.6401920002</v>
      </c>
      <c r="G5" s="238">
        <v>290098.43105800002</v>
      </c>
      <c r="H5" s="238">
        <v>154210.68472300001</v>
      </c>
      <c r="I5" s="238">
        <v>135887.746335</v>
      </c>
      <c r="J5" s="238">
        <v>444309.115781</v>
      </c>
      <c r="K5" s="238">
        <v>17394839</v>
      </c>
      <c r="L5" s="238">
        <v>9844954</v>
      </c>
      <c r="M5" s="238">
        <v>7549885</v>
      </c>
      <c r="N5" s="238">
        <v>2980185</v>
      </c>
      <c r="O5" s="238">
        <v>1318026</v>
      </c>
      <c r="P5" s="286">
        <v>1662159</v>
      </c>
      <c r="Q5" s="284"/>
      <c r="R5" s="30"/>
      <c r="S5" s="30"/>
      <c r="T5" s="30"/>
      <c r="U5" s="8"/>
      <c r="V5" s="8"/>
      <c r="W5" s="8"/>
      <c r="X5" s="8"/>
      <c r="Y5" s="8"/>
      <c r="Z5" s="8"/>
      <c r="AA5" s="8"/>
      <c r="AB5" s="8"/>
      <c r="AC5" s="8"/>
      <c r="AD5" s="8"/>
      <c r="AE5" s="8"/>
      <c r="AF5" s="8"/>
      <c r="AG5" s="8"/>
      <c r="AH5" s="8"/>
      <c r="AI5" s="8"/>
      <c r="AJ5" s="8"/>
      <c r="AK5" s="8"/>
      <c r="AL5" s="8"/>
      <c r="AM5" s="8"/>
      <c r="AN5" s="8"/>
      <c r="AO5" s="8"/>
    </row>
    <row r="6" spans="1:41" s="31" customFormat="1" ht="18.75">
      <c r="A6" s="27">
        <v>2</v>
      </c>
      <c r="B6" s="28" t="s">
        <v>95</v>
      </c>
      <c r="C6" s="29">
        <v>316680.77543699997</v>
      </c>
      <c r="D6" s="29">
        <v>320240.002347</v>
      </c>
      <c r="E6" s="29">
        <v>-3559.2269100000267</v>
      </c>
      <c r="F6" s="29">
        <v>636920.77778399992</v>
      </c>
      <c r="G6" s="29">
        <v>112905.32703499999</v>
      </c>
      <c r="H6" s="29">
        <v>183547.520357</v>
      </c>
      <c r="I6" s="29">
        <v>-70642.193322000006</v>
      </c>
      <c r="J6" s="29">
        <v>296452.84739200003</v>
      </c>
      <c r="K6" s="29">
        <v>58193.749706000002</v>
      </c>
      <c r="L6" s="29">
        <v>1544.497451</v>
      </c>
      <c r="M6" s="29">
        <v>56649.252254999999</v>
      </c>
      <c r="N6" s="29">
        <v>0</v>
      </c>
      <c r="O6" s="29">
        <v>0</v>
      </c>
      <c r="P6" s="287">
        <v>0</v>
      </c>
      <c r="Q6" s="284"/>
      <c r="R6" s="30"/>
      <c r="S6" s="30"/>
      <c r="T6" s="30"/>
      <c r="U6" s="8"/>
      <c r="V6" s="8"/>
      <c r="W6" s="8"/>
      <c r="X6" s="8"/>
      <c r="Y6" s="8"/>
    </row>
    <row r="7" spans="1:41" s="239" customFormat="1" ht="18.75">
      <c r="A7" s="236">
        <v>3</v>
      </c>
      <c r="B7" s="243" t="s">
        <v>389</v>
      </c>
      <c r="C7" s="238">
        <v>94708.327323999998</v>
      </c>
      <c r="D7" s="238">
        <v>94773.221772999997</v>
      </c>
      <c r="E7" s="238">
        <v>-64.89444899999944</v>
      </c>
      <c r="F7" s="238">
        <v>189481.54909699998</v>
      </c>
      <c r="G7" s="238">
        <v>31160.169744999999</v>
      </c>
      <c r="H7" s="238">
        <v>57493.245594</v>
      </c>
      <c r="I7" s="238">
        <v>-26333.075849000001</v>
      </c>
      <c r="J7" s="238">
        <v>88653.415338999999</v>
      </c>
      <c r="K7" s="238">
        <v>87141.531713999997</v>
      </c>
      <c r="L7" s="238">
        <v>5825.6261139999997</v>
      </c>
      <c r="M7" s="238">
        <v>81315.905599999998</v>
      </c>
      <c r="N7" s="238">
        <v>479.66390899999999</v>
      </c>
      <c r="O7" s="238">
        <v>261.94851</v>
      </c>
      <c r="P7" s="286">
        <v>217.71539899999999</v>
      </c>
      <c r="Q7" s="284"/>
      <c r="R7" s="30"/>
      <c r="S7" s="30"/>
      <c r="T7" s="30"/>
      <c r="U7" s="8"/>
      <c r="V7" s="8"/>
      <c r="W7" s="8"/>
      <c r="X7" s="8"/>
      <c r="Y7" s="8"/>
      <c r="Z7" s="8"/>
      <c r="AA7" s="8"/>
      <c r="AB7" s="8"/>
      <c r="AC7" s="8"/>
      <c r="AD7" s="8"/>
      <c r="AE7" s="8"/>
      <c r="AF7" s="8"/>
      <c r="AG7" s="8"/>
      <c r="AH7" s="8"/>
      <c r="AI7" s="8"/>
      <c r="AJ7" s="8"/>
      <c r="AK7" s="8"/>
      <c r="AL7" s="8"/>
      <c r="AM7" s="8"/>
      <c r="AN7" s="8"/>
      <c r="AO7" s="8"/>
    </row>
    <row r="8" spans="1:41" s="31" customFormat="1" ht="18.75">
      <c r="A8" s="27">
        <v>4</v>
      </c>
      <c r="B8" s="32" t="s">
        <v>232</v>
      </c>
      <c r="C8" s="29">
        <v>83908.559039</v>
      </c>
      <c r="D8" s="29">
        <v>97050.354821999994</v>
      </c>
      <c r="E8" s="29">
        <v>-13141.795782999994</v>
      </c>
      <c r="F8" s="29">
        <v>180958.91386099998</v>
      </c>
      <c r="G8" s="29">
        <v>2613.8217359999999</v>
      </c>
      <c r="H8" s="29">
        <v>66520.957347999996</v>
      </c>
      <c r="I8" s="29">
        <v>-63907.135611999998</v>
      </c>
      <c r="J8" s="29">
        <v>69134.779083999994</v>
      </c>
      <c r="K8" s="29">
        <v>218412.66844400001</v>
      </c>
      <c r="L8" s="29">
        <v>9007.1046229999993</v>
      </c>
      <c r="M8" s="29">
        <v>209405.56382100002</v>
      </c>
      <c r="N8" s="29">
        <v>0</v>
      </c>
      <c r="O8" s="29">
        <v>87.845089999999999</v>
      </c>
      <c r="P8" s="287">
        <v>-87.845089999999999</v>
      </c>
      <c r="Q8" s="284"/>
      <c r="R8" s="30"/>
      <c r="S8" s="30"/>
      <c r="T8" s="30"/>
      <c r="U8" s="8"/>
      <c r="V8" s="8"/>
      <c r="W8" s="8"/>
      <c r="X8" s="8"/>
      <c r="Y8" s="8"/>
    </row>
    <row r="9" spans="1:41" s="239" customFormat="1" ht="18.75">
      <c r="A9" s="236">
        <v>5</v>
      </c>
      <c r="B9" s="240" t="s">
        <v>336</v>
      </c>
      <c r="C9" s="238">
        <v>64212.933621999997</v>
      </c>
      <c r="D9" s="238">
        <v>76747.634565999993</v>
      </c>
      <c r="E9" s="238">
        <v>-12534.700943999997</v>
      </c>
      <c r="F9" s="238">
        <v>140960.568188</v>
      </c>
      <c r="G9" s="238">
        <v>12581.379086999999</v>
      </c>
      <c r="H9" s="238">
        <v>15499.798029</v>
      </c>
      <c r="I9" s="238">
        <v>-2918.4189420000002</v>
      </c>
      <c r="J9" s="238">
        <v>28081.177115999999</v>
      </c>
      <c r="K9" s="238">
        <v>7586</v>
      </c>
      <c r="L9" s="238">
        <v>4146</v>
      </c>
      <c r="M9" s="238">
        <v>3440</v>
      </c>
      <c r="N9" s="238">
        <v>0</v>
      </c>
      <c r="O9" s="238">
        <v>280</v>
      </c>
      <c r="P9" s="286">
        <v>-280</v>
      </c>
      <c r="Q9" s="284"/>
      <c r="R9" s="30"/>
      <c r="S9" s="30"/>
      <c r="T9" s="30"/>
      <c r="U9" s="8"/>
      <c r="V9" s="8"/>
      <c r="W9" s="8"/>
      <c r="X9" s="8"/>
      <c r="Y9" s="8"/>
      <c r="Z9" s="8"/>
      <c r="AA9" s="8"/>
      <c r="AB9" s="8"/>
      <c r="AC9" s="8"/>
      <c r="AD9" s="8"/>
      <c r="AE9" s="8"/>
      <c r="AF9" s="8"/>
      <c r="AG9" s="8"/>
      <c r="AH9" s="8"/>
      <c r="AI9" s="8"/>
      <c r="AJ9" s="8"/>
      <c r="AK9" s="8"/>
      <c r="AL9" s="8"/>
      <c r="AM9" s="8"/>
      <c r="AN9" s="8"/>
      <c r="AO9" s="8"/>
    </row>
    <row r="10" spans="1:41" s="8" customFormat="1" ht="18.75">
      <c r="A10" s="27">
        <v>6</v>
      </c>
      <c r="B10" s="33" t="s">
        <v>61</v>
      </c>
      <c r="C10" s="29">
        <v>64160.654967000002</v>
      </c>
      <c r="D10" s="29">
        <v>78464.600707999998</v>
      </c>
      <c r="E10" s="29">
        <v>-14303.945740999996</v>
      </c>
      <c r="F10" s="29">
        <v>142625.25567499999</v>
      </c>
      <c r="G10" s="29">
        <v>16230.315769000001</v>
      </c>
      <c r="H10" s="29">
        <v>31225.123318000002</v>
      </c>
      <c r="I10" s="29">
        <v>-14994.807549000001</v>
      </c>
      <c r="J10" s="29">
        <v>47455.439087000006</v>
      </c>
      <c r="K10" s="29">
        <v>369.12618300000003</v>
      </c>
      <c r="L10" s="29">
        <v>1569.381993</v>
      </c>
      <c r="M10" s="29">
        <v>-1200.2558099999999</v>
      </c>
      <c r="N10" s="29">
        <v>0</v>
      </c>
      <c r="O10" s="29">
        <v>6.2047980000000003</v>
      </c>
      <c r="P10" s="287">
        <v>-6.2047980000000003</v>
      </c>
      <c r="Q10" s="284"/>
      <c r="R10" s="30"/>
      <c r="S10" s="30"/>
      <c r="T10" s="30"/>
    </row>
    <row r="11" spans="1:41" s="239" customFormat="1" ht="18.75">
      <c r="A11" s="236">
        <v>7</v>
      </c>
      <c r="B11" s="243" t="s">
        <v>58</v>
      </c>
      <c r="C11" s="238">
        <v>47588.595153000002</v>
      </c>
      <c r="D11" s="238">
        <v>65941.610585000002</v>
      </c>
      <c r="E11" s="238">
        <v>-18353.015432</v>
      </c>
      <c r="F11" s="238">
        <v>113530.205738</v>
      </c>
      <c r="G11" s="238">
        <v>8933.0508129999998</v>
      </c>
      <c r="H11" s="238">
        <v>7769.0450549999996</v>
      </c>
      <c r="I11" s="238">
        <v>1164.0057580000002</v>
      </c>
      <c r="J11" s="238">
        <v>16702.095868</v>
      </c>
      <c r="K11" s="238">
        <v>6980.7384860000002</v>
      </c>
      <c r="L11" s="238">
        <v>34.776620999999999</v>
      </c>
      <c r="M11" s="238">
        <v>6945.9618650000002</v>
      </c>
      <c r="N11" s="238">
        <v>6201.337982</v>
      </c>
      <c r="O11" s="238">
        <v>34.776620999999999</v>
      </c>
      <c r="P11" s="286">
        <v>6166.561361</v>
      </c>
      <c r="Q11" s="284"/>
      <c r="R11" s="30"/>
      <c r="S11" s="30"/>
      <c r="T11" s="30"/>
      <c r="U11" s="8"/>
      <c r="V11" s="8"/>
      <c r="W11" s="8"/>
      <c r="X11" s="8"/>
      <c r="Y11" s="8"/>
      <c r="Z11" s="8"/>
      <c r="AA11" s="8"/>
      <c r="AB11" s="8"/>
      <c r="AC11" s="8"/>
      <c r="AD11" s="8"/>
      <c r="AE11" s="8"/>
      <c r="AF11" s="8"/>
      <c r="AG11" s="8"/>
      <c r="AH11" s="8"/>
      <c r="AI11" s="8"/>
      <c r="AJ11" s="8"/>
      <c r="AK11" s="8"/>
      <c r="AL11" s="8"/>
      <c r="AM11" s="8"/>
      <c r="AN11" s="8"/>
      <c r="AO11" s="8"/>
    </row>
    <row r="12" spans="1:41" s="8" customFormat="1" ht="18.75">
      <c r="A12" s="27">
        <v>8</v>
      </c>
      <c r="B12" s="33" t="s">
        <v>334</v>
      </c>
      <c r="C12" s="29">
        <v>43445.683674</v>
      </c>
      <c r="D12" s="29">
        <v>48133.594526000001</v>
      </c>
      <c r="E12" s="29">
        <v>-4687.9108520000009</v>
      </c>
      <c r="F12" s="29">
        <v>91579.278200000001</v>
      </c>
      <c r="G12" s="29">
        <v>58.8</v>
      </c>
      <c r="H12" s="29">
        <v>5425.1401889999997</v>
      </c>
      <c r="I12" s="29">
        <v>-5366.3401889999996</v>
      </c>
      <c r="J12" s="29">
        <v>5483.9401889999999</v>
      </c>
      <c r="K12" s="29">
        <v>12519</v>
      </c>
      <c r="L12" s="29">
        <v>10676</v>
      </c>
      <c r="M12" s="29">
        <v>1843</v>
      </c>
      <c r="N12" s="29">
        <v>0</v>
      </c>
      <c r="O12" s="29">
        <v>178</v>
      </c>
      <c r="P12" s="287">
        <v>-178</v>
      </c>
      <c r="Q12" s="284"/>
      <c r="R12" s="30"/>
      <c r="S12" s="30"/>
      <c r="T12" s="30"/>
      <c r="U12" s="31"/>
      <c r="V12" s="31"/>
      <c r="W12" s="31"/>
      <c r="X12" s="31"/>
      <c r="Y12" s="31"/>
    </row>
    <row r="13" spans="1:41" s="239" customFormat="1" ht="18.75">
      <c r="A13" s="236">
        <v>9</v>
      </c>
      <c r="B13" s="245" t="s">
        <v>39</v>
      </c>
      <c r="C13" s="238">
        <v>23695.766047000001</v>
      </c>
      <c r="D13" s="238">
        <v>61734.431713999998</v>
      </c>
      <c r="E13" s="238">
        <v>-38038.665666999994</v>
      </c>
      <c r="F13" s="238">
        <v>85430.197761000003</v>
      </c>
      <c r="G13" s="238">
        <v>7797.783993</v>
      </c>
      <c r="H13" s="238">
        <v>4281.2694000000001</v>
      </c>
      <c r="I13" s="238">
        <v>3516.5145929999999</v>
      </c>
      <c r="J13" s="238">
        <v>12079.053393</v>
      </c>
      <c r="K13" s="238">
        <v>84515</v>
      </c>
      <c r="L13" s="238">
        <v>329711</v>
      </c>
      <c r="M13" s="238">
        <v>-245196</v>
      </c>
      <c r="N13" s="238">
        <v>34</v>
      </c>
      <c r="O13" s="238">
        <v>37605</v>
      </c>
      <c r="P13" s="286">
        <v>-37571</v>
      </c>
      <c r="Q13" s="284"/>
      <c r="R13" s="30"/>
      <c r="S13" s="30"/>
      <c r="T13" s="30"/>
      <c r="U13" s="8"/>
      <c r="V13" s="8"/>
      <c r="W13" s="8"/>
      <c r="X13" s="8"/>
      <c r="Y13" s="8"/>
      <c r="Z13" s="8"/>
      <c r="AA13" s="8"/>
      <c r="AB13" s="8"/>
      <c r="AC13" s="8"/>
      <c r="AD13" s="8"/>
      <c r="AE13" s="8"/>
      <c r="AF13" s="8"/>
      <c r="AG13" s="8"/>
      <c r="AH13" s="8"/>
      <c r="AI13" s="8"/>
      <c r="AJ13" s="8"/>
      <c r="AK13" s="8"/>
      <c r="AL13" s="8"/>
      <c r="AM13" s="8"/>
      <c r="AN13" s="8"/>
      <c r="AO13" s="8"/>
    </row>
    <row r="14" spans="1:41" s="8" customFormat="1" ht="18.75">
      <c r="A14" s="27">
        <v>10</v>
      </c>
      <c r="B14" s="34" t="s">
        <v>335</v>
      </c>
      <c r="C14" s="29">
        <v>15202.785178</v>
      </c>
      <c r="D14" s="29">
        <v>18947.613426</v>
      </c>
      <c r="E14" s="29">
        <v>-3744.8282479999998</v>
      </c>
      <c r="F14" s="29">
        <v>34150.398604000002</v>
      </c>
      <c r="G14" s="29">
        <v>58.8</v>
      </c>
      <c r="H14" s="29">
        <v>60.66</v>
      </c>
      <c r="I14" s="29">
        <v>-1.8599999999999994</v>
      </c>
      <c r="J14" s="29">
        <v>119.46</v>
      </c>
      <c r="K14" s="29">
        <v>374</v>
      </c>
      <c r="L14" s="29">
        <v>22208</v>
      </c>
      <c r="M14" s="29">
        <v>-21834</v>
      </c>
      <c r="N14" s="29">
        <v>36</v>
      </c>
      <c r="O14" s="29">
        <v>430</v>
      </c>
      <c r="P14" s="287">
        <v>-394</v>
      </c>
      <c r="Q14" s="284"/>
      <c r="R14" s="30"/>
      <c r="S14" s="30"/>
      <c r="T14" s="30"/>
    </row>
    <row r="15" spans="1:41" s="239" customFormat="1" ht="18.75">
      <c r="A15" s="236">
        <v>11</v>
      </c>
      <c r="B15" s="241" t="s">
        <v>30</v>
      </c>
      <c r="C15" s="238">
        <v>12351.090544000001</v>
      </c>
      <c r="D15" s="238">
        <v>11274.688647000001</v>
      </c>
      <c r="E15" s="238">
        <v>1076.4018969999997</v>
      </c>
      <c r="F15" s="238">
        <v>23625.779191000001</v>
      </c>
      <c r="G15" s="238">
        <v>11235.390544</v>
      </c>
      <c r="H15" s="238">
        <v>4489.4143519999998</v>
      </c>
      <c r="I15" s="238">
        <v>6745.9761920000001</v>
      </c>
      <c r="J15" s="238">
        <v>15724.804896</v>
      </c>
      <c r="K15" s="238">
        <v>702569</v>
      </c>
      <c r="L15" s="238">
        <v>1129829</v>
      </c>
      <c r="M15" s="238">
        <v>-427260</v>
      </c>
      <c r="N15" s="238">
        <v>24078</v>
      </c>
      <c r="O15" s="238">
        <v>116138</v>
      </c>
      <c r="P15" s="286">
        <v>-92060</v>
      </c>
      <c r="Q15" s="284"/>
      <c r="R15" s="30"/>
      <c r="S15" s="30"/>
      <c r="T15" s="30"/>
      <c r="U15" s="8"/>
      <c r="V15" s="8"/>
      <c r="W15" s="8"/>
      <c r="X15" s="8"/>
      <c r="Y15" s="8"/>
      <c r="Z15" s="8"/>
      <c r="AA15" s="8"/>
      <c r="AB15" s="8"/>
      <c r="AC15" s="8"/>
      <c r="AD15" s="8"/>
      <c r="AE15" s="8"/>
      <c r="AF15" s="8"/>
      <c r="AG15" s="8"/>
      <c r="AH15" s="8"/>
      <c r="AI15" s="8"/>
      <c r="AJ15" s="8"/>
      <c r="AK15" s="8"/>
      <c r="AL15" s="8"/>
      <c r="AM15" s="8"/>
      <c r="AN15" s="8"/>
      <c r="AO15" s="8"/>
    </row>
    <row r="16" spans="1:41" s="8" customFormat="1" ht="18.75">
      <c r="A16" s="27">
        <v>12</v>
      </c>
      <c r="B16" s="34" t="s">
        <v>366</v>
      </c>
      <c r="C16" s="29">
        <v>9129.2827699999998</v>
      </c>
      <c r="D16" s="29">
        <v>3406.8643999999999</v>
      </c>
      <c r="E16" s="29">
        <v>5722.4183699999994</v>
      </c>
      <c r="F16" s="29">
        <v>12536.14717</v>
      </c>
      <c r="G16" s="29">
        <v>9129.2827699999998</v>
      </c>
      <c r="H16" s="29">
        <v>3406.8643999999999</v>
      </c>
      <c r="I16" s="29">
        <v>5722.4183699999994</v>
      </c>
      <c r="J16" s="29">
        <v>12536.14717</v>
      </c>
      <c r="K16" s="29">
        <v>40949</v>
      </c>
      <c r="L16" s="29">
        <v>0</v>
      </c>
      <c r="M16" s="29">
        <v>40949</v>
      </c>
      <c r="N16" s="29">
        <v>148</v>
      </c>
      <c r="O16" s="29">
        <v>0</v>
      </c>
      <c r="P16" s="287">
        <v>148</v>
      </c>
      <c r="Q16" s="284"/>
      <c r="R16" s="30"/>
      <c r="S16" s="30"/>
      <c r="T16" s="30"/>
    </row>
    <row r="17" spans="1:41" s="239" customFormat="1" ht="18.75">
      <c r="A17" s="236">
        <v>13</v>
      </c>
      <c r="B17" s="245" t="s">
        <v>32</v>
      </c>
      <c r="C17" s="238">
        <v>8184.4216150000002</v>
      </c>
      <c r="D17" s="238">
        <v>17154.693103000001</v>
      </c>
      <c r="E17" s="238">
        <v>-8970.2714880000021</v>
      </c>
      <c r="F17" s="238">
        <v>25339.114718000001</v>
      </c>
      <c r="G17" s="238">
        <v>59.078712000000003</v>
      </c>
      <c r="H17" s="238">
        <v>2323.7334729999998</v>
      </c>
      <c r="I17" s="238">
        <v>-2264.6547609999998</v>
      </c>
      <c r="J17" s="238">
        <v>2382.8121849999998</v>
      </c>
      <c r="K17" s="238">
        <v>101839.94794500001</v>
      </c>
      <c r="L17" s="238">
        <v>240957.80149700001</v>
      </c>
      <c r="M17" s="238">
        <v>-139117.85355200002</v>
      </c>
      <c r="N17" s="238">
        <v>6742.8441220000004</v>
      </c>
      <c r="O17" s="238">
        <v>17577.420083000001</v>
      </c>
      <c r="P17" s="286">
        <v>-10834.575961</v>
      </c>
      <c r="Q17" s="284"/>
      <c r="R17" s="30"/>
      <c r="S17" s="30"/>
      <c r="T17" s="30"/>
      <c r="U17" s="31"/>
      <c r="V17" s="31"/>
      <c r="W17" s="31"/>
      <c r="X17" s="31"/>
      <c r="Y17" s="31"/>
      <c r="Z17" s="8"/>
      <c r="AA17" s="8"/>
      <c r="AB17" s="8"/>
      <c r="AC17" s="8"/>
      <c r="AD17" s="8"/>
      <c r="AE17" s="8"/>
      <c r="AF17" s="8"/>
      <c r="AG17" s="8"/>
      <c r="AH17" s="8"/>
      <c r="AI17" s="8"/>
      <c r="AJ17" s="8"/>
      <c r="AK17" s="8"/>
      <c r="AL17" s="8"/>
      <c r="AM17" s="8"/>
      <c r="AN17" s="8"/>
      <c r="AO17" s="8"/>
    </row>
    <row r="18" spans="1:41" s="8" customFormat="1" ht="18.75">
      <c r="A18" s="27">
        <v>14</v>
      </c>
      <c r="B18" s="33" t="s">
        <v>19</v>
      </c>
      <c r="C18" s="29">
        <v>8015.6</v>
      </c>
      <c r="D18" s="29">
        <v>4459.1365249999999</v>
      </c>
      <c r="E18" s="29">
        <v>3556.4634750000005</v>
      </c>
      <c r="F18" s="29">
        <v>12474.736525</v>
      </c>
      <c r="G18" s="29">
        <v>4265.6000000000004</v>
      </c>
      <c r="H18" s="29">
        <v>4459.1365249999999</v>
      </c>
      <c r="I18" s="29">
        <v>-193.53652499999953</v>
      </c>
      <c r="J18" s="29">
        <v>8724.7365250000003</v>
      </c>
      <c r="K18" s="29">
        <v>6780564</v>
      </c>
      <c r="L18" s="29">
        <v>5249276</v>
      </c>
      <c r="M18" s="29">
        <v>1531288</v>
      </c>
      <c r="N18" s="29">
        <v>438319</v>
      </c>
      <c r="O18" s="29">
        <v>688495</v>
      </c>
      <c r="P18" s="287">
        <v>-250176</v>
      </c>
      <c r="Q18" s="285"/>
    </row>
    <row r="19" spans="1:41" s="239" customFormat="1" ht="18.75">
      <c r="A19" s="236">
        <v>15</v>
      </c>
      <c r="B19" s="243" t="s">
        <v>50</v>
      </c>
      <c r="C19" s="238">
        <v>7627.7174400000004</v>
      </c>
      <c r="D19" s="238">
        <v>5850.4074730000002</v>
      </c>
      <c r="E19" s="238">
        <v>1777.3099670000001</v>
      </c>
      <c r="F19" s="238">
        <v>13478.124913</v>
      </c>
      <c r="G19" s="238">
        <v>0</v>
      </c>
      <c r="H19" s="238">
        <v>0</v>
      </c>
      <c r="I19" s="238">
        <v>0</v>
      </c>
      <c r="J19" s="238">
        <v>0</v>
      </c>
      <c r="K19" s="238">
        <v>218067</v>
      </c>
      <c r="L19" s="238">
        <v>592337</v>
      </c>
      <c r="M19" s="238">
        <v>-374270</v>
      </c>
      <c r="N19" s="238">
        <v>1278</v>
      </c>
      <c r="O19" s="238">
        <v>48702</v>
      </c>
      <c r="P19" s="286">
        <v>-47424</v>
      </c>
      <c r="Q19" s="285"/>
      <c r="R19" s="8"/>
      <c r="S19" s="8"/>
      <c r="T19" s="8"/>
      <c r="U19" s="8"/>
      <c r="V19" s="8"/>
      <c r="W19" s="8"/>
      <c r="X19" s="8"/>
      <c r="Y19" s="8"/>
      <c r="Z19" s="8"/>
      <c r="AA19" s="8"/>
      <c r="AB19" s="8"/>
      <c r="AC19" s="8"/>
      <c r="AD19" s="8"/>
      <c r="AE19" s="8"/>
      <c r="AF19" s="8"/>
      <c r="AG19" s="8"/>
      <c r="AH19" s="8"/>
      <c r="AI19" s="8"/>
      <c r="AJ19" s="8"/>
      <c r="AK19" s="8"/>
      <c r="AL19" s="8"/>
      <c r="AM19" s="8"/>
      <c r="AN19" s="8"/>
      <c r="AO19" s="8"/>
    </row>
    <row r="20" spans="1:41" s="8" customFormat="1" ht="18.75">
      <c r="A20" s="27">
        <v>16</v>
      </c>
      <c r="B20" s="72" t="s">
        <v>46</v>
      </c>
      <c r="C20" s="29">
        <v>4803.7904570000001</v>
      </c>
      <c r="D20" s="29">
        <v>4053.867221</v>
      </c>
      <c r="E20" s="29">
        <v>749.92323600000009</v>
      </c>
      <c r="F20" s="29">
        <v>8857.6576779999996</v>
      </c>
      <c r="G20" s="29">
        <v>58.8</v>
      </c>
      <c r="H20" s="29">
        <v>60.456811999999999</v>
      </c>
      <c r="I20" s="29">
        <v>-1.6568120000000022</v>
      </c>
      <c r="J20" s="29">
        <v>119.256812</v>
      </c>
      <c r="K20" s="29">
        <v>18789</v>
      </c>
      <c r="L20" s="29">
        <v>77864</v>
      </c>
      <c r="M20" s="29">
        <v>-59075</v>
      </c>
      <c r="N20" s="29">
        <v>276</v>
      </c>
      <c r="O20" s="29">
        <v>1183</v>
      </c>
      <c r="P20" s="287">
        <v>-907</v>
      </c>
      <c r="Q20" s="285"/>
    </row>
    <row r="21" spans="1:41" s="239" customFormat="1" ht="18.75">
      <c r="A21" s="236">
        <v>17</v>
      </c>
      <c r="B21" s="243" t="s">
        <v>56</v>
      </c>
      <c r="C21" s="244">
        <v>3337.7257060000002</v>
      </c>
      <c r="D21" s="238">
        <v>2648.8151710000002</v>
      </c>
      <c r="E21" s="238">
        <v>688.91053499999998</v>
      </c>
      <c r="F21" s="238">
        <v>5986.5408770000004</v>
      </c>
      <c r="G21" s="238">
        <v>58.8</v>
      </c>
      <c r="H21" s="238">
        <v>60.488</v>
      </c>
      <c r="I21" s="238">
        <v>-1.6880000000000024</v>
      </c>
      <c r="J21" s="238">
        <v>119.288</v>
      </c>
      <c r="K21" s="238">
        <v>1126885</v>
      </c>
      <c r="L21" s="238">
        <v>820911</v>
      </c>
      <c r="M21" s="238">
        <v>305974</v>
      </c>
      <c r="N21" s="238">
        <v>84581</v>
      </c>
      <c r="O21" s="238">
        <v>89509</v>
      </c>
      <c r="P21" s="286">
        <v>-4928</v>
      </c>
      <c r="Q21" s="285"/>
      <c r="R21" s="8"/>
      <c r="S21" s="8"/>
      <c r="T21" s="8"/>
      <c r="U21" s="8"/>
      <c r="V21" s="8"/>
      <c r="W21" s="8"/>
      <c r="X21" s="8"/>
      <c r="Y21" s="8"/>
      <c r="Z21" s="8"/>
      <c r="AA21" s="8"/>
      <c r="AB21" s="8"/>
      <c r="AC21" s="8"/>
      <c r="AD21" s="8"/>
      <c r="AE21" s="8"/>
      <c r="AF21" s="8"/>
      <c r="AG21" s="8"/>
      <c r="AH21" s="8"/>
      <c r="AI21" s="8"/>
      <c r="AJ21" s="8"/>
      <c r="AK21" s="8"/>
      <c r="AL21" s="8"/>
      <c r="AM21" s="8"/>
      <c r="AN21" s="8"/>
      <c r="AO21" s="8"/>
    </row>
    <row r="22" spans="1:41" s="8" customFormat="1" ht="18.75">
      <c r="A22" s="27">
        <v>18</v>
      </c>
      <c r="B22" s="32" t="s">
        <v>64</v>
      </c>
      <c r="C22" s="29">
        <v>2460.3694999999998</v>
      </c>
      <c r="D22" s="29">
        <v>2715.9466210000001</v>
      </c>
      <c r="E22" s="29">
        <v>-255.57712100000026</v>
      </c>
      <c r="F22" s="29">
        <v>5176.3161209999998</v>
      </c>
      <c r="G22" s="29">
        <v>0</v>
      </c>
      <c r="H22" s="29">
        <v>0</v>
      </c>
      <c r="I22" s="29">
        <v>0</v>
      </c>
      <c r="J22" s="29">
        <v>0</v>
      </c>
      <c r="K22" s="29">
        <v>117931</v>
      </c>
      <c r="L22" s="29">
        <v>122444</v>
      </c>
      <c r="M22" s="29">
        <v>-4513</v>
      </c>
      <c r="N22" s="29">
        <v>28188</v>
      </c>
      <c r="O22" s="29">
        <v>33015</v>
      </c>
      <c r="P22" s="287">
        <v>-4827</v>
      </c>
      <c r="Q22" s="284"/>
      <c r="R22" s="30"/>
      <c r="S22" s="30"/>
      <c r="T22" s="30"/>
    </row>
    <row r="23" spans="1:41" s="239" customFormat="1" ht="18.75">
      <c r="A23" s="236">
        <v>19</v>
      </c>
      <c r="B23" s="240" t="s">
        <v>226</v>
      </c>
      <c r="C23" s="244">
        <v>1788.35</v>
      </c>
      <c r="D23" s="238">
        <v>607.44000000000005</v>
      </c>
      <c r="E23" s="238">
        <v>1180.9099999999999</v>
      </c>
      <c r="F23" s="238">
        <v>2395.79</v>
      </c>
      <c r="G23" s="238">
        <v>1038.3499999999999</v>
      </c>
      <c r="H23" s="238">
        <v>607.44000000000005</v>
      </c>
      <c r="I23" s="238">
        <v>430.90999999999985</v>
      </c>
      <c r="J23" s="238">
        <v>1645.79</v>
      </c>
      <c r="K23" s="238">
        <v>1351865</v>
      </c>
      <c r="L23" s="238">
        <v>1478598</v>
      </c>
      <c r="M23" s="238">
        <v>-126733</v>
      </c>
      <c r="N23" s="238">
        <v>81292</v>
      </c>
      <c r="O23" s="238">
        <v>109537</v>
      </c>
      <c r="P23" s="286">
        <v>-28245</v>
      </c>
      <c r="Q23" s="284"/>
      <c r="R23" s="30"/>
      <c r="S23" s="30"/>
      <c r="T23" s="30"/>
      <c r="U23" s="8"/>
      <c r="V23" s="8"/>
      <c r="W23" s="8"/>
      <c r="X23" s="8"/>
      <c r="Y23" s="8"/>
      <c r="Z23" s="8"/>
      <c r="AA23" s="8"/>
      <c r="AB23" s="8"/>
      <c r="AC23" s="8"/>
      <c r="AD23" s="8"/>
      <c r="AE23" s="8"/>
      <c r="AF23" s="8"/>
      <c r="AG23" s="8"/>
      <c r="AH23" s="8"/>
      <c r="AI23" s="8"/>
      <c r="AJ23" s="8"/>
      <c r="AK23" s="8"/>
      <c r="AL23" s="8"/>
      <c r="AM23" s="8"/>
      <c r="AN23" s="8"/>
      <c r="AO23" s="8"/>
    </row>
    <row r="24" spans="1:41" s="8" customFormat="1" ht="18.75">
      <c r="A24" s="27">
        <v>20</v>
      </c>
      <c r="B24" s="32" t="s">
        <v>234</v>
      </c>
      <c r="C24" s="51">
        <v>1478.104</v>
      </c>
      <c r="D24" s="29">
        <v>1617.0457759999999</v>
      </c>
      <c r="E24" s="29">
        <v>-138.94177599999989</v>
      </c>
      <c r="F24" s="29">
        <v>3095.1497760000002</v>
      </c>
      <c r="G24" s="29">
        <v>0</v>
      </c>
      <c r="H24" s="29">
        <v>0</v>
      </c>
      <c r="I24" s="29">
        <v>0</v>
      </c>
      <c r="J24" s="29">
        <v>0</v>
      </c>
      <c r="K24" s="29">
        <v>2792952</v>
      </c>
      <c r="L24" s="29">
        <v>1118017</v>
      </c>
      <c r="M24" s="29">
        <v>1674935</v>
      </c>
      <c r="N24" s="29">
        <v>170550</v>
      </c>
      <c r="O24" s="29">
        <v>184464</v>
      </c>
      <c r="P24" s="287">
        <v>-13914</v>
      </c>
      <c r="Q24" s="284"/>
      <c r="R24" s="30"/>
      <c r="S24" s="30"/>
      <c r="T24" s="30"/>
    </row>
    <row r="25" spans="1:41" s="239" customFormat="1" ht="18.75">
      <c r="A25" s="236">
        <v>21</v>
      </c>
      <c r="B25" s="240" t="s">
        <v>27</v>
      </c>
      <c r="C25" s="238">
        <v>125.7</v>
      </c>
      <c r="D25" s="238">
        <v>8148.3440579999997</v>
      </c>
      <c r="E25" s="238">
        <v>-8022.6440579999999</v>
      </c>
      <c r="F25" s="238">
        <v>8274.0440579999995</v>
      </c>
      <c r="G25" s="238">
        <v>0</v>
      </c>
      <c r="H25" s="238">
        <v>0</v>
      </c>
      <c r="I25" s="238">
        <v>0</v>
      </c>
      <c r="J25" s="238">
        <v>0</v>
      </c>
      <c r="K25" s="238">
        <v>131817</v>
      </c>
      <c r="L25" s="238">
        <v>697275</v>
      </c>
      <c r="M25" s="238">
        <v>-565458</v>
      </c>
      <c r="N25" s="238">
        <v>7114</v>
      </c>
      <c r="O25" s="238">
        <v>22850</v>
      </c>
      <c r="P25" s="286">
        <v>-15736</v>
      </c>
      <c r="Q25" s="284"/>
      <c r="R25" s="30"/>
      <c r="S25" s="30"/>
      <c r="T25" s="30"/>
      <c r="U25" s="8"/>
      <c r="V25" s="8"/>
      <c r="W25" s="8"/>
      <c r="X25" s="8"/>
      <c r="Y25" s="8"/>
      <c r="Z25" s="8"/>
      <c r="AA25" s="8"/>
      <c r="AB25" s="8"/>
      <c r="AC25" s="8"/>
      <c r="AD25" s="8"/>
      <c r="AE25" s="8"/>
      <c r="AF25" s="8"/>
      <c r="AG25" s="8"/>
      <c r="AH25" s="8"/>
      <c r="AI25" s="8"/>
      <c r="AJ25" s="8"/>
      <c r="AK25" s="8"/>
      <c r="AL25" s="8"/>
      <c r="AM25" s="8"/>
      <c r="AN25" s="8"/>
      <c r="AO25" s="8"/>
    </row>
    <row r="26" spans="1:41" s="8" customFormat="1" ht="18.75">
      <c r="A26" s="27">
        <v>22</v>
      </c>
      <c r="B26" s="32" t="s">
        <v>44</v>
      </c>
      <c r="C26" s="51">
        <v>125.7</v>
      </c>
      <c r="D26" s="29">
        <v>619.95799999999997</v>
      </c>
      <c r="E26" s="29">
        <v>-494.25799999999998</v>
      </c>
      <c r="F26" s="29">
        <v>745.65800000000002</v>
      </c>
      <c r="G26" s="29">
        <v>0</v>
      </c>
      <c r="H26" s="29">
        <v>0</v>
      </c>
      <c r="I26" s="29">
        <v>0</v>
      </c>
      <c r="J26" s="29">
        <v>0</v>
      </c>
      <c r="K26" s="29">
        <v>3153</v>
      </c>
      <c r="L26" s="29">
        <v>3281</v>
      </c>
      <c r="M26" s="29">
        <v>-128</v>
      </c>
      <c r="N26" s="29">
        <v>0</v>
      </c>
      <c r="O26" s="29">
        <v>69</v>
      </c>
      <c r="P26" s="287">
        <v>-69</v>
      </c>
      <c r="Q26" s="285"/>
    </row>
    <row r="27" spans="1:41" s="239" customFormat="1" ht="18.75">
      <c r="A27" s="236">
        <v>23</v>
      </c>
      <c r="B27" s="243" t="s">
        <v>48</v>
      </c>
      <c r="C27" s="238">
        <v>125.7</v>
      </c>
      <c r="D27" s="238">
        <v>132.47749999999999</v>
      </c>
      <c r="E27" s="238">
        <v>-6.7774999999999892</v>
      </c>
      <c r="F27" s="238">
        <v>258.17750000000001</v>
      </c>
      <c r="G27" s="238">
        <v>0</v>
      </c>
      <c r="H27" s="238">
        <v>0</v>
      </c>
      <c r="I27" s="238">
        <v>0</v>
      </c>
      <c r="J27" s="238">
        <v>0</v>
      </c>
      <c r="K27" s="238">
        <v>12376</v>
      </c>
      <c r="L27" s="238">
        <v>271642</v>
      </c>
      <c r="M27" s="238">
        <v>-259266</v>
      </c>
      <c r="N27" s="238">
        <v>0</v>
      </c>
      <c r="O27" s="238">
        <v>5591</v>
      </c>
      <c r="P27" s="286">
        <v>-5591</v>
      </c>
      <c r="Q27" s="285"/>
      <c r="R27" s="8"/>
      <c r="S27" s="8"/>
      <c r="T27" s="8"/>
      <c r="U27" s="8"/>
      <c r="V27" s="8"/>
      <c r="W27" s="8"/>
      <c r="X27" s="8"/>
      <c r="Y27" s="8"/>
      <c r="Z27" s="8"/>
      <c r="AA27" s="8"/>
      <c r="AB27" s="8"/>
      <c r="AC27" s="8"/>
      <c r="AD27" s="8"/>
      <c r="AE27" s="8"/>
      <c r="AF27" s="8"/>
      <c r="AG27" s="8"/>
      <c r="AH27" s="8"/>
      <c r="AI27" s="8"/>
      <c r="AJ27" s="8"/>
      <c r="AK27" s="8"/>
      <c r="AL27" s="8"/>
      <c r="AM27" s="8"/>
      <c r="AN27" s="8"/>
      <c r="AO27" s="8"/>
    </row>
    <row r="28" spans="1:41" s="8" customFormat="1" ht="18.75">
      <c r="A28" s="27">
        <v>24</v>
      </c>
      <c r="B28" s="32" t="s">
        <v>52</v>
      </c>
      <c r="C28" s="29">
        <v>125.7</v>
      </c>
      <c r="D28" s="29">
        <v>132</v>
      </c>
      <c r="E28" s="29">
        <f>C28-D28</f>
        <v>-6.2999999999999972</v>
      </c>
      <c r="F28" s="29">
        <f>C28+D28</f>
        <v>257.7</v>
      </c>
      <c r="G28" s="29">
        <v>0</v>
      </c>
      <c r="H28" s="29">
        <v>0</v>
      </c>
      <c r="I28" s="29">
        <v>0</v>
      </c>
      <c r="J28" s="29">
        <v>0</v>
      </c>
      <c r="K28" s="29">
        <v>330393</v>
      </c>
      <c r="L28" s="29">
        <v>617048</v>
      </c>
      <c r="M28" s="29">
        <f>K28-L28</f>
        <v>-286655</v>
      </c>
      <c r="N28" s="29">
        <v>276</v>
      </c>
      <c r="O28" s="29">
        <v>9548</v>
      </c>
      <c r="P28" s="287">
        <f>N28-O28</f>
        <v>-9272</v>
      </c>
      <c r="Q28" s="285"/>
    </row>
    <row r="29" spans="1:41" s="239" customFormat="1" ht="18.75">
      <c r="A29" s="236">
        <v>25</v>
      </c>
      <c r="B29" s="242" t="s">
        <v>54</v>
      </c>
      <c r="C29" s="238">
        <v>125.7</v>
      </c>
      <c r="D29" s="238">
        <v>132.47749999999999</v>
      </c>
      <c r="E29" s="238">
        <v>-6.7774999999999892</v>
      </c>
      <c r="F29" s="238">
        <v>258.17750000000001</v>
      </c>
      <c r="G29" s="238">
        <v>0</v>
      </c>
      <c r="H29" s="238">
        <v>0</v>
      </c>
      <c r="I29" s="238">
        <v>0</v>
      </c>
      <c r="J29" s="238">
        <v>0</v>
      </c>
      <c r="K29" s="238">
        <v>10375</v>
      </c>
      <c r="L29" s="238">
        <v>391722</v>
      </c>
      <c r="M29" s="238">
        <v>-381347</v>
      </c>
      <c r="N29" s="238">
        <v>0</v>
      </c>
      <c r="O29" s="238">
        <v>5005</v>
      </c>
      <c r="P29" s="286">
        <v>-5005</v>
      </c>
      <c r="Q29" s="285"/>
      <c r="R29" s="8"/>
      <c r="S29" s="8"/>
      <c r="T29" s="8"/>
      <c r="U29" s="8"/>
      <c r="V29" s="8"/>
      <c r="W29" s="8"/>
      <c r="X29" s="8"/>
      <c r="Y29" s="8"/>
      <c r="Z29" s="8"/>
      <c r="AA29" s="8"/>
      <c r="AB29" s="8"/>
      <c r="AC29" s="8"/>
      <c r="AD29" s="8"/>
      <c r="AE29" s="8"/>
      <c r="AF29" s="8"/>
      <c r="AG29" s="8"/>
      <c r="AH29" s="8"/>
      <c r="AI29" s="8"/>
      <c r="AJ29" s="8"/>
      <c r="AK29" s="8"/>
      <c r="AL29" s="8"/>
      <c r="AM29" s="8"/>
      <c r="AN29" s="8"/>
      <c r="AO29" s="8"/>
    </row>
    <row r="30" spans="1:41" s="8" customFormat="1" ht="18.75">
      <c r="A30" s="27">
        <v>26</v>
      </c>
      <c r="B30" s="115" t="s">
        <v>363</v>
      </c>
      <c r="C30" s="29">
        <v>0</v>
      </c>
      <c r="D30" s="29">
        <v>0</v>
      </c>
      <c r="E30" s="29">
        <v>0</v>
      </c>
      <c r="F30" s="29">
        <v>0</v>
      </c>
      <c r="G30" s="29">
        <v>0</v>
      </c>
      <c r="H30" s="29">
        <v>0</v>
      </c>
      <c r="I30" s="29">
        <v>0</v>
      </c>
      <c r="J30" s="29">
        <v>0</v>
      </c>
      <c r="K30" s="29">
        <v>95725</v>
      </c>
      <c r="L30" s="29">
        <v>414</v>
      </c>
      <c r="M30" s="29">
        <v>95311</v>
      </c>
      <c r="N30" s="29">
        <v>0</v>
      </c>
      <c r="O30" s="29">
        <v>414</v>
      </c>
      <c r="P30" s="287">
        <v>-414</v>
      </c>
      <c r="Q30" s="284"/>
      <c r="R30" s="30"/>
      <c r="S30" s="30"/>
      <c r="T30" s="30"/>
    </row>
    <row r="31" spans="1:41" s="273" customFormat="1" ht="21">
      <c r="A31" s="367" t="s">
        <v>337</v>
      </c>
      <c r="B31" s="368"/>
      <c r="C31" s="278">
        <v>2260097.7512200004</v>
      </c>
      <c r="D31" s="278">
        <v>1700595</v>
      </c>
      <c r="E31" s="278">
        <v>559503</v>
      </c>
      <c r="F31" s="278">
        <v>3960693</v>
      </c>
      <c r="G31" s="278">
        <v>508283.18126199994</v>
      </c>
      <c r="H31" s="278">
        <v>541440.97757499991</v>
      </c>
      <c r="I31" s="278">
        <v>-33157.796312999999</v>
      </c>
      <c r="J31" s="278">
        <v>1049724.1588369999</v>
      </c>
      <c r="K31" s="278">
        <v>31707181</v>
      </c>
      <c r="L31" s="278">
        <v>23041292</v>
      </c>
      <c r="M31" s="278">
        <v>8665889</v>
      </c>
      <c r="N31" s="278">
        <v>3829779</v>
      </c>
      <c r="O31" s="278">
        <v>2689007</v>
      </c>
      <c r="P31" s="288">
        <v>1140772</v>
      </c>
      <c r="Q31" s="283"/>
      <c r="R31" s="272"/>
      <c r="S31" s="272"/>
      <c r="T31" s="272"/>
      <c r="U31" s="272"/>
      <c r="V31" s="272"/>
      <c r="W31" s="272"/>
      <c r="X31" s="272"/>
      <c r="Y31" s="272"/>
      <c r="Z31" s="272"/>
      <c r="AA31" s="272"/>
      <c r="AB31" s="272"/>
      <c r="AC31" s="272"/>
      <c r="AD31" s="272"/>
      <c r="AE31" s="272"/>
      <c r="AF31" s="272"/>
      <c r="AG31" s="272"/>
      <c r="AH31" s="272"/>
      <c r="AI31" s="272"/>
      <c r="AJ31" s="272"/>
      <c r="AK31" s="272"/>
      <c r="AL31" s="272"/>
      <c r="AM31" s="272"/>
      <c r="AN31" s="272"/>
      <c r="AO31" s="272"/>
    </row>
    <row r="32" spans="1:41" s="239" customFormat="1" ht="18.75">
      <c r="A32" s="236">
        <v>27</v>
      </c>
      <c r="B32" s="237" t="s">
        <v>73</v>
      </c>
      <c r="C32" s="238">
        <v>62012.873103999998</v>
      </c>
      <c r="D32" s="238">
        <v>57800.393161</v>
      </c>
      <c r="E32" s="238">
        <v>4212.4799429999985</v>
      </c>
      <c r="F32" s="238">
        <v>119813.266265</v>
      </c>
      <c r="G32" s="238">
        <v>5051.1355100000001</v>
      </c>
      <c r="H32" s="238">
        <v>10864.134394999999</v>
      </c>
      <c r="I32" s="238">
        <v>-5812.9988849999991</v>
      </c>
      <c r="J32" s="238">
        <v>15915.269904999999</v>
      </c>
      <c r="K32" s="238">
        <v>0</v>
      </c>
      <c r="L32" s="238">
        <v>91325</v>
      </c>
      <c r="M32" s="238">
        <v>-91325</v>
      </c>
      <c r="N32" s="238">
        <v>0</v>
      </c>
      <c r="O32" s="238">
        <v>221</v>
      </c>
      <c r="P32" s="286">
        <v>-221</v>
      </c>
      <c r="Q32" s="284"/>
      <c r="R32" s="30"/>
      <c r="S32" s="30"/>
      <c r="T32" s="30"/>
      <c r="U32" s="8"/>
      <c r="V32" s="8"/>
      <c r="W32" s="8"/>
      <c r="X32" s="8"/>
      <c r="Y32" s="8"/>
      <c r="Z32" s="8"/>
      <c r="AA32" s="8"/>
      <c r="AB32" s="8"/>
      <c r="AC32" s="8"/>
      <c r="AD32" s="8"/>
      <c r="AE32" s="8"/>
      <c r="AF32" s="8"/>
      <c r="AG32" s="8"/>
      <c r="AH32" s="8"/>
      <c r="AI32" s="8"/>
      <c r="AJ32" s="8"/>
      <c r="AK32" s="8"/>
      <c r="AL32" s="8"/>
      <c r="AM32" s="8"/>
      <c r="AN32" s="8"/>
      <c r="AO32" s="8"/>
    </row>
    <row r="33" spans="1:41" s="8" customFormat="1" ht="18.75">
      <c r="A33" s="27">
        <v>28</v>
      </c>
      <c r="B33" s="28" t="s">
        <v>237</v>
      </c>
      <c r="C33" s="29">
        <v>48449.076379999999</v>
      </c>
      <c r="D33" s="29">
        <v>45859.778656000002</v>
      </c>
      <c r="E33" s="29">
        <v>2589.2977239999964</v>
      </c>
      <c r="F33" s="29">
        <v>94308.855035999994</v>
      </c>
      <c r="G33" s="29">
        <v>10755.26477</v>
      </c>
      <c r="H33" s="29">
        <v>11702.797086</v>
      </c>
      <c r="I33" s="29">
        <v>-947.53231600000072</v>
      </c>
      <c r="J33" s="29">
        <v>22458.061856</v>
      </c>
      <c r="K33" s="29">
        <v>9411.3859649999995</v>
      </c>
      <c r="L33" s="29">
        <v>1822.1542179999999</v>
      </c>
      <c r="M33" s="29">
        <v>7589.2317469999998</v>
      </c>
      <c r="N33" s="29">
        <v>1054.528198</v>
      </c>
      <c r="O33" s="29">
        <v>413.90770800000001</v>
      </c>
      <c r="P33" s="287">
        <v>640.62049000000002</v>
      </c>
      <c r="Q33" s="284"/>
      <c r="R33" s="30"/>
      <c r="S33" s="30"/>
      <c r="T33" s="30"/>
    </row>
    <row r="34" spans="1:41" s="239" customFormat="1" ht="18.75">
      <c r="A34" s="236">
        <v>29</v>
      </c>
      <c r="B34" s="240" t="s">
        <v>76</v>
      </c>
      <c r="C34" s="238">
        <v>24275.162950000002</v>
      </c>
      <c r="D34" s="238">
        <v>22693.607107</v>
      </c>
      <c r="E34" s="238">
        <v>1581.5558430000019</v>
      </c>
      <c r="F34" s="238">
        <v>46968.770057000002</v>
      </c>
      <c r="G34" s="238">
        <v>992.57060999999999</v>
      </c>
      <c r="H34" s="238">
        <v>2808.6531249999998</v>
      </c>
      <c r="I34" s="238">
        <v>-1816.0825149999998</v>
      </c>
      <c r="J34" s="238">
        <v>3801.2237349999996</v>
      </c>
      <c r="K34" s="238">
        <v>2698</v>
      </c>
      <c r="L34" s="238">
        <v>3276</v>
      </c>
      <c r="M34" s="238">
        <v>-578</v>
      </c>
      <c r="N34" s="238">
        <v>0</v>
      </c>
      <c r="O34" s="238">
        <v>59</v>
      </c>
      <c r="P34" s="286">
        <v>-59</v>
      </c>
      <c r="Q34" s="284"/>
      <c r="R34" s="30"/>
      <c r="S34" s="30"/>
      <c r="T34" s="30"/>
      <c r="U34" s="8"/>
      <c r="V34" s="8"/>
      <c r="W34" s="8"/>
      <c r="X34" s="8"/>
      <c r="Y34" s="8"/>
      <c r="Z34" s="8"/>
      <c r="AA34" s="8"/>
      <c r="AB34" s="8"/>
      <c r="AC34" s="8"/>
      <c r="AD34" s="8"/>
      <c r="AE34" s="8"/>
      <c r="AF34" s="8"/>
      <c r="AG34" s="8"/>
      <c r="AH34" s="8"/>
      <c r="AI34" s="8"/>
      <c r="AJ34" s="8"/>
      <c r="AK34" s="8"/>
      <c r="AL34" s="8"/>
      <c r="AM34" s="8"/>
      <c r="AN34" s="8"/>
      <c r="AO34" s="8"/>
    </row>
    <row r="35" spans="1:41" s="8" customFormat="1" ht="18.75">
      <c r="A35" s="27">
        <v>30</v>
      </c>
      <c r="B35" s="34" t="s">
        <v>250</v>
      </c>
      <c r="C35" s="29">
        <v>23133.970399999998</v>
      </c>
      <c r="D35" s="29">
        <v>18119.189716000001</v>
      </c>
      <c r="E35" s="29">
        <v>5014.7806839999976</v>
      </c>
      <c r="F35" s="29">
        <v>41253.160115999999</v>
      </c>
      <c r="G35" s="29">
        <v>8640.3286100000005</v>
      </c>
      <c r="H35" s="29">
        <v>8625.3940989999992</v>
      </c>
      <c r="I35" s="29">
        <v>14.934511000001294</v>
      </c>
      <c r="J35" s="29">
        <v>17265.722709000001</v>
      </c>
      <c r="K35" s="29">
        <v>11928.022352</v>
      </c>
      <c r="L35" s="29">
        <v>494.51355799999999</v>
      </c>
      <c r="M35" s="29">
        <v>11433.508793999999</v>
      </c>
      <c r="N35" s="29">
        <v>2410.9778799999999</v>
      </c>
      <c r="O35" s="29">
        <v>436</v>
      </c>
      <c r="P35" s="287">
        <v>1975</v>
      </c>
      <c r="Q35" s="284"/>
      <c r="R35" s="30"/>
      <c r="S35" s="30"/>
      <c r="T35" s="30"/>
    </row>
    <row r="36" spans="1:41" s="239" customFormat="1" ht="18.75">
      <c r="A36" s="236">
        <v>31</v>
      </c>
      <c r="B36" s="241" t="s">
        <v>78</v>
      </c>
      <c r="C36" s="238">
        <v>12822.374533</v>
      </c>
      <c r="D36" s="238">
        <v>12907.828465000001</v>
      </c>
      <c r="E36" s="238">
        <v>-85.45393200000035</v>
      </c>
      <c r="F36" s="238">
        <v>25730.202998000001</v>
      </c>
      <c r="G36" s="238">
        <v>762.04</v>
      </c>
      <c r="H36" s="238">
        <v>1515.274514</v>
      </c>
      <c r="I36" s="238">
        <v>-753.23451399999999</v>
      </c>
      <c r="J36" s="238">
        <v>2277.3145139999997</v>
      </c>
      <c r="K36" s="238">
        <v>2475</v>
      </c>
      <c r="L36" s="238">
        <v>1899</v>
      </c>
      <c r="M36" s="238">
        <v>576</v>
      </c>
      <c r="N36" s="238">
        <v>0</v>
      </c>
      <c r="O36" s="238">
        <v>49</v>
      </c>
      <c r="P36" s="286">
        <v>-49</v>
      </c>
      <c r="Q36" s="284"/>
      <c r="R36" s="30"/>
      <c r="S36" s="30"/>
      <c r="T36" s="30"/>
      <c r="U36" s="8"/>
      <c r="V36" s="8"/>
      <c r="W36" s="8"/>
      <c r="X36" s="8"/>
      <c r="Y36" s="8"/>
      <c r="Z36" s="8"/>
      <c r="AA36" s="8"/>
      <c r="AB36" s="8"/>
      <c r="AC36" s="8"/>
      <c r="AD36" s="8"/>
      <c r="AE36" s="8"/>
      <c r="AF36" s="8"/>
      <c r="AG36" s="8"/>
      <c r="AH36" s="8"/>
      <c r="AI36" s="8"/>
      <c r="AJ36" s="8"/>
      <c r="AK36" s="8"/>
      <c r="AL36" s="8"/>
      <c r="AM36" s="8"/>
      <c r="AN36" s="8"/>
      <c r="AO36" s="8"/>
    </row>
    <row r="37" spans="1:41" s="8" customFormat="1" ht="18.75">
      <c r="A37" s="27">
        <v>32</v>
      </c>
      <c r="B37" s="35" t="s">
        <v>160</v>
      </c>
      <c r="C37" s="29">
        <v>39447.555680999998</v>
      </c>
      <c r="D37" s="29">
        <v>42849.317924000003</v>
      </c>
      <c r="E37" s="29">
        <v>-3401.7622430000047</v>
      </c>
      <c r="F37" s="29">
        <v>82296.873605000001</v>
      </c>
      <c r="G37" s="29">
        <v>4250.0593660000004</v>
      </c>
      <c r="H37" s="29">
        <v>5327.7147839999998</v>
      </c>
      <c r="I37" s="29">
        <v>-1077.6554179999994</v>
      </c>
      <c r="J37" s="29">
        <v>9577.7741500000011</v>
      </c>
      <c r="K37" s="29">
        <v>1227.2246230000001</v>
      </c>
      <c r="L37" s="29">
        <v>1552.2684079999999</v>
      </c>
      <c r="M37" s="29">
        <v>-325.04378499999984</v>
      </c>
      <c r="N37" s="29">
        <v>847.97737199999995</v>
      </c>
      <c r="O37" s="29">
        <v>556.64588200000003</v>
      </c>
      <c r="P37" s="287">
        <v>291.33148999999992</v>
      </c>
      <c r="Q37" s="284"/>
      <c r="R37" s="30"/>
      <c r="S37" s="30"/>
      <c r="T37" s="30"/>
    </row>
    <row r="38" spans="1:41" s="8" customFormat="1" ht="18.75">
      <c r="A38" s="27">
        <v>33</v>
      </c>
      <c r="B38" s="36" t="s">
        <v>258</v>
      </c>
      <c r="C38" s="29">
        <v>3549.4506230000002</v>
      </c>
      <c r="D38" s="29">
        <v>778.41234199999997</v>
      </c>
      <c r="E38" s="29">
        <v>2771.0382810000001</v>
      </c>
      <c r="F38" s="29">
        <v>4327.8629650000003</v>
      </c>
      <c r="G38" s="29">
        <v>1684.2961339999999</v>
      </c>
      <c r="H38" s="29">
        <v>687.16042500000003</v>
      </c>
      <c r="I38" s="29">
        <v>997.13570899999991</v>
      </c>
      <c r="J38" s="29">
        <v>2371.4565590000002</v>
      </c>
      <c r="K38" s="29">
        <v>5165.56646</v>
      </c>
      <c r="L38" s="29">
        <v>16.009184999999999</v>
      </c>
      <c r="M38" s="29">
        <v>5149.5572750000001</v>
      </c>
      <c r="N38" s="29">
        <v>129.83645999999999</v>
      </c>
      <c r="O38" s="29">
        <v>16.009184999999999</v>
      </c>
      <c r="P38" s="287">
        <v>113.82727499999999</v>
      </c>
      <c r="Q38" s="284"/>
      <c r="R38" s="30"/>
      <c r="S38" s="30"/>
      <c r="T38" s="30"/>
    </row>
    <row r="39" spans="1:41" s="273" customFormat="1" ht="21">
      <c r="A39" s="369" t="s">
        <v>338</v>
      </c>
      <c r="B39" s="370"/>
      <c r="C39" s="278">
        <v>213690</v>
      </c>
      <c r="D39" s="278">
        <v>201009</v>
      </c>
      <c r="E39" s="278">
        <v>12682</v>
      </c>
      <c r="F39" s="278">
        <v>414699</v>
      </c>
      <c r="G39" s="278">
        <v>32136</v>
      </c>
      <c r="H39" s="278">
        <v>41531</v>
      </c>
      <c r="I39" s="278">
        <v>-9395</v>
      </c>
      <c r="J39" s="278">
        <v>73667</v>
      </c>
      <c r="K39" s="278">
        <v>32905</v>
      </c>
      <c r="L39" s="278">
        <v>100385</v>
      </c>
      <c r="M39" s="278">
        <v>-67480</v>
      </c>
      <c r="N39" s="278">
        <v>4443</v>
      </c>
      <c r="O39" s="278">
        <v>1752</v>
      </c>
      <c r="P39" s="288">
        <v>425.447765</v>
      </c>
      <c r="Q39" s="283"/>
      <c r="R39" s="272"/>
      <c r="S39" s="272"/>
      <c r="T39" s="272"/>
      <c r="U39" s="272"/>
      <c r="V39" s="272"/>
      <c r="W39" s="272"/>
      <c r="X39" s="272"/>
      <c r="Y39" s="272"/>
      <c r="Z39" s="272"/>
      <c r="AA39" s="272"/>
      <c r="AB39" s="272"/>
      <c r="AC39" s="272"/>
      <c r="AD39" s="272"/>
      <c r="AE39" s="272"/>
      <c r="AF39" s="272"/>
      <c r="AG39" s="272"/>
      <c r="AH39" s="272"/>
      <c r="AI39" s="272"/>
      <c r="AJ39" s="272"/>
      <c r="AK39" s="272"/>
      <c r="AL39" s="272"/>
      <c r="AM39" s="272"/>
      <c r="AN39" s="272"/>
      <c r="AO39" s="272"/>
    </row>
    <row r="40" spans="1:41" s="239" customFormat="1" ht="18.75">
      <c r="A40" s="236">
        <v>34</v>
      </c>
      <c r="B40" s="240" t="s">
        <v>90</v>
      </c>
      <c r="C40" s="238">
        <v>374876.53016099997</v>
      </c>
      <c r="D40" s="238">
        <v>375081.45941700001</v>
      </c>
      <c r="E40" s="238">
        <v>-204.92925600003218</v>
      </c>
      <c r="F40" s="238">
        <v>749957.98957800004</v>
      </c>
      <c r="G40" s="238">
        <v>68171.285745000001</v>
      </c>
      <c r="H40" s="238">
        <v>69597.530337000004</v>
      </c>
      <c r="I40" s="238">
        <v>-1426.2445920000027</v>
      </c>
      <c r="J40" s="238">
        <v>137768.816082</v>
      </c>
      <c r="K40" s="238">
        <v>254</v>
      </c>
      <c r="L40" s="238">
        <v>9876</v>
      </c>
      <c r="M40" s="238">
        <v>-9622</v>
      </c>
      <c r="N40" s="238">
        <v>0</v>
      </c>
      <c r="O40" s="238">
        <v>169</v>
      </c>
      <c r="P40" s="286">
        <v>-169</v>
      </c>
      <c r="Q40" s="284"/>
      <c r="R40" s="30"/>
      <c r="S40" s="30"/>
      <c r="T40" s="30"/>
      <c r="U40" s="8"/>
      <c r="V40" s="8"/>
      <c r="W40" s="8"/>
      <c r="X40" s="8"/>
      <c r="Y40" s="8"/>
      <c r="Z40" s="8"/>
      <c r="AA40" s="8"/>
      <c r="AB40" s="8"/>
      <c r="AC40" s="8"/>
      <c r="AD40" s="8"/>
      <c r="AE40" s="8"/>
      <c r="AF40" s="8"/>
      <c r="AG40" s="8"/>
      <c r="AH40" s="8"/>
      <c r="AI40" s="8"/>
      <c r="AJ40" s="8"/>
      <c r="AK40" s="8"/>
      <c r="AL40" s="8"/>
      <c r="AM40" s="8"/>
      <c r="AN40" s="8"/>
      <c r="AO40" s="8"/>
    </row>
    <row r="41" spans="1:41" s="8" customFormat="1" ht="18.75">
      <c r="A41" s="27">
        <v>35</v>
      </c>
      <c r="B41" s="28" t="s">
        <v>339</v>
      </c>
      <c r="C41" s="29">
        <v>232588.85579500001</v>
      </c>
      <c r="D41" s="29">
        <v>802567.33327499998</v>
      </c>
      <c r="E41" s="29">
        <v>-569978.47748</v>
      </c>
      <c r="F41" s="29">
        <v>1035156.18907</v>
      </c>
      <c r="G41" s="29">
        <v>56730.425906999997</v>
      </c>
      <c r="H41" s="29">
        <v>50005.345410000002</v>
      </c>
      <c r="I41" s="29">
        <v>6725.0804969999954</v>
      </c>
      <c r="J41" s="29">
        <v>106735.77131700001</v>
      </c>
      <c r="K41" s="29">
        <v>141265</v>
      </c>
      <c r="L41" s="29">
        <v>955230</v>
      </c>
      <c r="M41" s="29">
        <v>-813965</v>
      </c>
      <c r="N41" s="29">
        <v>0</v>
      </c>
      <c r="O41" s="29">
        <v>5220</v>
      </c>
      <c r="P41" s="287">
        <v>-5220</v>
      </c>
      <c r="Q41" s="284"/>
      <c r="R41" s="30"/>
      <c r="S41" s="30"/>
      <c r="T41" s="30"/>
    </row>
    <row r="42" spans="1:41" s="239" customFormat="1" ht="18.75">
      <c r="A42" s="236">
        <v>36</v>
      </c>
      <c r="B42" s="246" t="s">
        <v>92</v>
      </c>
      <c r="C42" s="238">
        <v>220699.286631</v>
      </c>
      <c r="D42" s="238">
        <v>214471.566017</v>
      </c>
      <c r="E42" s="238">
        <v>6227.7206139999907</v>
      </c>
      <c r="F42" s="238">
        <v>435170.852648</v>
      </c>
      <c r="G42" s="238">
        <v>28834.131240999999</v>
      </c>
      <c r="H42" s="238">
        <v>27728.373765</v>
      </c>
      <c r="I42" s="238">
        <v>1105.7574759999989</v>
      </c>
      <c r="J42" s="238">
        <v>56562.505005999999</v>
      </c>
      <c r="K42" s="238">
        <v>368</v>
      </c>
      <c r="L42" s="238">
        <v>7378</v>
      </c>
      <c r="M42" s="238">
        <v>-7010</v>
      </c>
      <c r="N42" s="238">
        <v>116</v>
      </c>
      <c r="O42" s="238">
        <v>0</v>
      </c>
      <c r="P42" s="286">
        <v>116</v>
      </c>
      <c r="Q42" s="284"/>
      <c r="R42" s="30"/>
      <c r="S42" s="30"/>
      <c r="T42" s="30"/>
      <c r="U42" s="8"/>
      <c r="V42" s="8"/>
      <c r="W42" s="8"/>
      <c r="X42" s="8"/>
      <c r="Y42" s="8"/>
      <c r="Z42" s="8"/>
      <c r="AA42" s="8"/>
      <c r="AB42" s="8"/>
      <c r="AC42" s="8"/>
      <c r="AD42" s="8"/>
      <c r="AE42" s="8"/>
      <c r="AF42" s="8"/>
      <c r="AG42" s="8"/>
      <c r="AH42" s="8"/>
      <c r="AI42" s="8"/>
      <c r="AJ42" s="8"/>
      <c r="AK42" s="8"/>
      <c r="AL42" s="8"/>
      <c r="AM42" s="8"/>
      <c r="AN42" s="8"/>
      <c r="AO42" s="8"/>
    </row>
    <row r="43" spans="1:41" s="8" customFormat="1" ht="18.75">
      <c r="A43" s="27">
        <v>37</v>
      </c>
      <c r="B43" s="28" t="s">
        <v>81</v>
      </c>
      <c r="C43" s="29">
        <v>127989.840415</v>
      </c>
      <c r="D43" s="29">
        <v>192240.81233700001</v>
      </c>
      <c r="E43" s="29">
        <v>-64250.971922000012</v>
      </c>
      <c r="F43" s="29">
        <v>320230.65275200002</v>
      </c>
      <c r="G43" s="29">
        <v>27592.140589999999</v>
      </c>
      <c r="H43" s="29">
        <v>19496.486515000001</v>
      </c>
      <c r="I43" s="29">
        <v>8095.6540749999986</v>
      </c>
      <c r="J43" s="29">
        <v>47088.627105</v>
      </c>
      <c r="K43" s="29">
        <v>44376.437306</v>
      </c>
      <c r="L43" s="29">
        <v>150497.46008700001</v>
      </c>
      <c r="M43" s="29">
        <v>-106121.02278100001</v>
      </c>
      <c r="N43" s="29">
        <v>663.403098</v>
      </c>
      <c r="O43" s="29">
        <v>7568.1191289999997</v>
      </c>
      <c r="P43" s="287">
        <v>-6904.7160309999999</v>
      </c>
      <c r="Q43" s="284"/>
      <c r="R43" s="30"/>
      <c r="S43" s="30"/>
      <c r="T43" s="30"/>
    </row>
    <row r="44" spans="1:41" s="239" customFormat="1" ht="18.75">
      <c r="A44" s="236">
        <v>38</v>
      </c>
      <c r="B44" s="240" t="s">
        <v>87</v>
      </c>
      <c r="C44" s="238">
        <v>121855.597295</v>
      </c>
      <c r="D44" s="238">
        <v>132075.53606400001</v>
      </c>
      <c r="E44" s="238">
        <v>-10219.938769000015</v>
      </c>
      <c r="F44" s="238">
        <v>253931.13335900003</v>
      </c>
      <c r="G44" s="238">
        <v>24890.594477999999</v>
      </c>
      <c r="H44" s="238">
        <v>17612.690874</v>
      </c>
      <c r="I44" s="238">
        <v>7277.9036039999992</v>
      </c>
      <c r="J44" s="238">
        <v>42503.285351999999</v>
      </c>
      <c r="K44" s="238">
        <v>64250.415102999999</v>
      </c>
      <c r="L44" s="238">
        <v>114371.039036</v>
      </c>
      <c r="M44" s="238">
        <v>-50120.623933000003</v>
      </c>
      <c r="N44" s="238">
        <v>7970.4159049999998</v>
      </c>
      <c r="O44" s="238">
        <v>11803.110529</v>
      </c>
      <c r="P44" s="286">
        <v>-3832.6946239999997</v>
      </c>
      <c r="Q44" s="284"/>
      <c r="R44" s="30"/>
      <c r="S44" s="30"/>
      <c r="T44" s="30"/>
      <c r="U44" s="8"/>
      <c r="V44" s="8"/>
      <c r="W44" s="8"/>
      <c r="X44" s="8"/>
      <c r="Y44" s="8"/>
      <c r="Z44" s="8"/>
      <c r="AA44" s="8"/>
      <c r="AB44" s="8"/>
      <c r="AC44" s="8"/>
      <c r="AD44" s="8"/>
      <c r="AE44" s="8"/>
      <c r="AF44" s="8"/>
      <c r="AG44" s="8"/>
      <c r="AH44" s="8"/>
      <c r="AI44" s="8"/>
      <c r="AJ44" s="8"/>
      <c r="AK44" s="8"/>
      <c r="AL44" s="8"/>
      <c r="AM44" s="8"/>
      <c r="AN44" s="8"/>
      <c r="AO44" s="8"/>
    </row>
    <row r="45" spans="1:41" s="8" customFormat="1" ht="18.75">
      <c r="A45" s="27">
        <v>39</v>
      </c>
      <c r="B45" s="36" t="s">
        <v>253</v>
      </c>
      <c r="C45" s="29">
        <v>69588.220224999997</v>
      </c>
      <c r="D45" s="29">
        <v>7715.524109</v>
      </c>
      <c r="E45" s="29">
        <v>61872.696115999999</v>
      </c>
      <c r="F45" s="29">
        <v>77303.744334000003</v>
      </c>
      <c r="G45" s="29">
        <v>57500.960256999999</v>
      </c>
      <c r="H45" s="29">
        <v>7715.524109</v>
      </c>
      <c r="I45" s="29">
        <v>49785.436148000001</v>
      </c>
      <c r="J45" s="29">
        <v>65216.484365999997</v>
      </c>
      <c r="K45" s="29">
        <v>299998.5</v>
      </c>
      <c r="L45" s="29">
        <v>0</v>
      </c>
      <c r="M45" s="29">
        <v>299998.5</v>
      </c>
      <c r="N45" s="29">
        <v>0</v>
      </c>
      <c r="O45" s="29">
        <v>0</v>
      </c>
      <c r="P45" s="287">
        <v>0</v>
      </c>
      <c r="Q45" s="284"/>
      <c r="R45" s="30"/>
      <c r="S45" s="30"/>
      <c r="T45" s="30"/>
    </row>
    <row r="46" spans="1:41" s="273" customFormat="1" ht="21">
      <c r="A46" s="349" t="s">
        <v>340</v>
      </c>
      <c r="B46" s="350"/>
      <c r="C46" s="278">
        <v>1147598.3305220001</v>
      </c>
      <c r="D46" s="278">
        <v>1724152.231219</v>
      </c>
      <c r="E46" s="278">
        <v>-576553.90069700009</v>
      </c>
      <c r="F46" s="278">
        <v>2871750.561741</v>
      </c>
      <c r="G46" s="278">
        <v>263719.53821799997</v>
      </c>
      <c r="H46" s="278">
        <v>192155.95100999999</v>
      </c>
      <c r="I46" s="278">
        <v>71563.587207999983</v>
      </c>
      <c r="J46" s="278">
        <v>455875.48922799999</v>
      </c>
      <c r="K46" s="278">
        <v>550512.35240900004</v>
      </c>
      <c r="L46" s="278">
        <v>1237352.4991229998</v>
      </c>
      <c r="M46" s="278">
        <v>-686840.14671400003</v>
      </c>
      <c r="N46" s="278">
        <v>8749.8190030000005</v>
      </c>
      <c r="O46" s="278">
        <v>24760.229657999997</v>
      </c>
      <c r="P46" s="288">
        <v>-16010.410655</v>
      </c>
      <c r="Q46" s="283"/>
      <c r="R46" s="272"/>
      <c r="S46" s="272"/>
      <c r="T46" s="272"/>
      <c r="U46" s="272"/>
      <c r="V46" s="272"/>
      <c r="W46" s="272"/>
      <c r="X46" s="272"/>
      <c r="Y46" s="272"/>
      <c r="Z46" s="272"/>
      <c r="AA46" s="272"/>
      <c r="AB46" s="272"/>
      <c r="AC46" s="272"/>
      <c r="AD46" s="272"/>
      <c r="AE46" s="272"/>
      <c r="AF46" s="272"/>
      <c r="AG46" s="272"/>
      <c r="AH46" s="272"/>
      <c r="AI46" s="272"/>
      <c r="AJ46" s="272"/>
      <c r="AK46" s="272"/>
      <c r="AL46" s="272"/>
      <c r="AM46" s="272"/>
      <c r="AN46" s="272"/>
      <c r="AO46" s="272"/>
    </row>
    <row r="47" spans="1:41" s="239" customFormat="1" ht="18.75">
      <c r="A47" s="236">
        <v>40</v>
      </c>
      <c r="B47" s="240" t="s">
        <v>99</v>
      </c>
      <c r="C47" s="238">
        <v>20121.063645999999</v>
      </c>
      <c r="D47" s="238">
        <v>20332.487647000002</v>
      </c>
      <c r="E47" s="238">
        <v>-211.42400100000305</v>
      </c>
      <c r="F47" s="238">
        <v>40453.551292999997</v>
      </c>
      <c r="G47" s="238">
        <v>2433.5449429999999</v>
      </c>
      <c r="H47" s="238">
        <v>2503.5778380000002</v>
      </c>
      <c r="I47" s="238">
        <v>-70.032895000000281</v>
      </c>
      <c r="J47" s="238">
        <v>4937.122781</v>
      </c>
      <c r="K47" s="238">
        <v>179</v>
      </c>
      <c r="L47" s="238">
        <v>3121</v>
      </c>
      <c r="M47" s="238">
        <v>-2942</v>
      </c>
      <c r="N47" s="238">
        <v>0</v>
      </c>
      <c r="O47" s="238">
        <v>47</v>
      </c>
      <c r="P47" s="286">
        <v>-47</v>
      </c>
      <c r="Q47" s="284"/>
      <c r="R47" s="30"/>
      <c r="S47" s="30"/>
      <c r="T47" s="30"/>
      <c r="U47" s="8"/>
      <c r="V47" s="8"/>
      <c r="W47" s="8"/>
      <c r="X47" s="8"/>
      <c r="Y47" s="8"/>
      <c r="Z47" s="8"/>
      <c r="AA47" s="8"/>
      <c r="AB47" s="8"/>
      <c r="AC47" s="8"/>
      <c r="AD47" s="8"/>
      <c r="AE47" s="8"/>
      <c r="AF47" s="8"/>
      <c r="AG47" s="8"/>
      <c r="AH47" s="8"/>
      <c r="AI47" s="8"/>
      <c r="AJ47" s="8"/>
      <c r="AK47" s="8"/>
      <c r="AL47" s="8"/>
      <c r="AM47" s="8"/>
      <c r="AN47" s="8"/>
      <c r="AO47" s="8"/>
    </row>
    <row r="48" spans="1:41" s="273" customFormat="1" ht="21">
      <c r="A48" s="349" t="s">
        <v>359</v>
      </c>
      <c r="B48" s="350"/>
      <c r="C48" s="278">
        <v>20121.063645999999</v>
      </c>
      <c r="D48" s="278">
        <v>20332.487647000002</v>
      </c>
      <c r="E48" s="278">
        <v>-211.42400100000305</v>
      </c>
      <c r="F48" s="278">
        <v>40453.551292999997</v>
      </c>
      <c r="G48" s="278">
        <v>2433.5449429999999</v>
      </c>
      <c r="H48" s="278">
        <v>2503.5778380000002</v>
      </c>
      <c r="I48" s="278">
        <v>-70.032895000000281</v>
      </c>
      <c r="J48" s="278">
        <v>4937.122781</v>
      </c>
      <c r="K48" s="278">
        <v>179</v>
      </c>
      <c r="L48" s="278">
        <v>3121</v>
      </c>
      <c r="M48" s="278">
        <v>-2942</v>
      </c>
      <c r="N48" s="278">
        <v>0</v>
      </c>
      <c r="O48" s="278">
        <v>47</v>
      </c>
      <c r="P48" s="288">
        <v>-47</v>
      </c>
      <c r="Q48" s="283"/>
      <c r="R48" s="272"/>
      <c r="S48" s="272"/>
      <c r="T48" s="272"/>
      <c r="U48" s="272"/>
      <c r="V48" s="272"/>
      <c r="W48" s="272"/>
      <c r="X48" s="272"/>
      <c r="Y48" s="272"/>
      <c r="Z48" s="272"/>
      <c r="AA48" s="272"/>
      <c r="AB48" s="272"/>
      <c r="AC48" s="272"/>
      <c r="AD48" s="272"/>
      <c r="AE48" s="272"/>
      <c r="AF48" s="272"/>
      <c r="AG48" s="272"/>
      <c r="AH48" s="272"/>
      <c r="AI48" s="272"/>
      <c r="AJ48" s="272"/>
      <c r="AK48" s="272"/>
      <c r="AL48" s="272"/>
      <c r="AM48" s="272"/>
      <c r="AN48" s="272"/>
      <c r="AO48" s="272"/>
    </row>
    <row r="49" spans="1:41" s="239" customFormat="1" ht="18.75">
      <c r="A49" s="236">
        <v>41</v>
      </c>
      <c r="B49" s="246" t="s">
        <v>139</v>
      </c>
      <c r="C49" s="238">
        <v>410910.416126</v>
      </c>
      <c r="D49" s="238">
        <v>243588.18601500001</v>
      </c>
      <c r="E49" s="238">
        <v>167322.23011099998</v>
      </c>
      <c r="F49" s="238">
        <v>654498.60214099998</v>
      </c>
      <c r="G49" s="238">
        <v>103898.265233</v>
      </c>
      <c r="H49" s="238">
        <v>27209.861755000002</v>
      </c>
      <c r="I49" s="238">
        <v>76688.403477999993</v>
      </c>
      <c r="J49" s="238">
        <v>131108.126988</v>
      </c>
      <c r="K49" s="238">
        <v>221507</v>
      </c>
      <c r="L49" s="238">
        <v>73210</v>
      </c>
      <c r="M49" s="238">
        <v>148297</v>
      </c>
      <c r="N49" s="238">
        <v>55273</v>
      </c>
      <c r="O49" s="238">
        <v>3903</v>
      </c>
      <c r="P49" s="286">
        <v>51370</v>
      </c>
      <c r="Q49" s="284"/>
      <c r="R49" s="30"/>
      <c r="S49" s="30"/>
      <c r="T49" s="30"/>
      <c r="U49" s="8"/>
      <c r="V49" s="8"/>
      <c r="W49" s="8"/>
      <c r="X49" s="8"/>
      <c r="Y49" s="8"/>
      <c r="Z49" s="8"/>
      <c r="AA49" s="8"/>
      <c r="AB49" s="8"/>
      <c r="AC49" s="8"/>
      <c r="AD49" s="8"/>
      <c r="AE49" s="8"/>
      <c r="AF49" s="8"/>
      <c r="AG49" s="8"/>
      <c r="AH49" s="8"/>
      <c r="AI49" s="8"/>
      <c r="AJ49" s="8"/>
      <c r="AK49" s="8"/>
      <c r="AL49" s="8"/>
      <c r="AM49" s="8"/>
      <c r="AN49" s="8"/>
      <c r="AO49" s="8"/>
    </row>
    <row r="50" spans="1:41" s="8" customFormat="1" ht="18.75">
      <c r="A50" s="27">
        <v>42</v>
      </c>
      <c r="B50" s="35" t="s">
        <v>119</v>
      </c>
      <c r="C50" s="29">
        <v>194442.25340799999</v>
      </c>
      <c r="D50" s="29">
        <v>203923.40261600001</v>
      </c>
      <c r="E50" s="29">
        <v>-9481.1492080000171</v>
      </c>
      <c r="F50" s="29">
        <v>398365.65602400003</v>
      </c>
      <c r="G50" s="29">
        <v>18194.773728</v>
      </c>
      <c r="H50" s="29">
        <v>19773.856905000001</v>
      </c>
      <c r="I50" s="29">
        <v>-1579.0831770000004</v>
      </c>
      <c r="J50" s="29">
        <v>37968.630633000001</v>
      </c>
      <c r="K50" s="29">
        <v>5715</v>
      </c>
      <c r="L50" s="29">
        <v>5790</v>
      </c>
      <c r="M50" s="29">
        <v>-75</v>
      </c>
      <c r="N50" s="29">
        <v>438</v>
      </c>
      <c r="O50" s="29">
        <v>476</v>
      </c>
      <c r="P50" s="287">
        <v>-38</v>
      </c>
      <c r="Q50" s="284"/>
      <c r="R50" s="30"/>
      <c r="S50" s="30"/>
      <c r="T50" s="30"/>
    </row>
    <row r="51" spans="1:41" s="239" customFormat="1" ht="18.75">
      <c r="A51" s="236">
        <v>43</v>
      </c>
      <c r="B51" s="246" t="s">
        <v>136</v>
      </c>
      <c r="C51" s="238">
        <v>193376.819066</v>
      </c>
      <c r="D51" s="238">
        <v>186392.91177899999</v>
      </c>
      <c r="E51" s="238">
        <v>6983.9072870000091</v>
      </c>
      <c r="F51" s="238">
        <v>379769.73084500001</v>
      </c>
      <c r="G51" s="238">
        <v>24159.531118999999</v>
      </c>
      <c r="H51" s="238">
        <v>19312.660699</v>
      </c>
      <c r="I51" s="238">
        <v>4846.8704199999993</v>
      </c>
      <c r="J51" s="238">
        <v>43472.191817999999</v>
      </c>
      <c r="K51" s="238">
        <v>6913.9199420000004</v>
      </c>
      <c r="L51" s="238">
        <v>5109.0812249999999</v>
      </c>
      <c r="M51" s="238">
        <v>1804.8387170000005</v>
      </c>
      <c r="N51" s="238">
        <v>0</v>
      </c>
      <c r="O51" s="238">
        <v>44.402527999999997</v>
      </c>
      <c r="P51" s="286">
        <v>-44.402527999999997</v>
      </c>
      <c r="Q51" s="284"/>
      <c r="R51" s="30"/>
      <c r="S51" s="30"/>
      <c r="T51" s="30"/>
      <c r="U51" s="8"/>
      <c r="V51" s="8"/>
      <c r="W51" s="8"/>
      <c r="X51" s="8"/>
      <c r="Y51" s="8"/>
      <c r="Z51" s="8"/>
      <c r="AA51" s="8"/>
      <c r="AB51" s="8"/>
      <c r="AC51" s="8"/>
      <c r="AD51" s="8"/>
      <c r="AE51" s="8"/>
      <c r="AF51" s="8"/>
      <c r="AG51" s="8"/>
      <c r="AH51" s="8"/>
      <c r="AI51" s="8"/>
      <c r="AJ51" s="8"/>
      <c r="AK51" s="8"/>
      <c r="AL51" s="8"/>
      <c r="AM51" s="8"/>
      <c r="AN51" s="8"/>
      <c r="AO51" s="8"/>
    </row>
    <row r="52" spans="1:41" s="8" customFormat="1" ht="18.75">
      <c r="A52" s="27">
        <v>44</v>
      </c>
      <c r="B52" s="35" t="s">
        <v>114</v>
      </c>
      <c r="C52" s="29">
        <v>193273.83817199999</v>
      </c>
      <c r="D52" s="29">
        <v>201565.372282</v>
      </c>
      <c r="E52" s="29">
        <v>-8291.5341100000078</v>
      </c>
      <c r="F52" s="29">
        <v>394839.21045399999</v>
      </c>
      <c r="G52" s="29">
        <v>23047.205027</v>
      </c>
      <c r="H52" s="29">
        <v>30811.860774000001</v>
      </c>
      <c r="I52" s="29">
        <v>-7764.6557470000007</v>
      </c>
      <c r="J52" s="29">
        <v>53859.065801000004</v>
      </c>
      <c r="K52" s="29">
        <v>6771</v>
      </c>
      <c r="L52" s="29">
        <v>15331</v>
      </c>
      <c r="M52" s="29">
        <v>-8560</v>
      </c>
      <c r="N52" s="29">
        <v>1401</v>
      </c>
      <c r="O52" s="29">
        <v>807</v>
      </c>
      <c r="P52" s="287">
        <v>594</v>
      </c>
      <c r="Q52" s="284"/>
      <c r="R52" s="30"/>
      <c r="S52" s="30"/>
      <c r="T52" s="30"/>
    </row>
    <row r="53" spans="1:41" s="239" customFormat="1" ht="18.75">
      <c r="A53" s="236">
        <v>45</v>
      </c>
      <c r="B53" s="246" t="s">
        <v>195</v>
      </c>
      <c r="C53" s="238">
        <v>165906.654305</v>
      </c>
      <c r="D53" s="238">
        <v>116948.750851</v>
      </c>
      <c r="E53" s="238">
        <v>48957.903453999999</v>
      </c>
      <c r="F53" s="238">
        <v>282855.40515599999</v>
      </c>
      <c r="G53" s="238">
        <v>39661.943586000001</v>
      </c>
      <c r="H53" s="238">
        <v>13892.836488999999</v>
      </c>
      <c r="I53" s="238">
        <v>25769.107097</v>
      </c>
      <c r="J53" s="238">
        <v>53554.780075000002</v>
      </c>
      <c r="K53" s="238">
        <v>59022</v>
      </c>
      <c r="L53" s="238">
        <v>22511</v>
      </c>
      <c r="M53" s="238">
        <v>36511</v>
      </c>
      <c r="N53" s="238">
        <v>26886</v>
      </c>
      <c r="O53" s="238">
        <v>4463</v>
      </c>
      <c r="P53" s="286">
        <v>22423</v>
      </c>
      <c r="Q53" s="284"/>
      <c r="R53" s="30"/>
      <c r="S53" s="30"/>
      <c r="T53" s="30"/>
      <c r="U53" s="8"/>
      <c r="V53" s="8"/>
      <c r="W53" s="8"/>
      <c r="X53" s="8"/>
      <c r="Y53" s="8"/>
      <c r="Z53" s="8"/>
      <c r="AA53" s="8"/>
      <c r="AB53" s="8"/>
      <c r="AC53" s="8"/>
      <c r="AD53" s="8"/>
      <c r="AE53" s="8"/>
      <c r="AF53" s="8"/>
      <c r="AG53" s="8"/>
      <c r="AH53" s="8"/>
      <c r="AI53" s="8"/>
      <c r="AJ53" s="8"/>
      <c r="AK53" s="8"/>
      <c r="AL53" s="8"/>
      <c r="AM53" s="8"/>
      <c r="AN53" s="8"/>
      <c r="AO53" s="8"/>
    </row>
    <row r="54" spans="1:41" s="8" customFormat="1" ht="18.75">
      <c r="A54" s="27">
        <v>46</v>
      </c>
      <c r="B54" s="35" t="s">
        <v>133</v>
      </c>
      <c r="C54" s="29">
        <v>155430.113816</v>
      </c>
      <c r="D54" s="29">
        <v>156037.77653999999</v>
      </c>
      <c r="E54" s="29">
        <v>-607.66272399999434</v>
      </c>
      <c r="F54" s="29">
        <v>311467.89035599999</v>
      </c>
      <c r="G54" s="29">
        <v>13646.888311999999</v>
      </c>
      <c r="H54" s="29">
        <v>14675.385312</v>
      </c>
      <c r="I54" s="29">
        <v>-1028.4970000000012</v>
      </c>
      <c r="J54" s="29">
        <v>28322.273624000001</v>
      </c>
      <c r="K54" s="29">
        <v>9142</v>
      </c>
      <c r="L54" s="29">
        <v>12320</v>
      </c>
      <c r="M54" s="29">
        <v>-3178</v>
      </c>
      <c r="N54" s="29">
        <v>0</v>
      </c>
      <c r="O54" s="29">
        <v>58</v>
      </c>
      <c r="P54" s="287">
        <v>-58</v>
      </c>
      <c r="Q54" s="284"/>
      <c r="R54" s="30"/>
      <c r="S54" s="30"/>
      <c r="T54" s="30"/>
    </row>
    <row r="55" spans="1:41" s="239" customFormat="1" ht="18.75">
      <c r="A55" s="236">
        <v>47</v>
      </c>
      <c r="B55" s="246" t="s">
        <v>107</v>
      </c>
      <c r="C55" s="238">
        <v>153752.853703</v>
      </c>
      <c r="D55" s="238">
        <v>141991.377889</v>
      </c>
      <c r="E55" s="238">
        <v>11761.475814000005</v>
      </c>
      <c r="F55" s="238">
        <v>295744.231592</v>
      </c>
      <c r="G55" s="238">
        <v>30845.054285999999</v>
      </c>
      <c r="H55" s="238">
        <v>26050.566460999999</v>
      </c>
      <c r="I55" s="238">
        <v>4794.4878250000002</v>
      </c>
      <c r="J55" s="238">
        <v>56895.620746999994</v>
      </c>
      <c r="K55" s="238">
        <v>7033</v>
      </c>
      <c r="L55" s="238">
        <v>8800</v>
      </c>
      <c r="M55" s="238">
        <v>-1767</v>
      </c>
      <c r="N55" s="238">
        <v>3558</v>
      </c>
      <c r="O55" s="238">
        <v>6497</v>
      </c>
      <c r="P55" s="286">
        <v>-2939</v>
      </c>
      <c r="Q55" s="284"/>
      <c r="R55" s="30"/>
      <c r="S55" s="30"/>
      <c r="T55" s="30"/>
      <c r="U55" s="8"/>
      <c r="V55" s="8"/>
      <c r="W55" s="8"/>
      <c r="X55" s="8"/>
      <c r="Y55" s="8"/>
      <c r="Z55" s="8"/>
      <c r="AA55" s="8"/>
      <c r="AB55" s="8"/>
      <c r="AC55" s="8"/>
      <c r="AD55" s="8"/>
      <c r="AE55" s="8"/>
      <c r="AF55" s="8"/>
      <c r="AG55" s="8"/>
      <c r="AH55" s="8"/>
      <c r="AI55" s="8"/>
      <c r="AJ55" s="8"/>
      <c r="AK55" s="8"/>
      <c r="AL55" s="8"/>
      <c r="AM55" s="8"/>
      <c r="AN55" s="8"/>
      <c r="AO55" s="8"/>
    </row>
    <row r="56" spans="1:41" s="8" customFormat="1" ht="18.75">
      <c r="A56" s="27">
        <v>48</v>
      </c>
      <c r="B56" s="35" t="s">
        <v>142</v>
      </c>
      <c r="C56" s="29">
        <v>136275.621399</v>
      </c>
      <c r="D56" s="29">
        <v>143854.98059699999</v>
      </c>
      <c r="E56" s="29">
        <v>-7579.359197999991</v>
      </c>
      <c r="F56" s="29">
        <v>280130.60199599998</v>
      </c>
      <c r="G56" s="29">
        <v>15444.940591</v>
      </c>
      <c r="H56" s="29">
        <v>18299.652934000002</v>
      </c>
      <c r="I56" s="29">
        <v>-2854.7123430000011</v>
      </c>
      <c r="J56" s="29">
        <v>33744.593525000004</v>
      </c>
      <c r="K56" s="29">
        <v>19387</v>
      </c>
      <c r="L56" s="29">
        <v>15260</v>
      </c>
      <c r="M56" s="29">
        <v>4127</v>
      </c>
      <c r="N56" s="29">
        <v>1999</v>
      </c>
      <c r="O56" s="29">
        <v>72</v>
      </c>
      <c r="P56" s="287">
        <v>1927</v>
      </c>
      <c r="Q56" s="284"/>
      <c r="R56" s="30"/>
      <c r="S56" s="30"/>
      <c r="T56" s="30"/>
    </row>
    <row r="57" spans="1:41" s="239" customFormat="1" ht="18.75">
      <c r="A57" s="236">
        <v>49</v>
      </c>
      <c r="B57" s="246" t="s">
        <v>173</v>
      </c>
      <c r="C57" s="238">
        <v>131855.20954899999</v>
      </c>
      <c r="D57" s="238">
        <v>134564.34300399999</v>
      </c>
      <c r="E57" s="238">
        <v>-2709.1334550000029</v>
      </c>
      <c r="F57" s="238">
        <v>266419.55255299999</v>
      </c>
      <c r="G57" s="238">
        <v>20017.092313000001</v>
      </c>
      <c r="H57" s="238">
        <v>27789.756167</v>
      </c>
      <c r="I57" s="238">
        <v>-7772.6638539999985</v>
      </c>
      <c r="J57" s="238">
        <v>47806.848480000001</v>
      </c>
      <c r="K57" s="238">
        <v>12023.003873</v>
      </c>
      <c r="L57" s="238">
        <v>8904.4919750000008</v>
      </c>
      <c r="M57" s="238">
        <v>3118.5118979999988</v>
      </c>
      <c r="N57" s="238">
        <v>7077.7496529999999</v>
      </c>
      <c r="O57" s="238">
        <v>5194.2047339999999</v>
      </c>
      <c r="P57" s="286">
        <v>1883.5449189999999</v>
      </c>
      <c r="Q57" s="284"/>
      <c r="R57" s="30"/>
      <c r="S57" s="30"/>
      <c r="T57" s="30"/>
      <c r="U57" s="8"/>
      <c r="V57" s="8"/>
      <c r="W57" s="8"/>
      <c r="X57" s="8"/>
      <c r="Y57" s="8"/>
      <c r="Z57" s="8"/>
      <c r="AA57" s="8"/>
      <c r="AB57" s="8"/>
      <c r="AC57" s="8"/>
      <c r="AD57" s="8"/>
      <c r="AE57" s="8"/>
      <c r="AF57" s="8"/>
      <c r="AG57" s="8"/>
      <c r="AH57" s="8"/>
      <c r="AI57" s="8"/>
      <c r="AJ57" s="8"/>
      <c r="AK57" s="8"/>
      <c r="AL57" s="8"/>
      <c r="AM57" s="8"/>
      <c r="AN57" s="8"/>
      <c r="AO57" s="8"/>
    </row>
    <row r="58" spans="1:41" s="8" customFormat="1" ht="18.75">
      <c r="A58" s="27">
        <v>50</v>
      </c>
      <c r="B58" s="35" t="s">
        <v>145</v>
      </c>
      <c r="C58" s="29">
        <v>130624.093393</v>
      </c>
      <c r="D58" s="29">
        <v>137344.23463600001</v>
      </c>
      <c r="E58" s="29">
        <v>-6720.1412430000055</v>
      </c>
      <c r="F58" s="29">
        <v>267968.32802900003</v>
      </c>
      <c r="G58" s="29">
        <v>9347.1592610000007</v>
      </c>
      <c r="H58" s="29">
        <v>15751.027034000001</v>
      </c>
      <c r="I58" s="29">
        <v>-6403.8677729999999</v>
      </c>
      <c r="J58" s="29">
        <v>25098.186295</v>
      </c>
      <c r="K58" s="29">
        <v>2148</v>
      </c>
      <c r="L58" s="29">
        <v>743</v>
      </c>
      <c r="M58" s="29">
        <v>1405</v>
      </c>
      <c r="N58" s="29">
        <v>0</v>
      </c>
      <c r="O58" s="29">
        <v>0</v>
      </c>
      <c r="P58" s="287">
        <v>0</v>
      </c>
      <c r="Q58" s="284"/>
      <c r="R58" s="30"/>
      <c r="S58" s="30"/>
      <c r="T58" s="30"/>
    </row>
    <row r="59" spans="1:41" s="239" customFormat="1" ht="18.75">
      <c r="A59" s="236">
        <v>51</v>
      </c>
      <c r="B59" s="246" t="s">
        <v>170</v>
      </c>
      <c r="C59" s="238">
        <v>115852.63926900001</v>
      </c>
      <c r="D59" s="238">
        <v>124045.459476</v>
      </c>
      <c r="E59" s="238">
        <v>-8192.820206999997</v>
      </c>
      <c r="F59" s="238">
        <v>239898.09874500002</v>
      </c>
      <c r="G59" s="238">
        <v>4292.9335780000001</v>
      </c>
      <c r="H59" s="238">
        <v>11042.898714999999</v>
      </c>
      <c r="I59" s="238">
        <v>-6749.9651369999992</v>
      </c>
      <c r="J59" s="238">
        <v>15335.832292999999</v>
      </c>
      <c r="K59" s="238">
        <v>552</v>
      </c>
      <c r="L59" s="238">
        <v>5757</v>
      </c>
      <c r="M59" s="238">
        <v>-5205</v>
      </c>
      <c r="N59" s="238">
        <v>0</v>
      </c>
      <c r="O59" s="238">
        <v>2007</v>
      </c>
      <c r="P59" s="286">
        <v>-2007</v>
      </c>
      <c r="Q59" s="284"/>
      <c r="R59" s="30"/>
      <c r="S59" s="30"/>
      <c r="T59" s="30"/>
      <c r="U59" s="8"/>
      <c r="V59" s="8"/>
      <c r="W59" s="8"/>
      <c r="X59" s="8"/>
      <c r="Y59" s="8"/>
      <c r="Z59" s="8"/>
      <c r="AA59" s="8"/>
      <c r="AB59" s="8"/>
      <c r="AC59" s="8"/>
      <c r="AD59" s="8"/>
      <c r="AE59" s="8"/>
      <c r="AF59" s="8"/>
      <c r="AG59" s="8"/>
      <c r="AH59" s="8"/>
      <c r="AI59" s="8"/>
      <c r="AJ59" s="8"/>
      <c r="AK59" s="8"/>
      <c r="AL59" s="8"/>
      <c r="AM59" s="8"/>
      <c r="AN59" s="8"/>
      <c r="AO59" s="8"/>
    </row>
    <row r="60" spans="1:41" s="8" customFormat="1" ht="18.75">
      <c r="A60" s="27">
        <v>52</v>
      </c>
      <c r="B60" s="35" t="s">
        <v>341</v>
      </c>
      <c r="C60" s="29">
        <v>110683.31920500001</v>
      </c>
      <c r="D60" s="29">
        <v>115985.27528099999</v>
      </c>
      <c r="E60" s="29">
        <v>-5301.9560759999877</v>
      </c>
      <c r="F60" s="29">
        <v>226668.59448600002</v>
      </c>
      <c r="G60" s="29">
        <v>9665.3333469999998</v>
      </c>
      <c r="H60" s="29">
        <v>12583.956545999999</v>
      </c>
      <c r="I60" s="29">
        <v>-2918.6231989999997</v>
      </c>
      <c r="J60" s="29">
        <v>22249.289893000001</v>
      </c>
      <c r="K60" s="29">
        <v>0</v>
      </c>
      <c r="L60" s="29">
        <v>5033</v>
      </c>
      <c r="M60" s="29">
        <v>-5033</v>
      </c>
      <c r="N60" s="29">
        <v>0</v>
      </c>
      <c r="O60" s="29">
        <v>569</v>
      </c>
      <c r="P60" s="287">
        <v>-569</v>
      </c>
      <c r="Q60" s="284"/>
      <c r="R60" s="30"/>
      <c r="S60" s="30"/>
      <c r="T60" s="30"/>
    </row>
    <row r="61" spans="1:41" s="239" customFormat="1" ht="18.75">
      <c r="A61" s="236">
        <v>53</v>
      </c>
      <c r="B61" s="246" t="s">
        <v>198</v>
      </c>
      <c r="C61" s="238">
        <v>104192.903991</v>
      </c>
      <c r="D61" s="238">
        <v>61066.928113000002</v>
      </c>
      <c r="E61" s="238">
        <v>43125.975877999997</v>
      </c>
      <c r="F61" s="238">
        <v>165259.832104</v>
      </c>
      <c r="G61" s="238">
        <v>43458.800912999999</v>
      </c>
      <c r="H61" s="238">
        <v>11099.776158999999</v>
      </c>
      <c r="I61" s="238">
        <v>32359.024753999998</v>
      </c>
      <c r="J61" s="238">
        <v>54558.577072</v>
      </c>
      <c r="K61" s="238">
        <v>61180</v>
      </c>
      <c r="L61" s="238">
        <v>22027</v>
      </c>
      <c r="M61" s="238">
        <v>39153</v>
      </c>
      <c r="N61" s="238">
        <v>35636</v>
      </c>
      <c r="O61" s="238">
        <v>3633</v>
      </c>
      <c r="P61" s="286">
        <v>32003</v>
      </c>
      <c r="Q61" s="284"/>
      <c r="R61" s="30"/>
      <c r="S61" s="30"/>
      <c r="T61" s="30"/>
      <c r="U61" s="8"/>
      <c r="V61" s="8"/>
      <c r="W61" s="8"/>
      <c r="X61" s="8"/>
      <c r="Y61" s="8"/>
      <c r="Z61" s="8"/>
      <c r="AA61" s="8"/>
      <c r="AB61" s="8"/>
      <c r="AC61" s="8"/>
      <c r="AD61" s="8"/>
      <c r="AE61" s="8"/>
      <c r="AF61" s="8"/>
      <c r="AG61" s="8"/>
      <c r="AH61" s="8"/>
      <c r="AI61" s="8"/>
      <c r="AJ61" s="8"/>
      <c r="AK61" s="8"/>
      <c r="AL61" s="8"/>
      <c r="AM61" s="8"/>
      <c r="AN61" s="8"/>
      <c r="AO61" s="8"/>
    </row>
    <row r="62" spans="1:41" s="8" customFormat="1" ht="18.75">
      <c r="A62" s="27">
        <v>54</v>
      </c>
      <c r="B62" s="35" t="s">
        <v>158</v>
      </c>
      <c r="C62" s="29">
        <v>100062.770087</v>
      </c>
      <c r="D62" s="29">
        <v>101312.08495600001</v>
      </c>
      <c r="E62" s="29">
        <v>-1249.3148690000089</v>
      </c>
      <c r="F62" s="29">
        <v>201374.85504300002</v>
      </c>
      <c r="G62" s="29">
        <v>8990.7494320000005</v>
      </c>
      <c r="H62" s="29">
        <v>13140.614001</v>
      </c>
      <c r="I62" s="29">
        <v>-4149.8645689999994</v>
      </c>
      <c r="J62" s="29">
        <v>22131.363432999999</v>
      </c>
      <c r="K62" s="29">
        <v>2758.9170490000001</v>
      </c>
      <c r="L62" s="29">
        <v>2335.1720770000002</v>
      </c>
      <c r="M62" s="29">
        <v>423.74497199999996</v>
      </c>
      <c r="N62" s="29">
        <v>29.423313</v>
      </c>
      <c r="O62" s="29">
        <v>0</v>
      </c>
      <c r="P62" s="287">
        <v>29.423313</v>
      </c>
      <c r="Q62" s="284"/>
      <c r="R62" s="30"/>
      <c r="S62" s="30"/>
      <c r="T62" s="30"/>
    </row>
    <row r="63" spans="1:41" s="239" customFormat="1" ht="18.75">
      <c r="A63" s="236">
        <v>55</v>
      </c>
      <c r="B63" s="246" t="s">
        <v>222</v>
      </c>
      <c r="C63" s="238">
        <v>98480.567538999996</v>
      </c>
      <c r="D63" s="238">
        <v>88728.735323999994</v>
      </c>
      <c r="E63" s="238">
        <v>9751.8322150000022</v>
      </c>
      <c r="F63" s="238">
        <v>187209.30286299999</v>
      </c>
      <c r="G63" s="238">
        <v>14944.402477</v>
      </c>
      <c r="H63" s="238">
        <v>20990.313845000001</v>
      </c>
      <c r="I63" s="238">
        <v>-6045.9113680000009</v>
      </c>
      <c r="J63" s="238">
        <v>35934.716322</v>
      </c>
      <c r="K63" s="238">
        <v>9020.6240830000006</v>
      </c>
      <c r="L63" s="238">
        <v>1098.8561790000001</v>
      </c>
      <c r="M63" s="238">
        <v>7921.7679040000003</v>
      </c>
      <c r="N63" s="238">
        <v>436.98623099999998</v>
      </c>
      <c r="O63" s="238">
        <v>368.49826000000002</v>
      </c>
      <c r="P63" s="286">
        <v>68.487970999999959</v>
      </c>
      <c r="Q63" s="284"/>
      <c r="R63" s="30"/>
      <c r="S63" s="30"/>
      <c r="T63" s="30"/>
      <c r="U63" s="8"/>
      <c r="V63" s="8"/>
      <c r="W63" s="8"/>
      <c r="X63" s="8"/>
      <c r="Y63" s="8"/>
      <c r="Z63" s="8"/>
      <c r="AA63" s="8"/>
      <c r="AB63" s="8"/>
      <c r="AC63" s="8"/>
      <c r="AD63" s="8"/>
      <c r="AE63" s="8"/>
      <c r="AF63" s="8"/>
      <c r="AG63" s="8"/>
      <c r="AH63" s="8"/>
      <c r="AI63" s="8"/>
      <c r="AJ63" s="8"/>
      <c r="AK63" s="8"/>
      <c r="AL63" s="8"/>
      <c r="AM63" s="8"/>
      <c r="AN63" s="8"/>
      <c r="AO63" s="8"/>
    </row>
    <row r="64" spans="1:41" s="8" customFormat="1" ht="18.75">
      <c r="A64" s="27">
        <v>56</v>
      </c>
      <c r="B64" s="35" t="s">
        <v>103</v>
      </c>
      <c r="C64" s="29">
        <v>94543.984236999997</v>
      </c>
      <c r="D64" s="29">
        <v>98556.745655000006</v>
      </c>
      <c r="E64" s="29">
        <v>-4012.7614180000091</v>
      </c>
      <c r="F64" s="29">
        <v>193100.729892</v>
      </c>
      <c r="G64" s="29">
        <v>15551.212111999999</v>
      </c>
      <c r="H64" s="29">
        <v>14352.858762</v>
      </c>
      <c r="I64" s="29">
        <v>1198.3533499999994</v>
      </c>
      <c r="J64" s="29">
        <v>29904.070873999997</v>
      </c>
      <c r="K64" s="29">
        <v>3247</v>
      </c>
      <c r="L64" s="29">
        <v>8817</v>
      </c>
      <c r="M64" s="29">
        <v>-5570</v>
      </c>
      <c r="N64" s="29">
        <v>696</v>
      </c>
      <c r="O64" s="29">
        <v>58</v>
      </c>
      <c r="P64" s="287">
        <v>638</v>
      </c>
      <c r="Q64" s="284"/>
      <c r="R64" s="30"/>
      <c r="S64" s="30"/>
      <c r="T64" s="30"/>
    </row>
    <row r="65" spans="1:41" s="239" customFormat="1" ht="18.75">
      <c r="A65" s="236">
        <v>57</v>
      </c>
      <c r="B65" s="246" t="s">
        <v>226</v>
      </c>
      <c r="C65" s="238">
        <v>93711.055787999998</v>
      </c>
      <c r="D65" s="238">
        <v>71357.341377000004</v>
      </c>
      <c r="E65" s="238">
        <v>22353.714410999994</v>
      </c>
      <c r="F65" s="238">
        <v>165068.397165</v>
      </c>
      <c r="G65" s="238">
        <v>23297.819769000002</v>
      </c>
      <c r="H65" s="238">
        <v>19756.067648</v>
      </c>
      <c r="I65" s="238">
        <v>3541.7521210000014</v>
      </c>
      <c r="J65" s="238">
        <v>43053.887417000005</v>
      </c>
      <c r="K65" s="238">
        <v>19473.22609</v>
      </c>
      <c r="L65" s="238">
        <v>691.53172500000005</v>
      </c>
      <c r="M65" s="238">
        <v>18781.694364999999</v>
      </c>
      <c r="N65" s="238">
        <v>645.66383800000006</v>
      </c>
      <c r="O65" s="238">
        <v>215.037308</v>
      </c>
      <c r="P65" s="286">
        <v>430.62653000000006</v>
      </c>
      <c r="Q65" s="284"/>
      <c r="R65" s="30"/>
      <c r="S65" s="30"/>
      <c r="T65" s="30"/>
      <c r="U65" s="8"/>
      <c r="V65" s="8"/>
      <c r="W65" s="8"/>
      <c r="X65" s="8"/>
      <c r="Y65" s="8"/>
      <c r="Z65" s="8"/>
      <c r="AA65" s="8"/>
      <c r="AB65" s="8"/>
      <c r="AC65" s="8"/>
      <c r="AD65" s="8"/>
      <c r="AE65" s="8"/>
      <c r="AF65" s="8"/>
      <c r="AG65" s="8"/>
      <c r="AH65" s="8"/>
      <c r="AI65" s="8"/>
      <c r="AJ65" s="8"/>
      <c r="AK65" s="8"/>
      <c r="AL65" s="8"/>
      <c r="AM65" s="8"/>
      <c r="AN65" s="8"/>
      <c r="AO65" s="8"/>
    </row>
    <row r="66" spans="1:41" s="8" customFormat="1" ht="18.75">
      <c r="A66" s="27">
        <v>58</v>
      </c>
      <c r="B66" s="35" t="s">
        <v>211</v>
      </c>
      <c r="C66" s="29">
        <v>89952.695649999994</v>
      </c>
      <c r="D66" s="29">
        <v>89252.511167999997</v>
      </c>
      <c r="E66" s="29">
        <v>700.18448199999693</v>
      </c>
      <c r="F66" s="29">
        <v>179205.20681800001</v>
      </c>
      <c r="G66" s="29">
        <v>14012.090378000001</v>
      </c>
      <c r="H66" s="29">
        <v>16415.408653999999</v>
      </c>
      <c r="I66" s="29">
        <v>-2403.3182759999981</v>
      </c>
      <c r="J66" s="29">
        <v>30427.499032</v>
      </c>
      <c r="K66" s="29">
        <v>3187</v>
      </c>
      <c r="L66" s="29">
        <v>2015</v>
      </c>
      <c r="M66" s="29">
        <v>1172</v>
      </c>
      <c r="N66" s="29">
        <v>309</v>
      </c>
      <c r="O66" s="29">
        <v>283</v>
      </c>
      <c r="P66" s="287">
        <v>26</v>
      </c>
      <c r="Q66" s="284"/>
      <c r="R66" s="30"/>
      <c r="S66" s="30"/>
      <c r="T66" s="30"/>
    </row>
    <row r="67" spans="1:41" s="239" customFormat="1" ht="18.75">
      <c r="A67" s="236">
        <v>59</v>
      </c>
      <c r="B67" s="246" t="s">
        <v>167</v>
      </c>
      <c r="C67" s="238">
        <v>85573.540089999995</v>
      </c>
      <c r="D67" s="238">
        <v>94320.552880999996</v>
      </c>
      <c r="E67" s="238">
        <v>-8747.012791000001</v>
      </c>
      <c r="F67" s="238">
        <v>179894.09297100001</v>
      </c>
      <c r="G67" s="238">
        <v>808.16165899999999</v>
      </c>
      <c r="H67" s="238">
        <v>4309.9305809999996</v>
      </c>
      <c r="I67" s="238">
        <v>-3501.7689219999997</v>
      </c>
      <c r="J67" s="238">
        <v>5118.0922399999999</v>
      </c>
      <c r="K67" s="238">
        <v>1631.823648</v>
      </c>
      <c r="L67" s="238">
        <v>10718.152335000001</v>
      </c>
      <c r="M67" s="238">
        <v>-9086.3286870000011</v>
      </c>
      <c r="N67" s="238">
        <v>387.543948</v>
      </c>
      <c r="O67" s="238">
        <v>1658.206248</v>
      </c>
      <c r="P67" s="286">
        <v>-1270.6623</v>
      </c>
      <c r="Q67" s="284"/>
      <c r="R67" s="30"/>
      <c r="S67" s="30"/>
      <c r="T67" s="30"/>
      <c r="U67" s="8"/>
      <c r="V67" s="8"/>
      <c r="W67" s="8"/>
      <c r="X67" s="8"/>
      <c r="Y67" s="8"/>
      <c r="Z67" s="8"/>
      <c r="AA67" s="8"/>
      <c r="AB67" s="8"/>
      <c r="AC67" s="8"/>
      <c r="AD67" s="8"/>
      <c r="AE67" s="8"/>
      <c r="AF67" s="8"/>
      <c r="AG67" s="8"/>
      <c r="AH67" s="8"/>
      <c r="AI67" s="8"/>
      <c r="AJ67" s="8"/>
      <c r="AK67" s="8"/>
      <c r="AL67" s="8"/>
      <c r="AM67" s="8"/>
      <c r="AN67" s="8"/>
      <c r="AO67" s="8"/>
    </row>
    <row r="68" spans="1:41" s="8" customFormat="1" ht="18.75">
      <c r="A68" s="27">
        <v>60</v>
      </c>
      <c r="B68" s="35" t="s">
        <v>109</v>
      </c>
      <c r="C68" s="29">
        <v>85062.032758999994</v>
      </c>
      <c r="D68" s="29">
        <v>69685.533360999994</v>
      </c>
      <c r="E68" s="29">
        <v>15376.499398</v>
      </c>
      <c r="F68" s="29">
        <v>154747.56611999997</v>
      </c>
      <c r="G68" s="29">
        <v>11347.361057</v>
      </c>
      <c r="H68" s="29">
        <v>13951.411142999999</v>
      </c>
      <c r="I68" s="29">
        <v>-2604.0500859999993</v>
      </c>
      <c r="J68" s="29">
        <v>25298.772199999999</v>
      </c>
      <c r="K68" s="29">
        <v>37837</v>
      </c>
      <c r="L68" s="29">
        <v>26798</v>
      </c>
      <c r="M68" s="29">
        <v>11039</v>
      </c>
      <c r="N68" s="29">
        <v>523</v>
      </c>
      <c r="O68" s="29">
        <v>1686</v>
      </c>
      <c r="P68" s="287">
        <v>-1163</v>
      </c>
      <c r="Q68" s="284"/>
      <c r="R68" s="30"/>
      <c r="S68" s="30"/>
      <c r="T68" s="30"/>
    </row>
    <row r="69" spans="1:41" s="239" customFormat="1" ht="18.75">
      <c r="A69" s="236">
        <v>61</v>
      </c>
      <c r="B69" s="246" t="s">
        <v>125</v>
      </c>
      <c r="C69" s="238">
        <v>84200.547443000003</v>
      </c>
      <c r="D69" s="238">
        <v>78315.573650999999</v>
      </c>
      <c r="E69" s="238">
        <v>5884.9737920000043</v>
      </c>
      <c r="F69" s="238">
        <v>162516.121094</v>
      </c>
      <c r="G69" s="238">
        <v>21400.407739999999</v>
      </c>
      <c r="H69" s="238">
        <v>18473.010652000001</v>
      </c>
      <c r="I69" s="238">
        <v>2927.3970879999979</v>
      </c>
      <c r="J69" s="238">
        <v>39873.418392</v>
      </c>
      <c r="K69" s="238">
        <v>9854</v>
      </c>
      <c r="L69" s="238">
        <v>16303</v>
      </c>
      <c r="M69" s="238">
        <v>-6449</v>
      </c>
      <c r="N69" s="238">
        <v>4951</v>
      </c>
      <c r="O69" s="238">
        <v>947</v>
      </c>
      <c r="P69" s="286">
        <v>4004</v>
      </c>
      <c r="Q69" s="284"/>
      <c r="R69" s="30"/>
      <c r="S69" s="30"/>
      <c r="T69" s="30"/>
      <c r="U69" s="8"/>
      <c r="V69" s="8"/>
      <c r="W69" s="8"/>
      <c r="X69" s="8"/>
      <c r="Y69" s="8"/>
      <c r="Z69" s="8"/>
      <c r="AA69" s="8"/>
      <c r="AB69" s="8"/>
      <c r="AC69" s="8"/>
      <c r="AD69" s="8"/>
      <c r="AE69" s="8"/>
      <c r="AF69" s="8"/>
      <c r="AG69" s="8"/>
      <c r="AH69" s="8"/>
      <c r="AI69" s="8"/>
      <c r="AJ69" s="8"/>
      <c r="AK69" s="8"/>
      <c r="AL69" s="8"/>
      <c r="AM69" s="8"/>
      <c r="AN69" s="8"/>
      <c r="AO69" s="8"/>
    </row>
    <row r="70" spans="1:41" s="8" customFormat="1" ht="18.75">
      <c r="A70" s="27">
        <v>62</v>
      </c>
      <c r="B70" s="35" t="s">
        <v>185</v>
      </c>
      <c r="C70" s="29">
        <v>84164.431051000007</v>
      </c>
      <c r="D70" s="29">
        <v>85335.499309000006</v>
      </c>
      <c r="E70" s="29">
        <v>-1171.0682579999993</v>
      </c>
      <c r="F70" s="29">
        <v>169499.93036</v>
      </c>
      <c r="G70" s="29">
        <v>7023.2838350000002</v>
      </c>
      <c r="H70" s="29">
        <v>8722.357344</v>
      </c>
      <c r="I70" s="29">
        <v>-1699.0735089999998</v>
      </c>
      <c r="J70" s="29">
        <v>15745.641179</v>
      </c>
      <c r="K70" s="29">
        <v>1062.6301900000001</v>
      </c>
      <c r="L70" s="29">
        <v>1644.7846959999999</v>
      </c>
      <c r="M70" s="29">
        <v>-582.15450599999986</v>
      </c>
      <c r="N70" s="29">
        <v>0</v>
      </c>
      <c r="O70" s="29">
        <v>19.8338</v>
      </c>
      <c r="P70" s="287">
        <v>-19.8338</v>
      </c>
      <c r="Q70" s="284"/>
      <c r="R70" s="30"/>
      <c r="S70" s="30"/>
      <c r="T70" s="30"/>
    </row>
    <row r="71" spans="1:41" s="239" customFormat="1" ht="18.75">
      <c r="A71" s="236">
        <v>63</v>
      </c>
      <c r="B71" s="246" t="s">
        <v>317</v>
      </c>
      <c r="C71" s="238">
        <v>82330.510150000002</v>
      </c>
      <c r="D71" s="238">
        <v>80543.301739000002</v>
      </c>
      <c r="E71" s="238">
        <v>1787.2084109999996</v>
      </c>
      <c r="F71" s="238">
        <v>162873.811889</v>
      </c>
      <c r="G71" s="238">
        <v>5032.2918229999996</v>
      </c>
      <c r="H71" s="238">
        <v>2640.9431519999998</v>
      </c>
      <c r="I71" s="238">
        <v>2391.3486709999997</v>
      </c>
      <c r="J71" s="238">
        <v>7673.2349749999994</v>
      </c>
      <c r="K71" s="238">
        <v>1307.166851</v>
      </c>
      <c r="L71" s="238">
        <v>7291.9186470000004</v>
      </c>
      <c r="M71" s="238">
        <v>-5984.7517960000005</v>
      </c>
      <c r="N71" s="238">
        <v>0</v>
      </c>
      <c r="O71" s="238">
        <v>379.995476</v>
      </c>
      <c r="P71" s="286">
        <v>-379.995476</v>
      </c>
      <c r="Q71" s="284"/>
      <c r="R71" s="30"/>
      <c r="S71" s="30"/>
      <c r="T71" s="30"/>
      <c r="U71" s="8"/>
      <c r="V71" s="8"/>
      <c r="W71" s="8"/>
      <c r="X71" s="8"/>
      <c r="Y71" s="8"/>
      <c r="Z71" s="8"/>
      <c r="AA71" s="8"/>
      <c r="AB71" s="8"/>
      <c r="AC71" s="8"/>
      <c r="AD71" s="8"/>
      <c r="AE71" s="8"/>
      <c r="AF71" s="8"/>
      <c r="AG71" s="8"/>
      <c r="AH71" s="8"/>
      <c r="AI71" s="8"/>
      <c r="AJ71" s="8"/>
      <c r="AK71" s="8"/>
      <c r="AL71" s="8"/>
      <c r="AM71" s="8"/>
      <c r="AN71" s="8"/>
      <c r="AO71" s="8"/>
    </row>
    <row r="72" spans="1:41" s="8" customFormat="1" ht="18.75">
      <c r="A72" s="27">
        <v>64</v>
      </c>
      <c r="B72" s="35" t="s">
        <v>303</v>
      </c>
      <c r="C72" s="29">
        <v>77706.377229999998</v>
      </c>
      <c r="D72" s="29">
        <v>82135.308590999994</v>
      </c>
      <c r="E72" s="29">
        <v>-4428.9313609999954</v>
      </c>
      <c r="F72" s="29">
        <v>159841.68582099999</v>
      </c>
      <c r="G72" s="29">
        <v>8129.8687529999997</v>
      </c>
      <c r="H72" s="29">
        <v>21522.725132</v>
      </c>
      <c r="I72" s="29">
        <v>-13392.856379000001</v>
      </c>
      <c r="J72" s="29">
        <v>29652.593884999998</v>
      </c>
      <c r="K72" s="29">
        <v>11285.548553000001</v>
      </c>
      <c r="L72" s="29">
        <v>8726.7543999999998</v>
      </c>
      <c r="M72" s="29">
        <v>2558.7941530000007</v>
      </c>
      <c r="N72" s="29">
        <v>0</v>
      </c>
      <c r="O72" s="29">
        <v>79.292168000000004</v>
      </c>
      <c r="P72" s="287">
        <v>-79.292168000000004</v>
      </c>
      <c r="Q72" s="284"/>
      <c r="R72" s="30"/>
      <c r="S72" s="30"/>
      <c r="T72" s="30"/>
    </row>
    <row r="73" spans="1:41" s="239" customFormat="1" ht="18.75">
      <c r="A73" s="236">
        <v>65</v>
      </c>
      <c r="B73" s="246" t="s">
        <v>217</v>
      </c>
      <c r="C73" s="238">
        <v>73494.613436</v>
      </c>
      <c r="D73" s="238">
        <v>83658.429371000006</v>
      </c>
      <c r="E73" s="238">
        <v>-10163.815935000006</v>
      </c>
      <c r="F73" s="238">
        <v>157153.04280699999</v>
      </c>
      <c r="G73" s="238">
        <v>10658.242</v>
      </c>
      <c r="H73" s="238">
        <v>8459.47156</v>
      </c>
      <c r="I73" s="238">
        <v>2198.7704400000002</v>
      </c>
      <c r="J73" s="238">
        <v>19117.71356</v>
      </c>
      <c r="K73" s="238">
        <v>4867</v>
      </c>
      <c r="L73" s="238">
        <v>19098</v>
      </c>
      <c r="M73" s="238">
        <v>-14231</v>
      </c>
      <c r="N73" s="238">
        <v>0</v>
      </c>
      <c r="O73" s="238">
        <v>0</v>
      </c>
      <c r="P73" s="286">
        <v>0</v>
      </c>
      <c r="Q73" s="284"/>
      <c r="R73" s="30"/>
      <c r="S73" s="30"/>
      <c r="T73" s="30"/>
      <c r="U73" s="8"/>
      <c r="V73" s="8"/>
      <c r="W73" s="8"/>
      <c r="X73" s="8"/>
      <c r="Y73" s="8"/>
      <c r="Z73" s="8"/>
      <c r="AA73" s="8"/>
      <c r="AB73" s="8"/>
      <c r="AC73" s="8"/>
      <c r="AD73" s="8"/>
      <c r="AE73" s="8"/>
      <c r="AF73" s="8"/>
      <c r="AG73" s="8"/>
      <c r="AH73" s="8"/>
      <c r="AI73" s="8"/>
      <c r="AJ73" s="8"/>
      <c r="AK73" s="8"/>
      <c r="AL73" s="8"/>
      <c r="AM73" s="8"/>
      <c r="AN73" s="8"/>
      <c r="AO73" s="8"/>
    </row>
    <row r="74" spans="1:41" s="8" customFormat="1" ht="18.75">
      <c r="A74" s="27">
        <v>66</v>
      </c>
      <c r="B74" s="35" t="s">
        <v>187</v>
      </c>
      <c r="C74" s="29">
        <v>72638.501757999999</v>
      </c>
      <c r="D74" s="29">
        <v>69926.090402000002</v>
      </c>
      <c r="E74" s="29">
        <v>2712.4113559999969</v>
      </c>
      <c r="F74" s="29">
        <v>142564.59216</v>
      </c>
      <c r="G74" s="29">
        <v>9506.3518870000007</v>
      </c>
      <c r="H74" s="29">
        <v>8570.5419380000003</v>
      </c>
      <c r="I74" s="29">
        <v>935.80994900000042</v>
      </c>
      <c r="J74" s="29">
        <v>18076.893824999999</v>
      </c>
      <c r="K74" s="29">
        <v>2328</v>
      </c>
      <c r="L74" s="29">
        <v>3702</v>
      </c>
      <c r="M74" s="29">
        <v>-1374</v>
      </c>
      <c r="N74" s="29">
        <v>1707</v>
      </c>
      <c r="O74" s="29">
        <v>283</v>
      </c>
      <c r="P74" s="287">
        <v>1424</v>
      </c>
      <c r="Q74" s="284"/>
      <c r="R74" s="30"/>
      <c r="S74" s="30"/>
      <c r="T74" s="30"/>
    </row>
    <row r="75" spans="1:41" s="239" customFormat="1" ht="18.75">
      <c r="A75" s="236">
        <v>67</v>
      </c>
      <c r="B75" s="246" t="s">
        <v>229</v>
      </c>
      <c r="C75" s="238">
        <v>69349.246117000002</v>
      </c>
      <c r="D75" s="238">
        <v>54612.51036</v>
      </c>
      <c r="E75" s="238">
        <v>14736.735757000002</v>
      </c>
      <c r="F75" s="238">
        <v>123961.756477</v>
      </c>
      <c r="G75" s="238">
        <v>5530.2981669999999</v>
      </c>
      <c r="H75" s="238">
        <v>5604.9372590000003</v>
      </c>
      <c r="I75" s="238">
        <v>-74.639092000000346</v>
      </c>
      <c r="J75" s="238">
        <v>11135.235425999999</v>
      </c>
      <c r="K75" s="238">
        <v>20477.223651</v>
      </c>
      <c r="L75" s="238">
        <v>7479.6154370000004</v>
      </c>
      <c r="M75" s="238">
        <v>12997.608214</v>
      </c>
      <c r="N75" s="238">
        <v>1525.624787</v>
      </c>
      <c r="O75" s="238">
        <v>2458.214872</v>
      </c>
      <c r="P75" s="286">
        <v>-932.59008500000004</v>
      </c>
      <c r="Q75" s="284"/>
      <c r="R75" s="30"/>
      <c r="S75" s="30"/>
      <c r="T75" s="30"/>
      <c r="U75" s="8"/>
      <c r="V75" s="8"/>
      <c r="W75" s="8"/>
      <c r="X75" s="8"/>
      <c r="Y75" s="8"/>
      <c r="Z75" s="8"/>
      <c r="AA75" s="8"/>
      <c r="AB75" s="8"/>
      <c r="AC75" s="8"/>
      <c r="AD75" s="8"/>
      <c r="AE75" s="8"/>
      <c r="AF75" s="8"/>
      <c r="AG75" s="8"/>
      <c r="AH75" s="8"/>
      <c r="AI75" s="8"/>
      <c r="AJ75" s="8"/>
      <c r="AK75" s="8"/>
      <c r="AL75" s="8"/>
      <c r="AM75" s="8"/>
      <c r="AN75" s="8"/>
      <c r="AO75" s="8"/>
    </row>
    <row r="76" spans="1:41" s="8" customFormat="1" ht="18.75">
      <c r="A76" s="27">
        <v>68</v>
      </c>
      <c r="B76" s="35" t="s">
        <v>205</v>
      </c>
      <c r="C76" s="29">
        <v>69263.985400999998</v>
      </c>
      <c r="D76" s="29">
        <v>69407.327126999997</v>
      </c>
      <c r="E76" s="29">
        <v>-143.34172599999874</v>
      </c>
      <c r="F76" s="29">
        <v>138671.31252799998</v>
      </c>
      <c r="G76" s="29">
        <v>9218.7320959999997</v>
      </c>
      <c r="H76" s="29">
        <v>8649.5859579999997</v>
      </c>
      <c r="I76" s="29">
        <v>569.14613800000006</v>
      </c>
      <c r="J76" s="29">
        <v>17868.318053999999</v>
      </c>
      <c r="K76" s="29">
        <v>3007</v>
      </c>
      <c r="L76" s="29">
        <v>2912</v>
      </c>
      <c r="M76" s="29">
        <v>95</v>
      </c>
      <c r="N76" s="29">
        <v>164</v>
      </c>
      <c r="O76" s="29">
        <v>115</v>
      </c>
      <c r="P76" s="287">
        <v>49</v>
      </c>
      <c r="Q76" s="284"/>
      <c r="R76" s="30"/>
      <c r="S76" s="30"/>
      <c r="T76" s="30"/>
    </row>
    <row r="77" spans="1:41" s="239" customFormat="1" ht="18.75">
      <c r="A77" s="236">
        <v>69</v>
      </c>
      <c r="B77" s="246" t="s">
        <v>111</v>
      </c>
      <c r="C77" s="238">
        <v>60005.403859999999</v>
      </c>
      <c r="D77" s="238">
        <v>67096.917358999999</v>
      </c>
      <c r="E77" s="238">
        <v>-7091.5134990000006</v>
      </c>
      <c r="F77" s="238">
        <v>127102.321219</v>
      </c>
      <c r="G77" s="238">
        <v>6280.9331000000002</v>
      </c>
      <c r="H77" s="238">
        <v>9341.0975620000008</v>
      </c>
      <c r="I77" s="238">
        <v>-3060.1644620000006</v>
      </c>
      <c r="J77" s="238">
        <v>15622.030662000001</v>
      </c>
      <c r="K77" s="238">
        <v>297</v>
      </c>
      <c r="L77" s="238">
        <v>6303</v>
      </c>
      <c r="M77" s="238">
        <v>-6006</v>
      </c>
      <c r="N77" s="238">
        <v>0</v>
      </c>
      <c r="O77" s="238">
        <v>1055</v>
      </c>
      <c r="P77" s="286">
        <v>-1055</v>
      </c>
      <c r="Q77" s="284"/>
      <c r="R77" s="30"/>
      <c r="S77" s="30"/>
      <c r="T77" s="30"/>
      <c r="U77" s="8"/>
      <c r="V77" s="8"/>
      <c r="W77" s="8"/>
      <c r="X77" s="8"/>
      <c r="Y77" s="8"/>
      <c r="Z77" s="8"/>
      <c r="AA77" s="8"/>
      <c r="AB77" s="8"/>
      <c r="AC77" s="8"/>
      <c r="AD77" s="8"/>
      <c r="AE77" s="8"/>
      <c r="AF77" s="8"/>
      <c r="AG77" s="8"/>
      <c r="AH77" s="8"/>
      <c r="AI77" s="8"/>
      <c r="AJ77" s="8"/>
      <c r="AK77" s="8"/>
      <c r="AL77" s="8"/>
      <c r="AM77" s="8"/>
      <c r="AN77" s="8"/>
      <c r="AO77" s="8"/>
    </row>
    <row r="78" spans="1:41" s="8" customFormat="1" ht="18.75">
      <c r="A78" s="27">
        <v>70</v>
      </c>
      <c r="B78" s="35" t="s">
        <v>117</v>
      </c>
      <c r="C78" s="29">
        <v>59471.521678999998</v>
      </c>
      <c r="D78" s="29">
        <v>79490.428620999999</v>
      </c>
      <c r="E78" s="29">
        <v>-20018.906942000001</v>
      </c>
      <c r="F78" s="29">
        <v>138961.9503</v>
      </c>
      <c r="G78" s="29">
        <v>9791.0685709999998</v>
      </c>
      <c r="H78" s="29">
        <v>9715.5593480000007</v>
      </c>
      <c r="I78" s="29">
        <v>75.50922299999911</v>
      </c>
      <c r="J78" s="29">
        <v>19506.627918999999</v>
      </c>
      <c r="K78" s="29">
        <v>15363.831618</v>
      </c>
      <c r="L78" s="29">
        <v>47158.410497999997</v>
      </c>
      <c r="M78" s="29">
        <v>-31794.578879999997</v>
      </c>
      <c r="N78" s="29">
        <v>86.155817999999996</v>
      </c>
      <c r="O78" s="29">
        <v>2124.7293719999998</v>
      </c>
      <c r="P78" s="287">
        <v>-2038.5735539999998</v>
      </c>
      <c r="Q78" s="284"/>
      <c r="R78" s="30"/>
      <c r="S78" s="30"/>
      <c r="T78" s="30"/>
    </row>
    <row r="79" spans="1:41" s="239" customFormat="1" ht="18.75">
      <c r="A79" s="236">
        <v>71</v>
      </c>
      <c r="B79" s="246" t="s">
        <v>150</v>
      </c>
      <c r="C79" s="238">
        <v>57908.460719000002</v>
      </c>
      <c r="D79" s="238">
        <v>63048.390592999996</v>
      </c>
      <c r="E79" s="238">
        <v>-5139.929873999994</v>
      </c>
      <c r="F79" s="238">
        <v>120956.851312</v>
      </c>
      <c r="G79" s="238">
        <v>7443.1041059999998</v>
      </c>
      <c r="H79" s="238">
        <v>5733.9910099999997</v>
      </c>
      <c r="I79" s="238">
        <v>1709.113096</v>
      </c>
      <c r="J79" s="238">
        <v>13177.095116</v>
      </c>
      <c r="K79" s="238">
        <v>4748</v>
      </c>
      <c r="L79" s="238">
        <v>12353</v>
      </c>
      <c r="M79" s="238">
        <v>-7605</v>
      </c>
      <c r="N79" s="238">
        <v>1445</v>
      </c>
      <c r="O79" s="238">
        <v>472</v>
      </c>
      <c r="P79" s="286">
        <v>973</v>
      </c>
      <c r="Q79" s="284"/>
      <c r="R79" s="30"/>
      <c r="S79" s="30"/>
      <c r="T79" s="30"/>
      <c r="U79" s="8"/>
      <c r="V79" s="8"/>
      <c r="W79" s="8"/>
      <c r="X79" s="8"/>
      <c r="Y79" s="8"/>
      <c r="Z79" s="8"/>
      <c r="AA79" s="8"/>
      <c r="AB79" s="8"/>
      <c r="AC79" s="8"/>
      <c r="AD79" s="8"/>
      <c r="AE79" s="8"/>
      <c r="AF79" s="8"/>
      <c r="AG79" s="8"/>
      <c r="AH79" s="8"/>
      <c r="AI79" s="8"/>
      <c r="AJ79" s="8"/>
      <c r="AK79" s="8"/>
      <c r="AL79" s="8"/>
      <c r="AM79" s="8"/>
      <c r="AN79" s="8"/>
      <c r="AO79" s="8"/>
    </row>
    <row r="80" spans="1:41" s="8" customFormat="1" ht="18.75">
      <c r="A80" s="27">
        <v>72</v>
      </c>
      <c r="B80" s="35" t="s">
        <v>255</v>
      </c>
      <c r="C80" s="29">
        <v>54513.46256</v>
      </c>
      <c r="D80" s="29">
        <v>9083.1722840000002</v>
      </c>
      <c r="E80" s="29">
        <v>45430.290276</v>
      </c>
      <c r="F80" s="29">
        <v>63596.634844</v>
      </c>
      <c r="G80" s="29">
        <v>17439.003765000001</v>
      </c>
      <c r="H80" s="29">
        <v>5300.0458140000001</v>
      </c>
      <c r="I80" s="29">
        <v>12138.957951</v>
      </c>
      <c r="J80" s="29">
        <v>22739.049579000002</v>
      </c>
      <c r="K80" s="29">
        <v>53638.449896999999</v>
      </c>
      <c r="L80" s="29">
        <v>3973.8353950000001</v>
      </c>
      <c r="M80" s="29">
        <v>49664.614501999997</v>
      </c>
      <c r="N80" s="29">
        <v>1401.767124</v>
      </c>
      <c r="O80" s="29">
        <v>1907.940687</v>
      </c>
      <c r="P80" s="287">
        <v>-506.17356300000006</v>
      </c>
      <c r="Q80" s="284"/>
      <c r="R80" s="30"/>
      <c r="S80" s="30"/>
      <c r="T80" s="30"/>
    </row>
    <row r="81" spans="1:41" s="239" customFormat="1" ht="18.75">
      <c r="A81" s="236">
        <v>73</v>
      </c>
      <c r="B81" s="246" t="s">
        <v>343</v>
      </c>
      <c r="C81" s="238">
        <v>53917.131536000001</v>
      </c>
      <c r="D81" s="238">
        <v>53923.970318</v>
      </c>
      <c r="E81" s="238">
        <v>-6.8387819999989006</v>
      </c>
      <c r="F81" s="238">
        <v>107841.10185400001</v>
      </c>
      <c r="G81" s="238">
        <v>9458.572682</v>
      </c>
      <c r="H81" s="238">
        <v>8529.2088029999995</v>
      </c>
      <c r="I81" s="238">
        <v>929.36387900000045</v>
      </c>
      <c r="J81" s="238">
        <v>17987.781485</v>
      </c>
      <c r="K81" s="238">
        <v>4054.8973529999998</v>
      </c>
      <c r="L81" s="238">
        <v>2725.5691510000001</v>
      </c>
      <c r="M81" s="238">
        <v>1329.3282019999997</v>
      </c>
      <c r="N81" s="238">
        <v>3395.548765</v>
      </c>
      <c r="O81" s="238">
        <v>0</v>
      </c>
      <c r="P81" s="286">
        <v>3395.548765</v>
      </c>
      <c r="Q81" s="284"/>
      <c r="R81" s="30"/>
      <c r="S81" s="30"/>
      <c r="T81" s="30"/>
      <c r="U81" s="8"/>
      <c r="V81" s="8"/>
      <c r="W81" s="8"/>
      <c r="X81" s="8"/>
      <c r="Y81" s="8"/>
      <c r="Z81" s="8"/>
      <c r="AA81" s="8"/>
      <c r="AB81" s="8"/>
      <c r="AC81" s="8"/>
      <c r="AD81" s="8"/>
      <c r="AE81" s="8"/>
      <c r="AF81" s="8"/>
      <c r="AG81" s="8"/>
      <c r="AH81" s="8"/>
      <c r="AI81" s="8"/>
      <c r="AJ81" s="8"/>
      <c r="AK81" s="8"/>
      <c r="AL81" s="8"/>
      <c r="AM81" s="8"/>
      <c r="AN81" s="8"/>
      <c r="AO81" s="8"/>
    </row>
    <row r="82" spans="1:41" s="8" customFormat="1" ht="18.75">
      <c r="A82" s="27">
        <v>74</v>
      </c>
      <c r="B82" s="35" t="s">
        <v>130</v>
      </c>
      <c r="C82" s="29">
        <v>44083.081475999999</v>
      </c>
      <c r="D82" s="29">
        <v>51754.080604000002</v>
      </c>
      <c r="E82" s="29">
        <v>-7670.9991280000031</v>
      </c>
      <c r="F82" s="29">
        <v>95837.162080000009</v>
      </c>
      <c r="G82" s="29">
        <v>5577.5351879999998</v>
      </c>
      <c r="H82" s="29">
        <v>5401.5297890000002</v>
      </c>
      <c r="I82" s="29">
        <v>176.00539899999967</v>
      </c>
      <c r="J82" s="29">
        <v>10979.064977</v>
      </c>
      <c r="K82" s="29">
        <v>0</v>
      </c>
      <c r="L82" s="29">
        <v>2593.2081589999998</v>
      </c>
      <c r="M82" s="29">
        <v>-2593.2081589999998</v>
      </c>
      <c r="N82" s="29">
        <v>0</v>
      </c>
      <c r="O82" s="29">
        <v>192.89749499999999</v>
      </c>
      <c r="P82" s="287">
        <v>-192.89749499999999</v>
      </c>
      <c r="Q82" s="284"/>
      <c r="R82" s="30"/>
      <c r="S82" s="30"/>
      <c r="T82" s="30"/>
    </row>
    <row r="83" spans="1:41" s="239" customFormat="1" ht="18.75">
      <c r="A83" s="236">
        <v>75</v>
      </c>
      <c r="B83" s="246" t="s">
        <v>242</v>
      </c>
      <c r="C83" s="238">
        <v>43636.501773999997</v>
      </c>
      <c r="D83" s="238">
        <v>39213.787719</v>
      </c>
      <c r="E83" s="238">
        <v>4422.7140549999967</v>
      </c>
      <c r="F83" s="238">
        <v>82850.289492999989</v>
      </c>
      <c r="G83" s="238">
        <v>6860.2643260000004</v>
      </c>
      <c r="H83" s="238">
        <v>8640.9440969999996</v>
      </c>
      <c r="I83" s="238">
        <v>-1780.6797709999992</v>
      </c>
      <c r="J83" s="238">
        <v>15501.208423</v>
      </c>
      <c r="K83" s="238">
        <v>12688</v>
      </c>
      <c r="L83" s="238">
        <v>6974</v>
      </c>
      <c r="M83" s="238">
        <v>5714</v>
      </c>
      <c r="N83" s="238">
        <v>962</v>
      </c>
      <c r="O83" s="238">
        <v>614</v>
      </c>
      <c r="P83" s="286">
        <v>348</v>
      </c>
      <c r="Q83" s="284"/>
      <c r="R83" s="30"/>
      <c r="S83" s="30"/>
      <c r="T83" s="30"/>
      <c r="U83" s="8"/>
      <c r="V83" s="8"/>
      <c r="W83" s="8"/>
      <c r="X83" s="8"/>
      <c r="Y83" s="8"/>
      <c r="Z83" s="8"/>
      <c r="AA83" s="8"/>
      <c r="AB83" s="8"/>
      <c r="AC83" s="8"/>
      <c r="AD83" s="8"/>
      <c r="AE83" s="8"/>
      <c r="AF83" s="8"/>
      <c r="AG83" s="8"/>
      <c r="AH83" s="8"/>
      <c r="AI83" s="8"/>
      <c r="AJ83" s="8"/>
      <c r="AK83" s="8"/>
      <c r="AL83" s="8"/>
      <c r="AM83" s="8"/>
      <c r="AN83" s="8"/>
      <c r="AO83" s="8"/>
    </row>
    <row r="84" spans="1:41" s="8" customFormat="1" ht="18.75">
      <c r="A84" s="27">
        <v>76</v>
      </c>
      <c r="B84" s="35" t="s">
        <v>209</v>
      </c>
      <c r="C84" s="29">
        <v>43200.835185999997</v>
      </c>
      <c r="D84" s="29">
        <v>41847.702381000003</v>
      </c>
      <c r="E84" s="29">
        <v>1353.1328049999938</v>
      </c>
      <c r="F84" s="29">
        <v>85048.537566999992</v>
      </c>
      <c r="G84" s="29">
        <v>2803.7058099999999</v>
      </c>
      <c r="H84" s="29">
        <v>3772.5981339999998</v>
      </c>
      <c r="I84" s="29">
        <v>-968.89232399999992</v>
      </c>
      <c r="J84" s="29">
        <v>6576.3039439999993</v>
      </c>
      <c r="K84" s="29">
        <v>70</v>
      </c>
      <c r="L84" s="29">
        <v>130</v>
      </c>
      <c r="M84" s="29">
        <v>-60</v>
      </c>
      <c r="N84" s="29">
        <v>0</v>
      </c>
      <c r="O84" s="29">
        <v>0</v>
      </c>
      <c r="P84" s="287">
        <v>0</v>
      </c>
      <c r="Q84" s="284"/>
      <c r="R84" s="30"/>
      <c r="S84" s="30"/>
      <c r="T84" s="30"/>
    </row>
    <row r="85" spans="1:41" s="239" customFormat="1" ht="18.75">
      <c r="A85" s="236">
        <v>77</v>
      </c>
      <c r="B85" s="246" t="s">
        <v>220</v>
      </c>
      <c r="C85" s="238">
        <v>42737.340002999998</v>
      </c>
      <c r="D85" s="238">
        <v>41475.098838999998</v>
      </c>
      <c r="E85" s="238">
        <v>1262.2411639999991</v>
      </c>
      <c r="F85" s="238">
        <v>84212.438842000003</v>
      </c>
      <c r="G85" s="238">
        <v>8598.9890290000003</v>
      </c>
      <c r="H85" s="238">
        <v>9603.3018730000003</v>
      </c>
      <c r="I85" s="238">
        <v>-1004.312844</v>
      </c>
      <c r="J85" s="238">
        <v>18202.290902000001</v>
      </c>
      <c r="K85" s="238">
        <v>13.963380000000001</v>
      </c>
      <c r="L85" s="238">
        <v>535.24766</v>
      </c>
      <c r="M85" s="238">
        <v>-521.28427999999997</v>
      </c>
      <c r="N85" s="238">
        <v>13.963380000000001</v>
      </c>
      <c r="O85" s="238">
        <v>0</v>
      </c>
      <c r="P85" s="286">
        <v>13.963380000000001</v>
      </c>
      <c r="Q85" s="284"/>
      <c r="R85" s="30"/>
      <c r="S85" s="30"/>
      <c r="T85" s="30"/>
      <c r="U85" s="8"/>
      <c r="V85" s="8"/>
      <c r="W85" s="8"/>
      <c r="X85" s="8"/>
      <c r="Y85" s="8"/>
      <c r="Z85" s="8"/>
      <c r="AA85" s="8"/>
      <c r="AB85" s="8"/>
      <c r="AC85" s="8"/>
      <c r="AD85" s="8"/>
      <c r="AE85" s="8"/>
      <c r="AF85" s="8"/>
      <c r="AG85" s="8"/>
      <c r="AH85" s="8"/>
      <c r="AI85" s="8"/>
      <c r="AJ85" s="8"/>
      <c r="AK85" s="8"/>
      <c r="AL85" s="8"/>
      <c r="AM85" s="8"/>
      <c r="AN85" s="8"/>
      <c r="AO85" s="8"/>
    </row>
    <row r="86" spans="1:41" s="8" customFormat="1" ht="18.75">
      <c r="A86" s="27">
        <v>78</v>
      </c>
      <c r="B86" s="35" t="s">
        <v>127</v>
      </c>
      <c r="C86" s="29">
        <v>42298.586711999997</v>
      </c>
      <c r="D86" s="29">
        <v>40940.765813999998</v>
      </c>
      <c r="E86" s="29">
        <v>1357.8208979999981</v>
      </c>
      <c r="F86" s="29">
        <v>83239.352526000002</v>
      </c>
      <c r="G86" s="29">
        <v>7596.250755</v>
      </c>
      <c r="H86" s="29">
        <v>7601.9886230000002</v>
      </c>
      <c r="I86" s="29">
        <v>-5.7378680000001623</v>
      </c>
      <c r="J86" s="29">
        <v>15198.239378</v>
      </c>
      <c r="K86" s="29">
        <v>582</v>
      </c>
      <c r="L86" s="29">
        <v>2730</v>
      </c>
      <c r="M86" s="29">
        <v>-2148</v>
      </c>
      <c r="N86" s="29">
        <v>0</v>
      </c>
      <c r="O86" s="29">
        <v>805</v>
      </c>
      <c r="P86" s="287">
        <v>-805</v>
      </c>
      <c r="Q86" s="284"/>
      <c r="R86" s="30"/>
      <c r="S86" s="30"/>
      <c r="T86" s="30"/>
    </row>
    <row r="87" spans="1:41" s="239" customFormat="1" ht="18.75">
      <c r="A87" s="236">
        <v>79</v>
      </c>
      <c r="B87" s="246" t="s">
        <v>227</v>
      </c>
      <c r="C87" s="238">
        <v>41712.935385999997</v>
      </c>
      <c r="D87" s="238">
        <v>20402.166539999998</v>
      </c>
      <c r="E87" s="238">
        <v>21310.768845999999</v>
      </c>
      <c r="F87" s="238">
        <v>62115.101925999996</v>
      </c>
      <c r="G87" s="238">
        <v>11017.888398999999</v>
      </c>
      <c r="H87" s="238">
        <v>2738.881711</v>
      </c>
      <c r="I87" s="238">
        <v>8279.0066879999995</v>
      </c>
      <c r="J87" s="238">
        <v>13756.770109999999</v>
      </c>
      <c r="K87" s="238">
        <v>32390.607258</v>
      </c>
      <c r="L87" s="238">
        <v>9500.8874149999992</v>
      </c>
      <c r="M87" s="238">
        <v>22889.719842999999</v>
      </c>
      <c r="N87" s="238">
        <v>13022.426358999999</v>
      </c>
      <c r="O87" s="238">
        <v>3195.385867</v>
      </c>
      <c r="P87" s="286">
        <v>9827.0404920000001</v>
      </c>
      <c r="Q87" s="284"/>
      <c r="R87" s="30"/>
      <c r="S87" s="30"/>
      <c r="T87" s="30"/>
      <c r="U87" s="8"/>
      <c r="V87" s="8"/>
      <c r="W87" s="8"/>
      <c r="X87" s="8"/>
      <c r="Y87" s="8"/>
      <c r="Z87" s="8"/>
      <c r="AA87" s="8"/>
      <c r="AB87" s="8"/>
      <c r="AC87" s="8"/>
      <c r="AD87" s="8"/>
      <c r="AE87" s="8"/>
      <c r="AF87" s="8"/>
      <c r="AG87" s="8"/>
      <c r="AH87" s="8"/>
      <c r="AI87" s="8"/>
      <c r="AJ87" s="8"/>
      <c r="AK87" s="8"/>
      <c r="AL87" s="8"/>
      <c r="AM87" s="8"/>
      <c r="AN87" s="8"/>
      <c r="AO87" s="8"/>
    </row>
    <row r="88" spans="1:41" s="8" customFormat="1" ht="18.75">
      <c r="A88" s="27">
        <v>80</v>
      </c>
      <c r="B88" s="35" t="s">
        <v>176</v>
      </c>
      <c r="C88" s="29">
        <v>39694.666272000002</v>
      </c>
      <c r="D88" s="29">
        <v>38572.725359999997</v>
      </c>
      <c r="E88" s="29">
        <v>1121.9409120000055</v>
      </c>
      <c r="F88" s="29">
        <v>78267.391631999999</v>
      </c>
      <c r="G88" s="29">
        <v>7528.944461</v>
      </c>
      <c r="H88" s="29">
        <v>8626.3767349999998</v>
      </c>
      <c r="I88" s="29">
        <v>-1097.4322739999998</v>
      </c>
      <c r="J88" s="29">
        <v>16155.321196000001</v>
      </c>
      <c r="K88" s="29">
        <v>1577</v>
      </c>
      <c r="L88" s="29">
        <v>3627</v>
      </c>
      <c r="M88" s="29">
        <v>-2050</v>
      </c>
      <c r="N88" s="29">
        <v>0</v>
      </c>
      <c r="O88" s="29">
        <v>70</v>
      </c>
      <c r="P88" s="287">
        <v>-70</v>
      </c>
      <c r="Q88" s="284"/>
      <c r="R88" s="30"/>
      <c r="S88" s="30"/>
      <c r="T88" s="30"/>
    </row>
    <row r="89" spans="1:41" s="239" customFormat="1" ht="18.75">
      <c r="A89" s="236">
        <v>81</v>
      </c>
      <c r="B89" s="246" t="s">
        <v>192</v>
      </c>
      <c r="C89" s="238">
        <v>35958.831210999997</v>
      </c>
      <c r="D89" s="238">
        <v>34911.797104999998</v>
      </c>
      <c r="E89" s="238">
        <v>1047.0341059999992</v>
      </c>
      <c r="F89" s="238">
        <v>70870.628315999988</v>
      </c>
      <c r="G89" s="238">
        <v>5065.7959920000003</v>
      </c>
      <c r="H89" s="238">
        <v>5343.6318149999997</v>
      </c>
      <c r="I89" s="238">
        <v>-277.83582299999944</v>
      </c>
      <c r="J89" s="238">
        <v>10409.427807</v>
      </c>
      <c r="K89" s="238">
        <v>10611</v>
      </c>
      <c r="L89" s="238">
        <v>10453</v>
      </c>
      <c r="M89" s="238">
        <v>158</v>
      </c>
      <c r="N89" s="238">
        <v>1050</v>
      </c>
      <c r="O89" s="238">
        <v>1286</v>
      </c>
      <c r="P89" s="286">
        <v>-236</v>
      </c>
      <c r="Q89" s="284"/>
      <c r="R89" s="30"/>
      <c r="S89" s="30"/>
      <c r="T89" s="30"/>
      <c r="U89" s="8"/>
      <c r="V89" s="8"/>
      <c r="W89" s="8"/>
      <c r="X89" s="8"/>
      <c r="Y89" s="8"/>
      <c r="Z89" s="8"/>
      <c r="AA89" s="8"/>
      <c r="AB89" s="8"/>
      <c r="AC89" s="8"/>
      <c r="AD89" s="8"/>
      <c r="AE89" s="8"/>
      <c r="AF89" s="8"/>
      <c r="AG89" s="8"/>
      <c r="AH89" s="8"/>
    </row>
    <row r="90" spans="1:41" s="8" customFormat="1" ht="18.75">
      <c r="A90" s="27">
        <v>82</v>
      </c>
      <c r="B90" s="35" t="s">
        <v>148</v>
      </c>
      <c r="C90" s="29">
        <v>32616.432871000001</v>
      </c>
      <c r="D90" s="29">
        <v>34816.451758000003</v>
      </c>
      <c r="E90" s="29">
        <v>-2200.018887000002</v>
      </c>
      <c r="F90" s="29">
        <v>67432.884629000007</v>
      </c>
      <c r="G90" s="29">
        <v>10454.65625</v>
      </c>
      <c r="H90" s="29">
        <v>13772.788333</v>
      </c>
      <c r="I90" s="29">
        <v>-3318.1320830000004</v>
      </c>
      <c r="J90" s="29">
        <v>24227.444583</v>
      </c>
      <c r="K90" s="29">
        <v>58</v>
      </c>
      <c r="L90" s="29">
        <v>2408</v>
      </c>
      <c r="M90" s="29">
        <v>-2350</v>
      </c>
      <c r="N90" s="29">
        <v>0</v>
      </c>
      <c r="O90" s="29">
        <v>0</v>
      </c>
      <c r="P90" s="287">
        <v>0</v>
      </c>
      <c r="Q90" s="284"/>
      <c r="R90" s="30"/>
      <c r="S90" s="30"/>
      <c r="T90" s="30"/>
    </row>
    <row r="91" spans="1:41" s="239" customFormat="1" ht="18.75">
      <c r="A91" s="236">
        <v>83</v>
      </c>
      <c r="B91" s="246" t="s">
        <v>342</v>
      </c>
      <c r="C91" s="238">
        <v>28792.638416999998</v>
      </c>
      <c r="D91" s="238">
        <v>29515.543613999998</v>
      </c>
      <c r="E91" s="238">
        <v>-722.90519700000004</v>
      </c>
      <c r="F91" s="238">
        <v>58308.182030999997</v>
      </c>
      <c r="G91" s="238">
        <v>2909.7660510000001</v>
      </c>
      <c r="H91" s="238">
        <v>4237.5444809999999</v>
      </c>
      <c r="I91" s="238">
        <v>-1327.7784299999998</v>
      </c>
      <c r="J91" s="238">
        <v>7147.3105319999995</v>
      </c>
      <c r="K91" s="238">
        <v>672.76747599999999</v>
      </c>
      <c r="L91" s="238">
        <v>755.72882000000004</v>
      </c>
      <c r="M91" s="238">
        <v>-82.961344000000054</v>
      </c>
      <c r="N91" s="238">
        <v>0</v>
      </c>
      <c r="O91" s="238">
        <v>0</v>
      </c>
      <c r="P91" s="286">
        <v>0</v>
      </c>
      <c r="Q91" s="284"/>
      <c r="R91" s="30"/>
      <c r="S91" s="30"/>
      <c r="T91" s="30"/>
      <c r="U91" s="8"/>
      <c r="V91" s="8"/>
      <c r="W91" s="8"/>
      <c r="X91" s="8"/>
      <c r="Y91" s="8"/>
      <c r="Z91" s="8"/>
      <c r="AA91" s="8"/>
      <c r="AB91" s="8"/>
      <c r="AC91" s="8"/>
      <c r="AD91" s="8"/>
      <c r="AE91" s="8"/>
      <c r="AF91" s="8"/>
      <c r="AG91" s="8"/>
      <c r="AH91" s="8"/>
    </row>
    <row r="92" spans="1:41" s="8" customFormat="1" ht="18.75">
      <c r="A92" s="27">
        <v>84</v>
      </c>
      <c r="B92" s="35" t="s">
        <v>190</v>
      </c>
      <c r="C92" s="29">
        <v>28370.388733</v>
      </c>
      <c r="D92" s="29">
        <v>32236.004045999998</v>
      </c>
      <c r="E92" s="29">
        <v>-3865.6153129999984</v>
      </c>
      <c r="F92" s="29">
        <v>60606.392779000002</v>
      </c>
      <c r="G92" s="29">
        <v>4297.1693079999995</v>
      </c>
      <c r="H92" s="29">
        <v>4810.4348149999996</v>
      </c>
      <c r="I92" s="29">
        <v>-513.26550700000007</v>
      </c>
      <c r="J92" s="29">
        <v>9107.6041229999992</v>
      </c>
      <c r="K92" s="29">
        <v>0</v>
      </c>
      <c r="L92" s="29">
        <v>3065</v>
      </c>
      <c r="M92" s="29">
        <v>-3065</v>
      </c>
      <c r="N92" s="29">
        <v>0</v>
      </c>
      <c r="O92" s="29">
        <v>0</v>
      </c>
      <c r="P92" s="287">
        <v>0</v>
      </c>
      <c r="Q92" s="284"/>
      <c r="R92" s="30"/>
      <c r="S92" s="30"/>
      <c r="T92" s="30"/>
    </row>
    <row r="93" spans="1:41" s="239" customFormat="1" ht="18.75">
      <c r="A93" s="236">
        <v>85</v>
      </c>
      <c r="B93" s="246" t="s">
        <v>248</v>
      </c>
      <c r="C93" s="238">
        <v>26885.724535000001</v>
      </c>
      <c r="D93" s="238">
        <v>23344.943839</v>
      </c>
      <c r="E93" s="238">
        <v>3540.7806960000016</v>
      </c>
      <c r="F93" s="238">
        <v>50230.668374000001</v>
      </c>
      <c r="G93" s="238">
        <v>4647.0124660000001</v>
      </c>
      <c r="H93" s="238">
        <v>6412.6009370000002</v>
      </c>
      <c r="I93" s="238">
        <v>-1765.588471</v>
      </c>
      <c r="J93" s="238">
        <v>11059.613402999999</v>
      </c>
      <c r="K93" s="238">
        <v>9223</v>
      </c>
      <c r="L93" s="238">
        <v>5056</v>
      </c>
      <c r="M93" s="238">
        <v>4167</v>
      </c>
      <c r="N93" s="238">
        <v>3429</v>
      </c>
      <c r="O93" s="238">
        <v>3893</v>
      </c>
      <c r="P93" s="286">
        <v>-464</v>
      </c>
      <c r="Q93" s="284"/>
      <c r="R93" s="30"/>
      <c r="S93" s="30"/>
      <c r="T93" s="30"/>
      <c r="U93" s="8"/>
      <c r="V93" s="8"/>
      <c r="W93" s="8"/>
      <c r="X93" s="8"/>
      <c r="Y93" s="8"/>
      <c r="Z93" s="8"/>
      <c r="AA93" s="8"/>
      <c r="AB93" s="8"/>
      <c r="AC93" s="8"/>
      <c r="AD93" s="8"/>
      <c r="AE93" s="8"/>
      <c r="AF93" s="8"/>
      <c r="AG93" s="8"/>
      <c r="AH93" s="8"/>
    </row>
    <row r="94" spans="1:41" s="8" customFormat="1" ht="18.75">
      <c r="A94" s="27">
        <v>86</v>
      </c>
      <c r="B94" s="35" t="s">
        <v>122</v>
      </c>
      <c r="C94" s="29">
        <v>22915.551148999999</v>
      </c>
      <c r="D94" s="29">
        <v>21425.253166999999</v>
      </c>
      <c r="E94" s="29">
        <v>1490.297982</v>
      </c>
      <c r="F94" s="29">
        <v>44340.804315999994</v>
      </c>
      <c r="G94" s="29">
        <v>1379.05</v>
      </c>
      <c r="H94" s="29">
        <v>450.07732099999998</v>
      </c>
      <c r="I94" s="29">
        <v>928.97267899999997</v>
      </c>
      <c r="J94" s="29">
        <v>1829.1273209999999</v>
      </c>
      <c r="K94" s="29">
        <v>3499</v>
      </c>
      <c r="L94" s="29">
        <v>20</v>
      </c>
      <c r="M94" s="29">
        <v>3479</v>
      </c>
      <c r="N94" s="29">
        <v>0</v>
      </c>
      <c r="O94" s="29">
        <v>20</v>
      </c>
      <c r="P94" s="287">
        <v>-20</v>
      </c>
      <c r="Q94" s="284"/>
      <c r="R94" s="30"/>
      <c r="S94" s="30"/>
      <c r="T94" s="30"/>
    </row>
    <row r="95" spans="1:41" s="239" customFormat="1" ht="18.75">
      <c r="A95" s="236">
        <v>87</v>
      </c>
      <c r="B95" s="246" t="s">
        <v>202</v>
      </c>
      <c r="C95" s="238">
        <v>20944.634752999998</v>
      </c>
      <c r="D95" s="238">
        <v>22014.874354</v>
      </c>
      <c r="E95" s="238">
        <v>-1070.2396010000011</v>
      </c>
      <c r="F95" s="238">
        <v>42959.509106999998</v>
      </c>
      <c r="G95" s="238">
        <v>5248.2812780000004</v>
      </c>
      <c r="H95" s="238">
        <v>5303.1929600000003</v>
      </c>
      <c r="I95" s="238">
        <v>-54.911681999999928</v>
      </c>
      <c r="J95" s="238">
        <v>10551.474238000001</v>
      </c>
      <c r="K95" s="238">
        <v>2305</v>
      </c>
      <c r="L95" s="238">
        <v>4254</v>
      </c>
      <c r="M95" s="238">
        <v>-1949</v>
      </c>
      <c r="N95" s="238">
        <v>0</v>
      </c>
      <c r="O95" s="238">
        <v>0</v>
      </c>
      <c r="P95" s="286">
        <v>0</v>
      </c>
      <c r="Q95" s="284"/>
      <c r="R95" s="30"/>
      <c r="S95" s="30"/>
      <c r="T95" s="30"/>
      <c r="U95" s="8"/>
      <c r="V95" s="8"/>
      <c r="W95" s="8"/>
      <c r="X95" s="8"/>
      <c r="Y95" s="8"/>
      <c r="Z95" s="8"/>
      <c r="AA95" s="8"/>
      <c r="AB95" s="8"/>
      <c r="AC95" s="8"/>
      <c r="AD95" s="8"/>
      <c r="AE95" s="8"/>
      <c r="AF95" s="8"/>
      <c r="AG95" s="8"/>
      <c r="AH95" s="8"/>
    </row>
    <row r="96" spans="1:41" s="8" customFormat="1" ht="18.75">
      <c r="A96" s="27">
        <v>88</v>
      </c>
      <c r="B96" s="35" t="s">
        <v>178</v>
      </c>
      <c r="C96" s="29">
        <v>19966.675866000001</v>
      </c>
      <c r="D96" s="29">
        <v>21560.451541999999</v>
      </c>
      <c r="E96" s="29">
        <v>-1593.7756759999975</v>
      </c>
      <c r="F96" s="29">
        <v>41527.127408</v>
      </c>
      <c r="G96" s="29">
        <v>3025.098504</v>
      </c>
      <c r="H96" s="29">
        <v>2359.5139600000002</v>
      </c>
      <c r="I96" s="29">
        <v>665.58454399999982</v>
      </c>
      <c r="J96" s="29">
        <v>5384.6124639999998</v>
      </c>
      <c r="K96" s="29">
        <v>0</v>
      </c>
      <c r="L96" s="29">
        <v>6037</v>
      </c>
      <c r="M96" s="29">
        <v>-6037</v>
      </c>
      <c r="N96" s="29">
        <v>0</v>
      </c>
      <c r="O96" s="29">
        <v>447</v>
      </c>
      <c r="P96" s="287">
        <v>-447</v>
      </c>
      <c r="Q96" s="284"/>
      <c r="R96" s="30"/>
      <c r="S96" s="30"/>
      <c r="T96" s="30"/>
    </row>
    <row r="97" spans="1:41" s="239" customFormat="1" ht="18.75">
      <c r="A97" s="236">
        <v>89</v>
      </c>
      <c r="B97" s="246" t="s">
        <v>165</v>
      </c>
      <c r="C97" s="238">
        <v>18398.603786</v>
      </c>
      <c r="D97" s="238">
        <v>27878.479458000002</v>
      </c>
      <c r="E97" s="238">
        <v>-9479.8756720000019</v>
      </c>
      <c r="F97" s="238">
        <v>46277.083244000001</v>
      </c>
      <c r="G97" s="238">
        <v>1575.2331999999999</v>
      </c>
      <c r="H97" s="238">
        <v>3189.7921809999998</v>
      </c>
      <c r="I97" s="238">
        <v>-1614.5589809999999</v>
      </c>
      <c r="J97" s="238">
        <v>4765.0253809999995</v>
      </c>
      <c r="K97" s="238">
        <v>1915</v>
      </c>
      <c r="L97" s="238">
        <v>8993</v>
      </c>
      <c r="M97" s="238">
        <v>-7078</v>
      </c>
      <c r="N97" s="238">
        <v>1060</v>
      </c>
      <c r="O97" s="238">
        <v>102</v>
      </c>
      <c r="P97" s="286">
        <v>958</v>
      </c>
      <c r="Q97" s="284"/>
      <c r="R97" s="30"/>
      <c r="S97" s="30"/>
      <c r="T97" s="30"/>
      <c r="U97" s="8"/>
      <c r="V97" s="8"/>
      <c r="W97" s="8"/>
      <c r="X97" s="8"/>
      <c r="Y97" s="8"/>
      <c r="Z97" s="8"/>
      <c r="AA97" s="8"/>
      <c r="AB97" s="8"/>
      <c r="AC97" s="8"/>
      <c r="AD97" s="8"/>
      <c r="AE97" s="8"/>
      <c r="AF97" s="8"/>
      <c r="AG97" s="8"/>
      <c r="AH97" s="8"/>
    </row>
    <row r="98" spans="1:41" s="8" customFormat="1" ht="18.75">
      <c r="A98" s="27">
        <v>90</v>
      </c>
      <c r="B98" s="35" t="s">
        <v>200</v>
      </c>
      <c r="C98" s="29">
        <v>17558.403845000001</v>
      </c>
      <c r="D98" s="29">
        <v>21622.546161999999</v>
      </c>
      <c r="E98" s="29">
        <v>-4064.142316999998</v>
      </c>
      <c r="F98" s="29">
        <v>39180.950006999999</v>
      </c>
      <c r="G98" s="29">
        <v>4295.5511990000005</v>
      </c>
      <c r="H98" s="29">
        <v>5097.0361409999996</v>
      </c>
      <c r="I98" s="29">
        <v>-801.48494199999914</v>
      </c>
      <c r="J98" s="29">
        <v>9392.58734</v>
      </c>
      <c r="K98" s="29">
        <v>749</v>
      </c>
      <c r="L98" s="29">
        <v>6995</v>
      </c>
      <c r="M98" s="29">
        <v>-6246</v>
      </c>
      <c r="N98" s="29">
        <v>99</v>
      </c>
      <c r="O98" s="29">
        <v>438</v>
      </c>
      <c r="P98" s="287">
        <v>-339</v>
      </c>
      <c r="Q98" s="284"/>
      <c r="R98" s="30"/>
      <c r="S98" s="30"/>
      <c r="T98" s="30"/>
    </row>
    <row r="99" spans="1:41" s="239" customFormat="1" ht="18.75">
      <c r="A99" s="236">
        <v>91</v>
      </c>
      <c r="B99" s="246" t="s">
        <v>214</v>
      </c>
      <c r="C99" s="238">
        <v>14439.514587</v>
      </c>
      <c r="D99" s="238">
        <v>12979.010399000001</v>
      </c>
      <c r="E99" s="238">
        <v>1460.504187999999</v>
      </c>
      <c r="F99" s="238">
        <v>27418.524986</v>
      </c>
      <c r="G99" s="238">
        <v>2046.5612100000001</v>
      </c>
      <c r="H99" s="238">
        <v>2399.1995579999998</v>
      </c>
      <c r="I99" s="238">
        <v>-352.63834799999972</v>
      </c>
      <c r="J99" s="238">
        <v>4445.7607680000001</v>
      </c>
      <c r="K99" s="238">
        <v>0</v>
      </c>
      <c r="L99" s="238">
        <v>57</v>
      </c>
      <c r="M99" s="238">
        <v>-57</v>
      </c>
      <c r="N99" s="238">
        <v>0</v>
      </c>
      <c r="O99" s="238">
        <v>0</v>
      </c>
      <c r="P99" s="286">
        <v>0</v>
      </c>
      <c r="Q99" s="284"/>
      <c r="R99" s="30"/>
      <c r="S99" s="30"/>
      <c r="T99" s="30"/>
      <c r="U99" s="8"/>
      <c r="V99" s="8"/>
      <c r="W99" s="8"/>
      <c r="X99" s="8"/>
      <c r="Y99" s="8"/>
      <c r="Z99" s="8"/>
      <c r="AA99" s="8"/>
      <c r="AB99" s="8"/>
      <c r="AC99" s="8"/>
      <c r="AD99" s="8"/>
      <c r="AE99" s="8"/>
      <c r="AF99" s="8"/>
      <c r="AG99" s="8"/>
      <c r="AH99" s="8"/>
    </row>
    <row r="100" spans="1:41" s="8" customFormat="1" ht="18.75">
      <c r="A100" s="27">
        <v>92</v>
      </c>
      <c r="B100" s="36" t="s">
        <v>156</v>
      </c>
      <c r="C100" s="29">
        <v>13455.929533</v>
      </c>
      <c r="D100" s="29">
        <v>13010.710379</v>
      </c>
      <c r="E100" s="29">
        <v>445.21915400000034</v>
      </c>
      <c r="F100" s="29">
        <v>26466.639911999999</v>
      </c>
      <c r="G100" s="29">
        <v>2062.1680000000001</v>
      </c>
      <c r="H100" s="29">
        <v>2096.4059999999999</v>
      </c>
      <c r="I100" s="29">
        <v>-34.237999999999829</v>
      </c>
      <c r="J100" s="29">
        <v>4158.5740000000005</v>
      </c>
      <c r="K100" s="29">
        <v>635</v>
      </c>
      <c r="L100" s="29">
        <v>2435</v>
      </c>
      <c r="M100" s="29">
        <v>-1800</v>
      </c>
      <c r="N100" s="29">
        <v>0</v>
      </c>
      <c r="O100" s="29">
        <v>22</v>
      </c>
      <c r="P100" s="287">
        <v>-22</v>
      </c>
      <c r="Q100" s="284"/>
      <c r="R100" s="30"/>
      <c r="S100" s="30"/>
      <c r="T100" s="30"/>
    </row>
    <row r="101" spans="1:41" s="239" customFormat="1" ht="18.75">
      <c r="A101" s="236">
        <v>93</v>
      </c>
      <c r="B101" s="237" t="s">
        <v>370</v>
      </c>
      <c r="C101" s="238">
        <v>0</v>
      </c>
      <c r="D101" s="238">
        <v>0</v>
      </c>
      <c r="E101" s="238">
        <v>0</v>
      </c>
      <c r="F101" s="238">
        <v>0</v>
      </c>
      <c r="G101" s="238">
        <v>0</v>
      </c>
      <c r="H101" s="238">
        <v>0</v>
      </c>
      <c r="I101" s="238">
        <v>0</v>
      </c>
      <c r="J101" s="238">
        <v>0</v>
      </c>
      <c r="K101" s="238">
        <v>5020</v>
      </c>
      <c r="L101" s="238">
        <v>0</v>
      </c>
      <c r="M101" s="238">
        <v>5020</v>
      </c>
      <c r="N101" s="238">
        <v>0</v>
      </c>
      <c r="O101" s="238">
        <v>0</v>
      </c>
      <c r="P101" s="286">
        <v>0</v>
      </c>
      <c r="Q101" s="284"/>
      <c r="R101" s="30"/>
      <c r="S101" s="30"/>
      <c r="T101" s="30"/>
      <c r="U101" s="8"/>
      <c r="V101" s="8"/>
      <c r="W101" s="8"/>
      <c r="X101" s="8"/>
      <c r="Y101" s="8"/>
      <c r="Z101" s="8"/>
      <c r="AA101" s="8"/>
      <c r="AB101" s="8"/>
      <c r="AC101" s="8"/>
      <c r="AD101" s="8"/>
      <c r="AE101" s="8"/>
      <c r="AF101" s="8"/>
      <c r="AG101" s="8"/>
      <c r="AH101" s="8"/>
    </row>
    <row r="102" spans="1:41" s="273" customFormat="1" ht="21">
      <c r="A102" s="279" t="s">
        <v>344</v>
      </c>
      <c r="B102" s="280"/>
      <c r="C102" s="278">
        <v>4320595</v>
      </c>
      <c r="D102" s="278">
        <v>4026622</v>
      </c>
      <c r="E102" s="278">
        <v>293973</v>
      </c>
      <c r="F102" s="278">
        <v>8347217</v>
      </c>
      <c r="G102" s="278">
        <v>668534</v>
      </c>
      <c r="H102" s="278">
        <v>574332</v>
      </c>
      <c r="I102" s="278">
        <v>94202</v>
      </c>
      <c r="J102" s="278">
        <v>1242866</v>
      </c>
      <c r="K102" s="278">
        <v>702850</v>
      </c>
      <c r="L102" s="278">
        <v>469560</v>
      </c>
      <c r="M102" s="278">
        <v>233289</v>
      </c>
      <c r="N102" s="278">
        <v>169609</v>
      </c>
      <c r="O102" s="278">
        <v>52920</v>
      </c>
      <c r="P102" s="288">
        <v>116689</v>
      </c>
      <c r="Q102" s="283"/>
      <c r="R102" s="272"/>
      <c r="S102" s="272"/>
      <c r="T102" s="272"/>
      <c r="U102" s="272"/>
      <c r="V102" s="272"/>
      <c r="W102" s="272"/>
      <c r="X102" s="272"/>
      <c r="Y102" s="272"/>
      <c r="Z102" s="272"/>
      <c r="AA102" s="272"/>
      <c r="AB102" s="272"/>
      <c r="AC102" s="272"/>
      <c r="AD102" s="272"/>
      <c r="AE102" s="272"/>
      <c r="AF102" s="272"/>
      <c r="AG102" s="272"/>
      <c r="AH102" s="272"/>
      <c r="AI102" s="272"/>
      <c r="AJ102" s="272"/>
      <c r="AK102" s="272"/>
      <c r="AL102" s="272"/>
      <c r="AM102" s="272"/>
      <c r="AN102" s="272"/>
      <c r="AO102" s="272"/>
    </row>
    <row r="103" spans="1:41" s="281" customFormat="1" ht="21.75" thickBot="1">
      <c r="A103" s="347" t="s">
        <v>345</v>
      </c>
      <c r="B103" s="348"/>
      <c r="C103" s="289">
        <f t="shared" ref="C103:I103" si="0">SUM(C31+C39+C46+C48+C102)</f>
        <v>7962102.1453880006</v>
      </c>
      <c r="D103" s="289">
        <f t="shared" si="0"/>
        <v>7672710.718866</v>
      </c>
      <c r="E103" s="289">
        <f t="shared" si="0"/>
        <v>289392.6753019999</v>
      </c>
      <c r="F103" s="289">
        <f t="shared" si="0"/>
        <v>15634813.113033999</v>
      </c>
      <c r="G103" s="289">
        <f t="shared" si="0"/>
        <v>1475106.2644229999</v>
      </c>
      <c r="H103" s="289">
        <f t="shared" si="0"/>
        <v>1351963.5064229998</v>
      </c>
      <c r="I103" s="289">
        <f t="shared" si="0"/>
        <v>123142.75799999999</v>
      </c>
      <c r="J103" s="289">
        <f t="shared" ref="J103:P103" si="1">SUM(J31+J39+J46+J48+J102)</f>
        <v>2827069.7708459999</v>
      </c>
      <c r="K103" s="289">
        <f t="shared" si="1"/>
        <v>32993627.352409001</v>
      </c>
      <c r="L103" s="289">
        <f t="shared" si="1"/>
        <v>24851710.499123</v>
      </c>
      <c r="M103" s="289">
        <f t="shared" si="1"/>
        <v>8141915.853286</v>
      </c>
      <c r="N103" s="289">
        <f t="shared" si="1"/>
        <v>4012580.8190029999</v>
      </c>
      <c r="O103" s="289">
        <f t="shared" si="1"/>
        <v>2768486.2296580002</v>
      </c>
      <c r="P103" s="290">
        <f t="shared" si="1"/>
        <v>1241829.0371099999</v>
      </c>
      <c r="Q103" s="283"/>
      <c r="R103" s="272"/>
      <c r="S103" s="272"/>
      <c r="T103" s="272"/>
      <c r="U103" s="272"/>
      <c r="V103" s="272"/>
      <c r="W103" s="272"/>
      <c r="X103" s="272"/>
      <c r="Y103" s="272"/>
      <c r="Z103" s="272"/>
      <c r="AA103" s="272"/>
      <c r="AB103" s="272"/>
      <c r="AC103" s="272"/>
      <c r="AD103" s="272"/>
      <c r="AE103" s="272"/>
      <c r="AF103" s="272"/>
      <c r="AG103" s="272"/>
      <c r="AH103" s="272"/>
      <c r="AI103" s="272"/>
      <c r="AJ103" s="272"/>
      <c r="AK103" s="272"/>
      <c r="AL103" s="272"/>
      <c r="AM103" s="272"/>
      <c r="AN103" s="272"/>
      <c r="AO103" s="272"/>
    </row>
    <row r="104" spans="1:41" ht="19.5">
      <c r="A104" s="230"/>
      <c r="B104" s="37" t="s">
        <v>380</v>
      </c>
      <c r="C104" s="231"/>
      <c r="D104" s="231"/>
      <c r="E104" s="231"/>
      <c r="F104" s="231"/>
      <c r="G104" s="231"/>
      <c r="H104" s="231"/>
      <c r="I104" s="231"/>
      <c r="J104" s="231"/>
      <c r="K104" s="231"/>
      <c r="L104" s="231"/>
    </row>
  </sheetData>
  <sortState ref="A49:P101">
    <sortCondition descending="1" ref="C49:C101"/>
  </sortState>
  <mergeCells count="14">
    <mergeCell ref="A103:B103"/>
    <mergeCell ref="A48:B48"/>
    <mergeCell ref="A1:P1"/>
    <mergeCell ref="A46:B46"/>
    <mergeCell ref="A2:A4"/>
    <mergeCell ref="B2:B4"/>
    <mergeCell ref="C2:J2"/>
    <mergeCell ref="K2:P2"/>
    <mergeCell ref="C3:F3"/>
    <mergeCell ref="G3:J3"/>
    <mergeCell ref="K3:M3"/>
    <mergeCell ref="N3:P3"/>
    <mergeCell ref="A31:B31"/>
    <mergeCell ref="A39:B39"/>
  </mergeCells>
  <printOptions horizontalCentered="1"/>
  <pageMargins left="0" right="0" top="0" bottom="0" header="0" footer="0"/>
  <pageSetup paperSize="9" scale="53"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BU114"/>
  <sheetViews>
    <sheetView rightToLeft="1" tabSelected="1" zoomScale="90" zoomScaleNormal="90" workbookViewId="0">
      <selection activeCell="G16" sqref="G16"/>
    </sheetView>
  </sheetViews>
  <sheetFormatPr defaultRowHeight="14.25"/>
  <cols>
    <col min="1" max="1" width="4" bestFit="1" customWidth="1"/>
    <col min="2" max="2" width="30.5" customWidth="1"/>
    <col min="3" max="5" width="9" hidden="1" customWidth="1"/>
    <col min="6" max="6" width="16.125" customWidth="1"/>
    <col min="7" max="7" width="16" customWidth="1"/>
    <col min="8" max="8" width="15.125" style="12" customWidth="1"/>
    <col min="9" max="9" width="10.75" style="11" bestFit="1" customWidth="1"/>
    <col min="10" max="10" width="11.5" style="11" customWidth="1"/>
    <col min="11" max="11" width="13.125" customWidth="1"/>
    <col min="12" max="13" width="15.375" customWidth="1"/>
    <col min="14" max="14" width="9.875" style="126" customWidth="1"/>
    <col min="15" max="15" width="9" style="120"/>
    <col min="16" max="16" width="10.875" style="23" bestFit="1" customWidth="1"/>
    <col min="17" max="73" width="9" style="23"/>
    <col min="251" max="251" width="4" bestFit="1" customWidth="1"/>
    <col min="252" max="252" width="27.875" customWidth="1"/>
    <col min="253" max="255" width="0" hidden="1" customWidth="1"/>
    <col min="256" max="256" width="6.875" customWidth="1"/>
    <col min="257" max="257" width="16.125" customWidth="1"/>
    <col min="258" max="258" width="7.375" customWidth="1"/>
    <col min="259" max="259" width="16" customWidth="1"/>
    <col min="260" max="261" width="9" customWidth="1"/>
    <col min="262" max="262" width="15.125" customWidth="1"/>
    <col min="263" max="263" width="10.75" bestFit="1" customWidth="1"/>
    <col min="264" max="264" width="10.125" customWidth="1"/>
    <col min="265" max="265" width="13.125" customWidth="1"/>
    <col min="266" max="266" width="6.75" customWidth="1"/>
    <col min="267" max="267" width="15.375" customWidth="1"/>
    <col min="268" max="268" width="6.75" customWidth="1"/>
    <col min="269" max="269" width="15.375" customWidth="1"/>
    <col min="270" max="270" width="9.875" customWidth="1"/>
    <col min="507" max="507" width="4" bestFit="1" customWidth="1"/>
    <col min="508" max="508" width="27.875" customWidth="1"/>
    <col min="509" max="511" width="0" hidden="1" customWidth="1"/>
    <col min="512" max="512" width="6.875" customWidth="1"/>
    <col min="513" max="513" width="16.125" customWidth="1"/>
    <col min="514" max="514" width="7.375" customWidth="1"/>
    <col min="515" max="515" width="16" customWidth="1"/>
    <col min="516" max="517" width="9" customWidth="1"/>
    <col min="518" max="518" width="15.125" customWidth="1"/>
    <col min="519" max="519" width="10.75" bestFit="1" customWidth="1"/>
    <col min="520" max="520" width="10.125" customWidth="1"/>
    <col min="521" max="521" width="13.125" customWidth="1"/>
    <col min="522" max="522" width="6.75" customWidth="1"/>
    <col min="523" max="523" width="15.375" customWidth="1"/>
    <col min="524" max="524" width="6.75" customWidth="1"/>
    <col min="525" max="525" width="15.375" customWidth="1"/>
    <col min="526" max="526" width="9.875" customWidth="1"/>
    <col min="763" max="763" width="4" bestFit="1" customWidth="1"/>
    <col min="764" max="764" width="27.875" customWidth="1"/>
    <col min="765" max="767" width="0" hidden="1" customWidth="1"/>
    <col min="768" max="768" width="6.875" customWidth="1"/>
    <col min="769" max="769" width="16.125" customWidth="1"/>
    <col min="770" max="770" width="7.375" customWidth="1"/>
    <col min="771" max="771" width="16" customWidth="1"/>
    <col min="772" max="773" width="9" customWidth="1"/>
    <col min="774" max="774" width="15.125" customWidth="1"/>
    <col min="775" max="775" width="10.75" bestFit="1" customWidth="1"/>
    <col min="776" max="776" width="10.125" customWidth="1"/>
    <col min="777" max="777" width="13.125" customWidth="1"/>
    <col min="778" max="778" width="6.75" customWidth="1"/>
    <col min="779" max="779" width="15.375" customWidth="1"/>
    <col min="780" max="780" width="6.75" customWidth="1"/>
    <col min="781" max="781" width="15.375" customWidth="1"/>
    <col min="782" max="782" width="9.875" customWidth="1"/>
    <col min="1019" max="1019" width="4" bestFit="1" customWidth="1"/>
    <col min="1020" max="1020" width="27.875" customWidth="1"/>
    <col min="1021" max="1023" width="0" hidden="1" customWidth="1"/>
    <col min="1024" max="1024" width="6.875" customWidth="1"/>
    <col min="1025" max="1025" width="16.125" customWidth="1"/>
    <col min="1026" max="1026" width="7.375" customWidth="1"/>
    <col min="1027" max="1027" width="16" customWidth="1"/>
    <col min="1028" max="1029" width="9" customWidth="1"/>
    <col min="1030" max="1030" width="15.125" customWidth="1"/>
    <col min="1031" max="1031" width="10.75" bestFit="1" customWidth="1"/>
    <col min="1032" max="1032" width="10.125" customWidth="1"/>
    <col min="1033" max="1033" width="13.125" customWidth="1"/>
    <col min="1034" max="1034" width="6.75" customWidth="1"/>
    <col min="1035" max="1035" width="15.375" customWidth="1"/>
    <col min="1036" max="1036" width="6.75" customWidth="1"/>
    <col min="1037" max="1037" width="15.375" customWidth="1"/>
    <col min="1038" max="1038" width="9.875" customWidth="1"/>
    <col min="1275" max="1275" width="4" bestFit="1" customWidth="1"/>
    <col min="1276" max="1276" width="27.875" customWidth="1"/>
    <col min="1277" max="1279" width="0" hidden="1" customWidth="1"/>
    <col min="1280" max="1280" width="6.875" customWidth="1"/>
    <col min="1281" max="1281" width="16.125" customWidth="1"/>
    <col min="1282" max="1282" width="7.375" customWidth="1"/>
    <col min="1283" max="1283" width="16" customWidth="1"/>
    <col min="1284" max="1285" width="9" customWidth="1"/>
    <col min="1286" max="1286" width="15.125" customWidth="1"/>
    <col min="1287" max="1287" width="10.75" bestFit="1" customWidth="1"/>
    <col min="1288" max="1288" width="10.125" customWidth="1"/>
    <col min="1289" max="1289" width="13.125" customWidth="1"/>
    <col min="1290" max="1290" width="6.75" customWidth="1"/>
    <col min="1291" max="1291" width="15.375" customWidth="1"/>
    <col min="1292" max="1292" width="6.75" customWidth="1"/>
    <col min="1293" max="1293" width="15.375" customWidth="1"/>
    <col min="1294" max="1294" width="9.875" customWidth="1"/>
    <col min="1531" max="1531" width="4" bestFit="1" customWidth="1"/>
    <col min="1532" max="1532" width="27.875" customWidth="1"/>
    <col min="1533" max="1535" width="0" hidden="1" customWidth="1"/>
    <col min="1536" max="1536" width="6.875" customWidth="1"/>
    <col min="1537" max="1537" width="16.125" customWidth="1"/>
    <col min="1538" max="1538" width="7.375" customWidth="1"/>
    <col min="1539" max="1539" width="16" customWidth="1"/>
    <col min="1540" max="1541" width="9" customWidth="1"/>
    <col min="1542" max="1542" width="15.125" customWidth="1"/>
    <col min="1543" max="1543" width="10.75" bestFit="1" customWidth="1"/>
    <col min="1544" max="1544" width="10.125" customWidth="1"/>
    <col min="1545" max="1545" width="13.125" customWidth="1"/>
    <col min="1546" max="1546" width="6.75" customWidth="1"/>
    <col min="1547" max="1547" width="15.375" customWidth="1"/>
    <col min="1548" max="1548" width="6.75" customWidth="1"/>
    <col min="1549" max="1549" width="15.375" customWidth="1"/>
    <col min="1550" max="1550" width="9.875" customWidth="1"/>
    <col min="1787" max="1787" width="4" bestFit="1" customWidth="1"/>
    <col min="1788" max="1788" width="27.875" customWidth="1"/>
    <col min="1789" max="1791" width="0" hidden="1" customWidth="1"/>
    <col min="1792" max="1792" width="6.875" customWidth="1"/>
    <col min="1793" max="1793" width="16.125" customWidth="1"/>
    <col min="1794" max="1794" width="7.375" customWidth="1"/>
    <col min="1795" max="1795" width="16" customWidth="1"/>
    <col min="1796" max="1797" width="9" customWidth="1"/>
    <col min="1798" max="1798" width="15.125" customWidth="1"/>
    <col min="1799" max="1799" width="10.75" bestFit="1" customWidth="1"/>
    <col min="1800" max="1800" width="10.125" customWidth="1"/>
    <col min="1801" max="1801" width="13.125" customWidth="1"/>
    <col min="1802" max="1802" width="6.75" customWidth="1"/>
    <col min="1803" max="1803" width="15.375" customWidth="1"/>
    <col min="1804" max="1804" width="6.75" customWidth="1"/>
    <col min="1805" max="1805" width="15.375" customWidth="1"/>
    <col min="1806" max="1806" width="9.875" customWidth="1"/>
    <col min="2043" max="2043" width="4" bestFit="1" customWidth="1"/>
    <col min="2044" max="2044" width="27.875" customWidth="1"/>
    <col min="2045" max="2047" width="0" hidden="1" customWidth="1"/>
    <col min="2048" max="2048" width="6.875" customWidth="1"/>
    <col min="2049" max="2049" width="16.125" customWidth="1"/>
    <col min="2050" max="2050" width="7.375" customWidth="1"/>
    <col min="2051" max="2051" width="16" customWidth="1"/>
    <col min="2052" max="2053" width="9" customWidth="1"/>
    <col min="2054" max="2054" width="15.125" customWidth="1"/>
    <col min="2055" max="2055" width="10.75" bestFit="1" customWidth="1"/>
    <col min="2056" max="2056" width="10.125" customWidth="1"/>
    <col min="2057" max="2057" width="13.125" customWidth="1"/>
    <col min="2058" max="2058" width="6.75" customWidth="1"/>
    <col min="2059" max="2059" width="15.375" customWidth="1"/>
    <col min="2060" max="2060" width="6.75" customWidth="1"/>
    <col min="2061" max="2061" width="15.375" customWidth="1"/>
    <col min="2062" max="2062" width="9.875" customWidth="1"/>
    <col min="2299" max="2299" width="4" bestFit="1" customWidth="1"/>
    <col min="2300" max="2300" width="27.875" customWidth="1"/>
    <col min="2301" max="2303" width="0" hidden="1" customWidth="1"/>
    <col min="2304" max="2304" width="6.875" customWidth="1"/>
    <col min="2305" max="2305" width="16.125" customWidth="1"/>
    <col min="2306" max="2306" width="7.375" customWidth="1"/>
    <col min="2307" max="2307" width="16" customWidth="1"/>
    <col min="2308" max="2309" width="9" customWidth="1"/>
    <col min="2310" max="2310" width="15.125" customWidth="1"/>
    <col min="2311" max="2311" width="10.75" bestFit="1" customWidth="1"/>
    <col min="2312" max="2312" width="10.125" customWidth="1"/>
    <col min="2313" max="2313" width="13.125" customWidth="1"/>
    <col min="2314" max="2314" width="6.75" customWidth="1"/>
    <col min="2315" max="2315" width="15.375" customWidth="1"/>
    <col min="2316" max="2316" width="6.75" customWidth="1"/>
    <col min="2317" max="2317" width="15.375" customWidth="1"/>
    <col min="2318" max="2318" width="9.875" customWidth="1"/>
    <col min="2555" max="2555" width="4" bestFit="1" customWidth="1"/>
    <col min="2556" max="2556" width="27.875" customWidth="1"/>
    <col min="2557" max="2559" width="0" hidden="1" customWidth="1"/>
    <col min="2560" max="2560" width="6.875" customWidth="1"/>
    <col min="2561" max="2561" width="16.125" customWidth="1"/>
    <col min="2562" max="2562" width="7.375" customWidth="1"/>
    <col min="2563" max="2563" width="16" customWidth="1"/>
    <col min="2564" max="2565" width="9" customWidth="1"/>
    <col min="2566" max="2566" width="15.125" customWidth="1"/>
    <col min="2567" max="2567" width="10.75" bestFit="1" customWidth="1"/>
    <col min="2568" max="2568" width="10.125" customWidth="1"/>
    <col min="2569" max="2569" width="13.125" customWidth="1"/>
    <col min="2570" max="2570" width="6.75" customWidth="1"/>
    <col min="2571" max="2571" width="15.375" customWidth="1"/>
    <col min="2572" max="2572" width="6.75" customWidth="1"/>
    <col min="2573" max="2573" width="15.375" customWidth="1"/>
    <col min="2574" max="2574" width="9.875" customWidth="1"/>
    <col min="2811" max="2811" width="4" bestFit="1" customWidth="1"/>
    <col min="2812" max="2812" width="27.875" customWidth="1"/>
    <col min="2813" max="2815" width="0" hidden="1" customWidth="1"/>
    <col min="2816" max="2816" width="6.875" customWidth="1"/>
    <col min="2817" max="2817" width="16.125" customWidth="1"/>
    <col min="2818" max="2818" width="7.375" customWidth="1"/>
    <col min="2819" max="2819" width="16" customWidth="1"/>
    <col min="2820" max="2821" width="9" customWidth="1"/>
    <col min="2822" max="2822" width="15.125" customWidth="1"/>
    <col min="2823" max="2823" width="10.75" bestFit="1" customWidth="1"/>
    <col min="2824" max="2824" width="10.125" customWidth="1"/>
    <col min="2825" max="2825" width="13.125" customWidth="1"/>
    <col min="2826" max="2826" width="6.75" customWidth="1"/>
    <col min="2827" max="2827" width="15.375" customWidth="1"/>
    <col min="2828" max="2828" width="6.75" customWidth="1"/>
    <col min="2829" max="2829" width="15.375" customWidth="1"/>
    <col min="2830" max="2830" width="9.875" customWidth="1"/>
    <col min="3067" max="3067" width="4" bestFit="1" customWidth="1"/>
    <col min="3068" max="3068" width="27.875" customWidth="1"/>
    <col min="3069" max="3071" width="0" hidden="1" customWidth="1"/>
    <col min="3072" max="3072" width="6.875" customWidth="1"/>
    <col min="3073" max="3073" width="16.125" customWidth="1"/>
    <col min="3074" max="3074" width="7.375" customWidth="1"/>
    <col min="3075" max="3075" width="16" customWidth="1"/>
    <col min="3076" max="3077" width="9" customWidth="1"/>
    <col min="3078" max="3078" width="15.125" customWidth="1"/>
    <col min="3079" max="3079" width="10.75" bestFit="1" customWidth="1"/>
    <col min="3080" max="3080" width="10.125" customWidth="1"/>
    <col min="3081" max="3081" width="13.125" customWidth="1"/>
    <col min="3082" max="3082" width="6.75" customWidth="1"/>
    <col min="3083" max="3083" width="15.375" customWidth="1"/>
    <col min="3084" max="3084" width="6.75" customWidth="1"/>
    <col min="3085" max="3085" width="15.375" customWidth="1"/>
    <col min="3086" max="3086" width="9.875" customWidth="1"/>
    <col min="3323" max="3323" width="4" bestFit="1" customWidth="1"/>
    <col min="3324" max="3324" width="27.875" customWidth="1"/>
    <col min="3325" max="3327" width="0" hidden="1" customWidth="1"/>
    <col min="3328" max="3328" width="6.875" customWidth="1"/>
    <col min="3329" max="3329" width="16.125" customWidth="1"/>
    <col min="3330" max="3330" width="7.375" customWidth="1"/>
    <col min="3331" max="3331" width="16" customWidth="1"/>
    <col min="3332" max="3333" width="9" customWidth="1"/>
    <col min="3334" max="3334" width="15.125" customWidth="1"/>
    <col min="3335" max="3335" width="10.75" bestFit="1" customWidth="1"/>
    <col min="3336" max="3336" width="10.125" customWidth="1"/>
    <col min="3337" max="3337" width="13.125" customWidth="1"/>
    <col min="3338" max="3338" width="6.75" customWidth="1"/>
    <col min="3339" max="3339" width="15.375" customWidth="1"/>
    <col min="3340" max="3340" width="6.75" customWidth="1"/>
    <col min="3341" max="3341" width="15.375" customWidth="1"/>
    <col min="3342" max="3342" width="9.875" customWidth="1"/>
    <col min="3579" max="3579" width="4" bestFit="1" customWidth="1"/>
    <col min="3580" max="3580" width="27.875" customWidth="1"/>
    <col min="3581" max="3583" width="0" hidden="1" customWidth="1"/>
    <col min="3584" max="3584" width="6.875" customWidth="1"/>
    <col min="3585" max="3585" width="16.125" customWidth="1"/>
    <col min="3586" max="3586" width="7.375" customWidth="1"/>
    <col min="3587" max="3587" width="16" customWidth="1"/>
    <col min="3588" max="3589" width="9" customWidth="1"/>
    <col min="3590" max="3590" width="15.125" customWidth="1"/>
    <col min="3591" max="3591" width="10.75" bestFit="1" customWidth="1"/>
    <col min="3592" max="3592" width="10.125" customWidth="1"/>
    <col min="3593" max="3593" width="13.125" customWidth="1"/>
    <col min="3594" max="3594" width="6.75" customWidth="1"/>
    <col min="3595" max="3595" width="15.375" customWidth="1"/>
    <col min="3596" max="3596" width="6.75" customWidth="1"/>
    <col min="3597" max="3597" width="15.375" customWidth="1"/>
    <col min="3598" max="3598" width="9.875" customWidth="1"/>
    <col min="3835" max="3835" width="4" bestFit="1" customWidth="1"/>
    <col min="3836" max="3836" width="27.875" customWidth="1"/>
    <col min="3837" max="3839" width="0" hidden="1" customWidth="1"/>
    <col min="3840" max="3840" width="6.875" customWidth="1"/>
    <col min="3841" max="3841" width="16.125" customWidth="1"/>
    <col min="3842" max="3842" width="7.375" customWidth="1"/>
    <col min="3843" max="3843" width="16" customWidth="1"/>
    <col min="3844" max="3845" width="9" customWidth="1"/>
    <col min="3846" max="3846" width="15.125" customWidth="1"/>
    <col min="3847" max="3847" width="10.75" bestFit="1" customWidth="1"/>
    <col min="3848" max="3848" width="10.125" customWidth="1"/>
    <col min="3849" max="3849" width="13.125" customWidth="1"/>
    <col min="3850" max="3850" width="6.75" customWidth="1"/>
    <col min="3851" max="3851" width="15.375" customWidth="1"/>
    <col min="3852" max="3852" width="6.75" customWidth="1"/>
    <col min="3853" max="3853" width="15.375" customWidth="1"/>
    <col min="3854" max="3854" width="9.875" customWidth="1"/>
    <col min="4091" max="4091" width="4" bestFit="1" customWidth="1"/>
    <col min="4092" max="4092" width="27.875" customWidth="1"/>
    <col min="4093" max="4095" width="0" hidden="1" customWidth="1"/>
    <col min="4096" max="4096" width="6.875" customWidth="1"/>
    <col min="4097" max="4097" width="16.125" customWidth="1"/>
    <col min="4098" max="4098" width="7.375" customWidth="1"/>
    <col min="4099" max="4099" width="16" customWidth="1"/>
    <col min="4100" max="4101" width="9" customWidth="1"/>
    <col min="4102" max="4102" width="15.125" customWidth="1"/>
    <col min="4103" max="4103" width="10.75" bestFit="1" customWidth="1"/>
    <col min="4104" max="4104" width="10.125" customWidth="1"/>
    <col min="4105" max="4105" width="13.125" customWidth="1"/>
    <col min="4106" max="4106" width="6.75" customWidth="1"/>
    <col min="4107" max="4107" width="15.375" customWidth="1"/>
    <col min="4108" max="4108" width="6.75" customWidth="1"/>
    <col min="4109" max="4109" width="15.375" customWidth="1"/>
    <col min="4110" max="4110" width="9.875" customWidth="1"/>
    <col min="4347" max="4347" width="4" bestFit="1" customWidth="1"/>
    <col min="4348" max="4348" width="27.875" customWidth="1"/>
    <col min="4349" max="4351" width="0" hidden="1" customWidth="1"/>
    <col min="4352" max="4352" width="6.875" customWidth="1"/>
    <col min="4353" max="4353" width="16.125" customWidth="1"/>
    <col min="4354" max="4354" width="7.375" customWidth="1"/>
    <col min="4355" max="4355" width="16" customWidth="1"/>
    <col min="4356" max="4357" width="9" customWidth="1"/>
    <col min="4358" max="4358" width="15.125" customWidth="1"/>
    <col min="4359" max="4359" width="10.75" bestFit="1" customWidth="1"/>
    <col min="4360" max="4360" width="10.125" customWidth="1"/>
    <col min="4361" max="4361" width="13.125" customWidth="1"/>
    <col min="4362" max="4362" width="6.75" customWidth="1"/>
    <col min="4363" max="4363" width="15.375" customWidth="1"/>
    <col min="4364" max="4364" width="6.75" customWidth="1"/>
    <col min="4365" max="4365" width="15.375" customWidth="1"/>
    <col min="4366" max="4366" width="9.875" customWidth="1"/>
    <col min="4603" max="4603" width="4" bestFit="1" customWidth="1"/>
    <col min="4604" max="4604" width="27.875" customWidth="1"/>
    <col min="4605" max="4607" width="0" hidden="1" customWidth="1"/>
    <col min="4608" max="4608" width="6.875" customWidth="1"/>
    <col min="4609" max="4609" width="16.125" customWidth="1"/>
    <col min="4610" max="4610" width="7.375" customWidth="1"/>
    <col min="4611" max="4611" width="16" customWidth="1"/>
    <col min="4612" max="4613" width="9" customWidth="1"/>
    <col min="4614" max="4614" width="15.125" customWidth="1"/>
    <col min="4615" max="4615" width="10.75" bestFit="1" customWidth="1"/>
    <col min="4616" max="4616" width="10.125" customWidth="1"/>
    <col min="4617" max="4617" width="13.125" customWidth="1"/>
    <col min="4618" max="4618" width="6.75" customWidth="1"/>
    <col min="4619" max="4619" width="15.375" customWidth="1"/>
    <col min="4620" max="4620" width="6.75" customWidth="1"/>
    <col min="4621" max="4621" width="15.375" customWidth="1"/>
    <col min="4622" max="4622" width="9.875" customWidth="1"/>
    <col min="4859" max="4859" width="4" bestFit="1" customWidth="1"/>
    <col min="4860" max="4860" width="27.875" customWidth="1"/>
    <col min="4861" max="4863" width="0" hidden="1" customWidth="1"/>
    <col min="4864" max="4864" width="6.875" customWidth="1"/>
    <col min="4865" max="4865" width="16.125" customWidth="1"/>
    <col min="4866" max="4866" width="7.375" customWidth="1"/>
    <col min="4867" max="4867" width="16" customWidth="1"/>
    <col min="4868" max="4869" width="9" customWidth="1"/>
    <col min="4870" max="4870" width="15.125" customWidth="1"/>
    <col min="4871" max="4871" width="10.75" bestFit="1" customWidth="1"/>
    <col min="4872" max="4872" width="10.125" customWidth="1"/>
    <col min="4873" max="4873" width="13.125" customWidth="1"/>
    <col min="4874" max="4874" width="6.75" customWidth="1"/>
    <col min="4875" max="4875" width="15.375" customWidth="1"/>
    <col min="4876" max="4876" width="6.75" customWidth="1"/>
    <col min="4877" max="4877" width="15.375" customWidth="1"/>
    <col min="4878" max="4878" width="9.875" customWidth="1"/>
    <col min="5115" max="5115" width="4" bestFit="1" customWidth="1"/>
    <col min="5116" max="5116" width="27.875" customWidth="1"/>
    <col min="5117" max="5119" width="0" hidden="1" customWidth="1"/>
    <col min="5120" max="5120" width="6.875" customWidth="1"/>
    <col min="5121" max="5121" width="16.125" customWidth="1"/>
    <col min="5122" max="5122" width="7.375" customWidth="1"/>
    <col min="5123" max="5123" width="16" customWidth="1"/>
    <col min="5124" max="5125" width="9" customWidth="1"/>
    <col min="5126" max="5126" width="15.125" customWidth="1"/>
    <col min="5127" max="5127" width="10.75" bestFit="1" customWidth="1"/>
    <col min="5128" max="5128" width="10.125" customWidth="1"/>
    <col min="5129" max="5129" width="13.125" customWidth="1"/>
    <col min="5130" max="5130" width="6.75" customWidth="1"/>
    <col min="5131" max="5131" width="15.375" customWidth="1"/>
    <col min="5132" max="5132" width="6.75" customWidth="1"/>
    <col min="5133" max="5133" width="15.375" customWidth="1"/>
    <col min="5134" max="5134" width="9.875" customWidth="1"/>
    <col min="5371" max="5371" width="4" bestFit="1" customWidth="1"/>
    <col min="5372" max="5372" width="27.875" customWidth="1"/>
    <col min="5373" max="5375" width="0" hidden="1" customWidth="1"/>
    <col min="5376" max="5376" width="6.875" customWidth="1"/>
    <col min="5377" max="5377" width="16.125" customWidth="1"/>
    <col min="5378" max="5378" width="7.375" customWidth="1"/>
    <col min="5379" max="5379" width="16" customWidth="1"/>
    <col min="5380" max="5381" width="9" customWidth="1"/>
    <col min="5382" max="5382" width="15.125" customWidth="1"/>
    <col min="5383" max="5383" width="10.75" bestFit="1" customWidth="1"/>
    <col min="5384" max="5384" width="10.125" customWidth="1"/>
    <col min="5385" max="5385" width="13.125" customWidth="1"/>
    <col min="5386" max="5386" width="6.75" customWidth="1"/>
    <col min="5387" max="5387" width="15.375" customWidth="1"/>
    <col min="5388" max="5388" width="6.75" customWidth="1"/>
    <col min="5389" max="5389" width="15.375" customWidth="1"/>
    <col min="5390" max="5390" width="9.875" customWidth="1"/>
    <col min="5627" max="5627" width="4" bestFit="1" customWidth="1"/>
    <col min="5628" max="5628" width="27.875" customWidth="1"/>
    <col min="5629" max="5631" width="0" hidden="1" customWidth="1"/>
    <col min="5632" max="5632" width="6.875" customWidth="1"/>
    <col min="5633" max="5633" width="16.125" customWidth="1"/>
    <col min="5634" max="5634" width="7.375" customWidth="1"/>
    <col min="5635" max="5635" width="16" customWidth="1"/>
    <col min="5636" max="5637" width="9" customWidth="1"/>
    <col min="5638" max="5638" width="15.125" customWidth="1"/>
    <col min="5639" max="5639" width="10.75" bestFit="1" customWidth="1"/>
    <col min="5640" max="5640" width="10.125" customWidth="1"/>
    <col min="5641" max="5641" width="13.125" customWidth="1"/>
    <col min="5642" max="5642" width="6.75" customWidth="1"/>
    <col min="5643" max="5643" width="15.375" customWidth="1"/>
    <col min="5644" max="5644" width="6.75" customWidth="1"/>
    <col min="5645" max="5645" width="15.375" customWidth="1"/>
    <col min="5646" max="5646" width="9.875" customWidth="1"/>
    <col min="5883" max="5883" width="4" bestFit="1" customWidth="1"/>
    <col min="5884" max="5884" width="27.875" customWidth="1"/>
    <col min="5885" max="5887" width="0" hidden="1" customWidth="1"/>
    <col min="5888" max="5888" width="6.875" customWidth="1"/>
    <col min="5889" max="5889" width="16.125" customWidth="1"/>
    <col min="5890" max="5890" width="7.375" customWidth="1"/>
    <col min="5891" max="5891" width="16" customWidth="1"/>
    <col min="5892" max="5893" width="9" customWidth="1"/>
    <col min="5894" max="5894" width="15.125" customWidth="1"/>
    <col min="5895" max="5895" width="10.75" bestFit="1" customWidth="1"/>
    <col min="5896" max="5896" width="10.125" customWidth="1"/>
    <col min="5897" max="5897" width="13.125" customWidth="1"/>
    <col min="5898" max="5898" width="6.75" customWidth="1"/>
    <col min="5899" max="5899" width="15.375" customWidth="1"/>
    <col min="5900" max="5900" width="6.75" customWidth="1"/>
    <col min="5901" max="5901" width="15.375" customWidth="1"/>
    <col min="5902" max="5902" width="9.875" customWidth="1"/>
    <col min="6139" max="6139" width="4" bestFit="1" customWidth="1"/>
    <col min="6140" max="6140" width="27.875" customWidth="1"/>
    <col min="6141" max="6143" width="0" hidden="1" customWidth="1"/>
    <col min="6144" max="6144" width="6.875" customWidth="1"/>
    <col min="6145" max="6145" width="16.125" customWidth="1"/>
    <col min="6146" max="6146" width="7.375" customWidth="1"/>
    <col min="6147" max="6147" width="16" customWidth="1"/>
    <col min="6148" max="6149" width="9" customWidth="1"/>
    <col min="6150" max="6150" width="15.125" customWidth="1"/>
    <col min="6151" max="6151" width="10.75" bestFit="1" customWidth="1"/>
    <col min="6152" max="6152" width="10.125" customWidth="1"/>
    <col min="6153" max="6153" width="13.125" customWidth="1"/>
    <col min="6154" max="6154" width="6.75" customWidth="1"/>
    <col min="6155" max="6155" width="15.375" customWidth="1"/>
    <col min="6156" max="6156" width="6.75" customWidth="1"/>
    <col min="6157" max="6157" width="15.375" customWidth="1"/>
    <col min="6158" max="6158" width="9.875" customWidth="1"/>
    <col min="6395" max="6395" width="4" bestFit="1" customWidth="1"/>
    <col min="6396" max="6396" width="27.875" customWidth="1"/>
    <col min="6397" max="6399" width="0" hidden="1" customWidth="1"/>
    <col min="6400" max="6400" width="6.875" customWidth="1"/>
    <col min="6401" max="6401" width="16.125" customWidth="1"/>
    <col min="6402" max="6402" width="7.375" customWidth="1"/>
    <col min="6403" max="6403" width="16" customWidth="1"/>
    <col min="6404" max="6405" width="9" customWidth="1"/>
    <col min="6406" max="6406" width="15.125" customWidth="1"/>
    <col min="6407" max="6407" width="10.75" bestFit="1" customWidth="1"/>
    <col min="6408" max="6408" width="10.125" customWidth="1"/>
    <col min="6409" max="6409" width="13.125" customWidth="1"/>
    <col min="6410" max="6410" width="6.75" customWidth="1"/>
    <col min="6411" max="6411" width="15.375" customWidth="1"/>
    <col min="6412" max="6412" width="6.75" customWidth="1"/>
    <col min="6413" max="6413" width="15.375" customWidth="1"/>
    <col min="6414" max="6414" width="9.875" customWidth="1"/>
    <col min="6651" max="6651" width="4" bestFit="1" customWidth="1"/>
    <col min="6652" max="6652" width="27.875" customWidth="1"/>
    <col min="6653" max="6655" width="0" hidden="1" customWidth="1"/>
    <col min="6656" max="6656" width="6.875" customWidth="1"/>
    <col min="6657" max="6657" width="16.125" customWidth="1"/>
    <col min="6658" max="6658" width="7.375" customWidth="1"/>
    <col min="6659" max="6659" width="16" customWidth="1"/>
    <col min="6660" max="6661" width="9" customWidth="1"/>
    <col min="6662" max="6662" width="15.125" customWidth="1"/>
    <col min="6663" max="6663" width="10.75" bestFit="1" customWidth="1"/>
    <col min="6664" max="6664" width="10.125" customWidth="1"/>
    <col min="6665" max="6665" width="13.125" customWidth="1"/>
    <col min="6666" max="6666" width="6.75" customWidth="1"/>
    <col min="6667" max="6667" width="15.375" customWidth="1"/>
    <col min="6668" max="6668" width="6.75" customWidth="1"/>
    <col min="6669" max="6669" width="15.375" customWidth="1"/>
    <col min="6670" max="6670" width="9.875" customWidth="1"/>
    <col min="6907" max="6907" width="4" bestFit="1" customWidth="1"/>
    <col min="6908" max="6908" width="27.875" customWidth="1"/>
    <col min="6909" max="6911" width="0" hidden="1" customWidth="1"/>
    <col min="6912" max="6912" width="6.875" customWidth="1"/>
    <col min="6913" max="6913" width="16.125" customWidth="1"/>
    <col min="6914" max="6914" width="7.375" customWidth="1"/>
    <col min="6915" max="6915" width="16" customWidth="1"/>
    <col min="6916" max="6917" width="9" customWidth="1"/>
    <col min="6918" max="6918" width="15.125" customWidth="1"/>
    <col min="6919" max="6919" width="10.75" bestFit="1" customWidth="1"/>
    <col min="6920" max="6920" width="10.125" customWidth="1"/>
    <col min="6921" max="6921" width="13.125" customWidth="1"/>
    <col min="6922" max="6922" width="6.75" customWidth="1"/>
    <col min="6923" max="6923" width="15.375" customWidth="1"/>
    <col min="6924" max="6924" width="6.75" customWidth="1"/>
    <col min="6925" max="6925" width="15.375" customWidth="1"/>
    <col min="6926" max="6926" width="9.875" customWidth="1"/>
    <col min="7163" max="7163" width="4" bestFit="1" customWidth="1"/>
    <col min="7164" max="7164" width="27.875" customWidth="1"/>
    <col min="7165" max="7167" width="0" hidden="1" customWidth="1"/>
    <col min="7168" max="7168" width="6.875" customWidth="1"/>
    <col min="7169" max="7169" width="16.125" customWidth="1"/>
    <col min="7170" max="7170" width="7.375" customWidth="1"/>
    <col min="7171" max="7171" width="16" customWidth="1"/>
    <col min="7172" max="7173" width="9" customWidth="1"/>
    <col min="7174" max="7174" width="15.125" customWidth="1"/>
    <col min="7175" max="7175" width="10.75" bestFit="1" customWidth="1"/>
    <col min="7176" max="7176" width="10.125" customWidth="1"/>
    <col min="7177" max="7177" width="13.125" customWidth="1"/>
    <col min="7178" max="7178" width="6.75" customWidth="1"/>
    <col min="7179" max="7179" width="15.375" customWidth="1"/>
    <col min="7180" max="7180" width="6.75" customWidth="1"/>
    <col min="7181" max="7181" width="15.375" customWidth="1"/>
    <col min="7182" max="7182" width="9.875" customWidth="1"/>
    <col min="7419" max="7419" width="4" bestFit="1" customWidth="1"/>
    <col min="7420" max="7420" width="27.875" customWidth="1"/>
    <col min="7421" max="7423" width="0" hidden="1" customWidth="1"/>
    <col min="7424" max="7424" width="6.875" customWidth="1"/>
    <col min="7425" max="7425" width="16.125" customWidth="1"/>
    <col min="7426" max="7426" width="7.375" customWidth="1"/>
    <col min="7427" max="7427" width="16" customWidth="1"/>
    <col min="7428" max="7429" width="9" customWidth="1"/>
    <col min="7430" max="7430" width="15.125" customWidth="1"/>
    <col min="7431" max="7431" width="10.75" bestFit="1" customWidth="1"/>
    <col min="7432" max="7432" width="10.125" customWidth="1"/>
    <col min="7433" max="7433" width="13.125" customWidth="1"/>
    <col min="7434" max="7434" width="6.75" customWidth="1"/>
    <col min="7435" max="7435" width="15.375" customWidth="1"/>
    <col min="7436" max="7436" width="6.75" customWidth="1"/>
    <col min="7437" max="7437" width="15.375" customWidth="1"/>
    <col min="7438" max="7438" width="9.875" customWidth="1"/>
    <col min="7675" max="7675" width="4" bestFit="1" customWidth="1"/>
    <col min="7676" max="7676" width="27.875" customWidth="1"/>
    <col min="7677" max="7679" width="0" hidden="1" customWidth="1"/>
    <col min="7680" max="7680" width="6.875" customWidth="1"/>
    <col min="7681" max="7681" width="16.125" customWidth="1"/>
    <col min="7682" max="7682" width="7.375" customWidth="1"/>
    <col min="7683" max="7683" width="16" customWidth="1"/>
    <col min="7684" max="7685" width="9" customWidth="1"/>
    <col min="7686" max="7686" width="15.125" customWidth="1"/>
    <col min="7687" max="7687" width="10.75" bestFit="1" customWidth="1"/>
    <col min="7688" max="7688" width="10.125" customWidth="1"/>
    <col min="7689" max="7689" width="13.125" customWidth="1"/>
    <col min="7690" max="7690" width="6.75" customWidth="1"/>
    <col min="7691" max="7691" width="15.375" customWidth="1"/>
    <col min="7692" max="7692" width="6.75" customWidth="1"/>
    <col min="7693" max="7693" width="15.375" customWidth="1"/>
    <col min="7694" max="7694" width="9.875" customWidth="1"/>
    <col min="7931" max="7931" width="4" bestFit="1" customWidth="1"/>
    <col min="7932" max="7932" width="27.875" customWidth="1"/>
    <col min="7933" max="7935" width="0" hidden="1" customWidth="1"/>
    <col min="7936" max="7936" width="6.875" customWidth="1"/>
    <col min="7937" max="7937" width="16.125" customWidth="1"/>
    <col min="7938" max="7938" width="7.375" customWidth="1"/>
    <col min="7939" max="7939" width="16" customWidth="1"/>
    <col min="7940" max="7941" width="9" customWidth="1"/>
    <col min="7942" max="7942" width="15.125" customWidth="1"/>
    <col min="7943" max="7943" width="10.75" bestFit="1" customWidth="1"/>
    <col min="7944" max="7944" width="10.125" customWidth="1"/>
    <col min="7945" max="7945" width="13.125" customWidth="1"/>
    <col min="7946" max="7946" width="6.75" customWidth="1"/>
    <col min="7947" max="7947" width="15.375" customWidth="1"/>
    <col min="7948" max="7948" width="6.75" customWidth="1"/>
    <col min="7949" max="7949" width="15.375" customWidth="1"/>
    <col min="7950" max="7950" width="9.875" customWidth="1"/>
    <col min="8187" max="8187" width="4" bestFit="1" customWidth="1"/>
    <col min="8188" max="8188" width="27.875" customWidth="1"/>
    <col min="8189" max="8191" width="0" hidden="1" customWidth="1"/>
    <col min="8192" max="8192" width="6.875" customWidth="1"/>
    <col min="8193" max="8193" width="16.125" customWidth="1"/>
    <col min="8194" max="8194" width="7.375" customWidth="1"/>
    <col min="8195" max="8195" width="16" customWidth="1"/>
    <col min="8196" max="8197" width="9" customWidth="1"/>
    <col min="8198" max="8198" width="15.125" customWidth="1"/>
    <col min="8199" max="8199" width="10.75" bestFit="1" customWidth="1"/>
    <col min="8200" max="8200" width="10.125" customWidth="1"/>
    <col min="8201" max="8201" width="13.125" customWidth="1"/>
    <col min="8202" max="8202" width="6.75" customWidth="1"/>
    <col min="8203" max="8203" width="15.375" customWidth="1"/>
    <col min="8204" max="8204" width="6.75" customWidth="1"/>
    <col min="8205" max="8205" width="15.375" customWidth="1"/>
    <col min="8206" max="8206" width="9.875" customWidth="1"/>
    <col min="8443" max="8443" width="4" bestFit="1" customWidth="1"/>
    <col min="8444" max="8444" width="27.875" customWidth="1"/>
    <col min="8445" max="8447" width="0" hidden="1" customWidth="1"/>
    <col min="8448" max="8448" width="6.875" customWidth="1"/>
    <col min="8449" max="8449" width="16.125" customWidth="1"/>
    <col min="8450" max="8450" width="7.375" customWidth="1"/>
    <col min="8451" max="8451" width="16" customWidth="1"/>
    <col min="8452" max="8453" width="9" customWidth="1"/>
    <col min="8454" max="8454" width="15.125" customWidth="1"/>
    <col min="8455" max="8455" width="10.75" bestFit="1" customWidth="1"/>
    <col min="8456" max="8456" width="10.125" customWidth="1"/>
    <col min="8457" max="8457" width="13.125" customWidth="1"/>
    <col min="8458" max="8458" width="6.75" customWidth="1"/>
    <col min="8459" max="8459" width="15.375" customWidth="1"/>
    <col min="8460" max="8460" width="6.75" customWidth="1"/>
    <col min="8461" max="8461" width="15.375" customWidth="1"/>
    <col min="8462" max="8462" width="9.875" customWidth="1"/>
    <col min="8699" max="8699" width="4" bestFit="1" customWidth="1"/>
    <col min="8700" max="8700" width="27.875" customWidth="1"/>
    <col min="8701" max="8703" width="0" hidden="1" customWidth="1"/>
    <col min="8704" max="8704" width="6.875" customWidth="1"/>
    <col min="8705" max="8705" width="16.125" customWidth="1"/>
    <col min="8706" max="8706" width="7.375" customWidth="1"/>
    <col min="8707" max="8707" width="16" customWidth="1"/>
    <col min="8708" max="8709" width="9" customWidth="1"/>
    <col min="8710" max="8710" width="15.125" customWidth="1"/>
    <col min="8711" max="8711" width="10.75" bestFit="1" customWidth="1"/>
    <col min="8712" max="8712" width="10.125" customWidth="1"/>
    <col min="8713" max="8713" width="13.125" customWidth="1"/>
    <col min="8714" max="8714" width="6.75" customWidth="1"/>
    <col min="8715" max="8715" width="15.375" customWidth="1"/>
    <col min="8716" max="8716" width="6.75" customWidth="1"/>
    <col min="8717" max="8717" width="15.375" customWidth="1"/>
    <col min="8718" max="8718" width="9.875" customWidth="1"/>
    <col min="8955" max="8955" width="4" bestFit="1" customWidth="1"/>
    <col min="8956" max="8956" width="27.875" customWidth="1"/>
    <col min="8957" max="8959" width="0" hidden="1" customWidth="1"/>
    <col min="8960" max="8960" width="6.875" customWidth="1"/>
    <col min="8961" max="8961" width="16.125" customWidth="1"/>
    <col min="8962" max="8962" width="7.375" customWidth="1"/>
    <col min="8963" max="8963" width="16" customWidth="1"/>
    <col min="8964" max="8965" width="9" customWidth="1"/>
    <col min="8966" max="8966" width="15.125" customWidth="1"/>
    <col min="8967" max="8967" width="10.75" bestFit="1" customWidth="1"/>
    <col min="8968" max="8968" width="10.125" customWidth="1"/>
    <col min="8969" max="8969" width="13.125" customWidth="1"/>
    <col min="8970" max="8970" width="6.75" customWidth="1"/>
    <col min="8971" max="8971" width="15.375" customWidth="1"/>
    <col min="8972" max="8972" width="6.75" customWidth="1"/>
    <col min="8973" max="8973" width="15.375" customWidth="1"/>
    <col min="8974" max="8974" width="9.875" customWidth="1"/>
    <col min="9211" max="9211" width="4" bestFit="1" customWidth="1"/>
    <col min="9212" max="9212" width="27.875" customWidth="1"/>
    <col min="9213" max="9215" width="0" hidden="1" customWidth="1"/>
    <col min="9216" max="9216" width="6.875" customWidth="1"/>
    <col min="9217" max="9217" width="16.125" customWidth="1"/>
    <col min="9218" max="9218" width="7.375" customWidth="1"/>
    <col min="9219" max="9219" width="16" customWidth="1"/>
    <col min="9220" max="9221" width="9" customWidth="1"/>
    <col min="9222" max="9222" width="15.125" customWidth="1"/>
    <col min="9223" max="9223" width="10.75" bestFit="1" customWidth="1"/>
    <col min="9224" max="9224" width="10.125" customWidth="1"/>
    <col min="9225" max="9225" width="13.125" customWidth="1"/>
    <col min="9226" max="9226" width="6.75" customWidth="1"/>
    <col min="9227" max="9227" width="15.375" customWidth="1"/>
    <col min="9228" max="9228" width="6.75" customWidth="1"/>
    <col min="9229" max="9229" width="15.375" customWidth="1"/>
    <col min="9230" max="9230" width="9.875" customWidth="1"/>
    <col min="9467" max="9467" width="4" bestFit="1" customWidth="1"/>
    <col min="9468" max="9468" width="27.875" customWidth="1"/>
    <col min="9469" max="9471" width="0" hidden="1" customWidth="1"/>
    <col min="9472" max="9472" width="6.875" customWidth="1"/>
    <col min="9473" max="9473" width="16.125" customWidth="1"/>
    <col min="9474" max="9474" width="7.375" customWidth="1"/>
    <col min="9475" max="9475" width="16" customWidth="1"/>
    <col min="9476" max="9477" width="9" customWidth="1"/>
    <col min="9478" max="9478" width="15.125" customWidth="1"/>
    <col min="9479" max="9479" width="10.75" bestFit="1" customWidth="1"/>
    <col min="9480" max="9480" width="10.125" customWidth="1"/>
    <col min="9481" max="9481" width="13.125" customWidth="1"/>
    <col min="9482" max="9482" width="6.75" customWidth="1"/>
    <col min="9483" max="9483" width="15.375" customWidth="1"/>
    <col min="9484" max="9484" width="6.75" customWidth="1"/>
    <col min="9485" max="9485" width="15.375" customWidth="1"/>
    <col min="9486" max="9486" width="9.875" customWidth="1"/>
    <col min="9723" max="9723" width="4" bestFit="1" customWidth="1"/>
    <col min="9724" max="9724" width="27.875" customWidth="1"/>
    <col min="9725" max="9727" width="0" hidden="1" customWidth="1"/>
    <col min="9728" max="9728" width="6.875" customWidth="1"/>
    <col min="9729" max="9729" width="16.125" customWidth="1"/>
    <col min="9730" max="9730" width="7.375" customWidth="1"/>
    <col min="9731" max="9731" width="16" customWidth="1"/>
    <col min="9732" max="9733" width="9" customWidth="1"/>
    <col min="9734" max="9734" width="15.125" customWidth="1"/>
    <col min="9735" max="9735" width="10.75" bestFit="1" customWidth="1"/>
    <col min="9736" max="9736" width="10.125" customWidth="1"/>
    <col min="9737" max="9737" width="13.125" customWidth="1"/>
    <col min="9738" max="9738" width="6.75" customWidth="1"/>
    <col min="9739" max="9739" width="15.375" customWidth="1"/>
    <col min="9740" max="9740" width="6.75" customWidth="1"/>
    <col min="9741" max="9741" width="15.375" customWidth="1"/>
    <col min="9742" max="9742" width="9.875" customWidth="1"/>
    <col min="9979" max="9979" width="4" bestFit="1" customWidth="1"/>
    <col min="9980" max="9980" width="27.875" customWidth="1"/>
    <col min="9981" max="9983" width="0" hidden="1" customWidth="1"/>
    <col min="9984" max="9984" width="6.875" customWidth="1"/>
    <col min="9985" max="9985" width="16.125" customWidth="1"/>
    <col min="9986" max="9986" width="7.375" customWidth="1"/>
    <col min="9987" max="9987" width="16" customWidth="1"/>
    <col min="9988" max="9989" width="9" customWidth="1"/>
    <col min="9990" max="9990" width="15.125" customWidth="1"/>
    <col min="9991" max="9991" width="10.75" bestFit="1" customWidth="1"/>
    <col min="9992" max="9992" width="10.125" customWidth="1"/>
    <col min="9993" max="9993" width="13.125" customWidth="1"/>
    <col min="9994" max="9994" width="6.75" customWidth="1"/>
    <col min="9995" max="9995" width="15.375" customWidth="1"/>
    <col min="9996" max="9996" width="6.75" customWidth="1"/>
    <col min="9997" max="9997" width="15.375" customWidth="1"/>
    <col min="9998" max="9998" width="9.875" customWidth="1"/>
    <col min="10235" max="10235" width="4" bestFit="1" customWidth="1"/>
    <col min="10236" max="10236" width="27.875" customWidth="1"/>
    <col min="10237" max="10239" width="0" hidden="1" customWidth="1"/>
    <col min="10240" max="10240" width="6.875" customWidth="1"/>
    <col min="10241" max="10241" width="16.125" customWidth="1"/>
    <col min="10242" max="10242" width="7.375" customWidth="1"/>
    <col min="10243" max="10243" width="16" customWidth="1"/>
    <col min="10244" max="10245" width="9" customWidth="1"/>
    <col min="10246" max="10246" width="15.125" customWidth="1"/>
    <col min="10247" max="10247" width="10.75" bestFit="1" customWidth="1"/>
    <col min="10248" max="10248" width="10.125" customWidth="1"/>
    <col min="10249" max="10249" width="13.125" customWidth="1"/>
    <col min="10250" max="10250" width="6.75" customWidth="1"/>
    <col min="10251" max="10251" width="15.375" customWidth="1"/>
    <col min="10252" max="10252" width="6.75" customWidth="1"/>
    <col min="10253" max="10253" width="15.375" customWidth="1"/>
    <col min="10254" max="10254" width="9.875" customWidth="1"/>
    <col min="10491" max="10491" width="4" bestFit="1" customWidth="1"/>
    <col min="10492" max="10492" width="27.875" customWidth="1"/>
    <col min="10493" max="10495" width="0" hidden="1" customWidth="1"/>
    <col min="10496" max="10496" width="6.875" customWidth="1"/>
    <col min="10497" max="10497" width="16.125" customWidth="1"/>
    <col min="10498" max="10498" width="7.375" customWidth="1"/>
    <col min="10499" max="10499" width="16" customWidth="1"/>
    <col min="10500" max="10501" width="9" customWidth="1"/>
    <col min="10502" max="10502" width="15.125" customWidth="1"/>
    <col min="10503" max="10503" width="10.75" bestFit="1" customWidth="1"/>
    <col min="10504" max="10504" width="10.125" customWidth="1"/>
    <col min="10505" max="10505" width="13.125" customWidth="1"/>
    <col min="10506" max="10506" width="6.75" customWidth="1"/>
    <col min="10507" max="10507" width="15.375" customWidth="1"/>
    <col min="10508" max="10508" width="6.75" customWidth="1"/>
    <col min="10509" max="10509" width="15.375" customWidth="1"/>
    <col min="10510" max="10510" width="9.875" customWidth="1"/>
    <col min="10747" max="10747" width="4" bestFit="1" customWidth="1"/>
    <col min="10748" max="10748" width="27.875" customWidth="1"/>
    <col min="10749" max="10751" width="0" hidden="1" customWidth="1"/>
    <col min="10752" max="10752" width="6.875" customWidth="1"/>
    <col min="10753" max="10753" width="16.125" customWidth="1"/>
    <col min="10754" max="10754" width="7.375" customWidth="1"/>
    <col min="10755" max="10755" width="16" customWidth="1"/>
    <col min="10756" max="10757" width="9" customWidth="1"/>
    <col min="10758" max="10758" width="15.125" customWidth="1"/>
    <col min="10759" max="10759" width="10.75" bestFit="1" customWidth="1"/>
    <col min="10760" max="10760" width="10.125" customWidth="1"/>
    <col min="10761" max="10761" width="13.125" customWidth="1"/>
    <col min="10762" max="10762" width="6.75" customWidth="1"/>
    <col min="10763" max="10763" width="15.375" customWidth="1"/>
    <col min="10764" max="10764" width="6.75" customWidth="1"/>
    <col min="10765" max="10765" width="15.375" customWidth="1"/>
    <col min="10766" max="10766" width="9.875" customWidth="1"/>
    <col min="11003" max="11003" width="4" bestFit="1" customWidth="1"/>
    <col min="11004" max="11004" width="27.875" customWidth="1"/>
    <col min="11005" max="11007" width="0" hidden="1" customWidth="1"/>
    <col min="11008" max="11008" width="6.875" customWidth="1"/>
    <col min="11009" max="11009" width="16.125" customWidth="1"/>
    <col min="11010" max="11010" width="7.375" customWidth="1"/>
    <col min="11011" max="11011" width="16" customWidth="1"/>
    <col min="11012" max="11013" width="9" customWidth="1"/>
    <col min="11014" max="11014" width="15.125" customWidth="1"/>
    <col min="11015" max="11015" width="10.75" bestFit="1" customWidth="1"/>
    <col min="11016" max="11016" width="10.125" customWidth="1"/>
    <col min="11017" max="11017" width="13.125" customWidth="1"/>
    <col min="11018" max="11018" width="6.75" customWidth="1"/>
    <col min="11019" max="11019" width="15.375" customWidth="1"/>
    <col min="11020" max="11020" width="6.75" customWidth="1"/>
    <col min="11021" max="11021" width="15.375" customWidth="1"/>
    <col min="11022" max="11022" width="9.875" customWidth="1"/>
    <col min="11259" max="11259" width="4" bestFit="1" customWidth="1"/>
    <col min="11260" max="11260" width="27.875" customWidth="1"/>
    <col min="11261" max="11263" width="0" hidden="1" customWidth="1"/>
    <col min="11264" max="11264" width="6.875" customWidth="1"/>
    <col min="11265" max="11265" width="16.125" customWidth="1"/>
    <col min="11266" max="11266" width="7.375" customWidth="1"/>
    <col min="11267" max="11267" width="16" customWidth="1"/>
    <col min="11268" max="11269" width="9" customWidth="1"/>
    <col min="11270" max="11270" width="15.125" customWidth="1"/>
    <col min="11271" max="11271" width="10.75" bestFit="1" customWidth="1"/>
    <col min="11272" max="11272" width="10.125" customWidth="1"/>
    <col min="11273" max="11273" width="13.125" customWidth="1"/>
    <col min="11274" max="11274" width="6.75" customWidth="1"/>
    <col min="11275" max="11275" width="15.375" customWidth="1"/>
    <col min="11276" max="11276" width="6.75" customWidth="1"/>
    <col min="11277" max="11277" width="15.375" customWidth="1"/>
    <col min="11278" max="11278" width="9.875" customWidth="1"/>
    <col min="11515" max="11515" width="4" bestFit="1" customWidth="1"/>
    <col min="11516" max="11516" width="27.875" customWidth="1"/>
    <col min="11517" max="11519" width="0" hidden="1" customWidth="1"/>
    <col min="11520" max="11520" width="6.875" customWidth="1"/>
    <col min="11521" max="11521" width="16.125" customWidth="1"/>
    <col min="11522" max="11522" width="7.375" customWidth="1"/>
    <col min="11523" max="11523" width="16" customWidth="1"/>
    <col min="11524" max="11525" width="9" customWidth="1"/>
    <col min="11526" max="11526" width="15.125" customWidth="1"/>
    <col min="11527" max="11527" width="10.75" bestFit="1" customWidth="1"/>
    <col min="11528" max="11528" width="10.125" customWidth="1"/>
    <col min="11529" max="11529" width="13.125" customWidth="1"/>
    <col min="11530" max="11530" width="6.75" customWidth="1"/>
    <col min="11531" max="11531" width="15.375" customWidth="1"/>
    <col min="11532" max="11532" width="6.75" customWidth="1"/>
    <col min="11533" max="11533" width="15.375" customWidth="1"/>
    <col min="11534" max="11534" width="9.875" customWidth="1"/>
    <col min="11771" max="11771" width="4" bestFit="1" customWidth="1"/>
    <col min="11772" max="11772" width="27.875" customWidth="1"/>
    <col min="11773" max="11775" width="0" hidden="1" customWidth="1"/>
    <col min="11776" max="11776" width="6.875" customWidth="1"/>
    <col min="11777" max="11777" width="16.125" customWidth="1"/>
    <col min="11778" max="11778" width="7.375" customWidth="1"/>
    <col min="11779" max="11779" width="16" customWidth="1"/>
    <col min="11780" max="11781" width="9" customWidth="1"/>
    <col min="11782" max="11782" width="15.125" customWidth="1"/>
    <col min="11783" max="11783" width="10.75" bestFit="1" customWidth="1"/>
    <col min="11784" max="11784" width="10.125" customWidth="1"/>
    <col min="11785" max="11785" width="13.125" customWidth="1"/>
    <col min="11786" max="11786" width="6.75" customWidth="1"/>
    <col min="11787" max="11787" width="15.375" customWidth="1"/>
    <col min="11788" max="11788" width="6.75" customWidth="1"/>
    <col min="11789" max="11789" width="15.375" customWidth="1"/>
    <col min="11790" max="11790" width="9.875" customWidth="1"/>
    <col min="12027" max="12027" width="4" bestFit="1" customWidth="1"/>
    <col min="12028" max="12028" width="27.875" customWidth="1"/>
    <col min="12029" max="12031" width="0" hidden="1" customWidth="1"/>
    <col min="12032" max="12032" width="6.875" customWidth="1"/>
    <col min="12033" max="12033" width="16.125" customWidth="1"/>
    <col min="12034" max="12034" width="7.375" customWidth="1"/>
    <col min="12035" max="12035" width="16" customWidth="1"/>
    <col min="12036" max="12037" width="9" customWidth="1"/>
    <col min="12038" max="12038" width="15.125" customWidth="1"/>
    <col min="12039" max="12039" width="10.75" bestFit="1" customWidth="1"/>
    <col min="12040" max="12040" width="10.125" customWidth="1"/>
    <col min="12041" max="12041" width="13.125" customWidth="1"/>
    <col min="12042" max="12042" width="6.75" customWidth="1"/>
    <col min="12043" max="12043" width="15.375" customWidth="1"/>
    <col min="12044" max="12044" width="6.75" customWidth="1"/>
    <col min="12045" max="12045" width="15.375" customWidth="1"/>
    <col min="12046" max="12046" width="9.875" customWidth="1"/>
    <col min="12283" max="12283" width="4" bestFit="1" customWidth="1"/>
    <col min="12284" max="12284" width="27.875" customWidth="1"/>
    <col min="12285" max="12287" width="0" hidden="1" customWidth="1"/>
    <col min="12288" max="12288" width="6.875" customWidth="1"/>
    <col min="12289" max="12289" width="16.125" customWidth="1"/>
    <col min="12290" max="12290" width="7.375" customWidth="1"/>
    <col min="12291" max="12291" width="16" customWidth="1"/>
    <col min="12292" max="12293" width="9" customWidth="1"/>
    <col min="12294" max="12294" width="15.125" customWidth="1"/>
    <col min="12295" max="12295" width="10.75" bestFit="1" customWidth="1"/>
    <col min="12296" max="12296" width="10.125" customWidth="1"/>
    <col min="12297" max="12297" width="13.125" customWidth="1"/>
    <col min="12298" max="12298" width="6.75" customWidth="1"/>
    <col min="12299" max="12299" width="15.375" customWidth="1"/>
    <col min="12300" max="12300" width="6.75" customWidth="1"/>
    <col min="12301" max="12301" width="15.375" customWidth="1"/>
    <col min="12302" max="12302" width="9.875" customWidth="1"/>
    <col min="12539" max="12539" width="4" bestFit="1" customWidth="1"/>
    <col min="12540" max="12540" width="27.875" customWidth="1"/>
    <col min="12541" max="12543" width="0" hidden="1" customWidth="1"/>
    <col min="12544" max="12544" width="6.875" customWidth="1"/>
    <col min="12545" max="12545" width="16.125" customWidth="1"/>
    <col min="12546" max="12546" width="7.375" customWidth="1"/>
    <col min="12547" max="12547" width="16" customWidth="1"/>
    <col min="12548" max="12549" width="9" customWidth="1"/>
    <col min="12550" max="12550" width="15.125" customWidth="1"/>
    <col min="12551" max="12551" width="10.75" bestFit="1" customWidth="1"/>
    <col min="12552" max="12552" width="10.125" customWidth="1"/>
    <col min="12553" max="12553" width="13.125" customWidth="1"/>
    <col min="12554" max="12554" width="6.75" customWidth="1"/>
    <col min="12555" max="12555" width="15.375" customWidth="1"/>
    <col min="12556" max="12556" width="6.75" customWidth="1"/>
    <col min="12557" max="12557" width="15.375" customWidth="1"/>
    <col min="12558" max="12558" width="9.875" customWidth="1"/>
    <col min="12795" max="12795" width="4" bestFit="1" customWidth="1"/>
    <col min="12796" max="12796" width="27.875" customWidth="1"/>
    <col min="12797" max="12799" width="0" hidden="1" customWidth="1"/>
    <col min="12800" max="12800" width="6.875" customWidth="1"/>
    <col min="12801" max="12801" width="16.125" customWidth="1"/>
    <col min="12802" max="12802" width="7.375" customWidth="1"/>
    <col min="12803" max="12803" width="16" customWidth="1"/>
    <col min="12804" max="12805" width="9" customWidth="1"/>
    <col min="12806" max="12806" width="15.125" customWidth="1"/>
    <col min="12807" max="12807" width="10.75" bestFit="1" customWidth="1"/>
    <col min="12808" max="12808" width="10.125" customWidth="1"/>
    <col min="12809" max="12809" width="13.125" customWidth="1"/>
    <col min="12810" max="12810" width="6.75" customWidth="1"/>
    <col min="12811" max="12811" width="15.375" customWidth="1"/>
    <col min="12812" max="12812" width="6.75" customWidth="1"/>
    <col min="12813" max="12813" width="15.375" customWidth="1"/>
    <col min="12814" max="12814" width="9.875" customWidth="1"/>
    <col min="13051" max="13051" width="4" bestFit="1" customWidth="1"/>
    <col min="13052" max="13052" width="27.875" customWidth="1"/>
    <col min="13053" max="13055" width="0" hidden="1" customWidth="1"/>
    <col min="13056" max="13056" width="6.875" customWidth="1"/>
    <col min="13057" max="13057" width="16.125" customWidth="1"/>
    <col min="13058" max="13058" width="7.375" customWidth="1"/>
    <col min="13059" max="13059" width="16" customWidth="1"/>
    <col min="13060" max="13061" width="9" customWidth="1"/>
    <col min="13062" max="13062" width="15.125" customWidth="1"/>
    <col min="13063" max="13063" width="10.75" bestFit="1" customWidth="1"/>
    <col min="13064" max="13064" width="10.125" customWidth="1"/>
    <col min="13065" max="13065" width="13.125" customWidth="1"/>
    <col min="13066" max="13066" width="6.75" customWidth="1"/>
    <col min="13067" max="13067" width="15.375" customWidth="1"/>
    <col min="13068" max="13068" width="6.75" customWidth="1"/>
    <col min="13069" max="13069" width="15.375" customWidth="1"/>
    <col min="13070" max="13070" width="9.875" customWidth="1"/>
    <col min="13307" max="13307" width="4" bestFit="1" customWidth="1"/>
    <col min="13308" max="13308" width="27.875" customWidth="1"/>
    <col min="13309" max="13311" width="0" hidden="1" customWidth="1"/>
    <col min="13312" max="13312" width="6.875" customWidth="1"/>
    <col min="13313" max="13313" width="16.125" customWidth="1"/>
    <col min="13314" max="13314" width="7.375" customWidth="1"/>
    <col min="13315" max="13315" width="16" customWidth="1"/>
    <col min="13316" max="13317" width="9" customWidth="1"/>
    <col min="13318" max="13318" width="15.125" customWidth="1"/>
    <col min="13319" max="13319" width="10.75" bestFit="1" customWidth="1"/>
    <col min="13320" max="13320" width="10.125" customWidth="1"/>
    <col min="13321" max="13321" width="13.125" customWidth="1"/>
    <col min="13322" max="13322" width="6.75" customWidth="1"/>
    <col min="13323" max="13323" width="15.375" customWidth="1"/>
    <col min="13324" max="13324" width="6.75" customWidth="1"/>
    <col min="13325" max="13325" width="15.375" customWidth="1"/>
    <col min="13326" max="13326" width="9.875" customWidth="1"/>
    <col min="13563" max="13563" width="4" bestFit="1" customWidth="1"/>
    <col min="13564" max="13564" width="27.875" customWidth="1"/>
    <col min="13565" max="13567" width="0" hidden="1" customWidth="1"/>
    <col min="13568" max="13568" width="6.875" customWidth="1"/>
    <col min="13569" max="13569" width="16.125" customWidth="1"/>
    <col min="13570" max="13570" width="7.375" customWidth="1"/>
    <col min="13571" max="13571" width="16" customWidth="1"/>
    <col min="13572" max="13573" width="9" customWidth="1"/>
    <col min="13574" max="13574" width="15.125" customWidth="1"/>
    <col min="13575" max="13575" width="10.75" bestFit="1" customWidth="1"/>
    <col min="13576" max="13576" width="10.125" customWidth="1"/>
    <col min="13577" max="13577" width="13.125" customWidth="1"/>
    <col min="13578" max="13578" width="6.75" customWidth="1"/>
    <col min="13579" max="13579" width="15.375" customWidth="1"/>
    <col min="13580" max="13580" width="6.75" customWidth="1"/>
    <col min="13581" max="13581" width="15.375" customWidth="1"/>
    <col min="13582" max="13582" width="9.875" customWidth="1"/>
    <col min="13819" max="13819" width="4" bestFit="1" customWidth="1"/>
    <col min="13820" max="13820" width="27.875" customWidth="1"/>
    <col min="13821" max="13823" width="0" hidden="1" customWidth="1"/>
    <col min="13824" max="13824" width="6.875" customWidth="1"/>
    <col min="13825" max="13825" width="16.125" customWidth="1"/>
    <col min="13826" max="13826" width="7.375" customWidth="1"/>
    <col min="13827" max="13827" width="16" customWidth="1"/>
    <col min="13828" max="13829" width="9" customWidth="1"/>
    <col min="13830" max="13830" width="15.125" customWidth="1"/>
    <col min="13831" max="13831" width="10.75" bestFit="1" customWidth="1"/>
    <col min="13832" max="13832" width="10.125" customWidth="1"/>
    <col min="13833" max="13833" width="13.125" customWidth="1"/>
    <col min="13834" max="13834" width="6.75" customWidth="1"/>
    <col min="13835" max="13835" width="15.375" customWidth="1"/>
    <col min="13836" max="13836" width="6.75" customWidth="1"/>
    <col min="13837" max="13837" width="15.375" customWidth="1"/>
    <col min="13838" max="13838" width="9.875" customWidth="1"/>
    <col min="14075" max="14075" width="4" bestFit="1" customWidth="1"/>
    <col min="14076" max="14076" width="27.875" customWidth="1"/>
    <col min="14077" max="14079" width="0" hidden="1" customWidth="1"/>
    <col min="14080" max="14080" width="6.875" customWidth="1"/>
    <col min="14081" max="14081" width="16.125" customWidth="1"/>
    <col min="14082" max="14082" width="7.375" customWidth="1"/>
    <col min="14083" max="14083" width="16" customWidth="1"/>
    <col min="14084" max="14085" width="9" customWidth="1"/>
    <col min="14086" max="14086" width="15.125" customWidth="1"/>
    <col min="14087" max="14087" width="10.75" bestFit="1" customWidth="1"/>
    <col min="14088" max="14088" width="10.125" customWidth="1"/>
    <col min="14089" max="14089" width="13.125" customWidth="1"/>
    <col min="14090" max="14090" width="6.75" customWidth="1"/>
    <col min="14091" max="14091" width="15.375" customWidth="1"/>
    <col min="14092" max="14092" width="6.75" customWidth="1"/>
    <col min="14093" max="14093" width="15.375" customWidth="1"/>
    <col min="14094" max="14094" width="9.875" customWidth="1"/>
    <col min="14331" max="14331" width="4" bestFit="1" customWidth="1"/>
    <col min="14332" max="14332" width="27.875" customWidth="1"/>
    <col min="14333" max="14335" width="0" hidden="1" customWidth="1"/>
    <col min="14336" max="14336" width="6.875" customWidth="1"/>
    <col min="14337" max="14337" width="16.125" customWidth="1"/>
    <col min="14338" max="14338" width="7.375" customWidth="1"/>
    <col min="14339" max="14339" width="16" customWidth="1"/>
    <col min="14340" max="14341" width="9" customWidth="1"/>
    <col min="14342" max="14342" width="15.125" customWidth="1"/>
    <col min="14343" max="14343" width="10.75" bestFit="1" customWidth="1"/>
    <col min="14344" max="14344" width="10.125" customWidth="1"/>
    <col min="14345" max="14345" width="13.125" customWidth="1"/>
    <col min="14346" max="14346" width="6.75" customWidth="1"/>
    <col min="14347" max="14347" width="15.375" customWidth="1"/>
    <col min="14348" max="14348" width="6.75" customWidth="1"/>
    <col min="14349" max="14349" width="15.375" customWidth="1"/>
    <col min="14350" max="14350" width="9.875" customWidth="1"/>
    <col min="14587" max="14587" width="4" bestFit="1" customWidth="1"/>
    <col min="14588" max="14588" width="27.875" customWidth="1"/>
    <col min="14589" max="14591" width="0" hidden="1" customWidth="1"/>
    <col min="14592" max="14592" width="6.875" customWidth="1"/>
    <col min="14593" max="14593" width="16.125" customWidth="1"/>
    <col min="14594" max="14594" width="7.375" customWidth="1"/>
    <col min="14595" max="14595" width="16" customWidth="1"/>
    <col min="14596" max="14597" width="9" customWidth="1"/>
    <col min="14598" max="14598" width="15.125" customWidth="1"/>
    <col min="14599" max="14599" width="10.75" bestFit="1" customWidth="1"/>
    <col min="14600" max="14600" width="10.125" customWidth="1"/>
    <col min="14601" max="14601" width="13.125" customWidth="1"/>
    <col min="14602" max="14602" width="6.75" customWidth="1"/>
    <col min="14603" max="14603" width="15.375" customWidth="1"/>
    <col min="14604" max="14604" width="6.75" customWidth="1"/>
    <col min="14605" max="14605" width="15.375" customWidth="1"/>
    <col min="14606" max="14606" width="9.875" customWidth="1"/>
    <col min="14843" max="14843" width="4" bestFit="1" customWidth="1"/>
    <col min="14844" max="14844" width="27.875" customWidth="1"/>
    <col min="14845" max="14847" width="0" hidden="1" customWidth="1"/>
    <col min="14848" max="14848" width="6.875" customWidth="1"/>
    <col min="14849" max="14849" width="16.125" customWidth="1"/>
    <col min="14850" max="14850" width="7.375" customWidth="1"/>
    <col min="14851" max="14851" width="16" customWidth="1"/>
    <col min="14852" max="14853" width="9" customWidth="1"/>
    <col min="14854" max="14854" width="15.125" customWidth="1"/>
    <col min="14855" max="14855" width="10.75" bestFit="1" customWidth="1"/>
    <col min="14856" max="14856" width="10.125" customWidth="1"/>
    <col min="14857" max="14857" width="13.125" customWidth="1"/>
    <col min="14858" max="14858" width="6.75" customWidth="1"/>
    <col min="14859" max="14859" width="15.375" customWidth="1"/>
    <col min="14860" max="14860" width="6.75" customWidth="1"/>
    <col min="14861" max="14861" width="15.375" customWidth="1"/>
    <col min="14862" max="14862" width="9.875" customWidth="1"/>
    <col min="15099" max="15099" width="4" bestFit="1" customWidth="1"/>
    <col min="15100" max="15100" width="27.875" customWidth="1"/>
    <col min="15101" max="15103" width="0" hidden="1" customWidth="1"/>
    <col min="15104" max="15104" width="6.875" customWidth="1"/>
    <col min="15105" max="15105" width="16.125" customWidth="1"/>
    <col min="15106" max="15106" width="7.375" customWidth="1"/>
    <col min="15107" max="15107" width="16" customWidth="1"/>
    <col min="15108" max="15109" width="9" customWidth="1"/>
    <col min="15110" max="15110" width="15.125" customWidth="1"/>
    <col min="15111" max="15111" width="10.75" bestFit="1" customWidth="1"/>
    <col min="15112" max="15112" width="10.125" customWidth="1"/>
    <col min="15113" max="15113" width="13.125" customWidth="1"/>
    <col min="15114" max="15114" width="6.75" customWidth="1"/>
    <col min="15115" max="15115" width="15.375" customWidth="1"/>
    <col min="15116" max="15116" width="6.75" customWidth="1"/>
    <col min="15117" max="15117" width="15.375" customWidth="1"/>
    <col min="15118" max="15118" width="9.875" customWidth="1"/>
    <col min="15355" max="15355" width="4" bestFit="1" customWidth="1"/>
    <col min="15356" max="15356" width="27.875" customWidth="1"/>
    <col min="15357" max="15359" width="0" hidden="1" customWidth="1"/>
    <col min="15360" max="15360" width="6.875" customWidth="1"/>
    <col min="15361" max="15361" width="16.125" customWidth="1"/>
    <col min="15362" max="15362" width="7.375" customWidth="1"/>
    <col min="15363" max="15363" width="16" customWidth="1"/>
    <col min="15364" max="15365" width="9" customWidth="1"/>
    <col min="15366" max="15366" width="15.125" customWidth="1"/>
    <col min="15367" max="15367" width="10.75" bestFit="1" customWidth="1"/>
    <col min="15368" max="15368" width="10.125" customWidth="1"/>
    <col min="15369" max="15369" width="13.125" customWidth="1"/>
    <col min="15370" max="15370" width="6.75" customWidth="1"/>
    <col min="15371" max="15371" width="15.375" customWidth="1"/>
    <col min="15372" max="15372" width="6.75" customWidth="1"/>
    <col min="15373" max="15373" width="15.375" customWidth="1"/>
    <col min="15374" max="15374" width="9.875" customWidth="1"/>
    <col min="15611" max="15611" width="4" bestFit="1" customWidth="1"/>
    <col min="15612" max="15612" width="27.875" customWidth="1"/>
    <col min="15613" max="15615" width="0" hidden="1" customWidth="1"/>
    <col min="15616" max="15616" width="6.875" customWidth="1"/>
    <col min="15617" max="15617" width="16.125" customWidth="1"/>
    <col min="15618" max="15618" width="7.375" customWidth="1"/>
    <col min="15619" max="15619" width="16" customWidth="1"/>
    <col min="15620" max="15621" width="9" customWidth="1"/>
    <col min="15622" max="15622" width="15.125" customWidth="1"/>
    <col min="15623" max="15623" width="10.75" bestFit="1" customWidth="1"/>
    <col min="15624" max="15624" width="10.125" customWidth="1"/>
    <col min="15625" max="15625" width="13.125" customWidth="1"/>
    <col min="15626" max="15626" width="6.75" customWidth="1"/>
    <col min="15627" max="15627" width="15.375" customWidth="1"/>
    <col min="15628" max="15628" width="6.75" customWidth="1"/>
    <col min="15629" max="15629" width="15.375" customWidth="1"/>
    <col min="15630" max="15630" width="9.875" customWidth="1"/>
    <col min="15867" max="15867" width="4" bestFit="1" customWidth="1"/>
    <col min="15868" max="15868" width="27.875" customWidth="1"/>
    <col min="15869" max="15871" width="0" hidden="1" customWidth="1"/>
    <col min="15872" max="15872" width="6.875" customWidth="1"/>
    <col min="15873" max="15873" width="16.125" customWidth="1"/>
    <col min="15874" max="15874" width="7.375" customWidth="1"/>
    <col min="15875" max="15875" width="16" customWidth="1"/>
    <col min="15876" max="15877" width="9" customWidth="1"/>
    <col min="15878" max="15878" width="15.125" customWidth="1"/>
    <col min="15879" max="15879" width="10.75" bestFit="1" customWidth="1"/>
    <col min="15880" max="15880" width="10.125" customWidth="1"/>
    <col min="15881" max="15881" width="13.125" customWidth="1"/>
    <col min="15882" max="15882" width="6.75" customWidth="1"/>
    <col min="15883" max="15883" width="15.375" customWidth="1"/>
    <col min="15884" max="15884" width="6.75" customWidth="1"/>
    <col min="15885" max="15885" width="15.375" customWidth="1"/>
    <col min="15886" max="15886" width="9.875" customWidth="1"/>
    <col min="16123" max="16123" width="4" bestFit="1" customWidth="1"/>
    <col min="16124" max="16124" width="27.875" customWidth="1"/>
    <col min="16125" max="16127" width="0" hidden="1" customWidth="1"/>
    <col min="16128" max="16128" width="6.875" customWidth="1"/>
    <col min="16129" max="16129" width="16.125" customWidth="1"/>
    <col min="16130" max="16130" width="7.375" customWidth="1"/>
    <col min="16131" max="16131" width="16" customWidth="1"/>
    <col min="16132" max="16133" width="9" customWidth="1"/>
    <col min="16134" max="16134" width="15.125" customWidth="1"/>
    <col min="16135" max="16135" width="10.75" bestFit="1" customWidth="1"/>
    <col min="16136" max="16136" width="10.125" customWidth="1"/>
    <col min="16137" max="16137" width="13.125" customWidth="1"/>
    <col min="16138" max="16138" width="6.75" customWidth="1"/>
    <col min="16139" max="16139" width="15.375" customWidth="1"/>
    <col min="16140" max="16140" width="6.75" customWidth="1"/>
    <col min="16141" max="16141" width="15.375" customWidth="1"/>
    <col min="16142" max="16142" width="9.875" customWidth="1"/>
  </cols>
  <sheetData>
    <row r="1" spans="1:71" s="184" customFormat="1" ht="27.75" thickBot="1">
      <c r="A1" s="371" t="s">
        <v>386</v>
      </c>
      <c r="B1" s="372"/>
      <c r="C1" s="372"/>
      <c r="D1" s="372"/>
      <c r="E1" s="372"/>
      <c r="F1" s="372"/>
      <c r="G1" s="372"/>
      <c r="H1" s="372"/>
      <c r="I1" s="372"/>
      <c r="J1" s="372"/>
      <c r="K1" s="372"/>
      <c r="L1" s="372"/>
      <c r="M1" s="373"/>
      <c r="N1" s="271"/>
      <c r="O1" s="124"/>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row>
    <row r="2" spans="1:71" s="187" customFormat="1" ht="21" customHeight="1">
      <c r="A2" s="385" t="s">
        <v>262</v>
      </c>
      <c r="B2" s="387" t="s">
        <v>324</v>
      </c>
      <c r="C2" s="185" t="s">
        <v>325</v>
      </c>
      <c r="D2" s="186"/>
      <c r="E2" s="186"/>
      <c r="F2" s="383" t="s">
        <v>384</v>
      </c>
      <c r="G2" s="383"/>
      <c r="H2" s="383"/>
      <c r="I2" s="383" t="s">
        <v>385</v>
      </c>
      <c r="J2" s="383"/>
      <c r="K2" s="383"/>
      <c r="L2" s="383"/>
      <c r="M2" s="384"/>
      <c r="N2" s="271"/>
      <c r="O2" s="124"/>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row>
    <row r="3" spans="1:71" s="187" customFormat="1" ht="63">
      <c r="A3" s="386"/>
      <c r="B3" s="388"/>
      <c r="C3" s="188" t="s">
        <v>327</v>
      </c>
      <c r="D3" s="188" t="s">
        <v>328</v>
      </c>
      <c r="E3" s="188" t="s">
        <v>346</v>
      </c>
      <c r="F3" s="189" t="s">
        <v>347</v>
      </c>
      <c r="G3" s="189" t="s">
        <v>348</v>
      </c>
      <c r="H3" s="190" t="s">
        <v>349</v>
      </c>
      <c r="I3" s="191" t="s">
        <v>350</v>
      </c>
      <c r="J3" s="191" t="s">
        <v>351</v>
      </c>
      <c r="K3" s="189" t="s">
        <v>347</v>
      </c>
      <c r="L3" s="189" t="s">
        <v>348</v>
      </c>
      <c r="M3" s="192" t="s">
        <v>349</v>
      </c>
      <c r="N3" s="123"/>
      <c r="O3" s="124"/>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row>
    <row r="4" spans="1:71" s="199" customFormat="1" ht="20.25" customHeight="1">
      <c r="A4" s="193">
        <v>1</v>
      </c>
      <c r="B4" s="194" t="s">
        <v>58</v>
      </c>
      <c r="C4" s="195"/>
      <c r="D4" s="196"/>
      <c r="E4" s="196"/>
      <c r="F4" s="197">
        <v>2.2421437335019556</v>
      </c>
      <c r="G4" s="197">
        <v>0.27572959900594929</v>
      </c>
      <c r="H4" s="248">
        <v>1.3736288477705729E-3</v>
      </c>
      <c r="I4" s="196">
        <v>7752.299454</v>
      </c>
      <c r="J4" s="196">
        <v>9372.0634210000007</v>
      </c>
      <c r="K4" s="197">
        <v>0.27926588637086902</v>
      </c>
      <c r="L4" s="197">
        <v>0.20737782394682708</v>
      </c>
      <c r="M4" s="253">
        <v>1.1629587047402973E-3</v>
      </c>
      <c r="N4" s="116">
        <v>187356.813918</v>
      </c>
      <c r="O4" s="44"/>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row>
    <row r="5" spans="1:71" s="23" customFormat="1" ht="20.25" customHeight="1">
      <c r="A5" s="38">
        <v>2</v>
      </c>
      <c r="B5" s="39" t="s">
        <v>336</v>
      </c>
      <c r="C5" s="40"/>
      <c r="D5" s="41"/>
      <c r="E5" s="41"/>
      <c r="F5" s="42">
        <v>1.3787762450408858</v>
      </c>
      <c r="G5" s="42">
        <v>0.14840173715716579</v>
      </c>
      <c r="H5" s="42">
        <v>8.1106459564145708E-2</v>
      </c>
      <c r="I5" s="41">
        <v>16901</v>
      </c>
      <c r="J5" s="41">
        <v>14958</v>
      </c>
      <c r="K5" s="42">
        <v>0.29076163428524093</v>
      </c>
      <c r="L5" s="42">
        <v>0</v>
      </c>
      <c r="M5" s="43">
        <v>5.7984220008697636E-3</v>
      </c>
      <c r="N5" s="116">
        <v>21376.034487000001</v>
      </c>
      <c r="O5" s="44"/>
    </row>
    <row r="6" spans="1:71" s="199" customFormat="1" ht="20.25" customHeight="1">
      <c r="A6" s="193">
        <v>3</v>
      </c>
      <c r="B6" s="194" t="s">
        <v>61</v>
      </c>
      <c r="C6" s="195"/>
      <c r="D6" s="196"/>
      <c r="E6" s="196"/>
      <c r="F6" s="197">
        <v>1.1885861232397106</v>
      </c>
      <c r="G6" s="197">
        <v>6.1523221362420454E-3</v>
      </c>
      <c r="H6" s="197">
        <v>2.6157298020101593E-2</v>
      </c>
      <c r="I6" s="196">
        <v>15009.844107999999</v>
      </c>
      <c r="J6" s="196">
        <v>5511.6331330000003</v>
      </c>
      <c r="K6" s="197">
        <v>0.37418239234316336</v>
      </c>
      <c r="L6" s="197">
        <v>0</v>
      </c>
      <c r="M6" s="253">
        <v>9.7848685179781282E-5</v>
      </c>
      <c r="N6" s="116">
        <v>782803.66281300003</v>
      </c>
      <c r="O6" s="4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row>
    <row r="7" spans="1:71" s="23" customFormat="1" ht="20.25" customHeight="1">
      <c r="A7" s="38">
        <v>4</v>
      </c>
      <c r="B7" s="39" t="s">
        <v>389</v>
      </c>
      <c r="C7" s="40"/>
      <c r="D7" s="41"/>
      <c r="E7" s="41"/>
      <c r="F7" s="42">
        <v>1.1348773278469884</v>
      </c>
      <c r="G7" s="42">
        <v>1.0438477954964502</v>
      </c>
      <c r="H7" s="42">
        <v>6.9783797196078884E-2</v>
      </c>
      <c r="I7" s="41">
        <v>25199.361828000001</v>
      </c>
      <c r="J7" s="41">
        <v>4300.4878920000001</v>
      </c>
      <c r="K7" s="42">
        <v>0.53169734301905314</v>
      </c>
      <c r="L7" s="42">
        <v>5.7535521893252676E-3</v>
      </c>
      <c r="M7" s="252">
        <v>3.1420634217468129E-3</v>
      </c>
      <c r="N7" s="116">
        <v>183810.70540000001</v>
      </c>
      <c r="O7" s="44"/>
    </row>
    <row r="8" spans="1:71" s="199" customFormat="1" ht="20.25" customHeight="1">
      <c r="A8" s="193">
        <v>5</v>
      </c>
      <c r="B8" s="200" t="s">
        <v>95</v>
      </c>
      <c r="C8" s="195"/>
      <c r="D8" s="196"/>
      <c r="E8" s="196"/>
      <c r="F8" s="197">
        <v>0.98647704136483438</v>
      </c>
      <c r="G8" s="197">
        <v>0.18026354309128553</v>
      </c>
      <c r="H8" s="248">
        <v>4.7843038851990895E-3</v>
      </c>
      <c r="I8" s="196">
        <v>113818.88207199999</v>
      </c>
      <c r="J8" s="196">
        <v>49312.662318000002</v>
      </c>
      <c r="K8" s="197">
        <v>0.42197359959808634</v>
      </c>
      <c r="L8" s="201">
        <v>0</v>
      </c>
      <c r="M8" s="202">
        <v>0</v>
      </c>
      <c r="N8" s="116">
        <v>64569.256228999999</v>
      </c>
      <c r="O8" s="44"/>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row>
    <row r="9" spans="1:71" s="23" customFormat="1" ht="20.25">
      <c r="A9" s="38">
        <v>6</v>
      </c>
      <c r="B9" s="39" t="s">
        <v>334</v>
      </c>
      <c r="C9" s="40">
        <v>0</v>
      </c>
      <c r="D9" s="41">
        <v>0</v>
      </c>
      <c r="E9" s="41">
        <v>0</v>
      </c>
      <c r="F9" s="42">
        <v>0.84710917045917045</v>
      </c>
      <c r="G9" s="42">
        <v>0.23160173160173161</v>
      </c>
      <c r="H9" s="42">
        <v>0.1975061975061975</v>
      </c>
      <c r="I9" s="41">
        <v>10866</v>
      </c>
      <c r="J9" s="41">
        <v>6214</v>
      </c>
      <c r="K9" s="42">
        <v>4.8315802267801446E-2</v>
      </c>
      <c r="L9" s="42">
        <v>0</v>
      </c>
      <c r="M9" s="252">
        <v>3.1365086077778364E-3</v>
      </c>
      <c r="N9" s="116">
        <v>56937.980565999998</v>
      </c>
      <c r="O9" s="120"/>
    </row>
    <row r="10" spans="1:71" s="199" customFormat="1" ht="20.25" customHeight="1">
      <c r="A10" s="193">
        <v>7</v>
      </c>
      <c r="B10" s="194" t="s">
        <v>232</v>
      </c>
      <c r="C10" s="195"/>
      <c r="D10" s="196"/>
      <c r="E10" s="196"/>
      <c r="F10" s="197">
        <v>0.47383530593829143</v>
      </c>
      <c r="G10" s="197">
        <v>1.1438136023788958</v>
      </c>
      <c r="H10" s="197">
        <v>4.716964844225021E-2</v>
      </c>
      <c r="I10" s="196">
        <v>50732.254115999996</v>
      </c>
      <c r="J10" s="196">
        <v>5031.6918750000004</v>
      </c>
      <c r="K10" s="197">
        <v>0.15511210491447538</v>
      </c>
      <c r="L10" s="197">
        <v>0</v>
      </c>
      <c r="M10" s="253">
        <v>3.9418182850475006E-4</v>
      </c>
      <c r="N10" s="116">
        <v>31551.610726999999</v>
      </c>
      <c r="O10" s="44"/>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row>
    <row r="11" spans="1:71" s="23" customFormat="1" ht="20.25" customHeight="1">
      <c r="A11" s="38">
        <v>8</v>
      </c>
      <c r="B11" s="117" t="s">
        <v>366</v>
      </c>
      <c r="C11" s="40"/>
      <c r="D11" s="41"/>
      <c r="E11" s="41"/>
      <c r="F11" s="42">
        <v>0.13336610534266688</v>
      </c>
      <c r="G11" s="42">
        <v>0.87127385689057213</v>
      </c>
      <c r="H11" s="42">
        <v>0</v>
      </c>
      <c r="I11" s="41">
        <v>0</v>
      </c>
      <c r="J11" s="41">
        <v>5575</v>
      </c>
      <c r="K11" s="42">
        <v>0.11948519005318439</v>
      </c>
      <c r="L11" s="254">
        <v>2.8212508816409004E-3</v>
      </c>
      <c r="M11" s="119">
        <v>0</v>
      </c>
      <c r="N11" s="116">
        <v>56813.026245000001</v>
      </c>
      <c r="O11" s="44"/>
    </row>
    <row r="12" spans="1:71" s="199" customFormat="1" ht="20.25" customHeight="1">
      <c r="A12" s="193">
        <v>9</v>
      </c>
      <c r="B12" s="194" t="s">
        <v>64</v>
      </c>
      <c r="C12" s="195"/>
      <c r="D12" s="196"/>
      <c r="E12" s="196"/>
      <c r="F12" s="197">
        <v>0.11838615225048028</v>
      </c>
      <c r="G12" s="197">
        <v>5.3943372061110599</v>
      </c>
      <c r="H12" s="197">
        <v>5.6007684566828289</v>
      </c>
      <c r="I12" s="196">
        <v>0</v>
      </c>
      <c r="J12" s="196">
        <v>0</v>
      </c>
      <c r="K12" s="197">
        <v>0</v>
      </c>
      <c r="L12" s="197">
        <v>1.3956528197257019</v>
      </c>
      <c r="M12" s="198">
        <v>1.6346487102044858</v>
      </c>
      <c r="N12" s="116">
        <v>12821351.893672001</v>
      </c>
      <c r="O12" s="44"/>
      <c r="P12" s="260"/>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row>
    <row r="13" spans="1:71" s="23" customFormat="1" ht="20.25" customHeight="1">
      <c r="A13" s="38">
        <v>10</v>
      </c>
      <c r="B13" s="39" t="s">
        <v>377</v>
      </c>
      <c r="C13" s="40">
        <v>28946</v>
      </c>
      <c r="D13" s="41">
        <v>21390</v>
      </c>
      <c r="E13" s="41">
        <v>25168</v>
      </c>
      <c r="F13" s="42">
        <v>0.11836533618735745</v>
      </c>
      <c r="G13" s="42">
        <v>1.8529893164776323</v>
      </c>
      <c r="H13" s="42">
        <v>1.0487360408000173</v>
      </c>
      <c r="I13" s="41">
        <v>771335</v>
      </c>
      <c r="J13" s="41">
        <v>895149</v>
      </c>
      <c r="K13" s="42">
        <v>1.8908977199850296E-2</v>
      </c>
      <c r="L13" s="42">
        <v>0.25366236349790261</v>
      </c>
      <c r="M13" s="43">
        <v>0.11218551543333269</v>
      </c>
      <c r="N13" s="116">
        <v>634209.29835900001</v>
      </c>
      <c r="O13" s="44"/>
    </row>
    <row r="14" spans="1:71" s="199" customFormat="1" ht="20.25" customHeight="1">
      <c r="A14" s="193">
        <v>11</v>
      </c>
      <c r="B14" s="194" t="s">
        <v>39</v>
      </c>
      <c r="C14" s="195"/>
      <c r="D14" s="196"/>
      <c r="E14" s="196"/>
      <c r="F14" s="197">
        <v>0.11131086416666233</v>
      </c>
      <c r="G14" s="197">
        <v>0.22023682331542219</v>
      </c>
      <c r="H14" s="197">
        <v>0.85919071469148867</v>
      </c>
      <c r="I14" s="196">
        <v>10135</v>
      </c>
      <c r="J14" s="196">
        <v>13697</v>
      </c>
      <c r="K14" s="197">
        <v>1.7866730654198418E-2</v>
      </c>
      <c r="L14" s="248">
        <v>1.0058219340180811E-4</v>
      </c>
      <c r="M14" s="198">
        <v>0.11124686420220571</v>
      </c>
      <c r="N14" s="116">
        <v>563578.00069100002</v>
      </c>
      <c r="O14" s="44"/>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row>
    <row r="15" spans="1:71" s="23" customFormat="1" ht="20.25" customHeight="1">
      <c r="A15" s="38">
        <v>12</v>
      </c>
      <c r="B15" s="39" t="s">
        <v>23</v>
      </c>
      <c r="C15" s="40"/>
      <c r="D15" s="41"/>
      <c r="E15" s="41"/>
      <c r="F15" s="42">
        <v>8.9763643399360757E-2</v>
      </c>
      <c r="G15" s="249">
        <v>1.9661031205315837E-3</v>
      </c>
      <c r="H15" s="42">
        <v>0.1167465724619396</v>
      </c>
      <c r="I15" s="41">
        <v>0</v>
      </c>
      <c r="J15" s="41">
        <v>0</v>
      </c>
      <c r="K15" s="249">
        <v>3.2102547565301514E-4</v>
      </c>
      <c r="L15" s="249">
        <v>1.9348597226701063E-4</v>
      </c>
      <c r="M15" s="43">
        <v>2.3110824465226269E-3</v>
      </c>
      <c r="N15" s="116">
        <v>278433.17844300001</v>
      </c>
      <c r="O15" s="44"/>
    </row>
    <row r="16" spans="1:71" s="199" customFormat="1" ht="20.25" customHeight="1">
      <c r="A16" s="193">
        <v>13</v>
      </c>
      <c r="B16" s="194" t="s">
        <v>46</v>
      </c>
      <c r="C16" s="195"/>
      <c r="D16" s="196"/>
      <c r="E16" s="196"/>
      <c r="F16" s="197">
        <v>5.4833954524068938E-2</v>
      </c>
      <c r="G16" s="197">
        <v>0.2326292591125198</v>
      </c>
      <c r="H16" s="197">
        <v>0.96404516640253568</v>
      </c>
      <c r="I16" s="196">
        <v>0</v>
      </c>
      <c r="J16" s="196">
        <v>0</v>
      </c>
      <c r="K16" s="248">
        <v>1.0495002464094621E-3</v>
      </c>
      <c r="L16" s="248">
        <v>4.8577865390030976E-3</v>
      </c>
      <c r="M16" s="198">
        <v>2.0821599549422698E-2</v>
      </c>
      <c r="N16" s="116">
        <v>179428.130668</v>
      </c>
      <c r="O16" s="44"/>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row>
    <row r="17" spans="1:71" s="23" customFormat="1" ht="20.25" customHeight="1">
      <c r="A17" s="38">
        <v>14</v>
      </c>
      <c r="B17" s="39" t="s">
        <v>32</v>
      </c>
      <c r="C17" s="40">
        <v>3010.0915890000001</v>
      </c>
      <c r="D17" s="41">
        <v>3010.0915890000001</v>
      </c>
      <c r="E17" s="41">
        <v>3010.0915890000001</v>
      </c>
      <c r="F17" s="42">
        <v>4.9175451766698339E-2</v>
      </c>
      <c r="G17" s="42">
        <v>0.3952802222040453</v>
      </c>
      <c r="H17" s="42">
        <v>0.93525041243119222</v>
      </c>
      <c r="I17" s="41">
        <v>2055.1328149999999</v>
      </c>
      <c r="J17" s="41">
        <v>0</v>
      </c>
      <c r="K17" s="42">
        <v>6.5735533563405267E-3</v>
      </c>
      <c r="L17" s="42">
        <v>3.7203474019883019E-2</v>
      </c>
      <c r="M17" s="43">
        <v>9.6982976257872416E-2</v>
      </c>
      <c r="N17" s="116">
        <v>260433.54531099999</v>
      </c>
      <c r="O17" s="44"/>
    </row>
    <row r="18" spans="1:71" s="199" customFormat="1" ht="20.25" customHeight="1">
      <c r="A18" s="193">
        <v>15</v>
      </c>
      <c r="B18" s="194" t="s">
        <v>44</v>
      </c>
      <c r="C18" s="195"/>
      <c r="D18" s="196"/>
      <c r="E18" s="196"/>
      <c r="F18" s="197">
        <v>1.6638209568011424E-2</v>
      </c>
      <c r="G18" s="197">
        <v>0.14070867547304533</v>
      </c>
      <c r="H18" s="197">
        <v>0.14642092109960728</v>
      </c>
      <c r="I18" s="196">
        <v>0</v>
      </c>
      <c r="J18" s="196">
        <v>0</v>
      </c>
      <c r="K18" s="197">
        <v>0</v>
      </c>
      <c r="L18" s="197">
        <v>0</v>
      </c>
      <c r="M18" s="198">
        <v>3.2470588235294119E-3</v>
      </c>
      <c r="N18" s="116">
        <v>200567.42727099999</v>
      </c>
      <c r="O18" s="44"/>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row>
    <row r="19" spans="1:71" s="23" customFormat="1" ht="20.25" customHeight="1">
      <c r="A19" s="38">
        <v>16</v>
      </c>
      <c r="B19" s="39" t="s">
        <v>50</v>
      </c>
      <c r="C19" s="40"/>
      <c r="D19" s="41"/>
      <c r="E19" s="41"/>
      <c r="F19" s="42">
        <v>1.4950909062975601E-2</v>
      </c>
      <c r="G19" s="42">
        <v>0.48379131484250554</v>
      </c>
      <c r="H19" s="42">
        <v>1.3141259157041882</v>
      </c>
      <c r="I19" s="41">
        <v>1013</v>
      </c>
      <c r="J19" s="41">
        <v>1168</v>
      </c>
      <c r="K19" s="42">
        <v>0</v>
      </c>
      <c r="L19" s="42">
        <v>4.3236879231073715E-3</v>
      </c>
      <c r="M19" s="43">
        <v>0.16476701817775838</v>
      </c>
      <c r="N19" s="116">
        <v>897234.93769599998</v>
      </c>
      <c r="O19" s="44"/>
    </row>
    <row r="20" spans="1:71" s="199" customFormat="1" ht="20.25" customHeight="1">
      <c r="A20" s="193">
        <v>17</v>
      </c>
      <c r="B20" s="194" t="s">
        <v>30</v>
      </c>
      <c r="C20" s="195"/>
      <c r="D20" s="196"/>
      <c r="E20" s="196"/>
      <c r="F20" s="197">
        <v>1.4320771793525831E-2</v>
      </c>
      <c r="G20" s="197">
        <v>0.85172473990093078</v>
      </c>
      <c r="H20" s="197">
        <v>1.3696922453987135</v>
      </c>
      <c r="I20" s="196">
        <v>1013</v>
      </c>
      <c r="J20" s="196">
        <v>7632</v>
      </c>
      <c r="K20" s="197">
        <v>1.1538482064316921E-2</v>
      </c>
      <c r="L20" s="197">
        <v>3.5335709788716585E-2</v>
      </c>
      <c r="M20" s="198">
        <v>0.1704385191229324</v>
      </c>
      <c r="N20" s="116">
        <v>3679416.1997239999</v>
      </c>
      <c r="O20" s="44"/>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row>
    <row r="21" spans="1:71" s="23" customFormat="1" ht="20.25">
      <c r="A21" s="38">
        <v>18</v>
      </c>
      <c r="B21" s="39" t="s">
        <v>27</v>
      </c>
      <c r="C21" s="40"/>
      <c r="D21" s="41"/>
      <c r="E21" s="41"/>
      <c r="F21" s="42">
        <v>5.1160497788869152E-3</v>
      </c>
      <c r="G21" s="42">
        <v>0.16301154042115365</v>
      </c>
      <c r="H21" s="42">
        <v>0.86228537933013127</v>
      </c>
      <c r="I21" s="41">
        <v>0</v>
      </c>
      <c r="J21" s="41">
        <v>0</v>
      </c>
      <c r="K21" s="42">
        <v>0</v>
      </c>
      <c r="L21" s="42">
        <v>1.2603821186608839E-2</v>
      </c>
      <c r="M21" s="43">
        <v>4.0483176007030074E-2</v>
      </c>
      <c r="N21" s="116">
        <v>317852.72910300002</v>
      </c>
      <c r="O21" s="44"/>
    </row>
    <row r="22" spans="1:71" s="199" customFormat="1" ht="20.25" customHeight="1">
      <c r="A22" s="193">
        <v>19</v>
      </c>
      <c r="B22" s="194" t="s">
        <v>56</v>
      </c>
      <c r="C22" s="195"/>
      <c r="D22" s="196"/>
      <c r="E22" s="196"/>
      <c r="F22" s="248">
        <v>4.0575934239849478E-3</v>
      </c>
      <c r="G22" s="197">
        <v>1.5275736888908169</v>
      </c>
      <c r="H22" s="197">
        <v>1.1128039192296013</v>
      </c>
      <c r="I22" s="196">
        <v>0</v>
      </c>
      <c r="J22" s="196">
        <v>0</v>
      </c>
      <c r="K22" s="248">
        <v>6.605628140480902E-5</v>
      </c>
      <c r="L22" s="197">
        <v>9.3674239445713778E-2</v>
      </c>
      <c r="M22" s="198">
        <v>9.9132045004745678E-2</v>
      </c>
      <c r="N22" s="116">
        <v>18275.367758</v>
      </c>
      <c r="O22" s="44"/>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row>
    <row r="23" spans="1:71" s="23" customFormat="1" ht="20.25">
      <c r="A23" s="38">
        <v>20</v>
      </c>
      <c r="B23" s="39" t="s">
        <v>19</v>
      </c>
      <c r="C23" s="40"/>
      <c r="D23" s="41"/>
      <c r="E23" s="41"/>
      <c r="F23" s="249">
        <v>1.9117456031221189E-3</v>
      </c>
      <c r="G23" s="42">
        <v>2.0782344200553169</v>
      </c>
      <c r="H23" s="42">
        <v>1.6088965554443986</v>
      </c>
      <c r="I23" s="41">
        <v>3837</v>
      </c>
      <c r="J23" s="41">
        <v>4425</v>
      </c>
      <c r="K23" s="249">
        <v>1.1435552555061391E-3</v>
      </c>
      <c r="L23" s="42">
        <v>0.11490134850535108</v>
      </c>
      <c r="M23" s="43">
        <v>0.18048271678661362</v>
      </c>
      <c r="N23" s="116">
        <v>83682.748403999998</v>
      </c>
      <c r="O23" s="44"/>
    </row>
    <row r="24" spans="1:71" s="199" customFormat="1" ht="20.25" customHeight="1">
      <c r="A24" s="193">
        <v>21</v>
      </c>
      <c r="B24" s="194" t="s">
        <v>226</v>
      </c>
      <c r="C24" s="195">
        <v>0</v>
      </c>
      <c r="D24" s="196">
        <v>0</v>
      </c>
      <c r="E24" s="196">
        <v>0</v>
      </c>
      <c r="F24" s="248">
        <v>1.2460978012455829E-3</v>
      </c>
      <c r="G24" s="197">
        <v>1.4062634906071567</v>
      </c>
      <c r="H24" s="197">
        <v>1.5380961743108672</v>
      </c>
      <c r="I24" s="196">
        <v>767</v>
      </c>
      <c r="J24" s="196">
        <v>1328</v>
      </c>
      <c r="K24" s="248">
        <v>1.0369833166781551E-3</v>
      </c>
      <c r="L24" s="197">
        <v>0.10244131727547329</v>
      </c>
      <c r="M24" s="198">
        <v>0.13803467217442697</v>
      </c>
      <c r="N24" s="116">
        <v>232523.91592500001</v>
      </c>
      <c r="O24" s="44"/>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row>
    <row r="25" spans="1:71" s="23" customFormat="1" ht="20.25">
      <c r="A25" s="38">
        <v>22</v>
      </c>
      <c r="B25" s="39" t="s">
        <v>234</v>
      </c>
      <c r="C25" s="40"/>
      <c r="D25" s="41"/>
      <c r="E25" s="41"/>
      <c r="F25" s="249">
        <v>1.1297791638651691E-3</v>
      </c>
      <c r="G25" s="42">
        <v>2.0389442861491762</v>
      </c>
      <c r="H25" s="42">
        <v>0.81618816720360521</v>
      </c>
      <c r="I25" s="41">
        <v>0</v>
      </c>
      <c r="J25" s="41">
        <v>0</v>
      </c>
      <c r="K25" s="42">
        <v>0</v>
      </c>
      <c r="L25" s="42">
        <v>9.5362598738451515E-2</v>
      </c>
      <c r="M25" s="43">
        <v>0.10314257645083388</v>
      </c>
      <c r="N25" s="116">
        <v>1800127.51354</v>
      </c>
      <c r="O25" s="44"/>
    </row>
    <row r="26" spans="1:71" s="199" customFormat="1" ht="20.25" customHeight="1">
      <c r="A26" s="193">
        <v>23</v>
      </c>
      <c r="B26" s="194" t="s">
        <v>54</v>
      </c>
      <c r="C26" s="195"/>
      <c r="D26" s="196"/>
      <c r="E26" s="196"/>
      <c r="F26" s="248">
        <v>4.1306813818349378E-4</v>
      </c>
      <c r="G26" s="197">
        <v>3.3198725168953509E-2</v>
      </c>
      <c r="H26" s="197">
        <v>1.2534622670489453</v>
      </c>
      <c r="I26" s="196">
        <v>0</v>
      </c>
      <c r="J26" s="196">
        <v>0</v>
      </c>
      <c r="K26" s="197">
        <v>0</v>
      </c>
      <c r="L26" s="197">
        <v>0</v>
      </c>
      <c r="M26" s="198">
        <v>2.7564822770030622E-2</v>
      </c>
      <c r="N26" s="116">
        <v>349866.29910599999</v>
      </c>
      <c r="O26" s="44"/>
      <c r="P26" s="23"/>
      <c r="Q26" s="23"/>
      <c r="R26" s="23"/>
      <c r="S26" s="23"/>
      <c r="T26" s="23"/>
    </row>
    <row r="27" spans="1:71" s="23" customFormat="1" ht="20.25" customHeight="1">
      <c r="A27" s="38">
        <v>24</v>
      </c>
      <c r="B27" s="270" t="s">
        <v>48</v>
      </c>
      <c r="C27" s="40"/>
      <c r="D27" s="41"/>
      <c r="E27" s="41"/>
      <c r="F27" s="249">
        <v>3.9136066528016103E-4</v>
      </c>
      <c r="G27" s="42">
        <v>3.7520539888311513E-2</v>
      </c>
      <c r="H27" s="42">
        <v>0.8235418953087198</v>
      </c>
      <c r="I27" s="41">
        <v>0</v>
      </c>
      <c r="J27" s="41">
        <v>0</v>
      </c>
      <c r="K27" s="42">
        <v>0</v>
      </c>
      <c r="L27" s="42">
        <v>0</v>
      </c>
      <c r="M27" s="43">
        <v>2.1379516045152803E-2</v>
      </c>
      <c r="N27" s="116">
        <v>120850.998185</v>
      </c>
      <c r="O27" s="44"/>
    </row>
    <row r="28" spans="1:71" s="199" customFormat="1" ht="20.25" customHeight="1">
      <c r="A28" s="193">
        <v>25</v>
      </c>
      <c r="B28" s="194" t="s">
        <v>52</v>
      </c>
      <c r="C28" s="195"/>
      <c r="D28" s="196"/>
      <c r="E28" s="196"/>
      <c r="F28" s="248">
        <v>2.9999999999999997E-4</v>
      </c>
      <c r="G28" s="197">
        <v>0.86850000000000005</v>
      </c>
      <c r="H28" s="197">
        <v>1.6220000000000001</v>
      </c>
      <c r="I28" s="196">
        <v>0</v>
      </c>
      <c r="J28" s="196">
        <v>0</v>
      </c>
      <c r="K28" s="197">
        <v>0</v>
      </c>
      <c r="L28" s="197">
        <v>0.14000000000000001</v>
      </c>
      <c r="M28" s="198">
        <v>4.87E-2</v>
      </c>
      <c r="N28" s="116">
        <v>48492.679257000003</v>
      </c>
      <c r="O28" s="44"/>
      <c r="P28" s="23"/>
      <c r="Q28" s="23"/>
      <c r="R28" s="23"/>
      <c r="S28" s="23"/>
      <c r="T28" s="23"/>
    </row>
    <row r="29" spans="1:71" s="23" customFormat="1" ht="20.25" customHeight="1">
      <c r="A29" s="38">
        <v>26</v>
      </c>
      <c r="B29" s="121" t="s">
        <v>363</v>
      </c>
      <c r="C29" s="40"/>
      <c r="D29" s="41"/>
      <c r="E29" s="41"/>
      <c r="F29" s="42">
        <v>0</v>
      </c>
      <c r="G29" s="42">
        <v>0.89380754075706359</v>
      </c>
      <c r="H29" s="249">
        <v>3.8656184055724662E-3</v>
      </c>
      <c r="I29" s="41">
        <v>0</v>
      </c>
      <c r="J29" s="41">
        <v>0</v>
      </c>
      <c r="K29" s="42">
        <v>0</v>
      </c>
      <c r="L29" s="118">
        <v>0</v>
      </c>
      <c r="M29" s="255">
        <v>3.4527046186179173E-3</v>
      </c>
      <c r="N29" s="116">
        <v>52675.937230000003</v>
      </c>
      <c r="O29" s="44"/>
    </row>
    <row r="30" spans="1:71" s="207" customFormat="1" ht="25.5" customHeight="1">
      <c r="A30" s="375" t="s">
        <v>337</v>
      </c>
      <c r="B30" s="376"/>
      <c r="C30" s="203">
        <v>31956.091589</v>
      </c>
      <c r="D30" s="203">
        <v>24400.091589</v>
      </c>
      <c r="E30" s="203">
        <v>28178.091589</v>
      </c>
      <c r="F30" s="204">
        <v>0.10250525631538306</v>
      </c>
      <c r="G30" s="204">
        <v>1.6552911301005908</v>
      </c>
      <c r="H30" s="205">
        <v>1.102833078314075</v>
      </c>
      <c r="I30" s="206">
        <v>1030434.7743930001</v>
      </c>
      <c r="J30" s="206">
        <v>1023674.538639</v>
      </c>
      <c r="K30" s="204">
        <v>2.2995305430125637E-2</v>
      </c>
      <c r="L30" s="204">
        <v>0.17185793427285515</v>
      </c>
      <c r="M30" s="222">
        <v>0.11636481163215839</v>
      </c>
      <c r="N30" s="130">
        <v>23750692.955312997</v>
      </c>
      <c r="O30" s="131"/>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row>
    <row r="31" spans="1:71" s="199" customFormat="1" ht="20.25" customHeight="1">
      <c r="A31" s="193">
        <v>27</v>
      </c>
      <c r="B31" s="200" t="s">
        <v>237</v>
      </c>
      <c r="C31" s="195"/>
      <c r="D31" s="196"/>
      <c r="E31" s="196"/>
      <c r="F31" s="197">
        <v>5.8114294541307814</v>
      </c>
      <c r="G31" s="197">
        <v>1.1598827189730203</v>
      </c>
      <c r="H31" s="197">
        <v>0.22456683814922021</v>
      </c>
      <c r="I31" s="196">
        <v>5283.3686019999996</v>
      </c>
      <c r="J31" s="196">
        <v>5205.9435119999998</v>
      </c>
      <c r="K31" s="197">
        <v>1.1637280409026689</v>
      </c>
      <c r="L31" s="201">
        <v>0.10928672668227615</v>
      </c>
      <c r="M31" s="202">
        <v>4.2895598848541522E-2</v>
      </c>
      <c r="N31" s="116">
        <v>9785.0816049999994</v>
      </c>
      <c r="O31" s="44"/>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row>
    <row r="32" spans="1:71" s="23" customFormat="1" ht="20.25" customHeight="1">
      <c r="A32" s="38">
        <v>28</v>
      </c>
      <c r="B32" s="39" t="s">
        <v>160</v>
      </c>
      <c r="C32" s="40"/>
      <c r="D32" s="41"/>
      <c r="E32" s="41"/>
      <c r="F32" s="42">
        <v>2.2586113001878134</v>
      </c>
      <c r="G32" s="42">
        <v>6.7361572316354076E-2</v>
      </c>
      <c r="H32" s="42">
        <v>8.5203017165899717E-2</v>
      </c>
      <c r="I32" s="41">
        <v>15255.151583999999</v>
      </c>
      <c r="J32" s="41">
        <v>14904.526431</v>
      </c>
      <c r="K32" s="42">
        <v>0.17693940637938843</v>
      </c>
      <c r="L32" s="42">
        <v>3.1330998303991914E-2</v>
      </c>
      <c r="M32" s="43">
        <v>2.0566906335875771E-2</v>
      </c>
      <c r="N32" s="116">
        <v>26499.150912000001</v>
      </c>
      <c r="O32" s="44"/>
    </row>
    <row r="33" spans="1:71" s="199" customFormat="1" ht="20.25" customHeight="1">
      <c r="A33" s="193">
        <v>29</v>
      </c>
      <c r="B33" s="200" t="s">
        <v>250</v>
      </c>
      <c r="C33" s="195"/>
      <c r="D33" s="196"/>
      <c r="E33" s="196"/>
      <c r="F33" s="197">
        <v>2.1654549736896032</v>
      </c>
      <c r="G33" s="197">
        <v>1.2522480826093696</v>
      </c>
      <c r="H33" s="197">
        <v>5.1915869752373958E-2</v>
      </c>
      <c r="I33" s="196">
        <v>5291.9671399999997</v>
      </c>
      <c r="J33" s="196">
        <v>5707.2616859999998</v>
      </c>
      <c r="K33" s="197">
        <v>0.75390357458942581</v>
      </c>
      <c r="L33" s="201">
        <v>0.21054952319378586</v>
      </c>
      <c r="M33" s="202">
        <v>3.8108608193717371E-2</v>
      </c>
      <c r="N33" s="116">
        <v>11965.816774999999</v>
      </c>
      <c r="O33" s="44"/>
      <c r="P33" s="23"/>
      <c r="Q33" s="23"/>
      <c r="R33" s="23"/>
      <c r="S33" s="23"/>
      <c r="T33" s="23"/>
    </row>
    <row r="34" spans="1:71" s="23" customFormat="1" ht="20.25" customHeight="1">
      <c r="A34" s="38">
        <v>30</v>
      </c>
      <c r="B34" s="39" t="s">
        <v>78</v>
      </c>
      <c r="C34" s="40"/>
      <c r="D34" s="41"/>
      <c r="E34" s="41"/>
      <c r="F34" s="42">
        <v>1.7287156005106155</v>
      </c>
      <c r="G34" s="42">
        <v>0.33257188927707604</v>
      </c>
      <c r="H34" s="42">
        <v>0.25517334049986562</v>
      </c>
      <c r="I34" s="41">
        <v>6487</v>
      </c>
      <c r="J34" s="41">
        <v>6362</v>
      </c>
      <c r="K34" s="42">
        <v>0.14069655961942418</v>
      </c>
      <c r="L34" s="42">
        <v>0</v>
      </c>
      <c r="M34" s="43">
        <v>6.0546150994686765E-3</v>
      </c>
      <c r="N34" s="116">
        <v>8118.7615079999996</v>
      </c>
      <c r="O34" s="44"/>
    </row>
    <row r="35" spans="1:71" s="199" customFormat="1" ht="20.25" customHeight="1">
      <c r="A35" s="193">
        <v>31</v>
      </c>
      <c r="B35" s="200" t="s">
        <v>76</v>
      </c>
      <c r="C35" s="195"/>
      <c r="D35" s="196"/>
      <c r="E35" s="196"/>
      <c r="F35" s="197">
        <v>1.6519685585607766</v>
      </c>
      <c r="G35" s="197">
        <v>0.18978615644344402</v>
      </c>
      <c r="H35" s="197">
        <v>0.23044456949915587</v>
      </c>
      <c r="I35" s="196">
        <v>13972</v>
      </c>
      <c r="J35" s="196">
        <v>13424</v>
      </c>
      <c r="K35" s="197">
        <v>0.11887739976857642</v>
      </c>
      <c r="L35" s="201">
        <v>0</v>
      </c>
      <c r="M35" s="251">
        <v>3.6902677007755818E-3</v>
      </c>
      <c r="N35" s="116">
        <v>15967.725272</v>
      </c>
      <c r="O35" s="44"/>
      <c r="P35" s="23"/>
      <c r="Q35" s="23"/>
      <c r="R35" s="23"/>
      <c r="S35" s="23"/>
      <c r="T35" s="23"/>
    </row>
    <row r="36" spans="1:71" s="23" customFormat="1" ht="20.25" customHeight="1">
      <c r="A36" s="38">
        <v>32</v>
      </c>
      <c r="B36" s="121" t="s">
        <v>73</v>
      </c>
      <c r="C36" s="40"/>
      <c r="D36" s="41"/>
      <c r="E36" s="41"/>
      <c r="F36" s="42">
        <v>0.60533762916313005</v>
      </c>
      <c r="G36" s="42">
        <v>0</v>
      </c>
      <c r="H36" s="42">
        <v>0.92281031486196996</v>
      </c>
      <c r="I36" s="41">
        <v>35849</v>
      </c>
      <c r="J36" s="41">
        <v>29885</v>
      </c>
      <c r="K36" s="42">
        <v>9.7480613875516028E-2</v>
      </c>
      <c r="L36" s="118">
        <v>0</v>
      </c>
      <c r="M36" s="255">
        <v>2.7072384942363995E-3</v>
      </c>
      <c r="N36" s="116">
        <v>81104.950331999993</v>
      </c>
      <c r="O36" s="44"/>
    </row>
    <row r="37" spans="1:71" s="199" customFormat="1" ht="20.25" customHeight="1">
      <c r="A37" s="193">
        <v>33</v>
      </c>
      <c r="B37" s="194" t="s">
        <v>258</v>
      </c>
      <c r="C37" s="195"/>
      <c r="D37" s="196"/>
      <c r="E37" s="196"/>
      <c r="F37" s="197">
        <v>0.41494690672126261</v>
      </c>
      <c r="G37" s="197">
        <v>0.99052850858465313</v>
      </c>
      <c r="H37" s="248">
        <v>3.0698577328353259E-3</v>
      </c>
      <c r="I37" s="196">
        <v>1693.4208779999999</v>
      </c>
      <c r="J37" s="196">
        <v>2814.9048379999999</v>
      </c>
      <c r="K37" s="197">
        <v>0.22348123776653994</v>
      </c>
      <c r="L37" s="197">
        <v>2.4471047279281701E-2</v>
      </c>
      <c r="M37" s="253">
        <v>3.0173459984796833E-3</v>
      </c>
      <c r="N37" s="116">
        <v>5251.1816749999998</v>
      </c>
      <c r="O37" s="44"/>
      <c r="P37" s="23"/>
      <c r="Q37" s="23"/>
      <c r="R37" s="23"/>
      <c r="S37" s="23"/>
      <c r="T37" s="23"/>
    </row>
    <row r="38" spans="1:71" s="207" customFormat="1" ht="20.25" customHeight="1">
      <c r="A38" s="375" t="s">
        <v>338</v>
      </c>
      <c r="B38" s="376"/>
      <c r="C38" s="203"/>
      <c r="D38" s="203"/>
      <c r="E38" s="203"/>
      <c r="F38" s="204">
        <v>1.53</v>
      </c>
      <c r="G38" s="204">
        <v>0.28179635710023848</v>
      </c>
      <c r="H38" s="205">
        <v>0.72550042258098435</v>
      </c>
      <c r="I38" s="206">
        <v>83832</v>
      </c>
      <c r="J38" s="206">
        <v>78304</v>
      </c>
      <c r="K38" s="204">
        <v>0.28000000000000003</v>
      </c>
      <c r="L38" s="204">
        <v>3.1285262365931869E-2</v>
      </c>
      <c r="M38" s="222">
        <v>1.0475285255215983E-2</v>
      </c>
      <c r="N38" s="130">
        <v>114976.51871699998</v>
      </c>
      <c r="O38" s="131"/>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row>
    <row r="39" spans="1:71" s="199" customFormat="1" ht="20.25" customHeight="1">
      <c r="A39" s="193">
        <v>34</v>
      </c>
      <c r="B39" s="194" t="s">
        <v>92</v>
      </c>
      <c r="C39" s="195"/>
      <c r="D39" s="196"/>
      <c r="E39" s="196"/>
      <c r="F39" s="197">
        <v>4.4337325791951097</v>
      </c>
      <c r="G39" s="197">
        <v>7.4987264391237901E-3</v>
      </c>
      <c r="H39" s="197">
        <v>0.15034131431482425</v>
      </c>
      <c r="I39" s="196">
        <v>58343</v>
      </c>
      <c r="J39" s="196">
        <v>58475</v>
      </c>
      <c r="K39" s="197">
        <v>0.45255796746783589</v>
      </c>
      <c r="L39" s="248">
        <v>1.8562375984125968E-3</v>
      </c>
      <c r="M39" s="198">
        <v>0</v>
      </c>
      <c r="N39" s="116">
        <v>57927.894139000004</v>
      </c>
      <c r="O39" s="44"/>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row>
    <row r="40" spans="1:71" s="23" customFormat="1" ht="20.25" customHeight="1">
      <c r="A40" s="38">
        <v>35</v>
      </c>
      <c r="B40" s="117" t="s">
        <v>90</v>
      </c>
      <c r="C40" s="40"/>
      <c r="D40" s="41"/>
      <c r="E40" s="41"/>
      <c r="F40" s="42">
        <v>3.2860898142072195</v>
      </c>
      <c r="G40" s="249">
        <v>2.2259028489803787E-3</v>
      </c>
      <c r="H40" s="42">
        <v>8.6547309198937883E-2</v>
      </c>
      <c r="I40" s="41">
        <v>136305</v>
      </c>
      <c r="J40" s="41">
        <v>136042</v>
      </c>
      <c r="K40" s="42">
        <v>0.49957144648153923</v>
      </c>
      <c r="L40" s="118">
        <v>0</v>
      </c>
      <c r="M40" s="255">
        <v>1.2256412859805493E-3</v>
      </c>
      <c r="N40" s="116">
        <v>129432.785504</v>
      </c>
      <c r="O40" s="44"/>
    </row>
    <row r="41" spans="1:71" s="199" customFormat="1" ht="20.25" customHeight="1">
      <c r="A41" s="193">
        <v>36</v>
      </c>
      <c r="B41" s="194" t="s">
        <v>87</v>
      </c>
      <c r="C41" s="195">
        <v>423584</v>
      </c>
      <c r="D41" s="196">
        <v>331498</v>
      </c>
      <c r="E41" s="196">
        <v>377541</v>
      </c>
      <c r="F41" s="197">
        <v>0.98091866255998128</v>
      </c>
      <c r="G41" s="197">
        <v>0.49638994965344702</v>
      </c>
      <c r="H41" s="197">
        <v>0.88361505864016776</v>
      </c>
      <c r="I41" s="196">
        <v>138483.83543400001</v>
      </c>
      <c r="J41" s="196">
        <v>148714.31641</v>
      </c>
      <c r="K41" s="197">
        <v>0.13433797617702867</v>
      </c>
      <c r="L41" s="197">
        <v>5.038337780712366E-2</v>
      </c>
      <c r="M41" s="198">
        <v>7.4610984441701625E-2</v>
      </c>
      <c r="N41" s="116">
        <v>151037.470913</v>
      </c>
      <c r="O41" s="44"/>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row>
    <row r="42" spans="1:71" s="23" customFormat="1" ht="20.25" customHeight="1">
      <c r="A42" s="38">
        <v>37</v>
      </c>
      <c r="B42" s="117" t="s">
        <v>81</v>
      </c>
      <c r="C42" s="40"/>
      <c r="D42" s="41"/>
      <c r="E42" s="41"/>
      <c r="F42" s="42">
        <v>0.97444649487801982</v>
      </c>
      <c r="G42" s="42">
        <v>0.27007073443087704</v>
      </c>
      <c r="H42" s="42">
        <v>0.91591308458153797</v>
      </c>
      <c r="I42" s="41">
        <v>158265.216426</v>
      </c>
      <c r="J42" s="41">
        <v>168627.62153999999</v>
      </c>
      <c r="K42" s="42">
        <v>0.13048630718654392</v>
      </c>
      <c r="L42" s="254">
        <v>3.6766848284239392E-3</v>
      </c>
      <c r="M42" s="119">
        <v>4.1943712450524757E-2</v>
      </c>
      <c r="N42" s="116">
        <v>171590.82475199999</v>
      </c>
      <c r="O42" s="44"/>
    </row>
    <row r="43" spans="1:71" s="199" customFormat="1" ht="20.25" customHeight="1">
      <c r="A43" s="193">
        <v>38</v>
      </c>
      <c r="B43" s="194" t="s">
        <v>339</v>
      </c>
      <c r="C43" s="195">
        <v>721175.19925900002</v>
      </c>
      <c r="D43" s="196">
        <v>753332.73595799995</v>
      </c>
      <c r="E43" s="196">
        <v>737253.96760850004</v>
      </c>
      <c r="F43" s="197">
        <v>0.68764053920819679</v>
      </c>
      <c r="G43" s="197">
        <v>0.18768093510317038</v>
      </c>
      <c r="H43" s="197">
        <v>1.2690932618737936</v>
      </c>
      <c r="I43" s="196">
        <v>434536</v>
      </c>
      <c r="J43" s="196">
        <v>446296</v>
      </c>
      <c r="K43" s="197">
        <v>0.1042070822589054</v>
      </c>
      <c r="L43" s="197">
        <v>0</v>
      </c>
      <c r="M43" s="198">
        <v>1.0192664796058836E-2</v>
      </c>
      <c r="N43" s="116">
        <v>488320.50083799998</v>
      </c>
      <c r="O43" s="44"/>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row>
    <row r="44" spans="1:71" s="23" customFormat="1" ht="20.25" customHeight="1">
      <c r="A44" s="38">
        <v>39</v>
      </c>
      <c r="B44" s="39" t="s">
        <v>253</v>
      </c>
      <c r="C44" s="40"/>
      <c r="D44" s="41"/>
      <c r="E44" s="41"/>
      <c r="F44" s="42">
        <v>0.1256036483294235</v>
      </c>
      <c r="G44" s="42">
        <v>0.97487919680965851</v>
      </c>
      <c r="H44" s="42">
        <v>0</v>
      </c>
      <c r="I44" s="41">
        <v>12893.288565000001</v>
      </c>
      <c r="J44" s="41">
        <v>60283.058956000001</v>
      </c>
      <c r="K44" s="42">
        <v>0.1035525112467543</v>
      </c>
      <c r="L44" s="42">
        <v>0</v>
      </c>
      <c r="M44" s="43">
        <v>0</v>
      </c>
      <c r="N44" s="116"/>
      <c r="O44" s="44"/>
    </row>
    <row r="45" spans="1:71" s="207" customFormat="1" ht="21.75">
      <c r="A45" s="212" t="s">
        <v>340</v>
      </c>
      <c r="B45" s="213"/>
      <c r="C45" s="203">
        <v>1328502.9998879998</v>
      </c>
      <c r="D45" s="203">
        <v>1209067.1873089999</v>
      </c>
      <c r="E45" s="203">
        <v>1268785.0935985001</v>
      </c>
      <c r="F45" s="204">
        <v>1.3355728915892957</v>
      </c>
      <c r="G45" s="204">
        <v>0.21404793424807844</v>
      </c>
      <c r="H45" s="205">
        <v>0.93183182152052801</v>
      </c>
      <c r="I45" s="203">
        <v>938826.34042500006</v>
      </c>
      <c r="J45" s="203">
        <v>1018437.996906</v>
      </c>
      <c r="K45" s="204">
        <v>0.18475576377129174</v>
      </c>
      <c r="L45" s="204">
        <v>8.3623279921479325E-3</v>
      </c>
      <c r="M45" s="222">
        <v>2.3642103488614789E-2</v>
      </c>
      <c r="N45" s="130">
        <v>998309.47614599997</v>
      </c>
      <c r="O45" s="131"/>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row>
    <row r="46" spans="1:71" s="199" customFormat="1" ht="20.25" customHeight="1">
      <c r="A46" s="193">
        <v>40</v>
      </c>
      <c r="B46" s="194" t="s">
        <v>99</v>
      </c>
      <c r="C46" s="195">
        <v>82869</v>
      </c>
      <c r="D46" s="196">
        <v>75769</v>
      </c>
      <c r="E46" s="196">
        <v>79319</v>
      </c>
      <c r="F46" s="197">
        <v>0.44512171049272681</v>
      </c>
      <c r="G46" s="248">
        <v>3.9391738738143965E-3</v>
      </c>
      <c r="H46" s="197">
        <v>6.8682467375277834E-2</v>
      </c>
      <c r="I46" s="196">
        <v>52739</v>
      </c>
      <c r="J46" s="196">
        <v>55121</v>
      </c>
      <c r="K46" s="197">
        <v>4.2380919025872578E-2</v>
      </c>
      <c r="L46" s="197">
        <v>0</v>
      </c>
      <c r="M46" s="253">
        <v>8.0690851030954381E-4</v>
      </c>
      <c r="N46" s="116">
        <v>56799.457083000001</v>
      </c>
      <c r="O46" s="44"/>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row>
    <row r="47" spans="1:71" s="207" customFormat="1" ht="21.75">
      <c r="A47" s="212" t="s">
        <v>352</v>
      </c>
      <c r="B47" s="213"/>
      <c r="C47" s="203">
        <v>1328502.9998879998</v>
      </c>
      <c r="D47" s="203">
        <v>1209067.1873089999</v>
      </c>
      <c r="E47" s="203">
        <v>1268785.0935985001</v>
      </c>
      <c r="F47" s="204">
        <v>0.44512171049272681</v>
      </c>
      <c r="G47" s="204">
        <v>3.9391738738143965E-3</v>
      </c>
      <c r="H47" s="205">
        <v>6.8682467375277834E-2</v>
      </c>
      <c r="I47" s="206">
        <v>52739</v>
      </c>
      <c r="J47" s="206">
        <v>55121</v>
      </c>
      <c r="K47" s="204">
        <v>4.2380919025872578E-2</v>
      </c>
      <c r="L47" s="204">
        <v>0</v>
      </c>
      <c r="M47" s="222">
        <v>8.0690851030954381E-4</v>
      </c>
      <c r="N47" s="130">
        <v>56799.457083000001</v>
      </c>
      <c r="O47" s="131"/>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row>
    <row r="48" spans="1:71" s="199" customFormat="1" ht="20.25" customHeight="1">
      <c r="A48" s="193">
        <v>41</v>
      </c>
      <c r="B48" s="200" t="s">
        <v>119</v>
      </c>
      <c r="C48" s="195"/>
      <c r="D48" s="196"/>
      <c r="E48" s="196"/>
      <c r="F48" s="197">
        <v>17.835138611389684</v>
      </c>
      <c r="G48" s="197">
        <v>0.51172994269340977</v>
      </c>
      <c r="H48" s="197">
        <v>0.51844555873925502</v>
      </c>
      <c r="I48" s="196">
        <v>5171</v>
      </c>
      <c r="J48" s="196">
        <v>3707</v>
      </c>
      <c r="K48" s="197">
        <v>1.4017806480469615</v>
      </c>
      <c r="L48" s="201">
        <v>3.2341430997563314E-2</v>
      </c>
      <c r="M48" s="202">
        <v>3.514730857269438E-2</v>
      </c>
      <c r="N48" s="116">
        <v>13068.650807</v>
      </c>
      <c r="O48" s="44"/>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row>
    <row r="49" spans="1:71" s="23" customFormat="1" ht="20.25" customHeight="1">
      <c r="A49" s="38">
        <v>42</v>
      </c>
      <c r="B49" s="117" t="s">
        <v>145</v>
      </c>
      <c r="C49" s="40"/>
      <c r="D49" s="41"/>
      <c r="E49" s="41"/>
      <c r="F49" s="42">
        <v>16.421640398884669</v>
      </c>
      <c r="G49" s="42">
        <v>0.26326755729868856</v>
      </c>
      <c r="H49" s="42">
        <v>9.1065081505086409E-2</v>
      </c>
      <c r="I49" s="41">
        <v>10120</v>
      </c>
      <c r="J49" s="41">
        <v>4376</v>
      </c>
      <c r="K49" s="42">
        <v>1.1429046582422586</v>
      </c>
      <c r="L49" s="118">
        <v>0</v>
      </c>
      <c r="M49" s="119">
        <v>0</v>
      </c>
      <c r="N49" s="116">
        <v>10782.984068</v>
      </c>
      <c r="O49" s="44"/>
    </row>
    <row r="50" spans="1:71" s="199" customFormat="1" ht="20.25" customHeight="1">
      <c r="A50" s="193">
        <v>43</v>
      </c>
      <c r="B50" s="194" t="s">
        <v>136</v>
      </c>
      <c r="C50" s="195"/>
      <c r="D50" s="196"/>
      <c r="E50" s="196"/>
      <c r="F50" s="197">
        <v>12.746559038993954</v>
      </c>
      <c r="G50" s="197">
        <v>0.46411644517055878</v>
      </c>
      <c r="H50" s="197">
        <v>0.34296153790127926</v>
      </c>
      <c r="I50" s="196">
        <v>14777.073535</v>
      </c>
      <c r="J50" s="196">
        <v>19610.469317999999</v>
      </c>
      <c r="K50" s="197">
        <v>1.1391200758850606</v>
      </c>
      <c r="L50" s="197">
        <v>0</v>
      </c>
      <c r="M50" s="253">
        <v>2.3269961301516694E-3</v>
      </c>
      <c r="N50" s="116">
        <v>17685.947887999999</v>
      </c>
      <c r="O50" s="44"/>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row>
    <row r="51" spans="1:71" s="23" customFormat="1" ht="20.25" customHeight="1">
      <c r="A51" s="38">
        <v>44</v>
      </c>
      <c r="B51" s="117" t="s">
        <v>205</v>
      </c>
      <c r="C51" s="40"/>
      <c r="D51" s="41"/>
      <c r="E51" s="41"/>
      <c r="F51" s="42">
        <v>12.519981268327914</v>
      </c>
      <c r="G51" s="42">
        <v>0.54297580353918384</v>
      </c>
      <c r="H51" s="42">
        <v>0.5258215962441315</v>
      </c>
      <c r="I51" s="41">
        <v>5182</v>
      </c>
      <c r="J51" s="41">
        <v>6325</v>
      </c>
      <c r="K51" s="42">
        <v>1.4527087848780487</v>
      </c>
      <c r="L51" s="118">
        <v>2.6666666666666668E-2</v>
      </c>
      <c r="M51" s="119">
        <v>1.8699186991869919E-2</v>
      </c>
      <c r="N51" s="116">
        <v>5968.2335860000003</v>
      </c>
      <c r="O51" s="44"/>
    </row>
    <row r="52" spans="1:71" s="199" customFormat="1" ht="20.25" customHeight="1">
      <c r="A52" s="193">
        <v>45</v>
      </c>
      <c r="B52" s="200" t="s">
        <v>170</v>
      </c>
      <c r="C52" s="195"/>
      <c r="D52" s="196"/>
      <c r="E52" s="196"/>
      <c r="F52" s="197">
        <v>11.564698165493638</v>
      </c>
      <c r="G52" s="197">
        <v>5.3220208252988815E-2</v>
      </c>
      <c r="H52" s="197">
        <v>0.55505206324720402</v>
      </c>
      <c r="I52" s="196">
        <v>9974</v>
      </c>
      <c r="J52" s="196">
        <v>4529</v>
      </c>
      <c r="K52" s="197">
        <v>0.7905068192268041</v>
      </c>
      <c r="L52" s="201">
        <v>0</v>
      </c>
      <c r="M52" s="202">
        <v>0.20690721649484536</v>
      </c>
      <c r="N52" s="116">
        <v>8797.7499169999992</v>
      </c>
      <c r="O52" s="44"/>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row>
    <row r="53" spans="1:71" s="23" customFormat="1" ht="20.25" customHeight="1">
      <c r="A53" s="38">
        <v>46</v>
      </c>
      <c r="B53" s="39" t="s">
        <v>133</v>
      </c>
      <c r="C53" s="40"/>
      <c r="D53" s="41"/>
      <c r="E53" s="41"/>
      <c r="F53" s="42">
        <v>10.649203034600657</v>
      </c>
      <c r="G53" s="42">
        <v>0.62513676148796504</v>
      </c>
      <c r="H53" s="42">
        <v>0.84245076586433265</v>
      </c>
      <c r="I53" s="41">
        <v>15304</v>
      </c>
      <c r="J53" s="41">
        <v>15619</v>
      </c>
      <c r="K53" s="42">
        <v>0.92896462949357128</v>
      </c>
      <c r="L53" s="42">
        <v>0</v>
      </c>
      <c r="M53" s="43">
        <v>3.8047756494358435E-3</v>
      </c>
      <c r="N53" s="116">
        <v>15076.766465999999</v>
      </c>
      <c r="O53" s="44"/>
    </row>
    <row r="54" spans="1:71" s="199" customFormat="1" ht="20.25" customHeight="1">
      <c r="A54" s="193">
        <v>47</v>
      </c>
      <c r="B54" s="194" t="s">
        <v>303</v>
      </c>
      <c r="C54" s="195"/>
      <c r="D54" s="196"/>
      <c r="E54" s="196"/>
      <c r="F54" s="197">
        <v>10.266152969936812</v>
      </c>
      <c r="G54" s="197">
        <v>1.44967399711353</v>
      </c>
      <c r="H54" s="197">
        <v>1.1209866204964511</v>
      </c>
      <c r="I54" s="196">
        <v>16866.244620000001</v>
      </c>
      <c r="J54" s="196">
        <v>6240.5921429999999</v>
      </c>
      <c r="K54" s="197">
        <v>1.199548497443129</v>
      </c>
      <c r="L54" s="197">
        <v>0</v>
      </c>
      <c r="M54" s="198">
        <v>6.4152769469198265E-3</v>
      </c>
      <c r="N54" s="116">
        <v>12444.146640000001</v>
      </c>
      <c r="O54" s="44"/>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row>
    <row r="55" spans="1:71" s="23" customFormat="1" ht="20.25" customHeight="1">
      <c r="A55" s="38">
        <v>48</v>
      </c>
      <c r="B55" s="117" t="s">
        <v>185</v>
      </c>
      <c r="C55" s="40"/>
      <c r="D55" s="41"/>
      <c r="E55" s="41"/>
      <c r="F55" s="42">
        <v>10.190029924226108</v>
      </c>
      <c r="G55" s="42">
        <v>0.12776681868232098</v>
      </c>
      <c r="H55" s="42">
        <v>0.19776297530685477</v>
      </c>
      <c r="I55" s="41">
        <v>9742.2137949999997</v>
      </c>
      <c r="J55" s="41">
        <v>8530.4765929999994</v>
      </c>
      <c r="K55" s="42">
        <v>0.80875339359098442</v>
      </c>
      <c r="L55" s="118">
        <v>0</v>
      </c>
      <c r="M55" s="255">
        <v>2.0374721963305406E-3</v>
      </c>
      <c r="N55" s="116">
        <v>9376.1071250000005</v>
      </c>
      <c r="O55" s="44"/>
    </row>
    <row r="56" spans="1:71" s="199" customFormat="1" ht="20.25" customHeight="1">
      <c r="A56" s="193">
        <v>49</v>
      </c>
      <c r="B56" s="200" t="s">
        <v>211</v>
      </c>
      <c r="C56" s="195"/>
      <c r="D56" s="196"/>
      <c r="E56" s="196"/>
      <c r="F56" s="197">
        <v>9.144989121147173</v>
      </c>
      <c r="G56" s="197">
        <v>0.32527046335986937</v>
      </c>
      <c r="H56" s="197">
        <v>0.20565421514594814</v>
      </c>
      <c r="I56" s="196">
        <v>10863</v>
      </c>
      <c r="J56" s="196">
        <v>9433</v>
      </c>
      <c r="K56" s="197">
        <v>1.1808250167649799</v>
      </c>
      <c r="L56" s="201">
        <v>2.3983235020180068E-2</v>
      </c>
      <c r="M56" s="202">
        <v>2.1965228190003103E-2</v>
      </c>
      <c r="N56" s="116">
        <v>13221.130276</v>
      </c>
      <c r="O56" s="44"/>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row>
    <row r="57" spans="1:71" s="23" customFormat="1" ht="20.25" customHeight="1">
      <c r="A57" s="38">
        <v>50</v>
      </c>
      <c r="B57" s="39" t="s">
        <v>341</v>
      </c>
      <c r="C57" s="40"/>
      <c r="D57" s="41"/>
      <c r="E57" s="41"/>
      <c r="F57" s="42">
        <v>8.6726581912304876</v>
      </c>
      <c r="G57" s="42">
        <v>0</v>
      </c>
      <c r="H57" s="42">
        <v>0.38513927150290789</v>
      </c>
      <c r="I57" s="41">
        <v>11980</v>
      </c>
      <c r="J57" s="41">
        <v>10011</v>
      </c>
      <c r="K57" s="42">
        <v>0.85331325814988113</v>
      </c>
      <c r="L57" s="42">
        <v>0</v>
      </c>
      <c r="M57" s="43">
        <v>4.3645010355143052E-2</v>
      </c>
      <c r="N57" s="116">
        <v>12873.946072999999</v>
      </c>
      <c r="O57" s="44"/>
    </row>
    <row r="58" spans="1:71" s="199" customFormat="1" ht="20.25" customHeight="1">
      <c r="A58" s="193">
        <v>51</v>
      </c>
      <c r="B58" s="200" t="s">
        <v>173</v>
      </c>
      <c r="C58" s="195"/>
      <c r="D58" s="196"/>
      <c r="E58" s="196"/>
      <c r="F58" s="197">
        <v>8.6068185052271353</v>
      </c>
      <c r="G58" s="197">
        <v>0.7768184521814947</v>
      </c>
      <c r="H58" s="197">
        <v>0.57532824130714155</v>
      </c>
      <c r="I58" s="196">
        <v>22969.448339999999</v>
      </c>
      <c r="J58" s="196">
        <v>21957.684795000001</v>
      </c>
      <c r="K58" s="197">
        <v>0.98481075174973798</v>
      </c>
      <c r="L58" s="201">
        <v>0.29160022792062434</v>
      </c>
      <c r="M58" s="202">
        <v>0.21399899100115657</v>
      </c>
      <c r="N58" s="116">
        <v>28061.024738</v>
      </c>
      <c r="O58" s="44"/>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row>
    <row r="59" spans="1:71" s="23" customFormat="1" ht="20.25" customHeight="1">
      <c r="A59" s="38">
        <v>52</v>
      </c>
      <c r="B59" s="117" t="s">
        <v>222</v>
      </c>
      <c r="C59" s="40"/>
      <c r="D59" s="41"/>
      <c r="E59" s="41"/>
      <c r="F59" s="42">
        <v>8.2707397366360755</v>
      </c>
      <c r="G59" s="42">
        <v>0.79704622485691479</v>
      </c>
      <c r="H59" s="42">
        <v>9.7092968410381342E-2</v>
      </c>
      <c r="I59" s="41">
        <v>19544.083973000001</v>
      </c>
      <c r="J59" s="41">
        <v>19381.397699000001</v>
      </c>
      <c r="K59" s="42">
        <v>0.8815071839497336</v>
      </c>
      <c r="L59" s="118">
        <v>2.1439239896143891E-2</v>
      </c>
      <c r="M59" s="119">
        <v>1.8079111049729174E-2</v>
      </c>
      <c r="N59" s="116">
        <v>22619.021117</v>
      </c>
      <c r="O59" s="44"/>
    </row>
    <row r="60" spans="1:71" s="199" customFormat="1" ht="20.25" customHeight="1">
      <c r="A60" s="193">
        <v>53</v>
      </c>
      <c r="B60" s="194" t="s">
        <v>158</v>
      </c>
      <c r="C60" s="195"/>
      <c r="D60" s="196"/>
      <c r="E60" s="196"/>
      <c r="F60" s="197">
        <v>6.9982444399005912</v>
      </c>
      <c r="G60" s="197">
        <v>0.19175756470874586</v>
      </c>
      <c r="H60" s="197">
        <v>0.16230531861176808</v>
      </c>
      <c r="I60" s="196">
        <v>17141.386707000001</v>
      </c>
      <c r="J60" s="196">
        <v>13951.440044999999</v>
      </c>
      <c r="K60" s="197">
        <v>0.59378302720980158</v>
      </c>
      <c r="L60" s="248">
        <v>1.5788511102420798E-3</v>
      </c>
      <c r="M60" s="198">
        <v>0</v>
      </c>
      <c r="N60" s="116">
        <v>18329.378400000001</v>
      </c>
      <c r="O60" s="44"/>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row>
    <row r="61" spans="1:71" s="23" customFormat="1" ht="20.25" customHeight="1">
      <c r="A61" s="38">
        <v>54</v>
      </c>
      <c r="B61" s="39" t="s">
        <v>343</v>
      </c>
      <c r="C61" s="40"/>
      <c r="D61" s="41"/>
      <c r="E61" s="41"/>
      <c r="F61" s="42">
        <v>6.757564233463258</v>
      </c>
      <c r="G61" s="42">
        <v>0.50817784410427524</v>
      </c>
      <c r="H61" s="42">
        <v>0.34158049749090647</v>
      </c>
      <c r="I61" s="41">
        <v>6839.1478429999997</v>
      </c>
      <c r="J61" s="41">
        <v>9027.4644590000007</v>
      </c>
      <c r="K61" s="42">
        <v>0.91909957229033656</v>
      </c>
      <c r="L61" s="42">
        <v>0.3469963675292535</v>
      </c>
      <c r="M61" s="43">
        <v>0</v>
      </c>
      <c r="N61" s="116">
        <v>11041.234812000001</v>
      </c>
      <c r="O61" s="44"/>
    </row>
    <row r="62" spans="1:71" s="199" customFormat="1" ht="20.25" customHeight="1">
      <c r="A62" s="193">
        <v>55</v>
      </c>
      <c r="B62" s="200" t="s">
        <v>220</v>
      </c>
      <c r="C62" s="195"/>
      <c r="D62" s="196"/>
      <c r="E62" s="196"/>
      <c r="F62" s="197">
        <v>6.2714622891982756</v>
      </c>
      <c r="G62" s="197">
        <v>2.0797595296829347E-3</v>
      </c>
      <c r="H62" s="197">
        <v>7.9721845400289287E-2</v>
      </c>
      <c r="I62" s="196">
        <v>8325.0473039999997</v>
      </c>
      <c r="J62" s="196">
        <v>7652.2361440000004</v>
      </c>
      <c r="K62" s="197">
        <v>1.1472855558797648</v>
      </c>
      <c r="L62" s="250">
        <v>1.7602162575591155E-3</v>
      </c>
      <c r="M62" s="202">
        <v>0</v>
      </c>
      <c r="N62" s="116">
        <v>7529.6057270000001</v>
      </c>
      <c r="O62" s="44"/>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row>
    <row r="63" spans="1:71" s="23" customFormat="1" ht="20.25" customHeight="1">
      <c r="A63" s="38">
        <v>56</v>
      </c>
      <c r="B63" s="117" t="s">
        <v>209</v>
      </c>
      <c r="C63" s="40"/>
      <c r="D63" s="41"/>
      <c r="E63" s="41"/>
      <c r="F63" s="42">
        <v>6.2206361590842594</v>
      </c>
      <c r="G63" s="42">
        <v>1.023990637799883E-2</v>
      </c>
      <c r="H63" s="42">
        <v>1.9016968987712112E-2</v>
      </c>
      <c r="I63" s="41">
        <v>7689</v>
      </c>
      <c r="J63" s="41">
        <v>7034</v>
      </c>
      <c r="K63" s="42">
        <v>0.40907588604130374</v>
      </c>
      <c r="L63" s="118">
        <v>0</v>
      </c>
      <c r="M63" s="119">
        <v>0</v>
      </c>
      <c r="N63" s="116">
        <v>7843.6728370000001</v>
      </c>
      <c r="O63" s="44"/>
    </row>
    <row r="64" spans="1:71" s="199" customFormat="1" ht="20.25" customHeight="1">
      <c r="A64" s="193">
        <v>57</v>
      </c>
      <c r="B64" s="194" t="s">
        <v>107</v>
      </c>
      <c r="C64" s="195"/>
      <c r="D64" s="196"/>
      <c r="E64" s="196"/>
      <c r="F64" s="197">
        <v>6.1205345942052976</v>
      </c>
      <c r="G64" s="197">
        <v>0.29110099337748346</v>
      </c>
      <c r="H64" s="197">
        <v>0.36423841059602646</v>
      </c>
      <c r="I64" s="196">
        <v>36281</v>
      </c>
      <c r="J64" s="196">
        <v>42950</v>
      </c>
      <c r="K64" s="197">
        <v>0.87405322682582098</v>
      </c>
      <c r="L64" s="197">
        <v>0.10931883122868467</v>
      </c>
      <c r="M64" s="198">
        <v>0.19961901250499278</v>
      </c>
      <c r="N64" s="116">
        <v>29896.985185000001</v>
      </c>
      <c r="O64" s="44"/>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row>
    <row r="65" spans="1:71" s="23" customFormat="1" ht="20.25" customHeight="1">
      <c r="A65" s="38">
        <v>58</v>
      </c>
      <c r="B65" s="117" t="s">
        <v>142</v>
      </c>
      <c r="C65" s="40"/>
      <c r="D65" s="41"/>
      <c r="E65" s="41"/>
      <c r="F65" s="42">
        <v>6.0214651561841706</v>
      </c>
      <c r="G65" s="42">
        <v>0.83345513950389061</v>
      </c>
      <c r="H65" s="42">
        <v>0.65603370448390008</v>
      </c>
      <c r="I65" s="41">
        <v>21779</v>
      </c>
      <c r="J65" s="41">
        <v>20337</v>
      </c>
      <c r="K65" s="42">
        <v>0.49128779554785551</v>
      </c>
      <c r="L65" s="118">
        <v>5.8206912616836033E-2</v>
      </c>
      <c r="M65" s="255">
        <v>2.0964971027574763E-3</v>
      </c>
      <c r="N65" s="116">
        <v>34465.254347000002</v>
      </c>
      <c r="O65" s="44"/>
    </row>
    <row r="66" spans="1:71" s="199" customFormat="1" ht="20.25" customHeight="1">
      <c r="A66" s="193">
        <v>59</v>
      </c>
      <c r="B66" s="194" t="s">
        <v>226</v>
      </c>
      <c r="C66" s="195"/>
      <c r="D66" s="196"/>
      <c r="E66" s="196"/>
      <c r="F66" s="197">
        <v>5.1351866659719665</v>
      </c>
      <c r="G66" s="197">
        <v>1.2116026165913296</v>
      </c>
      <c r="H66" s="197">
        <v>4.3026340042145311E-2</v>
      </c>
      <c r="I66" s="196">
        <v>23598.343390000002</v>
      </c>
      <c r="J66" s="196">
        <v>29849.218930999999</v>
      </c>
      <c r="K66" s="197">
        <v>0.87601741378965048</v>
      </c>
      <c r="L66" s="197">
        <v>2.6274643219275261E-2</v>
      </c>
      <c r="M66" s="198">
        <v>8.7507278772725773E-3</v>
      </c>
      <c r="N66" s="116">
        <v>24520.7088</v>
      </c>
      <c r="O66" s="44"/>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row>
    <row r="67" spans="1:71" s="23" customFormat="1" ht="20.25" customHeight="1">
      <c r="A67" s="38">
        <v>60</v>
      </c>
      <c r="B67" s="117" t="s">
        <v>176</v>
      </c>
      <c r="C67" s="40"/>
      <c r="D67" s="41"/>
      <c r="E67" s="41"/>
      <c r="F67" s="42">
        <v>5.0599554972847169</v>
      </c>
      <c r="G67" s="42">
        <v>0.20390483579001811</v>
      </c>
      <c r="H67" s="42">
        <v>0.46896819239720716</v>
      </c>
      <c r="I67" s="41">
        <v>8707</v>
      </c>
      <c r="J67" s="41">
        <v>7698</v>
      </c>
      <c r="K67" s="42">
        <v>0.87090680301886791</v>
      </c>
      <c r="L67" s="118">
        <v>0</v>
      </c>
      <c r="M67" s="119">
        <v>7.5471698113207548E-3</v>
      </c>
      <c r="N67" s="116">
        <v>8766.2374579999996</v>
      </c>
      <c r="O67" s="44"/>
    </row>
    <row r="68" spans="1:71" s="199" customFormat="1" ht="20.25" customHeight="1">
      <c r="A68" s="193">
        <v>61</v>
      </c>
      <c r="B68" s="194" t="s">
        <v>195</v>
      </c>
      <c r="C68" s="195"/>
      <c r="D68" s="196"/>
      <c r="E68" s="196"/>
      <c r="F68" s="197">
        <v>4.7642817105608897</v>
      </c>
      <c r="G68" s="197">
        <v>1.9882769075290552</v>
      </c>
      <c r="H68" s="197">
        <v>0.75832912245241701</v>
      </c>
      <c r="I68" s="196">
        <v>51159</v>
      </c>
      <c r="J68" s="196">
        <v>78372</v>
      </c>
      <c r="K68" s="197">
        <v>0.38720270168170517</v>
      </c>
      <c r="L68" s="197">
        <v>0.38877320839840362</v>
      </c>
      <c r="M68" s="198">
        <v>6.4535253629475389E-2</v>
      </c>
      <c r="N68" s="116">
        <v>76699.808739</v>
      </c>
      <c r="O68" s="44"/>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row>
    <row r="69" spans="1:71" s="23" customFormat="1" ht="20.25" customHeight="1">
      <c r="A69" s="38">
        <v>62</v>
      </c>
      <c r="B69" s="117" t="s">
        <v>192</v>
      </c>
      <c r="C69" s="40"/>
      <c r="D69" s="41"/>
      <c r="E69" s="41"/>
      <c r="F69" s="42">
        <v>4.4079256322925726</v>
      </c>
      <c r="G69" s="42">
        <v>1.3199402910809803</v>
      </c>
      <c r="H69" s="42">
        <v>1.3002861052369699</v>
      </c>
      <c r="I69" s="41">
        <v>9768</v>
      </c>
      <c r="J69" s="41">
        <v>9699</v>
      </c>
      <c r="K69" s="42">
        <v>0.49460362097310651</v>
      </c>
      <c r="L69" s="118">
        <v>9.9781431150812505E-2</v>
      </c>
      <c r="M69" s="119">
        <v>0.12220849567613798</v>
      </c>
      <c r="N69" s="116">
        <v>10008.695175000001</v>
      </c>
      <c r="O69" s="44"/>
    </row>
    <row r="70" spans="1:71" s="199" customFormat="1" ht="20.25" customHeight="1">
      <c r="A70" s="193">
        <v>63</v>
      </c>
      <c r="B70" s="194" t="s">
        <v>202</v>
      </c>
      <c r="C70" s="195"/>
      <c r="D70" s="196"/>
      <c r="E70" s="196"/>
      <c r="F70" s="197">
        <v>4.3262345525679757</v>
      </c>
      <c r="G70" s="197">
        <v>0.46424974823766363</v>
      </c>
      <c r="H70" s="197">
        <v>0.85679758308157095</v>
      </c>
      <c r="I70" s="196">
        <v>4565</v>
      </c>
      <c r="J70" s="196">
        <v>4757</v>
      </c>
      <c r="K70" s="197">
        <v>1.0528311951706246</v>
      </c>
      <c r="L70" s="197">
        <v>0</v>
      </c>
      <c r="M70" s="198">
        <v>0</v>
      </c>
      <c r="N70" s="116">
        <v>4801.5116470000003</v>
      </c>
      <c r="O70" s="44"/>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row>
    <row r="71" spans="1:71" s="23" customFormat="1" ht="20.25" customHeight="1">
      <c r="A71" s="38">
        <v>64</v>
      </c>
      <c r="B71" s="39" t="s">
        <v>248</v>
      </c>
      <c r="C71" s="40"/>
      <c r="D71" s="41"/>
      <c r="E71" s="41"/>
      <c r="F71" s="42">
        <v>4.1754504051537822</v>
      </c>
      <c r="G71" s="42">
        <v>1.5333333333333334</v>
      </c>
      <c r="H71" s="42">
        <v>0.84056525353283462</v>
      </c>
      <c r="I71" s="41">
        <v>0</v>
      </c>
      <c r="J71" s="41">
        <v>4507</v>
      </c>
      <c r="K71" s="42">
        <v>1.0400238295091215</v>
      </c>
      <c r="L71" s="42">
        <v>0.64491254466804593</v>
      </c>
      <c r="M71" s="43">
        <v>0.73217980063945831</v>
      </c>
      <c r="N71" s="116">
        <v>5991.2913150000004</v>
      </c>
      <c r="O71" s="44"/>
    </row>
    <row r="72" spans="1:71" s="199" customFormat="1" ht="20.25" customHeight="1">
      <c r="A72" s="193">
        <v>65</v>
      </c>
      <c r="B72" s="194" t="s">
        <v>242</v>
      </c>
      <c r="C72" s="195"/>
      <c r="D72" s="196"/>
      <c r="E72" s="196"/>
      <c r="F72" s="197">
        <v>4.0047510389114453</v>
      </c>
      <c r="G72" s="197">
        <v>1.2266047950502708</v>
      </c>
      <c r="H72" s="197">
        <v>0.67420726991492652</v>
      </c>
      <c r="I72" s="196">
        <v>10806</v>
      </c>
      <c r="J72" s="196">
        <v>10278</v>
      </c>
      <c r="K72" s="197">
        <v>0.65839315422188238</v>
      </c>
      <c r="L72" s="197">
        <v>8.1719334012911996E-2</v>
      </c>
      <c r="M72" s="198">
        <v>5.2157662249405372E-2</v>
      </c>
      <c r="N72" s="116">
        <v>11946.164475</v>
      </c>
      <c r="O72" s="44"/>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row>
    <row r="73" spans="1:71" s="23" customFormat="1" ht="20.25" customHeight="1">
      <c r="A73" s="38">
        <v>66</v>
      </c>
      <c r="B73" s="117" t="s">
        <v>187</v>
      </c>
      <c r="C73" s="40"/>
      <c r="D73" s="41"/>
      <c r="E73" s="41"/>
      <c r="F73" s="42">
        <v>3.8915922956816074</v>
      </c>
      <c r="G73" s="42">
        <v>0.12709504831577223</v>
      </c>
      <c r="H73" s="42">
        <v>0.20210733198667905</v>
      </c>
      <c r="I73" s="41">
        <v>20602</v>
      </c>
      <c r="J73" s="41">
        <v>21663</v>
      </c>
      <c r="K73" s="42">
        <v>0.39836250661113315</v>
      </c>
      <c r="L73" s="118">
        <v>7.5234695226761863E-2</v>
      </c>
      <c r="M73" s="119">
        <v>1.2473004539644762E-2</v>
      </c>
      <c r="N73" s="116">
        <v>22152.158180999999</v>
      </c>
      <c r="O73" s="44"/>
    </row>
    <row r="74" spans="1:71" s="199" customFormat="1" ht="20.25" customHeight="1">
      <c r="A74" s="193">
        <v>67</v>
      </c>
      <c r="B74" s="200" t="s">
        <v>342</v>
      </c>
      <c r="C74" s="195"/>
      <c r="D74" s="196"/>
      <c r="E74" s="196"/>
      <c r="F74" s="197">
        <v>3.8103125368243944</v>
      </c>
      <c r="G74" s="197">
        <v>8.7927774760928903E-2</v>
      </c>
      <c r="H74" s="197">
        <v>9.8770460576341215E-2</v>
      </c>
      <c r="I74" s="196">
        <v>10623.801979</v>
      </c>
      <c r="J74" s="196">
        <v>9577.3091789999999</v>
      </c>
      <c r="K74" s="197">
        <v>0.35524294608944312</v>
      </c>
      <c r="L74" s="201">
        <v>0</v>
      </c>
      <c r="M74" s="202">
        <v>0</v>
      </c>
      <c r="N74" s="116">
        <v>9462.8278580000006</v>
      </c>
      <c r="O74" s="44"/>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row>
    <row r="75" spans="1:71" s="23" customFormat="1" ht="20.25" customHeight="1">
      <c r="A75" s="38">
        <v>68</v>
      </c>
      <c r="B75" s="39" t="s">
        <v>167</v>
      </c>
      <c r="C75" s="40"/>
      <c r="D75" s="41"/>
      <c r="E75" s="41"/>
      <c r="F75" s="42">
        <v>3.8021510059916976</v>
      </c>
      <c r="G75" s="42">
        <v>6.8978806612004034E-2</v>
      </c>
      <c r="H75" s="42">
        <v>0.45306694633338501</v>
      </c>
      <c r="I75" s="41">
        <v>24088.688330000001</v>
      </c>
      <c r="J75" s="41">
        <v>21656.945275999999</v>
      </c>
      <c r="K75" s="42">
        <v>0.10052258076736659</v>
      </c>
      <c r="L75" s="42">
        <v>1.522321833485913E-2</v>
      </c>
      <c r="M75" s="43">
        <v>6.5136446815398513E-2</v>
      </c>
      <c r="N75" s="116">
        <v>23338.082547999998</v>
      </c>
      <c r="O75" s="44"/>
    </row>
    <row r="76" spans="1:71" s="199" customFormat="1" ht="20.25" customHeight="1">
      <c r="A76" s="193">
        <v>69</v>
      </c>
      <c r="B76" s="200" t="s">
        <v>229</v>
      </c>
      <c r="C76" s="195"/>
      <c r="D76" s="196"/>
      <c r="E76" s="196"/>
      <c r="F76" s="197">
        <v>3.7477149051492438</v>
      </c>
      <c r="G76" s="197">
        <v>1.2381689074753675</v>
      </c>
      <c r="H76" s="197">
        <v>0.45225990748574563</v>
      </c>
      <c r="I76" s="196">
        <v>21648.778849999999</v>
      </c>
      <c r="J76" s="196">
        <v>24043.903330000001</v>
      </c>
      <c r="K76" s="197">
        <v>0.25027169190151366</v>
      </c>
      <c r="L76" s="201">
        <v>6.8578827845498735E-2</v>
      </c>
      <c r="M76" s="202">
        <v>0.1104999708648105</v>
      </c>
      <c r="N76" s="116">
        <v>21350.135917</v>
      </c>
      <c r="O76" s="44"/>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row>
    <row r="77" spans="1:71" s="23" customFormat="1" ht="20.25" customHeight="1">
      <c r="A77" s="38">
        <v>70</v>
      </c>
      <c r="B77" s="39" t="s">
        <v>190</v>
      </c>
      <c r="C77" s="40"/>
      <c r="D77" s="41"/>
      <c r="E77" s="41"/>
      <c r="F77" s="42">
        <v>3.3234477286137314</v>
      </c>
      <c r="G77" s="42">
        <v>0</v>
      </c>
      <c r="H77" s="42">
        <v>0.3361482781311691</v>
      </c>
      <c r="I77" s="41">
        <v>9112</v>
      </c>
      <c r="J77" s="41">
        <v>9112</v>
      </c>
      <c r="K77" s="42">
        <v>0.48480805509421904</v>
      </c>
      <c r="L77" s="42">
        <v>0</v>
      </c>
      <c r="M77" s="43">
        <v>0</v>
      </c>
      <c r="N77" s="116">
        <v>9583.3822149999996</v>
      </c>
      <c r="O77" s="44"/>
    </row>
    <row r="78" spans="1:71" s="199" customFormat="1" ht="20.25" customHeight="1">
      <c r="A78" s="193">
        <v>71</v>
      </c>
      <c r="B78" s="200" t="s">
        <v>114</v>
      </c>
      <c r="C78" s="195"/>
      <c r="D78" s="196"/>
      <c r="E78" s="196"/>
      <c r="F78" s="197">
        <v>3.103886630196214</v>
      </c>
      <c r="G78" s="197">
        <v>0.10645556883214892</v>
      </c>
      <c r="H78" s="197">
        <v>0.24103829947802025</v>
      </c>
      <c r="I78" s="196">
        <v>79026</v>
      </c>
      <c r="J78" s="196">
        <v>77974</v>
      </c>
      <c r="K78" s="197">
        <v>0.31413861651210268</v>
      </c>
      <c r="L78" s="201">
        <v>1.6342957130358705E-2</v>
      </c>
      <c r="M78" s="202">
        <v>9.4138232720909886E-3</v>
      </c>
      <c r="N78" s="116">
        <v>85402.850202000001</v>
      </c>
      <c r="O78" s="44"/>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row>
    <row r="79" spans="1:71" s="23" customFormat="1" ht="20.25" customHeight="1">
      <c r="A79" s="38">
        <v>72</v>
      </c>
      <c r="B79" s="117" t="s">
        <v>111</v>
      </c>
      <c r="C79" s="40"/>
      <c r="D79" s="41"/>
      <c r="E79" s="41"/>
      <c r="F79" s="42">
        <v>3.0202053326442355</v>
      </c>
      <c r="G79" s="42">
        <v>1.4114627887082978E-2</v>
      </c>
      <c r="H79" s="42">
        <v>0.29954376960364987</v>
      </c>
      <c r="I79" s="41">
        <v>18200</v>
      </c>
      <c r="J79" s="41">
        <v>16567</v>
      </c>
      <c r="K79" s="42">
        <v>0.3535035902878349</v>
      </c>
      <c r="L79" s="118">
        <v>0</v>
      </c>
      <c r="M79" s="119">
        <v>4.7746198406951483E-2</v>
      </c>
      <c r="N79" s="116">
        <v>21453.610465999998</v>
      </c>
      <c r="O79" s="44"/>
    </row>
    <row r="80" spans="1:71" s="199" customFormat="1" ht="20.25" customHeight="1">
      <c r="A80" s="193">
        <v>73</v>
      </c>
      <c r="B80" s="200" t="s">
        <v>148</v>
      </c>
      <c r="C80" s="195"/>
      <c r="D80" s="196"/>
      <c r="E80" s="196"/>
      <c r="F80" s="197">
        <v>3.0144338233795267</v>
      </c>
      <c r="G80" s="197">
        <v>5.1855163164953059E-3</v>
      </c>
      <c r="H80" s="197">
        <v>0.21528833258828789</v>
      </c>
      <c r="I80" s="196">
        <v>9650</v>
      </c>
      <c r="J80" s="196">
        <v>7573</v>
      </c>
      <c r="K80" s="197">
        <v>1.0723904294883144</v>
      </c>
      <c r="L80" s="201">
        <v>0</v>
      </c>
      <c r="M80" s="202">
        <v>0</v>
      </c>
      <c r="N80" s="116">
        <v>11261.440887000001</v>
      </c>
      <c r="O80" s="44"/>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row>
    <row r="81" spans="1:71" s="23" customFormat="1" ht="20.25" customHeight="1">
      <c r="A81" s="38">
        <v>74</v>
      </c>
      <c r="B81" s="39" t="s">
        <v>165</v>
      </c>
      <c r="C81" s="40"/>
      <c r="D81" s="41"/>
      <c r="E81" s="41"/>
      <c r="F81" s="42">
        <v>2.9046625184534269</v>
      </c>
      <c r="G81" s="42">
        <v>0.24039668591513935</v>
      </c>
      <c r="H81" s="42">
        <v>1.1289229224202861</v>
      </c>
      <c r="I81" s="41">
        <v>7511</v>
      </c>
      <c r="J81" s="41">
        <v>6139</v>
      </c>
      <c r="K81" s="42">
        <v>0.28945604306888589</v>
      </c>
      <c r="L81" s="42">
        <v>0.1287814360345037</v>
      </c>
      <c r="M81" s="43">
        <v>1.2392175920301301E-2</v>
      </c>
      <c r="N81" s="116">
        <v>8284.9986279999994</v>
      </c>
      <c r="O81" s="44"/>
    </row>
    <row r="82" spans="1:71" s="199" customFormat="1" ht="20.25" customHeight="1">
      <c r="A82" s="193">
        <v>75</v>
      </c>
      <c r="B82" s="194" t="s">
        <v>150</v>
      </c>
      <c r="C82" s="195"/>
      <c r="D82" s="196"/>
      <c r="E82" s="196"/>
      <c r="F82" s="197">
        <v>2.877732473163304</v>
      </c>
      <c r="G82" s="197">
        <v>0.22592310620479636</v>
      </c>
      <c r="H82" s="197">
        <v>0.58779025504377613</v>
      </c>
      <c r="I82" s="196">
        <v>23497</v>
      </c>
      <c r="J82" s="196">
        <v>27221</v>
      </c>
      <c r="K82" s="197">
        <v>0.24820295942738746</v>
      </c>
      <c r="L82" s="197">
        <v>5.4435863627801846E-2</v>
      </c>
      <c r="M82" s="198">
        <v>1.7781126389150498E-2</v>
      </c>
      <c r="N82" s="116">
        <v>26904.677433000001</v>
      </c>
      <c r="O82" s="44"/>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row>
    <row r="83" spans="1:71" s="23" customFormat="1" ht="20.25" customHeight="1">
      <c r="A83" s="38">
        <v>76</v>
      </c>
      <c r="B83" s="117" t="s">
        <v>200</v>
      </c>
      <c r="C83" s="40"/>
      <c r="D83" s="41"/>
      <c r="E83" s="41"/>
      <c r="F83" s="42">
        <v>2.8289494589891695</v>
      </c>
      <c r="G83" s="42">
        <v>0.10815884476534296</v>
      </c>
      <c r="H83" s="42">
        <v>1.0101083032490974</v>
      </c>
      <c r="I83" s="41">
        <v>4690</v>
      </c>
      <c r="J83" s="41">
        <v>4189</v>
      </c>
      <c r="K83" s="42">
        <v>0.94340973684210527</v>
      </c>
      <c r="L83" s="118">
        <v>1.9887505022097227E-2</v>
      </c>
      <c r="M83" s="119">
        <v>8.7987143431096829E-2</v>
      </c>
      <c r="N83" s="116">
        <v>4634.8605989999996</v>
      </c>
      <c r="O83" s="44"/>
    </row>
    <row r="84" spans="1:71" s="199" customFormat="1" ht="20.25" customHeight="1">
      <c r="A84" s="193">
        <v>77</v>
      </c>
      <c r="B84" s="194" t="s">
        <v>122</v>
      </c>
      <c r="C84" s="195"/>
      <c r="D84" s="196"/>
      <c r="E84" s="196"/>
      <c r="F84" s="197">
        <v>2.8028321312262956</v>
      </c>
      <c r="G84" s="197">
        <v>0.44235145385587865</v>
      </c>
      <c r="H84" s="197">
        <v>2.5284450063211127E-3</v>
      </c>
      <c r="I84" s="196">
        <v>7249</v>
      </c>
      <c r="J84" s="196">
        <v>8372</v>
      </c>
      <c r="K84" s="197">
        <v>8.5834224354763025E-2</v>
      </c>
      <c r="L84" s="197">
        <v>0</v>
      </c>
      <c r="M84" s="253">
        <v>1.8770530267480056E-3</v>
      </c>
      <c r="N84" s="116">
        <v>10372.400078999999</v>
      </c>
      <c r="O84" s="44"/>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row>
    <row r="85" spans="1:71" s="23" customFormat="1" ht="20.25" customHeight="1">
      <c r="A85" s="38">
        <v>78</v>
      </c>
      <c r="B85" s="39" t="s">
        <v>217</v>
      </c>
      <c r="C85" s="40"/>
      <c r="D85" s="41"/>
      <c r="E85" s="41"/>
      <c r="F85" s="42">
        <v>2.7104698655915831</v>
      </c>
      <c r="G85" s="42">
        <v>0.16788547775094861</v>
      </c>
      <c r="H85" s="42">
        <v>0.65877888927216277</v>
      </c>
      <c r="I85" s="41">
        <v>26163</v>
      </c>
      <c r="J85" s="41">
        <v>29436</v>
      </c>
      <c r="K85" s="42">
        <v>0.31991889889219854</v>
      </c>
      <c r="L85" s="42">
        <v>0</v>
      </c>
      <c r="M85" s="43">
        <v>0</v>
      </c>
      <c r="N85" s="116">
        <v>29323.112555</v>
      </c>
      <c r="O85" s="44"/>
    </row>
    <row r="86" spans="1:71" s="199" customFormat="1" ht="20.25" customHeight="1">
      <c r="A86" s="193">
        <v>79</v>
      </c>
      <c r="B86" s="194" t="s">
        <v>103</v>
      </c>
      <c r="C86" s="195"/>
      <c r="D86" s="196"/>
      <c r="E86" s="196"/>
      <c r="F86" s="197">
        <v>2.572755407855468</v>
      </c>
      <c r="G86" s="197">
        <v>8.6522063525900667E-2</v>
      </c>
      <c r="H86" s="197">
        <v>0.23494457471754424</v>
      </c>
      <c r="I86" s="196">
        <v>44530</v>
      </c>
      <c r="J86" s="196">
        <v>51347</v>
      </c>
      <c r="K86" s="197">
        <v>0.30946984242988718</v>
      </c>
      <c r="L86" s="197">
        <v>1.4405464141570941E-2</v>
      </c>
      <c r="M86" s="253">
        <v>1.2004553451309117E-3</v>
      </c>
      <c r="N86" s="116">
        <v>48456.343909000003</v>
      </c>
      <c r="O86" s="44"/>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row>
    <row r="87" spans="1:71" s="23" customFormat="1" ht="20.25" customHeight="1">
      <c r="A87" s="38">
        <v>80</v>
      </c>
      <c r="B87" s="39" t="s">
        <v>198</v>
      </c>
      <c r="C87" s="40"/>
      <c r="D87" s="41"/>
      <c r="E87" s="41"/>
      <c r="F87" s="42">
        <v>2.5105555875186099</v>
      </c>
      <c r="G87" s="42">
        <v>1.8588399720475193</v>
      </c>
      <c r="H87" s="42">
        <v>0.66924923282593507</v>
      </c>
      <c r="I87" s="41">
        <v>48381</v>
      </c>
      <c r="J87" s="41">
        <v>83680</v>
      </c>
      <c r="K87" s="42">
        <v>0.387555954651361</v>
      </c>
      <c r="L87" s="42">
        <v>0.50627947945672558</v>
      </c>
      <c r="M87" s="43">
        <v>5.1613911462181056E-2</v>
      </c>
      <c r="N87" s="116">
        <v>83121.137164999993</v>
      </c>
      <c r="O87" s="44"/>
    </row>
    <row r="88" spans="1:71" s="199" customFormat="1" ht="20.25" customHeight="1">
      <c r="A88" s="193">
        <v>81</v>
      </c>
      <c r="B88" s="200" t="s">
        <v>317</v>
      </c>
      <c r="C88" s="195"/>
      <c r="D88" s="196"/>
      <c r="E88" s="196"/>
      <c r="F88" s="197">
        <v>2.3242919614131448</v>
      </c>
      <c r="G88" s="197">
        <v>3.7307868819029304E-2</v>
      </c>
      <c r="H88" s="197">
        <v>0.20811876013623734</v>
      </c>
      <c r="I88" s="196">
        <v>31913.977181999999</v>
      </c>
      <c r="J88" s="196">
        <v>35242.103416999998</v>
      </c>
      <c r="K88" s="197">
        <v>9.6225306152285042E-2</v>
      </c>
      <c r="L88" s="201">
        <v>0</v>
      </c>
      <c r="M88" s="202">
        <v>9.5305776856086134E-3</v>
      </c>
      <c r="N88" s="116">
        <v>38869.795533999997</v>
      </c>
      <c r="O88" s="44"/>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row>
    <row r="89" spans="1:71" s="23" customFormat="1" ht="20.25" customHeight="1">
      <c r="A89" s="38">
        <v>82</v>
      </c>
      <c r="B89" s="117" t="s">
        <v>214</v>
      </c>
      <c r="C89" s="40"/>
      <c r="D89" s="41"/>
      <c r="E89" s="41"/>
      <c r="F89" s="42">
        <v>2.2559260314299818</v>
      </c>
      <c r="G89" s="42">
        <v>0</v>
      </c>
      <c r="H89" s="42">
        <v>9.3796281059733422E-3</v>
      </c>
      <c r="I89" s="41">
        <v>3298</v>
      </c>
      <c r="J89" s="41">
        <v>3327</v>
      </c>
      <c r="K89" s="42">
        <v>0.34662098612193981</v>
      </c>
      <c r="L89" s="118">
        <v>0</v>
      </c>
      <c r="M89" s="119">
        <v>0</v>
      </c>
      <c r="N89" s="116">
        <v>6467.5850270000001</v>
      </c>
      <c r="O89" s="44"/>
    </row>
    <row r="90" spans="1:71" s="199" customFormat="1" ht="20.25" customHeight="1">
      <c r="A90" s="193">
        <v>83</v>
      </c>
      <c r="B90" s="194" t="s">
        <v>227</v>
      </c>
      <c r="C90" s="195"/>
      <c r="D90" s="196"/>
      <c r="E90" s="196"/>
      <c r="F90" s="197">
        <v>2.228321608927426</v>
      </c>
      <c r="G90" s="197">
        <v>2.3239659226598284</v>
      </c>
      <c r="H90" s="197">
        <v>0.68167102924673495</v>
      </c>
      <c r="I90" s="196">
        <v>20143.282114000001</v>
      </c>
      <c r="J90" s="196">
        <v>29499.356883</v>
      </c>
      <c r="K90" s="197">
        <v>0.23032849519080664</v>
      </c>
      <c r="L90" s="197">
        <v>0.43606687369460811</v>
      </c>
      <c r="M90" s="198">
        <v>0.10700017699141169</v>
      </c>
      <c r="N90" s="116">
        <v>31780.589797000001</v>
      </c>
      <c r="O90" s="44"/>
      <c r="P90" s="23"/>
      <c r="Q90" s="23"/>
      <c r="R90" s="23"/>
      <c r="S90" s="23"/>
      <c r="T90" s="23"/>
    </row>
    <row r="91" spans="1:71" s="23" customFormat="1" ht="20.25" customHeight="1">
      <c r="A91" s="38">
        <v>84</v>
      </c>
      <c r="B91" s="39" t="s">
        <v>127</v>
      </c>
      <c r="C91" s="40"/>
      <c r="D91" s="41"/>
      <c r="E91" s="41"/>
      <c r="F91" s="42">
        <v>2.0694980987022027</v>
      </c>
      <c r="G91" s="42">
        <v>2.8939386405449755E-2</v>
      </c>
      <c r="H91" s="42">
        <v>0.13574660633484162</v>
      </c>
      <c r="I91" s="41">
        <v>20445</v>
      </c>
      <c r="J91" s="41">
        <v>21168</v>
      </c>
      <c r="K91" s="42">
        <v>0.30859369295431471</v>
      </c>
      <c r="L91" s="42">
        <v>0</v>
      </c>
      <c r="M91" s="43">
        <v>3.2690355329949239E-2</v>
      </c>
      <c r="N91" s="116">
        <v>24085.336394000002</v>
      </c>
      <c r="O91" s="44"/>
    </row>
    <row r="92" spans="1:71" s="199" customFormat="1" ht="20.25" customHeight="1">
      <c r="A92" s="193">
        <v>85</v>
      </c>
      <c r="B92" s="194" t="s">
        <v>130</v>
      </c>
      <c r="C92" s="195"/>
      <c r="D92" s="196"/>
      <c r="E92" s="196"/>
      <c r="F92" s="197">
        <v>1.9856545050474792</v>
      </c>
      <c r="G92" s="197">
        <v>0</v>
      </c>
      <c r="H92" s="197">
        <v>0.10745759477197217</v>
      </c>
      <c r="I92" s="196">
        <v>20155.041917999999</v>
      </c>
      <c r="J92" s="196">
        <v>20240.710236999999</v>
      </c>
      <c r="K92" s="197">
        <v>0.18527264592095316</v>
      </c>
      <c r="L92" s="197">
        <v>0</v>
      </c>
      <c r="M92" s="198">
        <v>6.5103229400759622E-3</v>
      </c>
      <c r="N92" s="116">
        <v>28693.336944999999</v>
      </c>
      <c r="O92" s="44"/>
      <c r="P92" s="23"/>
      <c r="Q92" s="23"/>
      <c r="R92" s="23"/>
      <c r="S92" s="23"/>
      <c r="T92" s="23"/>
    </row>
    <row r="93" spans="1:71" s="23" customFormat="1" ht="20.25" customHeight="1">
      <c r="A93" s="38">
        <v>86</v>
      </c>
      <c r="B93" s="117" t="s">
        <v>125</v>
      </c>
      <c r="C93" s="40"/>
      <c r="D93" s="41"/>
      <c r="E93" s="41"/>
      <c r="F93" s="42">
        <v>1.9400277079384027</v>
      </c>
      <c r="G93" s="42">
        <v>0.23526322072340933</v>
      </c>
      <c r="H93" s="42">
        <v>0.38923242210815329</v>
      </c>
      <c r="I93" s="41">
        <v>54954</v>
      </c>
      <c r="J93" s="41">
        <v>62047</v>
      </c>
      <c r="K93" s="42">
        <v>0.34043764208872646</v>
      </c>
      <c r="L93" s="118">
        <v>8.4542877633960595E-2</v>
      </c>
      <c r="M93" s="119">
        <v>1.6170895802738977E-2</v>
      </c>
      <c r="N93" s="116">
        <v>59430.553352000003</v>
      </c>
      <c r="O93" s="44"/>
    </row>
    <row r="94" spans="1:71" s="199" customFormat="1" ht="20.25" customHeight="1">
      <c r="A94" s="193">
        <v>87</v>
      </c>
      <c r="B94" s="200" t="s">
        <v>109</v>
      </c>
      <c r="C94" s="195"/>
      <c r="D94" s="196"/>
      <c r="E94" s="196"/>
      <c r="F94" s="197">
        <v>1.8590529327246512</v>
      </c>
      <c r="G94" s="197">
        <v>0.90910619894281597</v>
      </c>
      <c r="H94" s="197">
        <v>0.64387313791446421</v>
      </c>
      <c r="I94" s="196">
        <v>63720</v>
      </c>
      <c r="J94" s="196">
        <v>63720</v>
      </c>
      <c r="K94" s="197">
        <v>0.19940390472287028</v>
      </c>
      <c r="L94" s="201">
        <v>8.2445299199192888E-3</v>
      </c>
      <c r="M94" s="202">
        <v>2.6577968346049561E-2</v>
      </c>
      <c r="N94" s="116">
        <v>58896.166620999997</v>
      </c>
      <c r="O94" s="44"/>
      <c r="P94" s="23"/>
      <c r="Q94" s="23"/>
      <c r="R94" s="23"/>
      <c r="S94" s="23"/>
      <c r="T94" s="23"/>
    </row>
    <row r="95" spans="1:71" s="23" customFormat="1" ht="20.25" customHeight="1">
      <c r="A95" s="38">
        <v>88</v>
      </c>
      <c r="B95" s="117" t="s">
        <v>178</v>
      </c>
      <c r="C95" s="40"/>
      <c r="D95" s="41"/>
      <c r="E95" s="41"/>
      <c r="F95" s="42">
        <v>1.3717093019752924</v>
      </c>
      <c r="G95" s="42">
        <v>0</v>
      </c>
      <c r="H95" s="42">
        <v>0.39882407346237697</v>
      </c>
      <c r="I95" s="41">
        <v>7771</v>
      </c>
      <c r="J95" s="41">
        <v>8407</v>
      </c>
      <c r="K95" s="42">
        <v>0.18444243556895251</v>
      </c>
      <c r="L95" s="118">
        <v>0</v>
      </c>
      <c r="M95" s="119">
        <v>3.0622730698088647E-2</v>
      </c>
      <c r="N95" s="116">
        <v>14165.936158</v>
      </c>
      <c r="O95" s="44"/>
    </row>
    <row r="96" spans="1:71" s="199" customFormat="1" ht="20.25" customHeight="1">
      <c r="A96" s="193">
        <v>89</v>
      </c>
      <c r="B96" s="194" t="s">
        <v>156</v>
      </c>
      <c r="C96" s="195"/>
      <c r="D96" s="196"/>
      <c r="E96" s="196"/>
      <c r="F96" s="197">
        <v>1.1609193750328977</v>
      </c>
      <c r="G96" s="197">
        <v>5.5706640933415215E-2</v>
      </c>
      <c r="H96" s="197">
        <v>0.21361522940608826</v>
      </c>
      <c r="I96" s="196">
        <v>11633</v>
      </c>
      <c r="J96" s="196">
        <v>12288</v>
      </c>
      <c r="K96" s="197">
        <v>0.16453960591912639</v>
      </c>
      <c r="L96" s="197">
        <v>0</v>
      </c>
      <c r="M96" s="253">
        <v>1.7409195220384585E-3</v>
      </c>
      <c r="N96" s="116">
        <v>12601.015624</v>
      </c>
      <c r="O96" s="44"/>
      <c r="P96" s="23"/>
      <c r="Q96" s="23"/>
      <c r="R96" s="23"/>
      <c r="S96" s="23"/>
      <c r="T96" s="23"/>
    </row>
    <row r="97" spans="1:73" s="23" customFormat="1" ht="20.25" customHeight="1">
      <c r="A97" s="38">
        <v>90</v>
      </c>
      <c r="B97" s="39" t="s">
        <v>117</v>
      </c>
      <c r="C97" s="40"/>
      <c r="D97" s="41"/>
      <c r="E97" s="41"/>
      <c r="F97" s="42">
        <v>1.1422423416122165</v>
      </c>
      <c r="G97" s="42">
        <v>0.25257588808438203</v>
      </c>
      <c r="H97" s="42">
        <v>0.77526737524416633</v>
      </c>
      <c r="I97" s="41">
        <v>60567.224133999996</v>
      </c>
      <c r="J97" s="41">
        <v>62309.514649999997</v>
      </c>
      <c r="K97" s="42">
        <v>0.14378035464838376</v>
      </c>
      <c r="L97" s="249">
        <v>1.27008257075492E-3</v>
      </c>
      <c r="M97" s="43">
        <v>3.1322106917355791E-2</v>
      </c>
      <c r="N97" s="116">
        <v>65423.085254999998</v>
      </c>
      <c r="O97" s="44"/>
    </row>
    <row r="98" spans="1:73" s="199" customFormat="1" ht="20.25" customHeight="1">
      <c r="A98" s="193">
        <v>91</v>
      </c>
      <c r="B98" s="200" t="s">
        <v>139</v>
      </c>
      <c r="C98" s="195"/>
      <c r="D98" s="196"/>
      <c r="E98" s="196"/>
      <c r="F98" s="197">
        <v>1.045976063383568</v>
      </c>
      <c r="G98" s="197">
        <v>0.70799546130120017</v>
      </c>
      <c r="H98" s="197">
        <v>0.23399868953062822</v>
      </c>
      <c r="I98" s="196">
        <v>476335</v>
      </c>
      <c r="J98" s="196">
        <v>610513</v>
      </c>
      <c r="K98" s="197">
        <v>0.11995956486747623</v>
      </c>
      <c r="L98" s="201">
        <v>0.10114590424324937</v>
      </c>
      <c r="M98" s="202">
        <v>7.1422297371483787E-3</v>
      </c>
      <c r="N98" s="116">
        <v>577541.92299300001</v>
      </c>
      <c r="O98" s="44"/>
      <c r="P98" s="23"/>
      <c r="Q98" s="23"/>
      <c r="R98" s="23"/>
      <c r="S98" s="23"/>
      <c r="T98" s="23"/>
    </row>
    <row r="99" spans="1:73" s="23" customFormat="1" ht="20.25" customHeight="1">
      <c r="A99" s="38">
        <v>92</v>
      </c>
      <c r="B99" s="39" t="s">
        <v>255</v>
      </c>
      <c r="C99" s="40"/>
      <c r="D99" s="41"/>
      <c r="E99" s="41"/>
      <c r="F99" s="42">
        <v>0.58518848447440641</v>
      </c>
      <c r="G99" s="42">
        <v>0.987115223369186</v>
      </c>
      <c r="H99" s="42">
        <v>7.3130998772341402E-2</v>
      </c>
      <c r="I99" s="41">
        <v>37156.270904999998</v>
      </c>
      <c r="J99" s="41">
        <v>49762.344349999999</v>
      </c>
      <c r="K99" s="42">
        <v>0.197520151784289</v>
      </c>
      <c r="L99" s="42">
        <v>2.4352579393151799E-2</v>
      </c>
      <c r="M99" s="43">
        <v>3.3146216844497839E-2</v>
      </c>
      <c r="N99" s="116">
        <v>53023.478904000003</v>
      </c>
      <c r="O99" s="44"/>
    </row>
    <row r="100" spans="1:73" s="199" customFormat="1" ht="20.25" customHeight="1">
      <c r="A100" s="193">
        <v>93</v>
      </c>
      <c r="B100" s="194" t="s">
        <v>370</v>
      </c>
      <c r="C100" s="195"/>
      <c r="D100" s="196"/>
      <c r="E100" s="196"/>
      <c r="F100" s="197">
        <v>0</v>
      </c>
      <c r="G100" s="197">
        <v>0.80674292594822394</v>
      </c>
      <c r="H100" s="197">
        <v>0</v>
      </c>
      <c r="I100" s="196">
        <v>0</v>
      </c>
      <c r="J100" s="196">
        <v>0</v>
      </c>
      <c r="K100" s="197">
        <v>0</v>
      </c>
      <c r="L100" s="197">
        <v>0</v>
      </c>
      <c r="M100" s="198">
        <v>0</v>
      </c>
      <c r="N100" s="116">
        <v>5017.5592189999998</v>
      </c>
      <c r="O100" s="44"/>
      <c r="P100" s="23"/>
      <c r="Q100" s="23"/>
      <c r="R100" s="23"/>
      <c r="S100" s="23"/>
      <c r="T100" s="23"/>
    </row>
    <row r="101" spans="1:73" s="207" customFormat="1" ht="21.75">
      <c r="A101" s="381" t="s">
        <v>344</v>
      </c>
      <c r="B101" s="382"/>
      <c r="C101" s="203">
        <v>2041720.9964330001</v>
      </c>
      <c r="D101" s="203">
        <v>1719886.520912</v>
      </c>
      <c r="E101" s="203">
        <v>1880803.7586725</v>
      </c>
      <c r="F101" s="204">
        <v>3.2414472400646148</v>
      </c>
      <c r="G101" s="204">
        <v>0.69</v>
      </c>
      <c r="H101" s="205">
        <v>0.39</v>
      </c>
      <c r="I101" s="203">
        <v>1522215</v>
      </c>
      <c r="J101" s="203">
        <v>1752908</v>
      </c>
      <c r="K101" s="204">
        <v>0.35616559841066281</v>
      </c>
      <c r="L101" s="204">
        <v>0.11</v>
      </c>
      <c r="M101" s="222">
        <v>3.082079124432428E-2</v>
      </c>
      <c r="N101" s="130">
        <v>1781372.7508719999</v>
      </c>
      <c r="O101" s="131"/>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row>
    <row r="102" spans="1:73" s="211" customFormat="1" ht="21.75">
      <c r="A102" s="214" t="s">
        <v>345</v>
      </c>
      <c r="B102" s="215"/>
      <c r="C102" s="208">
        <v>3402180.0879100002</v>
      </c>
      <c r="D102" s="208">
        <v>2953353.7998099998</v>
      </c>
      <c r="E102" s="208">
        <v>3177766.94386</v>
      </c>
      <c r="F102" s="209">
        <v>0.36475791103455391</v>
      </c>
      <c r="G102" s="209">
        <v>1.5268633716397355</v>
      </c>
      <c r="H102" s="209">
        <v>1.05</v>
      </c>
      <c r="I102" s="210">
        <v>3628047</v>
      </c>
      <c r="J102" s="210">
        <v>3928445.3394610002</v>
      </c>
      <c r="K102" s="209">
        <v>5.2389015386305221E-2</v>
      </c>
      <c r="L102" s="209">
        <v>0.160248572542975</v>
      </c>
      <c r="M102" s="223">
        <v>0.10648957053935847</v>
      </c>
      <c r="N102" s="130">
        <v>26702151.158131</v>
      </c>
      <c r="O102" s="131"/>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row>
    <row r="103" spans="1:73" s="211" customFormat="1" ht="22.5" thickBot="1">
      <c r="A103" s="216" t="s">
        <v>353</v>
      </c>
      <c r="B103" s="217"/>
      <c r="C103" s="218"/>
      <c r="D103" s="218"/>
      <c r="E103" s="218"/>
      <c r="F103" s="219">
        <v>0.19</v>
      </c>
      <c r="G103" s="219" t="s">
        <v>69</v>
      </c>
      <c r="H103" s="219" t="s">
        <v>69</v>
      </c>
      <c r="I103" s="220"/>
      <c r="J103" s="220"/>
      <c r="K103" s="219">
        <v>0.02</v>
      </c>
      <c r="L103" s="221" t="s">
        <v>69</v>
      </c>
      <c r="M103" s="224" t="s">
        <v>69</v>
      </c>
      <c r="N103" s="130"/>
      <c r="O103" s="131"/>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row>
    <row r="104" spans="1:73" s="52" customFormat="1" ht="6.75" customHeight="1">
      <c r="A104" s="45"/>
      <c r="B104" s="45"/>
      <c r="C104" s="46"/>
      <c r="D104" s="46"/>
      <c r="E104" s="46"/>
      <c r="F104" s="47"/>
      <c r="G104" s="47"/>
      <c r="H104" s="47"/>
      <c r="I104" s="48"/>
      <c r="J104" s="48"/>
      <c r="K104" s="47"/>
      <c r="L104" s="49"/>
      <c r="M104" s="49"/>
      <c r="N104" s="126"/>
      <c r="O104" s="120"/>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row>
    <row r="105" spans="1:73" s="50" customFormat="1" ht="36" customHeight="1">
      <c r="A105" s="232" t="s">
        <v>354</v>
      </c>
      <c r="B105" s="377" t="s">
        <v>355</v>
      </c>
      <c r="C105" s="377"/>
      <c r="D105" s="377"/>
      <c r="E105" s="377"/>
      <c r="F105" s="377"/>
      <c r="G105" s="377"/>
      <c r="H105" s="377"/>
      <c r="I105" s="377"/>
      <c r="J105" s="377"/>
      <c r="K105" s="377"/>
      <c r="L105" s="377"/>
      <c r="M105" s="377"/>
      <c r="N105" s="127"/>
      <c r="O105" s="128"/>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c r="AY105" s="129"/>
      <c r="AZ105" s="129"/>
      <c r="BA105" s="129"/>
      <c r="BB105" s="129"/>
      <c r="BC105" s="129"/>
      <c r="BD105" s="129"/>
      <c r="BE105" s="129"/>
      <c r="BF105" s="129"/>
      <c r="BG105" s="129"/>
      <c r="BH105" s="129"/>
      <c r="BI105" s="129"/>
      <c r="BJ105" s="129"/>
      <c r="BK105" s="129"/>
      <c r="BL105" s="129"/>
      <c r="BM105" s="129"/>
      <c r="BN105" s="129"/>
      <c r="BO105" s="129"/>
      <c r="BP105" s="129"/>
      <c r="BQ105" s="129"/>
      <c r="BR105" s="129"/>
      <c r="BS105" s="129"/>
      <c r="BT105" s="129"/>
      <c r="BU105" s="129"/>
    </row>
    <row r="106" spans="1:73" s="50" customFormat="1" ht="14.25" customHeight="1">
      <c r="A106" s="378" t="s">
        <v>356</v>
      </c>
      <c r="B106" s="379" t="s">
        <v>357</v>
      </c>
      <c r="C106" s="379"/>
      <c r="D106" s="379"/>
      <c r="E106" s="379"/>
      <c r="F106" s="379"/>
      <c r="G106" s="379"/>
      <c r="H106" s="379"/>
      <c r="I106" s="379"/>
      <c r="J106" s="379"/>
      <c r="K106" s="379"/>
      <c r="L106" s="379"/>
      <c r="M106" s="379"/>
      <c r="N106" s="127"/>
      <c r="O106" s="128"/>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129"/>
      <c r="BF106" s="129"/>
      <c r="BG106" s="129"/>
      <c r="BH106" s="129"/>
      <c r="BI106" s="129"/>
      <c r="BJ106" s="129"/>
      <c r="BK106" s="129"/>
      <c r="BL106" s="129"/>
      <c r="BM106" s="129"/>
      <c r="BN106" s="129"/>
      <c r="BO106" s="129"/>
      <c r="BP106" s="129"/>
      <c r="BQ106" s="129"/>
      <c r="BR106" s="129"/>
      <c r="BS106" s="129"/>
      <c r="BT106" s="129"/>
      <c r="BU106" s="129"/>
    </row>
    <row r="107" spans="1:73" s="50" customFormat="1" ht="27" customHeight="1">
      <c r="A107" s="378"/>
      <c r="B107" s="379"/>
      <c r="C107" s="379"/>
      <c r="D107" s="379"/>
      <c r="E107" s="379"/>
      <c r="F107" s="379"/>
      <c r="G107" s="379"/>
      <c r="H107" s="379"/>
      <c r="I107" s="379"/>
      <c r="J107" s="379"/>
      <c r="K107" s="379"/>
      <c r="L107" s="379"/>
      <c r="M107" s="379"/>
      <c r="N107" s="127"/>
      <c r="O107" s="128"/>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C107" s="129"/>
      <c r="BD107" s="129"/>
      <c r="BE107" s="129"/>
      <c r="BF107" s="129"/>
      <c r="BG107" s="129"/>
      <c r="BH107" s="129"/>
      <c r="BI107" s="129"/>
      <c r="BJ107" s="129"/>
      <c r="BK107" s="129"/>
      <c r="BL107" s="129"/>
      <c r="BM107" s="129"/>
      <c r="BN107" s="129"/>
      <c r="BO107" s="129"/>
      <c r="BP107" s="129"/>
      <c r="BQ107" s="129"/>
      <c r="BR107" s="129"/>
      <c r="BS107" s="129"/>
      <c r="BT107" s="129"/>
      <c r="BU107" s="129"/>
    </row>
    <row r="108" spans="1:73" s="50" customFormat="1" ht="19.5" customHeight="1">
      <c r="A108" s="380" t="s">
        <v>382</v>
      </c>
      <c r="B108" s="380"/>
      <c r="C108" s="380"/>
      <c r="D108" s="380"/>
      <c r="E108" s="380"/>
      <c r="F108" s="380"/>
      <c r="G108" s="380"/>
      <c r="H108" s="233"/>
      <c r="I108" s="234"/>
      <c r="J108" s="234"/>
      <c r="K108" s="9"/>
      <c r="L108" s="9"/>
      <c r="M108" s="9"/>
      <c r="N108" s="127"/>
      <c r="O108" s="128"/>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129"/>
      <c r="BF108" s="129"/>
      <c r="BG108" s="129"/>
      <c r="BH108" s="129"/>
      <c r="BI108" s="129"/>
      <c r="BJ108" s="129"/>
      <c r="BK108" s="129"/>
      <c r="BL108" s="129"/>
      <c r="BM108" s="129"/>
      <c r="BN108" s="129"/>
      <c r="BO108" s="129"/>
      <c r="BP108" s="129"/>
      <c r="BQ108" s="129"/>
      <c r="BR108" s="129"/>
      <c r="BS108" s="129"/>
      <c r="BT108" s="129"/>
      <c r="BU108" s="129"/>
    </row>
    <row r="109" spans="1:73" s="50" customFormat="1" ht="19.5" customHeight="1">
      <c r="A109" s="380" t="s">
        <v>383</v>
      </c>
      <c r="B109" s="380"/>
      <c r="C109" s="380"/>
      <c r="D109" s="380"/>
      <c r="E109" s="380"/>
      <c r="F109" s="380"/>
      <c r="G109" s="380"/>
      <c r="H109" s="380"/>
      <c r="I109" s="234"/>
      <c r="J109" s="234"/>
      <c r="K109" s="9"/>
      <c r="L109" s="9"/>
      <c r="M109" s="9"/>
      <c r="N109" s="127"/>
      <c r="O109" s="128"/>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c r="BI109" s="129"/>
      <c r="BJ109" s="129"/>
      <c r="BK109" s="129"/>
      <c r="BL109" s="129"/>
      <c r="BM109" s="129"/>
      <c r="BN109" s="129"/>
      <c r="BO109" s="129"/>
      <c r="BP109" s="129"/>
      <c r="BQ109" s="129"/>
      <c r="BR109" s="129"/>
      <c r="BS109" s="129"/>
      <c r="BT109" s="129"/>
      <c r="BU109" s="129"/>
    </row>
    <row r="110" spans="1:73" ht="14.25" customHeight="1"/>
    <row r="111" spans="1:73" ht="14.25" customHeight="1">
      <c r="B111" s="374"/>
      <c r="C111" s="374"/>
      <c r="D111" s="374"/>
      <c r="E111" s="374"/>
      <c r="F111" s="374"/>
    </row>
    <row r="112" spans="1:73" ht="14.25" customHeight="1">
      <c r="B112" s="374"/>
      <c r="C112" s="374"/>
      <c r="D112" s="374"/>
      <c r="E112" s="374"/>
      <c r="F112" s="374"/>
      <c r="H112"/>
      <c r="I112"/>
      <c r="J112"/>
      <c r="N112" s="23"/>
      <c r="O112" s="23"/>
    </row>
    <row r="113" spans="2:15" ht="14.25" customHeight="1">
      <c r="B113" s="374"/>
      <c r="C113" s="374"/>
      <c r="D113" s="374"/>
      <c r="E113" s="374"/>
      <c r="F113" s="374"/>
      <c r="H113"/>
      <c r="I113"/>
      <c r="J113"/>
      <c r="N113" s="23"/>
      <c r="O113" s="23"/>
    </row>
    <row r="114" spans="2:15" ht="14.25" customHeight="1">
      <c r="B114" s="374"/>
      <c r="C114" s="374"/>
      <c r="D114" s="374"/>
      <c r="E114" s="374"/>
      <c r="F114" s="374"/>
      <c r="H114"/>
      <c r="I114"/>
      <c r="J114"/>
      <c r="N114" s="23"/>
      <c r="O114" s="23"/>
    </row>
  </sheetData>
  <sortState ref="A48:O100">
    <sortCondition descending="1" ref="F48:F100"/>
  </sortState>
  <mergeCells count="14">
    <mergeCell ref="A1:M1"/>
    <mergeCell ref="B111:F114"/>
    <mergeCell ref="A38:B38"/>
    <mergeCell ref="B105:M105"/>
    <mergeCell ref="A106:A107"/>
    <mergeCell ref="B106:M107"/>
    <mergeCell ref="A108:G108"/>
    <mergeCell ref="A101:B101"/>
    <mergeCell ref="F2:H2"/>
    <mergeCell ref="I2:M2"/>
    <mergeCell ref="A30:B30"/>
    <mergeCell ref="A2:A3"/>
    <mergeCell ref="B2:B3"/>
    <mergeCell ref="A109:H109"/>
  </mergeCells>
  <printOptions horizontalCentered="1"/>
  <pageMargins left="0" right="0" top="0" bottom="0" header="0" footer="0"/>
  <pageSetup paperSize="9" scale="66"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sheet1</vt:lpstr>
      <vt:lpstr>Sheet2</vt:lpstr>
      <vt:lpstr>Sheet3</vt:lpstr>
      <vt:lpstr>Sheet4</vt:lpstr>
      <vt:lpstr>Sheet2!Print_Area</vt:lpstr>
      <vt:lpstr>Sheet3!Print_Area</vt:lpstr>
      <vt:lpstr>Sheet4!Print_Area</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2013-06-10T04:06:25Z</dcterms:modified>
</cp:coreProperties>
</file>