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1"/>
  </bookViews>
  <sheets>
    <sheet name="پیوست1" sheetId="8" r:id="rId1"/>
    <sheet name="پیوست2" sheetId="4" r:id="rId2"/>
    <sheet name="پیوست3" sheetId="9" r:id="rId3"/>
    <sheet name="پیوست4" sheetId="10" r:id="rId4"/>
  </sheets>
  <definedNames>
    <definedName name="_xlnm._FilterDatabase" localSheetId="1" hidden="1">پیوست2!#REF!</definedName>
    <definedName name="_xlnm.Print_Area" localSheetId="0">پیوست1!$E$2:$Z$114</definedName>
    <definedName name="_xlnm.Print_Area" localSheetId="1">پیوست2!$B$2:$J$118</definedName>
    <definedName name="_xlnm.Print_Area" localSheetId="2">پیوست3!$B$2:$Q$116</definedName>
    <definedName name="_xlnm.Print_Area" localSheetId="3">پیوست4!$B$2:$M$121</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AB42" i="8"/>
  <c r="AA42"/>
  <c r="Z42"/>
  <c r="X42"/>
  <c r="V42"/>
  <c r="K42"/>
  <c r="N42"/>
  <c r="Z50"/>
  <c r="Z109"/>
  <c r="X112"/>
  <c r="X113" s="1"/>
  <c r="V112"/>
  <c r="V113" s="1"/>
  <c r="X109"/>
  <c r="V109"/>
  <c r="X50"/>
  <c r="V50"/>
  <c r="X32"/>
  <c r="V32"/>
  <c r="J110" i="10"/>
  <c r="I110"/>
  <c r="J113"/>
  <c r="J114" s="1"/>
  <c r="I113"/>
  <c r="J51"/>
  <c r="I51"/>
  <c r="J43"/>
  <c r="I43"/>
  <c r="J33"/>
  <c r="I33"/>
  <c r="I114" l="1"/>
  <c r="E115" i="9"/>
  <c r="F115"/>
  <c r="G115"/>
  <c r="H115"/>
  <c r="I115"/>
  <c r="J115"/>
  <c r="K115"/>
  <c r="L115"/>
  <c r="M115"/>
  <c r="N115"/>
  <c r="O115"/>
  <c r="P115"/>
  <c r="Q115"/>
  <c r="D115"/>
  <c r="E114"/>
  <c r="F114"/>
  <c r="G114"/>
  <c r="H114"/>
  <c r="I114"/>
  <c r="J114"/>
  <c r="K114"/>
  <c r="L114"/>
  <c r="M114"/>
  <c r="N114"/>
  <c r="O114"/>
  <c r="P114"/>
  <c r="Q114"/>
  <c r="D114"/>
  <c r="E111"/>
  <c r="F111"/>
  <c r="G111"/>
  <c r="H111"/>
  <c r="I111"/>
  <c r="J111"/>
  <c r="K111"/>
  <c r="L111"/>
  <c r="M111"/>
  <c r="N111"/>
  <c r="O111"/>
  <c r="P111"/>
  <c r="Q111"/>
  <c r="D111"/>
  <c r="E52"/>
  <c r="F52"/>
  <c r="G52"/>
  <c r="H52"/>
  <c r="I52"/>
  <c r="J52"/>
  <c r="K52"/>
  <c r="L52"/>
  <c r="M52"/>
  <c r="N52"/>
  <c r="O52"/>
  <c r="P52"/>
  <c r="Q52"/>
  <c r="D52"/>
  <c r="E44"/>
  <c r="F44"/>
  <c r="G44"/>
  <c r="H44"/>
  <c r="I44"/>
  <c r="J44"/>
  <c r="K44"/>
  <c r="L44"/>
  <c r="M44"/>
  <c r="N44"/>
  <c r="O44"/>
  <c r="P44"/>
  <c r="Q44"/>
  <c r="D44"/>
  <c r="E34"/>
  <c r="F34"/>
  <c r="G34"/>
  <c r="H34"/>
  <c r="I34"/>
  <c r="J34"/>
  <c r="K34"/>
  <c r="L34"/>
  <c r="M34"/>
  <c r="N34"/>
  <c r="O34"/>
  <c r="P34"/>
  <c r="Q34"/>
  <c r="D34"/>
  <c r="I26" i="4" l="1"/>
  <c r="O113"/>
  <c r="O114"/>
  <c r="O115" s="1"/>
  <c r="N113"/>
  <c r="N115" s="1"/>
  <c r="N114"/>
  <c r="M113"/>
  <c r="M114"/>
  <c r="M115" s="1"/>
  <c r="L113"/>
  <c r="L115" s="1"/>
  <c r="L114"/>
  <c r="K113"/>
  <c r="K114"/>
  <c r="K115" s="1"/>
  <c r="O90"/>
  <c r="O73"/>
  <c r="O80"/>
  <c r="O60"/>
  <c r="O83"/>
  <c r="O76"/>
  <c r="O87"/>
  <c r="O58"/>
  <c r="O85"/>
  <c r="O74"/>
  <c r="O97"/>
  <c r="O91"/>
  <c r="O57"/>
  <c r="O75"/>
  <c r="O107"/>
  <c r="O109"/>
  <c r="O98"/>
  <c r="O59"/>
  <c r="O77"/>
  <c r="O71"/>
  <c r="O72"/>
  <c r="O99"/>
  <c r="O93"/>
  <c r="O104"/>
  <c r="O94"/>
  <c r="O103"/>
  <c r="O102"/>
  <c r="O92"/>
  <c r="O89"/>
  <c r="O101"/>
  <c r="O67"/>
  <c r="O68"/>
  <c r="O86"/>
  <c r="O69"/>
  <c r="O63"/>
  <c r="O64"/>
  <c r="O84"/>
  <c r="O62"/>
  <c r="O70"/>
  <c r="O110"/>
  <c r="O82"/>
  <c r="O111"/>
  <c r="O61"/>
  <c r="O88"/>
  <c r="O78"/>
  <c r="O81"/>
  <c r="O100"/>
  <c r="O65"/>
  <c r="O95"/>
  <c r="O108"/>
  <c r="O105"/>
  <c r="O66"/>
  <c r="O106"/>
  <c r="O96"/>
  <c r="O56"/>
  <c r="O79"/>
  <c r="N90"/>
  <c r="N73"/>
  <c r="N80"/>
  <c r="N60"/>
  <c r="N83"/>
  <c r="N76"/>
  <c r="N87"/>
  <c r="N58"/>
  <c r="N85"/>
  <c r="N74"/>
  <c r="N97"/>
  <c r="N91"/>
  <c r="N57"/>
  <c r="N75"/>
  <c r="N107"/>
  <c r="N109"/>
  <c r="N98"/>
  <c r="N59"/>
  <c r="N77"/>
  <c r="N71"/>
  <c r="N72"/>
  <c r="N99"/>
  <c r="N93"/>
  <c r="N104"/>
  <c r="N94"/>
  <c r="N103"/>
  <c r="N102"/>
  <c r="N92"/>
  <c r="N89"/>
  <c r="N101"/>
  <c r="N67"/>
  <c r="N68"/>
  <c r="N86"/>
  <c r="N69"/>
  <c r="N63"/>
  <c r="N64"/>
  <c r="N84"/>
  <c r="N62"/>
  <c r="N70"/>
  <c r="N110"/>
  <c r="N82"/>
  <c r="N111"/>
  <c r="N61"/>
  <c r="N88"/>
  <c r="N78"/>
  <c r="N81"/>
  <c r="N100"/>
  <c r="N65"/>
  <c r="N95"/>
  <c r="N108"/>
  <c r="N105"/>
  <c r="N66"/>
  <c r="N106"/>
  <c r="N96"/>
  <c r="N56"/>
  <c r="N79"/>
  <c r="M90"/>
  <c r="M73"/>
  <c r="M80"/>
  <c r="M60"/>
  <c r="M83"/>
  <c r="M76"/>
  <c r="M87"/>
  <c r="M58"/>
  <c r="M85"/>
  <c r="M74"/>
  <c r="M97"/>
  <c r="M91"/>
  <c r="M57"/>
  <c r="M75"/>
  <c r="M107"/>
  <c r="M109"/>
  <c r="M98"/>
  <c r="M59"/>
  <c r="M77"/>
  <c r="M71"/>
  <c r="M72"/>
  <c r="M99"/>
  <c r="M93"/>
  <c r="M104"/>
  <c r="M94"/>
  <c r="M103"/>
  <c r="M102"/>
  <c r="M92"/>
  <c r="M89"/>
  <c r="M101"/>
  <c r="M67"/>
  <c r="M68"/>
  <c r="M86"/>
  <c r="M69"/>
  <c r="M63"/>
  <c r="M64"/>
  <c r="M84"/>
  <c r="M62"/>
  <c r="M70"/>
  <c r="M110"/>
  <c r="M82"/>
  <c r="M111"/>
  <c r="M61"/>
  <c r="M88"/>
  <c r="M78"/>
  <c r="M81"/>
  <c r="M100"/>
  <c r="M65"/>
  <c r="M95"/>
  <c r="M108"/>
  <c r="M105"/>
  <c r="M66"/>
  <c r="M106"/>
  <c r="M96"/>
  <c r="M56"/>
  <c r="M79"/>
  <c r="L90"/>
  <c r="L73"/>
  <c r="L80"/>
  <c r="L60"/>
  <c r="L83"/>
  <c r="L76"/>
  <c r="L87"/>
  <c r="L58"/>
  <c r="L85"/>
  <c r="L74"/>
  <c r="L97"/>
  <c r="L91"/>
  <c r="L57"/>
  <c r="L75"/>
  <c r="L107"/>
  <c r="L109"/>
  <c r="L98"/>
  <c r="L59"/>
  <c r="L77"/>
  <c r="L71"/>
  <c r="L72"/>
  <c r="L99"/>
  <c r="L93"/>
  <c r="L104"/>
  <c r="L94"/>
  <c r="L103"/>
  <c r="L102"/>
  <c r="L92"/>
  <c r="L89"/>
  <c r="L101"/>
  <c r="L67"/>
  <c r="L68"/>
  <c r="L86"/>
  <c r="L69"/>
  <c r="L63"/>
  <c r="L64"/>
  <c r="L84"/>
  <c r="L62"/>
  <c r="L70"/>
  <c r="L110"/>
  <c r="L82"/>
  <c r="L111"/>
  <c r="L61"/>
  <c r="L88"/>
  <c r="L78"/>
  <c r="L81"/>
  <c r="L100"/>
  <c r="L65"/>
  <c r="L95"/>
  <c r="L108"/>
  <c r="L105"/>
  <c r="L66"/>
  <c r="L106"/>
  <c r="L96"/>
  <c r="L56"/>
  <c r="L79"/>
  <c r="K90"/>
  <c r="K73"/>
  <c r="K80"/>
  <c r="K60"/>
  <c r="K83"/>
  <c r="K76"/>
  <c r="K87"/>
  <c r="K58"/>
  <c r="K85"/>
  <c r="K74"/>
  <c r="K97"/>
  <c r="K91"/>
  <c r="K57"/>
  <c r="K75"/>
  <c r="K107"/>
  <c r="K109"/>
  <c r="K98"/>
  <c r="K59"/>
  <c r="K77"/>
  <c r="K71"/>
  <c r="K72"/>
  <c r="K99"/>
  <c r="K93"/>
  <c r="K104"/>
  <c r="K94"/>
  <c r="K103"/>
  <c r="K102"/>
  <c r="K92"/>
  <c r="K89"/>
  <c r="K101"/>
  <c r="K67"/>
  <c r="K68"/>
  <c r="K86"/>
  <c r="K69"/>
  <c r="K63"/>
  <c r="K64"/>
  <c r="K84"/>
  <c r="K62"/>
  <c r="K70"/>
  <c r="K110"/>
  <c r="K82"/>
  <c r="K111"/>
  <c r="K61"/>
  <c r="K88"/>
  <c r="K78"/>
  <c r="K81"/>
  <c r="K100"/>
  <c r="K65"/>
  <c r="K95"/>
  <c r="K108"/>
  <c r="K105"/>
  <c r="K66"/>
  <c r="K106"/>
  <c r="K96"/>
  <c r="K56"/>
  <c r="K79"/>
  <c r="O47"/>
  <c r="O46"/>
  <c r="O49"/>
  <c r="O50"/>
  <c r="O51"/>
  <c r="O52"/>
  <c r="O48"/>
  <c r="N47"/>
  <c r="N46"/>
  <c r="N49"/>
  <c r="N50"/>
  <c r="N51"/>
  <c r="N52"/>
  <c r="N48"/>
  <c r="M47"/>
  <c r="M46"/>
  <c r="M49"/>
  <c r="M50"/>
  <c r="M51"/>
  <c r="M52"/>
  <c r="M48"/>
  <c r="L47"/>
  <c r="L46"/>
  <c r="L49"/>
  <c r="L50"/>
  <c r="L51"/>
  <c r="L52"/>
  <c r="L48"/>
  <c r="K47"/>
  <c r="K46"/>
  <c r="K49"/>
  <c r="K50"/>
  <c r="K51"/>
  <c r="K52"/>
  <c r="K48"/>
  <c r="O45"/>
  <c r="O40"/>
  <c r="O44"/>
  <c r="O41"/>
  <c r="O38"/>
  <c r="O43"/>
  <c r="O42"/>
  <c r="O39"/>
  <c r="O37"/>
  <c r="O36"/>
  <c r="N40"/>
  <c r="N44"/>
  <c r="N41"/>
  <c r="N38"/>
  <c r="N43"/>
  <c r="N42"/>
  <c r="N39"/>
  <c r="N37"/>
  <c r="N45" s="1"/>
  <c r="N36"/>
  <c r="M40"/>
  <c r="M44"/>
  <c r="M41"/>
  <c r="M38"/>
  <c r="M43"/>
  <c r="M42"/>
  <c r="M39"/>
  <c r="M45" s="1"/>
  <c r="M37"/>
  <c r="M36"/>
  <c r="L40"/>
  <c r="L44"/>
  <c r="L41"/>
  <c r="L38"/>
  <c r="L43"/>
  <c r="L42"/>
  <c r="L39"/>
  <c r="L37"/>
  <c r="L45" s="1"/>
  <c r="L36"/>
  <c r="K40"/>
  <c r="K44"/>
  <c r="K41"/>
  <c r="K38"/>
  <c r="K43"/>
  <c r="K42"/>
  <c r="K39"/>
  <c r="K37"/>
  <c r="K45" s="1"/>
  <c r="K36"/>
  <c r="O32"/>
  <c r="O31"/>
  <c r="O24"/>
  <c r="O19"/>
  <c r="O30"/>
  <c r="O21"/>
  <c r="O28"/>
  <c r="O8"/>
  <c r="O11"/>
  <c r="O27"/>
  <c r="O12"/>
  <c r="O25"/>
  <c r="O13"/>
  <c r="O17"/>
  <c r="O20"/>
  <c r="O29"/>
  <c r="O7"/>
  <c r="O18"/>
  <c r="O10"/>
  <c r="O15"/>
  <c r="O14"/>
  <c r="O9"/>
  <c r="O16"/>
  <c r="O23"/>
  <c r="O33"/>
  <c r="O34"/>
  <c r="O26"/>
  <c r="O35" s="1"/>
  <c r="O22"/>
  <c r="N32"/>
  <c r="N31"/>
  <c r="N24"/>
  <c r="N19"/>
  <c r="N30"/>
  <c r="N21"/>
  <c r="N28"/>
  <c r="N8"/>
  <c r="N11"/>
  <c r="N27"/>
  <c r="N12"/>
  <c r="N25"/>
  <c r="N13"/>
  <c r="N17"/>
  <c r="N20"/>
  <c r="N29"/>
  <c r="N7"/>
  <c r="N18"/>
  <c r="N10"/>
  <c r="N15"/>
  <c r="N14"/>
  <c r="N9"/>
  <c r="N16"/>
  <c r="N23"/>
  <c r="N33"/>
  <c r="N34"/>
  <c r="N26"/>
  <c r="N22"/>
  <c r="M32"/>
  <c r="M31"/>
  <c r="M24"/>
  <c r="M19"/>
  <c r="M30"/>
  <c r="M21"/>
  <c r="M28"/>
  <c r="M8"/>
  <c r="M11"/>
  <c r="M27"/>
  <c r="M12"/>
  <c r="M25"/>
  <c r="M13"/>
  <c r="M17"/>
  <c r="M20"/>
  <c r="M29"/>
  <c r="M7"/>
  <c r="M18"/>
  <c r="M10"/>
  <c r="M15"/>
  <c r="M14"/>
  <c r="M9"/>
  <c r="M16"/>
  <c r="M23"/>
  <c r="M33"/>
  <c r="M34"/>
  <c r="M26"/>
  <c r="M22"/>
  <c r="L32"/>
  <c r="L31"/>
  <c r="L24"/>
  <c r="L19"/>
  <c r="L30"/>
  <c r="L21"/>
  <c r="L28"/>
  <c r="L8"/>
  <c r="L11"/>
  <c r="L27"/>
  <c r="L12"/>
  <c r="L25"/>
  <c r="L13"/>
  <c r="L17"/>
  <c r="L20"/>
  <c r="L29"/>
  <c r="L7"/>
  <c r="L18"/>
  <c r="L10"/>
  <c r="L15"/>
  <c r="L14"/>
  <c r="L9"/>
  <c r="L16"/>
  <c r="L23"/>
  <c r="L33"/>
  <c r="L34"/>
  <c r="L26"/>
  <c r="L22"/>
  <c r="K32"/>
  <c r="K31"/>
  <c r="K24"/>
  <c r="K19"/>
  <c r="K30"/>
  <c r="K21"/>
  <c r="K28"/>
  <c r="K8"/>
  <c r="K11"/>
  <c r="K27"/>
  <c r="K12"/>
  <c r="K25"/>
  <c r="K13"/>
  <c r="K17"/>
  <c r="K20"/>
  <c r="K29"/>
  <c r="K7"/>
  <c r="K35" s="1"/>
  <c r="K18"/>
  <c r="K10"/>
  <c r="K15"/>
  <c r="K14"/>
  <c r="K9"/>
  <c r="K16"/>
  <c r="K23"/>
  <c r="K33"/>
  <c r="K34"/>
  <c r="K26"/>
  <c r="K22"/>
  <c r="K112" l="1"/>
  <c r="L112"/>
  <c r="O112"/>
  <c r="K53"/>
  <c r="O53"/>
  <c r="L53"/>
  <c r="N53"/>
  <c r="M53"/>
  <c r="L35"/>
  <c r="M112"/>
  <c r="O116"/>
  <c r="L116"/>
  <c r="K116"/>
  <c r="N112"/>
  <c r="N35"/>
  <c r="N116" s="1"/>
  <c r="M35"/>
  <c r="M116" s="1"/>
  <c r="G10"/>
  <c r="G7"/>
  <c r="G11"/>
  <c r="N112" i="8"/>
  <c r="N109"/>
  <c r="N50"/>
  <c r="N32"/>
  <c r="Y113"/>
  <c r="AD32"/>
  <c r="AD42"/>
  <c r="AD50"/>
  <c r="AD52"/>
  <c r="AD109"/>
  <c r="Y112"/>
  <c r="Y109"/>
  <c r="Y50"/>
  <c r="Y42"/>
  <c r="Y32"/>
  <c r="Z113"/>
  <c r="N113" l="1"/>
  <c r="K112"/>
  <c r="K109"/>
  <c r="K50"/>
  <c r="AA33"/>
  <c r="AB33" s="1"/>
  <c r="K32"/>
  <c r="J109"/>
  <c r="J50"/>
  <c r="J42"/>
  <c r="J32"/>
  <c r="K113" l="1"/>
  <c r="AC33" s="1"/>
  <c r="AD33" s="1"/>
  <c r="J113"/>
  <c r="AC6"/>
  <c r="AD6" s="1"/>
  <c r="AC8"/>
  <c r="AD8" s="1"/>
  <c r="AC10"/>
  <c r="AD10" s="1"/>
  <c r="AC12"/>
  <c r="AD12" s="1"/>
  <c r="AC14"/>
  <c r="AD14" s="1"/>
  <c r="AC16"/>
  <c r="AD16" s="1"/>
  <c r="AC18"/>
  <c r="AD18" s="1"/>
  <c r="AC20"/>
  <c r="AD20" s="1"/>
  <c r="AC22"/>
  <c r="AD22" s="1"/>
  <c r="AC24"/>
  <c r="AD24" s="1"/>
  <c r="AC26"/>
  <c r="AD26" s="1"/>
  <c r="AC28"/>
  <c r="AD28" s="1"/>
  <c r="AC30"/>
  <c r="AD30" s="1"/>
  <c r="AC34"/>
  <c r="AD34" s="1"/>
  <c r="AC36"/>
  <c r="AD36" s="1"/>
  <c r="AC38"/>
  <c r="AD38" s="1"/>
  <c r="AC41"/>
  <c r="AD41" s="1"/>
  <c r="AC44"/>
  <c r="AD44" s="1"/>
  <c r="AC46"/>
  <c r="AD46" s="1"/>
  <c r="AC48"/>
  <c r="AD48" s="1"/>
  <c r="AC51"/>
  <c r="AD51" s="1"/>
  <c r="AC54"/>
  <c r="AD54" s="1"/>
  <c r="AC56"/>
  <c r="AD56" s="1"/>
  <c r="AC58"/>
  <c r="AD58" s="1"/>
  <c r="AC60"/>
  <c r="AD60" s="1"/>
  <c r="AC62"/>
  <c r="AD62" s="1"/>
  <c r="AC64"/>
  <c r="AD64" s="1"/>
  <c r="AC66"/>
  <c r="AD66" s="1"/>
  <c r="AC68"/>
  <c r="AD68" s="1"/>
  <c r="AC70"/>
  <c r="AD70" s="1"/>
  <c r="AC72"/>
  <c r="AD72" s="1"/>
  <c r="AC74"/>
  <c r="AD74" s="1"/>
  <c r="AC76"/>
  <c r="AD76" s="1"/>
  <c r="AC78"/>
  <c r="AD78" s="1"/>
  <c r="AC80"/>
  <c r="AD80" s="1"/>
  <c r="AC82"/>
  <c r="AD82" s="1"/>
  <c r="AC84"/>
  <c r="AD84" s="1"/>
  <c r="AC86"/>
  <c r="AD86" s="1"/>
  <c r="AC88"/>
  <c r="AD88" s="1"/>
  <c r="AC90"/>
  <c r="AD90" s="1"/>
  <c r="AC92"/>
  <c r="AD92" s="1"/>
  <c r="AC94"/>
  <c r="AD94" s="1"/>
  <c r="AC96"/>
  <c r="AD96" s="1"/>
  <c r="AC98"/>
  <c r="AD98" s="1"/>
  <c r="AC100"/>
  <c r="AD100" s="1"/>
  <c r="AC102"/>
  <c r="AD102" s="1"/>
  <c r="AC104"/>
  <c r="AD104" s="1"/>
  <c r="AC106"/>
  <c r="AD106" s="1"/>
  <c r="AC108"/>
  <c r="AD108" s="1"/>
  <c r="AC111"/>
  <c r="AD111" s="1"/>
  <c r="AC5"/>
  <c r="AD5" s="1"/>
  <c r="AC7"/>
  <c r="AD7" s="1"/>
  <c r="AC9"/>
  <c r="AD9" s="1"/>
  <c r="AC11"/>
  <c r="AD11" s="1"/>
  <c r="AC13"/>
  <c r="AD13" s="1"/>
  <c r="AC15"/>
  <c r="AD15" s="1"/>
  <c r="AC17"/>
  <c r="AD17" s="1"/>
  <c r="AC19"/>
  <c r="AD19" s="1"/>
  <c r="AC21"/>
  <c r="AD21" s="1"/>
  <c r="AC23"/>
  <c r="AD23" s="1"/>
  <c r="AC25"/>
  <c r="AD25" s="1"/>
  <c r="AC27"/>
  <c r="AD27" s="1"/>
  <c r="AC29"/>
  <c r="AD29" s="1"/>
  <c r="AC31"/>
  <c r="AD31" s="1"/>
  <c r="AC35"/>
  <c r="AD35" s="1"/>
  <c r="AC37"/>
  <c r="AD37" s="1"/>
  <c r="AC39"/>
  <c r="AD39" s="1"/>
  <c r="AC40"/>
  <c r="AD40" s="1"/>
  <c r="AC43"/>
  <c r="AD43" s="1"/>
  <c r="AC45"/>
  <c r="AD45" s="1"/>
  <c r="AC47"/>
  <c r="AD47" s="1"/>
  <c r="AC49"/>
  <c r="AD49" s="1"/>
  <c r="AC53"/>
  <c r="AD53" s="1"/>
  <c r="AC55"/>
  <c r="AD55" s="1"/>
  <c r="AC57"/>
  <c r="AD57" s="1"/>
  <c r="AC59"/>
  <c r="AD59" s="1"/>
  <c r="AC61"/>
  <c r="AD61" s="1"/>
  <c r="AC63"/>
  <c r="AD63" s="1"/>
  <c r="AC65"/>
  <c r="AD65" s="1"/>
  <c r="AC67"/>
  <c r="AD67" s="1"/>
  <c r="AC69"/>
  <c r="AD69" s="1"/>
  <c r="AC71"/>
  <c r="AD71" s="1"/>
  <c r="AC73"/>
  <c r="AD73" s="1"/>
  <c r="AC75"/>
  <c r="AD75" s="1"/>
  <c r="AC77"/>
  <c r="AD77" s="1"/>
  <c r="AC79"/>
  <c r="AD79" s="1"/>
  <c r="AC81"/>
  <c r="AD81" s="1"/>
  <c r="AC83"/>
  <c r="AD83" s="1"/>
  <c r="AC85"/>
  <c r="AD85" s="1"/>
  <c r="AC87"/>
  <c r="AD87" s="1"/>
  <c r="AC89"/>
  <c r="AD89" s="1"/>
  <c r="AC91"/>
  <c r="AD91" s="1"/>
  <c r="AC93"/>
  <c r="AD93" s="1"/>
  <c r="AC95"/>
  <c r="AD95" s="1"/>
  <c r="AC97"/>
  <c r="AD97" s="1"/>
  <c r="AC99"/>
  <c r="AD99" s="1"/>
  <c r="AC101"/>
  <c r="AD101" s="1"/>
  <c r="AC103"/>
  <c r="AD103" s="1"/>
  <c r="AC105"/>
  <c r="AD105" s="1"/>
  <c r="AC107"/>
  <c r="AD107" s="1"/>
  <c r="AC110"/>
  <c r="AD110" s="1"/>
  <c r="AC4"/>
  <c r="AA36"/>
  <c r="AB36" s="1"/>
  <c r="AA38"/>
  <c r="AB38" s="1"/>
  <c r="AA41"/>
  <c r="AB41" s="1"/>
  <c r="AA35"/>
  <c r="AB35" s="1"/>
  <c r="AA37"/>
  <c r="AB37" s="1"/>
  <c r="AA39"/>
  <c r="AB39" s="1"/>
  <c r="AA40"/>
  <c r="AB40" s="1"/>
  <c r="AA34"/>
  <c r="AA54"/>
  <c r="AB54" s="1"/>
  <c r="AA56"/>
  <c r="AB56" s="1"/>
  <c r="AA58"/>
  <c r="AB58" s="1"/>
  <c r="AA60"/>
  <c r="AB60" s="1"/>
  <c r="AA62"/>
  <c r="AB62" s="1"/>
  <c r="AA64"/>
  <c r="AB64" s="1"/>
  <c r="AA66"/>
  <c r="AB66" s="1"/>
  <c r="AA68"/>
  <c r="AB68" s="1"/>
  <c r="AA70"/>
  <c r="AB70" s="1"/>
  <c r="AA72"/>
  <c r="AB72" s="1"/>
  <c r="AA74"/>
  <c r="AB74" s="1"/>
  <c r="AA76"/>
  <c r="AB76" s="1"/>
  <c r="AA78"/>
  <c r="AB78" s="1"/>
  <c r="AA80"/>
  <c r="AB80" s="1"/>
  <c r="AA82"/>
  <c r="AB82" s="1"/>
  <c r="AA84"/>
  <c r="AB84" s="1"/>
  <c r="AA86"/>
  <c r="AB86" s="1"/>
  <c r="AA88"/>
  <c r="AB88" s="1"/>
  <c r="AA90"/>
  <c r="AB90" s="1"/>
  <c r="AA92"/>
  <c r="AB92" s="1"/>
  <c r="AA94"/>
  <c r="AB94" s="1"/>
  <c r="AA96"/>
  <c r="AB96" s="1"/>
  <c r="AA98"/>
  <c r="AB98" s="1"/>
  <c r="AA100"/>
  <c r="AB100" s="1"/>
  <c r="AA102"/>
  <c r="AB102" s="1"/>
  <c r="AA104"/>
  <c r="AB104" s="1"/>
  <c r="AA106"/>
  <c r="AB106" s="1"/>
  <c r="AA108"/>
  <c r="AB108" s="1"/>
  <c r="AA55"/>
  <c r="AB55" s="1"/>
  <c r="AA57"/>
  <c r="AB57" s="1"/>
  <c r="AA59"/>
  <c r="AB59" s="1"/>
  <c r="AA61"/>
  <c r="AB61" s="1"/>
  <c r="AA63"/>
  <c r="AB63" s="1"/>
  <c r="AA65"/>
  <c r="AB65" s="1"/>
  <c r="AA67"/>
  <c r="AB67" s="1"/>
  <c r="AA69"/>
  <c r="AB69" s="1"/>
  <c r="AA71"/>
  <c r="AB71" s="1"/>
  <c r="AA73"/>
  <c r="AB73" s="1"/>
  <c r="AA75"/>
  <c r="AB75" s="1"/>
  <c r="AA77"/>
  <c r="AB77" s="1"/>
  <c r="AA79"/>
  <c r="AB79" s="1"/>
  <c r="AA81"/>
  <c r="AB81" s="1"/>
  <c r="AA83"/>
  <c r="AB83" s="1"/>
  <c r="AA85"/>
  <c r="AB85" s="1"/>
  <c r="AA87"/>
  <c r="AB87" s="1"/>
  <c r="AA89"/>
  <c r="AB89" s="1"/>
  <c r="AA91"/>
  <c r="AB91" s="1"/>
  <c r="AA93"/>
  <c r="AB93" s="1"/>
  <c r="AA95"/>
  <c r="AB95" s="1"/>
  <c r="AA97"/>
  <c r="AB97" s="1"/>
  <c r="AA99"/>
  <c r="AB99" s="1"/>
  <c r="AA101"/>
  <c r="AB101" s="1"/>
  <c r="AA103"/>
  <c r="AB103" s="1"/>
  <c r="AA105"/>
  <c r="AB105" s="1"/>
  <c r="AA107"/>
  <c r="AB107" s="1"/>
  <c r="AA53"/>
  <c r="AA6"/>
  <c r="AB6" s="1"/>
  <c r="AA8"/>
  <c r="AB8" s="1"/>
  <c r="AA10"/>
  <c r="AB10" s="1"/>
  <c r="AA12"/>
  <c r="AB12" s="1"/>
  <c r="AA14"/>
  <c r="AB14" s="1"/>
  <c r="AA16"/>
  <c r="AB16" s="1"/>
  <c r="AA20"/>
  <c r="AB20" s="1"/>
  <c r="AA24"/>
  <c r="AB24" s="1"/>
  <c r="AA28"/>
  <c r="AB28" s="1"/>
  <c r="AA4"/>
  <c r="AA5"/>
  <c r="AB5" s="1"/>
  <c r="AA7"/>
  <c r="AB7" s="1"/>
  <c r="AA9"/>
  <c r="AB9" s="1"/>
  <c r="AA11"/>
  <c r="AB11" s="1"/>
  <c r="AA13"/>
  <c r="AB13" s="1"/>
  <c r="AA15"/>
  <c r="AB15" s="1"/>
  <c r="AA17"/>
  <c r="AB17" s="1"/>
  <c r="AA19"/>
  <c r="AB19" s="1"/>
  <c r="AA21"/>
  <c r="AB21" s="1"/>
  <c r="AA23"/>
  <c r="AB23" s="1"/>
  <c r="AA25"/>
  <c r="AB25" s="1"/>
  <c r="AA27"/>
  <c r="AB27" s="1"/>
  <c r="AA29"/>
  <c r="AB29" s="1"/>
  <c r="AA31"/>
  <c r="AB31" s="1"/>
  <c r="AA18"/>
  <c r="AB18" s="1"/>
  <c r="AA22"/>
  <c r="AB22" s="1"/>
  <c r="AA26"/>
  <c r="AB26" s="1"/>
  <c r="AA30"/>
  <c r="AB30" s="1"/>
  <c r="AA45"/>
  <c r="AB45" s="1"/>
  <c r="AA47"/>
  <c r="AB47" s="1"/>
  <c r="AA49"/>
  <c r="AB49" s="1"/>
  <c r="AA44"/>
  <c r="AB44" s="1"/>
  <c r="AA46"/>
  <c r="AB46" s="1"/>
  <c r="AA48"/>
  <c r="AB48" s="1"/>
  <c r="AA43"/>
  <c r="AA110"/>
  <c r="AA111"/>
  <c r="AB111" s="1"/>
  <c r="AB43" l="1"/>
  <c r="AB50" s="1"/>
  <c r="AA50"/>
  <c r="AC113"/>
  <c r="AD4"/>
  <c r="AD112" s="1"/>
  <c r="AA112"/>
  <c r="AB110"/>
  <c r="AB112" s="1"/>
  <c r="AA32"/>
  <c r="AB4"/>
  <c r="AB32" s="1"/>
  <c r="AB53"/>
  <c r="AB109" s="1"/>
  <c r="AA109"/>
  <c r="AB34"/>
</calcChain>
</file>

<file path=xl/sharedStrings.xml><?xml version="1.0" encoding="utf-8"?>
<sst xmlns="http://schemas.openxmlformats.org/spreadsheetml/2006/main" count="911" uniqueCount="419">
  <si>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</si>
  <si>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</si>
  <si>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</si>
  <si>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</si>
  <si>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</si>
  <si>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</si>
  <si>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</si>
  <si>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</si>
  <si>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</si>
  <si>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</si>
  <si>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</si>
  <si>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</si>
  <si>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</si>
  <si>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</si>
  <si>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</si>
  <si>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</si>
  <si>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</si>
  <si>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</si>
  <si>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</si>
  <si>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</si>
  <si>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</si>
  <si>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</si>
  <si>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</si>
  <si>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</si>
  <si>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</si>
  <si>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</si>
  <si>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</si>
  <si>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</si>
  <si>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</si>
  <si>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</si>
  <si>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</si>
  <si>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</si>
  <si>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</si>
  <si>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</si>
  <si>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</si>
  <si>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</si>
  <si>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</si>
  <si>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</si>
  <si>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</si>
  <si>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</si>
  <si>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</si>
  <si>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</si>
  <si>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</si>
  <si>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</si>
  <si>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</si>
  <si>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</si>
  <si>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</si>
  <si>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</si>
  <si>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</si>
  <si>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</si>
  <si>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</si>
  <si>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</si>
  <si>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</si>
  <si>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</si>
  <si>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</si>
  <si>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</si>
  <si>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</si>
  <si>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</si>
  <si>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</si>
  <si>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</si>
  <si>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</si>
  <si>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</si>
  <si>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</si>
  <si>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</si>
  <si>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</si>
  <si>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</si>
  <si>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</si>
  <si>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</si>
  <si>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</si>
  <si>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</si>
  <si>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</si>
  <si>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</si>
  <si>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</si>
  <si>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</si>
  <si>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</si>
  <si>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</si>
  <si>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</si>
  <si>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</si>
  <si>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</si>
  <si>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</si>
  <si>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</si>
  <si>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</si>
  <si>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</si>
  <si>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</si>
  <si>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</si>
  <si>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</si>
  <si>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</si>
  <si>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</si>
  <si>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</si>
  <si>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</si>
  <si>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</si>
  <si>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</si>
  <si>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</si>
  <si>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</si>
  <si>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</si>
  <si>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</si>
  <si>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</si>
  <si>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</si>
  <si>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</si>
  <si>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</si>
  <si>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</si>
  <si>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</si>
  <si>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</si>
  <si>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</si>
  <si>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</si>
  <si>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</si>
  <si>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</si>
  <si>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</si>
  <si>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</si>
  <si>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</si>
  <si>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</si>
  <si>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</si>
  <si>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</si>
  <si>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</si>
  <si>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</si>
  <si>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</si>
  <si>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</si>
  <si>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</si>
  <si>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</si>
  <si>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</si>
  <si>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</si>
  <si>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</si>
  <si>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</si>
  <si>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</si>
  <si>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</si>
  <si>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</si>
  <si>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</si>
  <si>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</si>
  <si>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</si>
  <si>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</si>
  <si>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</si>
  <si>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</si>
  <si>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</si>
  <si>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</si>
  <si>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</si>
  <si>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</si>
  <si>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</si>
  <si>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</si>
  <si>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</si>
  <si>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</si>
  <si>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</si>
  <si>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</si>
  <si>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</si>
  <si>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</si>
  <si>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</si>
  <si>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</si>
  <si>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</si>
  <si>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</si>
  <si>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</si>
  <si>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</si>
  <si>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</si>
  <si>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</si>
  <si>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</si>
  <si>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</si>
  <si>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</si>
  <si>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</si>
  <si>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</si>
  <si>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</si>
  <si>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</si>
  <si>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</si>
  <si>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</si>
  <si>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</si>
  <si>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</si>
  <si>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</si>
  <si>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</si>
  <si>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</si>
  <si>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کارگزاری بانک رفاه</t>
  </si>
  <si>
    <t>1389/04/16</t>
  </si>
  <si>
    <t>بيمه دي</t>
  </si>
  <si>
    <t>1389/04/20</t>
  </si>
  <si>
    <t>اميد ايرانيان</t>
  </si>
  <si>
    <t>1389/05/04</t>
  </si>
  <si>
    <t>فيروزه</t>
  </si>
  <si>
    <t>1389/05/24</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</si>
  <si>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</si>
  <si>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</si>
  <si>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</si>
  <si>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</si>
  <si>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</si>
  <si>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</si>
  <si>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</si>
  <si>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</si>
  <si>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</si>
  <si>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</si>
  <si>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</si>
  <si>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</si>
  <si>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</si>
  <si>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</si>
  <si>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</si>
  <si>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</si>
  <si>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</si>
  <si>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</si>
  <si>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</si>
  <si>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</si>
  <si>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</si>
  <si>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</si>
  <si>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</si>
  <si>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</si>
  <si>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</si>
  <si>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</si>
  <si>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</si>
  <si>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</si>
  <si>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</si>
  <si>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</si>
  <si>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</si>
  <si>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</si>
  <si>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</si>
  <si>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</si>
  <si>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</si>
  <si>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</si>
  <si>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</si>
  <si>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</si>
  <si>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</si>
  <si>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</si>
  <si>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</si>
  <si>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</si>
  <si>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</si>
  <si>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</si>
  <si>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</si>
  <si>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</si>
  <si>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</si>
  <si>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</si>
  <si>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</si>
  <si>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</si>
  <si>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</si>
  <si>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</si>
  <si>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</si>
  <si>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</si>
  <si>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</si>
  <si>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</si>
  <si>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</si>
  <si>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</si>
  <si>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1391/08/01</t>
  </si>
  <si>
    <t>÷</t>
  </si>
  <si>
    <t>نیکان پارس</t>
  </si>
  <si>
    <t>کوثر</t>
  </si>
  <si>
    <t>1391/12/08</t>
  </si>
  <si>
    <t>توسعه بازار سرمایه</t>
  </si>
  <si>
    <t>امید توسعه</t>
  </si>
  <si>
    <t>1391/12/12</t>
  </si>
  <si>
    <t>پارس گستر</t>
  </si>
  <si>
    <t>1391/12/23</t>
  </si>
  <si>
    <t>1391/11/25</t>
  </si>
  <si>
    <t>بازده صندوق  از ابتدای سال(%)</t>
  </si>
  <si>
    <t>نوین بانک مسکن</t>
  </si>
  <si>
    <t>تامین سرمایه نوین</t>
  </si>
  <si>
    <t>1392/02/16</t>
  </si>
  <si>
    <t>سپهر آگاه</t>
  </si>
  <si>
    <t>1392/02/22</t>
  </si>
  <si>
    <t>البرز</t>
  </si>
  <si>
    <t>1392/02/23</t>
  </si>
  <si>
    <t>سبحان</t>
  </si>
  <si>
    <t>1392/03/20</t>
  </si>
  <si>
    <t>ردیف</t>
  </si>
  <si>
    <t>ارگ هومن</t>
  </si>
  <si>
    <t>فیروزه</t>
  </si>
  <si>
    <t>نام صندوق</t>
  </si>
  <si>
    <t>پارسيان</t>
  </si>
  <si>
    <t>بانک گردشگري</t>
  </si>
  <si>
    <t>کل صندوق های سرمایه گذاری در اوراق بهادار با درآمد ثابت</t>
  </si>
  <si>
    <t>کل صندوق های سرمایه گذاری مختلط</t>
  </si>
  <si>
    <t>کل صندوق های سرمایه گذاری در اندازه بزرگ</t>
  </si>
  <si>
    <t>کارآفرينان برتر</t>
  </si>
  <si>
    <t>صباتامین</t>
  </si>
  <si>
    <t>ایساتیس پویا</t>
  </si>
  <si>
    <t>کل صندوق های سرمایه گذاری در اندازه کوچک</t>
  </si>
  <si>
    <t>کل صندوق های سرمایه گذاری</t>
  </si>
  <si>
    <t xml:space="preserve"> ملت ایران زمین</t>
  </si>
  <si>
    <t>پیروزان</t>
  </si>
  <si>
    <t>1392/04/19</t>
  </si>
  <si>
    <t>امین انصار</t>
  </si>
  <si>
    <t>1392/04/26</t>
  </si>
  <si>
    <t>نوین نیک</t>
  </si>
  <si>
    <t>1392/04/04</t>
  </si>
  <si>
    <t>آسمان خاورمیانه</t>
  </si>
  <si>
    <t>1392/04/12</t>
  </si>
  <si>
    <t>یکم سهام گستران شرق</t>
  </si>
  <si>
    <t>1392/04/24</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</si>
  <si>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</si>
  <si>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</si>
  <si>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</si>
  <si>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</si>
  <si>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</si>
  <si>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</si>
  <si>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</si>
  <si>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</si>
  <si>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</si>
  <si>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1392/06/06</t>
  </si>
  <si>
    <t>امین آوید</t>
  </si>
  <si>
    <t>تامین سرمایه امین</t>
  </si>
  <si>
    <t>آرمان سپهر آیندگان</t>
  </si>
  <si>
    <t>کل ص س قابل معامله</t>
  </si>
  <si>
    <t>1392/06/13</t>
  </si>
  <si>
    <t>ممتاز</t>
  </si>
  <si>
    <t>توسعه ملی</t>
  </si>
  <si>
    <t>کارگزاری بانک ملی ایران</t>
  </si>
  <si>
    <t>1392/07/27</t>
  </si>
  <si>
    <t>نوين</t>
  </si>
  <si>
    <t>رفاه</t>
  </si>
  <si>
    <t>ارگ</t>
  </si>
  <si>
    <t>1392/04/25</t>
  </si>
  <si>
    <t>دماسنج</t>
  </si>
  <si>
    <t>1392/07/28</t>
  </si>
  <si>
    <t>مختلط و قابل معامله</t>
  </si>
  <si>
    <t>سپهر کاریزما</t>
  </si>
  <si>
    <t>در سهام و قابل معامله</t>
  </si>
  <si>
    <t>ارزش صندوق در پایان مهر سال1392 (میلیون ريال)</t>
  </si>
  <si>
    <t>وضعیت صندوقهای سرمایه گذاری در پایان سال 1391 و پایان مهر ماه سال 1392(پیوست 1)</t>
  </si>
  <si>
    <t xml:space="preserve"> کارگزاری سهام گستران شرق</t>
  </si>
  <si>
    <t xml:space="preserve"> کارگزاری پارس نمودگر</t>
  </si>
  <si>
    <t xml:space="preserve"> تامین سرمایه آرمان</t>
  </si>
  <si>
    <t xml:space="preserve"> کارگزاری نهایت نگر</t>
  </si>
  <si>
    <t xml:space="preserve"> سبدگردان آسمان</t>
  </si>
  <si>
    <t>کارگزاری پارس گستر خبره</t>
  </si>
  <si>
    <t xml:space="preserve"> کارگزاری بانک صنعت و معدن</t>
  </si>
  <si>
    <t xml:space="preserve"> تامین سرمایه امین</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</si>
  <si>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</si>
  <si>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</si>
  <si>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</si>
  <si>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</si>
  <si>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</si>
  <si>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</si>
  <si>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</si>
  <si>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</si>
  <si>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</si>
  <si>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</si>
  <si>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</si>
  <si>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</si>
  <si>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</si>
  <si>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</si>
  <si>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 xml:space="preserve"> پارس</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</si>
  <si>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</si>
  <si>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</si>
  <si>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</si>
  <si>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</si>
  <si>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</si>
  <si>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</si>
  <si>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</si>
  <si>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</si>
  <si>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</si>
  <si>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</si>
  <si>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</si>
  <si>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</si>
  <si>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</si>
  <si>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</si>
  <si>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</si>
  <si>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</si>
  <si>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</si>
  <si>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</si>
  <si>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</si>
  <si>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</si>
  <si>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</si>
  <si>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</si>
  <si>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</si>
  <si>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</si>
  <si>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کارآفرینان برتر آینده</t>
  </si>
  <si>
    <t xml:space="preserve"> پیشتاز</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</si>
  <si>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</si>
  <si>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</si>
  <si>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</si>
  <si>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</si>
  <si>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</si>
  <si>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</si>
  <si>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</si>
  <si>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</si>
  <si>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</si>
  <si>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</si>
  <si>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</si>
  <si>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</si>
  <si>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</si>
  <si>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</si>
  <si>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</si>
  <si>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</si>
  <si>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</si>
  <si>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</si>
  <si>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</si>
  <si>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</si>
  <si>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</si>
  <si>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</si>
  <si>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</si>
  <si>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</si>
  <si>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</si>
  <si>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</si>
  <si>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</si>
  <si>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</si>
  <si>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</si>
  <si>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</si>
  <si>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امين صبار(امین گلوبال)</t>
  </si>
  <si>
    <t>سپهر اول بانک صادرات</t>
  </si>
  <si>
    <t>کل صندوق های سرمایه گذاری شاخصی</t>
  </si>
  <si>
    <t xml:space="preserve"> کارگزاری مفید</t>
  </si>
  <si>
    <t>ترکیب دارایی های صندوقهای سرمایه گذاری در مهر ماه 1392</t>
  </si>
  <si>
    <t>حجم معاملات سهام و حق تقدم سهام در بازار بورس تهران و بازار اول فرابورس ایران و صدور و ابطال صندوق های سرمایه گذاری تا تاریخ 1392/07/30</t>
  </si>
  <si>
    <t>از ابتدای آبان ماه سال1391*</t>
  </si>
  <si>
    <t>مهرماه1392</t>
  </si>
  <si>
    <t>مهرماه 1392</t>
  </si>
  <si>
    <t xml:space="preserve">  *تاریخ گزارشگری: منتهی به 1392/07/30 </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</si>
  <si>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</si>
  <si>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</si>
  <si>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</si>
  <si>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</si>
  <si>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</si>
  <si>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کشاورزي درآمد ثابت</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</si>
  <si>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</si>
  <si>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</si>
  <si>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</si>
  <si>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</si>
  <si>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</si>
  <si>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</si>
  <si>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از آبان ماه سال1391</t>
  </si>
  <si>
    <t>ماه گذشته(مهر ماه1392)</t>
  </si>
  <si>
    <t>نوين پایدار</t>
  </si>
  <si>
    <t xml:space="preserve"> نوین پایدار</t>
  </si>
  <si>
    <t>گنجینه رفاه</t>
  </si>
  <si>
    <t>توضیح1: ارزش ریالی معاملات صندوق ها درمهر ماه شامل خرید و فروش، مبلغ 7.251 میلیارد ریال بوده است.</t>
  </si>
  <si>
    <t>توضیح2: ارزش ریالی معاملات بورس اوراق بهادار تهران در مهر ماه شامل (خرد و بلوک)، مبلغ  91.411 میلیارد ریال بوده است.</t>
  </si>
  <si>
    <t>نسبت فعالیت معاملاتی و سرمایه گذاران صندوق های سرمایه گذاری تا پایان مهر ماه سال 1392</t>
  </si>
  <si>
    <t>توسعه ممتاز</t>
  </si>
  <si>
    <t>به دلیل بازگشت به عقب NAV صندوق های سرمایه گذاری گسترش فردای ایرانیان و ارمغان ایرانیان، اطلاعات ارائه شده در این پیوست در مورد صندوق های سرمایه گذاری مذکور به ترتیب تا تاریخ 1392/07/18 و 1392/07/19 آورده شده است.</t>
  </si>
</sst>
</file>

<file path=xl/styles.xml><?xml version="1.0" encoding="utf-8"?>
<styleSheet xmlns="http://schemas.openxmlformats.org/spreadsheetml/2006/main">
  <numFmts count="1">
    <numFmt numFmtId="164" formatCode="#,##0_-;\(#,##0\)"/>
  </numFmts>
  <fonts count="67">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8"/>
      <name val="B Nazanin"/>
      <charset val="178"/>
    </font>
    <font>
      <sz val="20"/>
      <name val="B Nazanin"/>
      <charset val="178"/>
    </font>
    <font>
      <sz val="11"/>
      <name val="B Nazanin"/>
      <charset val="178"/>
    </font>
    <font>
      <b/>
      <sz val="16"/>
      <name val="B Nazanin"/>
      <charset val="178"/>
    </font>
    <font>
      <sz val="26"/>
      <name val="B Nazanin"/>
      <charset val="178"/>
    </font>
    <font>
      <sz val="25"/>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sz val="26"/>
      <color theme="1"/>
      <name val="B Zar"/>
      <charset val="178"/>
    </font>
    <font>
      <sz val="26"/>
      <name val="B Zar"/>
      <charset val="178"/>
    </font>
    <font>
      <b/>
      <sz val="46"/>
      <name val="B Nazanin"/>
      <charset val="178"/>
    </font>
    <font>
      <b/>
      <sz val="11"/>
      <color theme="1"/>
      <name val="B Zar"/>
      <charset val="178"/>
    </font>
    <font>
      <b/>
      <sz val="20"/>
      <name val="B Nazanin"/>
      <charset val="178"/>
    </font>
    <font>
      <b/>
      <sz val="18"/>
      <name val="B Nazanin"/>
      <charset val="178"/>
    </font>
    <font>
      <b/>
      <sz val="26"/>
      <name val="B Nazanin"/>
      <charset val="178"/>
    </font>
    <font>
      <b/>
      <sz val="25"/>
      <name val="B Nazanin"/>
      <charset val="178"/>
    </font>
    <font>
      <b/>
      <sz val="13"/>
      <name val="B Zar"/>
      <charset val="178"/>
    </font>
    <font>
      <sz val="25"/>
      <color theme="1"/>
      <name val="B Zar"/>
      <charset val="178"/>
    </font>
    <font>
      <b/>
      <sz val="26"/>
      <color theme="1"/>
      <name val="B Zar"/>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2"/>
      <name val="B Nazanin"/>
      <charset val="178"/>
    </font>
    <font>
      <sz val="11"/>
      <color theme="1"/>
      <name val="B Lotus"/>
      <charset val="178"/>
    </font>
    <font>
      <sz val="12"/>
      <color theme="1"/>
      <name val="B Nazanin"/>
      <charset val="178"/>
    </font>
    <font>
      <b/>
      <sz val="22"/>
      <color theme="0"/>
      <name val="B Nazanin"/>
      <charset val="178"/>
    </font>
    <font>
      <b/>
      <sz val="11"/>
      <color theme="1"/>
      <name val="B Nazanin"/>
      <charset val="178"/>
    </font>
    <font>
      <b/>
      <sz val="10"/>
      <color indexed="8"/>
      <name val="B Nazanin"/>
      <charset val="178"/>
    </font>
    <font>
      <b/>
      <sz val="12"/>
      <color indexed="8"/>
      <name val="B Nazanin"/>
      <charset val="178"/>
    </font>
    <font>
      <b/>
      <sz val="11"/>
      <color theme="0"/>
      <name val="B Nazanin"/>
      <charset val="178"/>
    </font>
    <font>
      <b/>
      <sz val="10"/>
      <color theme="0"/>
      <name val="B Nazanin"/>
      <charset val="178"/>
    </font>
    <font>
      <b/>
      <sz val="12"/>
      <color theme="0"/>
      <name val="B Nazanin"/>
      <charset val="178"/>
    </font>
    <font>
      <b/>
      <sz val="11"/>
      <color theme="1"/>
      <name val="Arial"/>
      <family val="2"/>
      <scheme val="minor"/>
    </font>
    <font>
      <b/>
      <sz val="10"/>
      <name val="B Nazanin"/>
      <charset val="178"/>
    </font>
    <font>
      <sz val="22"/>
      <color indexed="8"/>
      <name val="B Nazanin"/>
      <charset val="178"/>
    </font>
    <font>
      <sz val="11"/>
      <color indexed="8"/>
      <name val="B Nazanin"/>
      <charset val="178"/>
    </font>
    <font>
      <sz val="11"/>
      <color theme="0"/>
      <name val="B Nazanin"/>
      <charset val="178"/>
    </font>
    <font>
      <sz val="11"/>
      <color theme="0"/>
      <name val="Arial"/>
      <family val="2"/>
      <scheme val="minor"/>
    </font>
    <font>
      <b/>
      <sz val="11"/>
      <color theme="0"/>
      <name val="Arial"/>
      <family val="2"/>
      <scheme val="minor"/>
    </font>
    <font>
      <b/>
      <sz val="22"/>
      <color theme="0"/>
      <name val="B Lotus"/>
      <charset val="178"/>
    </font>
    <font>
      <b/>
      <sz val="14"/>
      <color theme="0"/>
      <name val="B Nazanin"/>
      <charset val="178"/>
    </font>
    <font>
      <sz val="14"/>
      <color theme="1"/>
      <name val="Arial"/>
      <family val="2"/>
      <scheme val="minor"/>
    </font>
    <font>
      <sz val="14"/>
      <name val="B Nazanin"/>
      <charset val="178"/>
    </font>
    <font>
      <sz val="14"/>
      <color theme="1"/>
      <name val="B Nazanin"/>
      <charset val="178"/>
    </font>
    <font>
      <sz val="30"/>
      <name val="B Nazanin"/>
      <charset val="178"/>
    </font>
    <font>
      <b/>
      <sz val="30"/>
      <name val="B Nazanin"/>
      <charset val="178"/>
    </font>
    <font>
      <sz val="30"/>
      <color theme="1"/>
      <name val="B Nazanin"/>
      <charset val="178"/>
    </font>
    <font>
      <sz val="27"/>
      <color theme="1"/>
      <name val="B Nazanin"/>
      <charset val="178"/>
    </font>
    <font>
      <sz val="27"/>
      <name val="B Nazanin"/>
      <charset val="178"/>
    </font>
    <font>
      <b/>
      <sz val="27"/>
      <name val="B Nazanin"/>
      <charset val="178"/>
    </font>
    <font>
      <sz val="14"/>
      <color indexed="8"/>
      <name val="B Nazanin"/>
      <charset val="178"/>
    </font>
    <font>
      <b/>
      <sz val="14"/>
      <color theme="0"/>
      <name val="Arial"/>
      <family val="2"/>
      <scheme val="minor"/>
    </font>
    <font>
      <sz val="13"/>
      <color theme="1"/>
      <name val="B Nazanin"/>
      <charset val="178"/>
    </font>
    <font>
      <sz val="20"/>
      <name val="B Zar"/>
      <charset val="178"/>
    </font>
  </fonts>
  <fills count="1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249977111117893"/>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7" tint="0.39997558519241921"/>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96">
    <xf numFmtId="0" fontId="0" fillId="0" borderId="0" xfId="0"/>
    <xf numFmtId="0" fontId="7" fillId="0" borderId="1" xfId="0" applyNumberFormat="1" applyFont="1" applyFill="1" applyBorder="1" applyAlignment="1">
      <alignment horizontal="center" vertical="center" readingOrder="2"/>
    </xf>
    <xf numFmtId="0" fontId="7" fillId="0" borderId="0" xfId="0" applyNumberFormat="1" applyFont="1" applyFill="1" applyBorder="1" applyAlignment="1">
      <alignment horizontal="center" vertical="center" readingOrder="2"/>
    </xf>
    <xf numFmtId="0" fontId="10" fillId="0" borderId="1" xfId="0" applyFont="1" applyFill="1" applyBorder="1" applyAlignment="1">
      <alignment horizontal="center" vertical="center" readingOrder="2"/>
    </xf>
    <xf numFmtId="1" fontId="11" fillId="0" borderId="1" xfId="0" applyNumberFormat="1" applyFont="1" applyFill="1" applyBorder="1" applyAlignment="1">
      <alignment horizontal="center" vertical="center" readingOrder="2"/>
    </xf>
    <xf numFmtId="3" fontId="11" fillId="0" borderId="1" xfId="0" applyNumberFormat="1" applyFont="1" applyFill="1" applyBorder="1" applyAlignment="1">
      <alignment horizontal="center" vertical="center" readingOrder="2"/>
    </xf>
    <xf numFmtId="0" fontId="10" fillId="0" borderId="1" xfId="0" applyFont="1" applyFill="1" applyBorder="1" applyAlignment="1">
      <alignment horizontal="center" vertical="center" wrapText="1" readingOrder="2"/>
    </xf>
    <xf numFmtId="0" fontId="7" fillId="0" borderId="1" xfId="0" applyFont="1" applyFill="1" applyBorder="1" applyAlignment="1">
      <alignment horizontal="center" vertical="center" readingOrder="2"/>
    </xf>
    <xf numFmtId="0" fontId="10" fillId="0" borderId="3" xfId="0" applyFont="1" applyFill="1" applyBorder="1" applyAlignment="1">
      <alignment horizontal="center" vertical="center" readingOrder="2"/>
    </xf>
    <xf numFmtId="1" fontId="11" fillId="0" borderId="3" xfId="0" applyNumberFormat="1" applyFont="1" applyFill="1" applyBorder="1" applyAlignment="1">
      <alignment horizontal="center" vertical="center" readingOrder="2"/>
    </xf>
    <xf numFmtId="0" fontId="12" fillId="0" borderId="0" xfId="0" applyFont="1" applyAlignment="1">
      <alignment horizontal="center" vertical="center" readingOrder="2"/>
    </xf>
    <xf numFmtId="0" fontId="7" fillId="0" borderId="1" xfId="0" applyFont="1" applyFill="1" applyBorder="1" applyAlignment="1">
      <alignment vertical="center" readingOrder="2"/>
    </xf>
    <xf numFmtId="0" fontId="6" fillId="0" borderId="1" xfId="0" applyFont="1" applyFill="1" applyBorder="1" applyAlignment="1">
      <alignment horizontal="center" vertical="center" wrapText="1" readingOrder="2"/>
    </xf>
    <xf numFmtId="3" fontId="10" fillId="0" borderId="1" xfId="0" applyNumberFormat="1" applyFont="1" applyFill="1" applyBorder="1" applyAlignment="1">
      <alignment horizontal="right" vertical="center" readingOrder="2"/>
    </xf>
    <xf numFmtId="3" fontId="11" fillId="0" borderId="1" xfId="0" applyNumberFormat="1" applyFont="1" applyFill="1" applyBorder="1" applyAlignment="1">
      <alignment horizontal="right" vertical="center" readingOrder="2"/>
    </xf>
    <xf numFmtId="0" fontId="7" fillId="0" borderId="1" xfId="0" applyFont="1" applyFill="1" applyBorder="1" applyAlignment="1">
      <alignment horizontal="right" vertical="center" readingOrder="2"/>
    </xf>
    <xf numFmtId="3" fontId="13" fillId="0" borderId="0" xfId="0" applyNumberFormat="1" applyFont="1" applyFill="1" applyAlignment="1">
      <alignment vertical="center" readingOrder="2"/>
    </xf>
    <xf numFmtId="0" fontId="12" fillId="0" borderId="0" xfId="0" applyFont="1" applyFill="1" applyAlignment="1">
      <alignment vertical="center" readingOrder="2"/>
    </xf>
    <xf numFmtId="0" fontId="7" fillId="0" borderId="6" xfId="0" applyFont="1" applyFill="1" applyBorder="1" applyAlignment="1">
      <alignment vertical="center" readingOrder="2"/>
    </xf>
    <xf numFmtId="0" fontId="6" fillId="0" borderId="1" xfId="0" applyFont="1" applyFill="1" applyBorder="1" applyAlignment="1">
      <alignment horizontal="right" vertical="center" wrapText="1" readingOrder="2"/>
    </xf>
    <xf numFmtId="0" fontId="6" fillId="0" borderId="1" xfId="0" applyFont="1" applyFill="1" applyBorder="1" applyAlignment="1">
      <alignment vertical="center" wrapText="1" readingOrder="2"/>
    </xf>
    <xf numFmtId="0" fontId="6" fillId="0" borderId="7" xfId="0" applyFont="1" applyFill="1" applyBorder="1" applyAlignment="1">
      <alignment horizontal="center" vertical="center" wrapText="1" readingOrder="2"/>
    </xf>
    <xf numFmtId="0" fontId="7" fillId="0" borderId="1" xfId="0" applyNumberFormat="1" applyFont="1" applyFill="1" applyBorder="1" applyAlignment="1">
      <alignment horizontal="right" vertical="center" readingOrder="2"/>
    </xf>
    <xf numFmtId="3" fontId="10" fillId="0" borderId="3" xfId="0" applyNumberFormat="1" applyFont="1" applyFill="1" applyBorder="1" applyAlignment="1">
      <alignment horizontal="right" vertical="center" readingOrder="2"/>
    </xf>
    <xf numFmtId="0" fontId="12" fillId="0" borderId="0" xfId="0" applyFont="1" applyAlignment="1">
      <alignment vertical="center" readingOrder="2"/>
    </xf>
    <xf numFmtId="0" fontId="14" fillId="0" borderId="0" xfId="0" applyFont="1" applyAlignment="1">
      <alignment horizontal="right" vertical="center" readingOrder="2"/>
    </xf>
    <xf numFmtId="0" fontId="15" fillId="0" borderId="0" xfId="0" applyFont="1" applyAlignment="1">
      <alignment horizontal="center" vertical="center" readingOrder="2"/>
    </xf>
    <xf numFmtId="0" fontId="15" fillId="0" borderId="0" xfId="0" applyFont="1" applyAlignment="1">
      <alignment horizontal="right" vertical="center" readingOrder="2"/>
    </xf>
    <xf numFmtId="2" fontId="12" fillId="0" borderId="0" xfId="0" applyNumberFormat="1" applyFont="1" applyAlignment="1">
      <alignment vertical="center" readingOrder="2"/>
    </xf>
    <xf numFmtId="3" fontId="12" fillId="0" borderId="0" xfId="0" applyNumberFormat="1" applyFont="1" applyAlignment="1">
      <alignment vertical="center" readingOrder="2"/>
    </xf>
    <xf numFmtId="0" fontId="16" fillId="0" borderId="0" xfId="0" applyFont="1" applyFill="1" applyAlignment="1">
      <alignment vertical="center" readingOrder="2"/>
    </xf>
    <xf numFmtId="0" fontId="16" fillId="0" borderId="0" xfId="0" applyFont="1" applyAlignment="1">
      <alignment vertical="center" readingOrder="2"/>
    </xf>
    <xf numFmtId="0" fontId="17" fillId="0" borderId="0" xfId="0" applyFont="1" applyFill="1" applyAlignment="1">
      <alignment vertical="center" readingOrder="2"/>
    </xf>
    <xf numFmtId="3" fontId="17" fillId="0" borderId="0" xfId="0" applyNumberFormat="1" applyFont="1" applyFill="1" applyAlignment="1">
      <alignment vertical="center" readingOrder="2"/>
    </xf>
    <xf numFmtId="0" fontId="17" fillId="0" borderId="0" xfId="0" applyFont="1" applyAlignment="1">
      <alignment vertical="center" readingOrder="2"/>
    </xf>
    <xf numFmtId="0" fontId="7" fillId="0" borderId="2" xfId="0" applyFont="1" applyFill="1" applyBorder="1" applyAlignment="1">
      <alignment horizontal="right" vertical="center" readingOrder="2"/>
    </xf>
    <xf numFmtId="0" fontId="7" fillId="0" borderId="3" xfId="0" applyFont="1" applyFill="1" applyBorder="1" applyAlignment="1">
      <alignment horizontal="center" vertical="center" readingOrder="2"/>
    </xf>
    <xf numFmtId="0" fontId="18" fillId="0" borderId="0" xfId="0" applyFont="1" applyFill="1" applyAlignment="1">
      <alignment vertical="center" readingOrder="2"/>
    </xf>
    <xf numFmtId="0" fontId="9" fillId="6" borderId="1" xfId="0" applyFont="1" applyFill="1" applyBorder="1" applyAlignment="1">
      <alignment horizontal="center" vertical="center" readingOrder="2"/>
    </xf>
    <xf numFmtId="0" fontId="9" fillId="6" borderId="1" xfId="0" applyFont="1" applyFill="1" applyBorder="1" applyAlignment="1">
      <alignment horizontal="center" vertical="center" wrapText="1" readingOrder="2"/>
    </xf>
    <xf numFmtId="2" fontId="9" fillId="6" borderId="1" xfId="0" applyNumberFormat="1" applyFont="1" applyFill="1" applyBorder="1" applyAlignment="1">
      <alignment horizontal="center" vertical="center" wrapText="1" readingOrder="2"/>
    </xf>
    <xf numFmtId="3" fontId="9" fillId="6" borderId="1" xfId="0" applyNumberFormat="1" applyFont="1" applyFill="1" applyBorder="1" applyAlignment="1">
      <alignment horizontal="center" vertical="center" wrapText="1" readingOrder="2"/>
    </xf>
    <xf numFmtId="0" fontId="12" fillId="7" borderId="0" xfId="0" applyFont="1" applyFill="1" applyAlignment="1">
      <alignment vertical="center" readingOrder="2"/>
    </xf>
    <xf numFmtId="0" fontId="7" fillId="7" borderId="1" xfId="0" applyNumberFormat="1" applyFont="1" applyFill="1" applyBorder="1" applyAlignment="1">
      <alignment horizontal="center" vertical="center" readingOrder="2"/>
    </xf>
    <xf numFmtId="0" fontId="7" fillId="7" borderId="1" xfId="0" applyFont="1" applyFill="1" applyBorder="1" applyAlignment="1">
      <alignment horizontal="right" vertical="center" readingOrder="2"/>
    </xf>
    <xf numFmtId="0" fontId="6" fillId="7" borderId="1" xfId="0" applyFont="1" applyFill="1" applyBorder="1" applyAlignment="1">
      <alignment horizontal="center" vertical="center" wrapText="1" readingOrder="2"/>
    </xf>
    <xf numFmtId="0" fontId="10" fillId="7" borderId="1" xfId="0" applyFont="1" applyFill="1" applyBorder="1" applyAlignment="1">
      <alignment horizontal="center" vertical="center" readingOrder="2"/>
    </xf>
    <xf numFmtId="3" fontId="10" fillId="7" borderId="1" xfId="0" applyNumberFormat="1" applyFont="1" applyFill="1" applyBorder="1" applyAlignment="1">
      <alignment horizontal="right" vertical="center" readingOrder="2"/>
    </xf>
    <xf numFmtId="1" fontId="11" fillId="7" borderId="1" xfId="0" applyNumberFormat="1" applyFont="1" applyFill="1" applyBorder="1" applyAlignment="1">
      <alignment horizontal="center" vertical="center" readingOrder="2"/>
    </xf>
    <xf numFmtId="3" fontId="11" fillId="7" borderId="1" xfId="0" applyNumberFormat="1" applyFont="1" applyFill="1" applyBorder="1" applyAlignment="1">
      <alignment horizontal="right" vertical="center" readingOrder="2"/>
    </xf>
    <xf numFmtId="0" fontId="11" fillId="7" borderId="1" xfId="0" applyFont="1" applyFill="1" applyBorder="1" applyAlignment="1">
      <alignment horizontal="center" vertical="center" readingOrder="2"/>
    </xf>
    <xf numFmtId="3" fontId="11" fillId="7" borderId="1" xfId="0" applyNumberFormat="1" applyFont="1" applyFill="1" applyBorder="1" applyAlignment="1">
      <alignment horizontal="center" vertical="center" readingOrder="2"/>
    </xf>
    <xf numFmtId="0" fontId="10" fillId="7" borderId="1" xfId="0" applyFont="1" applyFill="1" applyBorder="1" applyAlignment="1">
      <alignment horizontal="center" vertical="center" wrapText="1" readingOrder="2"/>
    </xf>
    <xf numFmtId="0" fontId="7" fillId="7" borderId="1" xfId="0" applyFont="1" applyFill="1" applyBorder="1" applyAlignment="1">
      <alignment vertical="center" readingOrder="2"/>
    </xf>
    <xf numFmtId="0" fontId="6" fillId="7" borderId="7" xfId="0" applyFont="1" applyFill="1" applyBorder="1" applyAlignment="1">
      <alignment horizontal="center" vertical="center" wrapText="1" readingOrder="2"/>
    </xf>
    <xf numFmtId="0" fontId="10" fillId="7" borderId="3" xfId="0" applyFont="1" applyFill="1" applyBorder="1" applyAlignment="1">
      <alignment horizontal="center" vertical="center" readingOrder="2"/>
    </xf>
    <xf numFmtId="1" fontId="11" fillId="7" borderId="3" xfId="0" applyNumberFormat="1" applyFont="1" applyFill="1" applyBorder="1" applyAlignment="1">
      <alignment horizontal="center" vertical="center" readingOrder="2"/>
    </xf>
    <xf numFmtId="0" fontId="7" fillId="7" borderId="2" xfId="0" applyFont="1" applyFill="1" applyBorder="1" applyAlignment="1">
      <alignment horizontal="right" vertical="center" readingOrder="2"/>
    </xf>
    <xf numFmtId="0" fontId="7" fillId="7" borderId="0" xfId="0" applyNumberFormat="1" applyFont="1" applyFill="1" applyBorder="1" applyAlignment="1">
      <alignment horizontal="center" vertical="center" readingOrder="2"/>
    </xf>
    <xf numFmtId="0" fontId="7" fillId="7" borderId="6" xfId="0" applyNumberFormat="1" applyFont="1" applyFill="1" applyBorder="1" applyAlignment="1">
      <alignment horizontal="right" vertical="center" readingOrder="2"/>
    </xf>
    <xf numFmtId="0" fontId="7" fillId="7" borderId="6" xfId="0" applyFont="1" applyFill="1" applyBorder="1" applyAlignment="1">
      <alignment vertical="center" readingOrder="2"/>
    </xf>
    <xf numFmtId="0" fontId="7" fillId="7" borderId="1" xfId="0" applyFont="1" applyFill="1" applyBorder="1" applyAlignment="1">
      <alignment horizontal="center" vertical="center" readingOrder="2"/>
    </xf>
    <xf numFmtId="0" fontId="6" fillId="7" borderId="1" xfId="0" applyFont="1" applyFill="1" applyBorder="1" applyAlignment="1">
      <alignment vertical="center" wrapText="1" readingOrder="2"/>
    </xf>
    <xf numFmtId="0" fontId="7" fillId="7" borderId="22" xfId="0" applyFont="1" applyFill="1" applyBorder="1" applyAlignment="1">
      <alignment vertical="center" readingOrder="2"/>
    </xf>
    <xf numFmtId="0" fontId="9" fillId="6" borderId="1" xfId="0" applyFont="1" applyFill="1" applyBorder="1" applyAlignment="1">
      <alignment horizontal="right" vertical="center" wrapText="1" readingOrder="2"/>
    </xf>
    <xf numFmtId="3" fontId="10" fillId="7" borderId="3" xfId="0" applyNumberFormat="1" applyFont="1" applyFill="1" applyBorder="1" applyAlignment="1">
      <alignment horizontal="right" vertical="center" readingOrder="2"/>
    </xf>
    <xf numFmtId="0" fontId="7" fillId="7" borderId="3" xfId="0" applyNumberFormat="1" applyFont="1" applyFill="1" applyBorder="1" applyAlignment="1">
      <alignment horizontal="right" vertical="center" readingOrder="2"/>
    </xf>
    <xf numFmtId="0" fontId="7" fillId="7" borderId="3" xfId="0" applyFont="1" applyFill="1" applyBorder="1" applyAlignment="1">
      <alignment horizontal="center" vertical="center" readingOrder="2"/>
    </xf>
    <xf numFmtId="0" fontId="12" fillId="0" borderId="0" xfId="0" applyFont="1" applyAlignment="1">
      <alignment horizontal="right" vertical="center" readingOrder="2"/>
    </xf>
    <xf numFmtId="3" fontId="12" fillId="0" borderId="0" xfId="0" applyNumberFormat="1" applyFont="1" applyAlignment="1">
      <alignment horizontal="right" vertical="center" readingOrder="2"/>
    </xf>
    <xf numFmtId="0" fontId="21" fillId="0" borderId="0" xfId="0" applyFont="1" applyFill="1" applyAlignment="1">
      <alignment vertical="center" readingOrder="2"/>
    </xf>
    <xf numFmtId="0" fontId="22" fillId="5" borderId="1" xfId="0" applyFont="1" applyFill="1" applyBorder="1" applyAlignment="1">
      <alignment horizontal="center" vertical="center" readingOrder="2"/>
    </xf>
    <xf numFmtId="0" fontId="23" fillId="5" borderId="1" xfId="0" applyFont="1" applyFill="1" applyBorder="1" applyAlignment="1">
      <alignment horizontal="center" vertical="center" readingOrder="2"/>
    </xf>
    <xf numFmtId="0" fontId="24" fillId="5" borderId="1" xfId="0" applyFont="1" applyFill="1" applyBorder="1" applyAlignment="1">
      <alignment horizontal="center" vertical="center" readingOrder="2"/>
    </xf>
    <xf numFmtId="3" fontId="24" fillId="5" borderId="1" xfId="0" applyNumberFormat="1" applyFont="1" applyFill="1" applyBorder="1" applyAlignment="1">
      <alignment horizontal="right" vertical="center" readingOrder="2"/>
    </xf>
    <xf numFmtId="3" fontId="25" fillId="5" borderId="1" xfId="0" applyNumberFormat="1" applyFont="1" applyFill="1" applyBorder="1" applyAlignment="1">
      <alignment horizontal="center" vertical="center" readingOrder="2"/>
    </xf>
    <xf numFmtId="3" fontId="25" fillId="5" borderId="1" xfId="0" applyNumberFormat="1" applyFont="1" applyFill="1" applyBorder="1" applyAlignment="1">
      <alignment horizontal="right" vertical="center" readingOrder="2"/>
    </xf>
    <xf numFmtId="0" fontId="21" fillId="0" borderId="0" xfId="0" applyFont="1" applyAlignment="1">
      <alignment vertical="center" readingOrder="2"/>
    </xf>
    <xf numFmtId="0" fontId="22" fillId="5" borderId="6" xfId="0" applyFont="1" applyFill="1" applyBorder="1" applyAlignment="1">
      <alignment horizontal="center" vertical="center" readingOrder="2"/>
    </xf>
    <xf numFmtId="3" fontId="26" fillId="0" borderId="0" xfId="0" applyNumberFormat="1" applyFont="1" applyFill="1" applyAlignment="1">
      <alignment vertical="center" readingOrder="2"/>
    </xf>
    <xf numFmtId="3" fontId="24" fillId="5" borderId="3" xfId="0" applyNumberFormat="1" applyFont="1" applyFill="1" applyBorder="1" applyAlignment="1">
      <alignment horizontal="right" vertical="center" readingOrder="2"/>
    </xf>
    <xf numFmtId="0" fontId="25" fillId="5" borderId="1" xfId="0" applyFont="1" applyFill="1" applyBorder="1" applyAlignment="1">
      <alignment horizontal="center" vertical="center" readingOrder="2"/>
    </xf>
    <xf numFmtId="0" fontId="21" fillId="2" borderId="0" xfId="0" applyFont="1" applyFill="1" applyAlignment="1">
      <alignment vertical="center" readingOrder="2"/>
    </xf>
    <xf numFmtId="0" fontId="22" fillId="5" borderId="3" xfId="0" applyFont="1" applyFill="1" applyBorder="1" applyAlignment="1">
      <alignment horizontal="center" vertical="center" readingOrder="2"/>
    </xf>
    <xf numFmtId="0" fontId="23" fillId="5" borderId="1" xfId="0" applyNumberFormat="1" applyFont="1" applyFill="1" applyBorder="1" applyAlignment="1">
      <alignment horizontal="center" vertical="center" readingOrder="2"/>
    </xf>
    <xf numFmtId="0" fontId="24" fillId="5" borderId="3" xfId="0" applyNumberFormat="1" applyFont="1" applyFill="1" applyBorder="1" applyAlignment="1">
      <alignment horizontal="center" vertical="center" readingOrder="2"/>
    </xf>
    <xf numFmtId="0" fontId="25" fillId="5" borderId="3" xfId="0" applyFont="1" applyFill="1" applyBorder="1" applyAlignment="1">
      <alignment horizontal="center" vertical="center" readingOrder="2"/>
    </xf>
    <xf numFmtId="0" fontId="7" fillId="7" borderId="23" xfId="0" applyNumberFormat="1" applyFont="1" applyFill="1" applyBorder="1" applyAlignment="1">
      <alignment horizontal="center" vertical="center" readingOrder="2"/>
    </xf>
    <xf numFmtId="0" fontId="27" fillId="0" borderId="0" xfId="0" applyFont="1" applyFill="1" applyAlignment="1">
      <alignment vertical="center" readingOrder="2"/>
    </xf>
    <xf numFmtId="0" fontId="19" fillId="0" borderId="0" xfId="0" applyFont="1" applyFill="1" applyAlignment="1">
      <alignment vertical="center" readingOrder="2"/>
    </xf>
    <xf numFmtId="0" fontId="28" fillId="0" borderId="0" xfId="0" applyFont="1" applyFill="1" applyAlignment="1">
      <alignment vertical="center" readingOrder="2"/>
    </xf>
    <xf numFmtId="0" fontId="4" fillId="0" borderId="0" xfId="0" applyFont="1" applyAlignment="1">
      <alignment horizontal="center" vertical="center" readingOrder="2"/>
    </xf>
    <xf numFmtId="0" fontId="4" fillId="0" borderId="35" xfId="0" applyFont="1" applyFill="1" applyBorder="1"/>
    <xf numFmtId="0" fontId="4" fillId="0" borderId="0" xfId="0" applyFont="1" applyFill="1"/>
    <xf numFmtId="0" fontId="4" fillId="0" borderId="0" xfId="0" applyFont="1"/>
    <xf numFmtId="0" fontId="4" fillId="0" borderId="13" xfId="0" applyFont="1" applyFill="1" applyBorder="1" applyAlignment="1">
      <alignment horizontal="center"/>
    </xf>
    <xf numFmtId="0" fontId="34" fillId="0" borderId="10" xfId="2" applyFont="1" applyFill="1" applyBorder="1" applyAlignment="1">
      <alignment vertical="center"/>
    </xf>
    <xf numFmtId="164" fontId="35" fillId="0" borderId="10" xfId="2" applyNumberFormat="1" applyFont="1" applyFill="1" applyBorder="1" applyAlignment="1">
      <alignment horizontal="center" vertical="center"/>
    </xf>
    <xf numFmtId="9" fontId="4" fillId="0" borderId="0" xfId="0" applyNumberFormat="1" applyFont="1" applyFill="1"/>
    <xf numFmtId="0" fontId="35" fillId="8" borderId="10" xfId="2" applyFont="1" applyFill="1" applyBorder="1" applyAlignment="1">
      <alignment vertical="center"/>
    </xf>
    <xf numFmtId="164" fontId="35" fillId="8" borderId="10" xfId="2" applyNumberFormat="1" applyFont="1" applyFill="1" applyBorder="1" applyAlignment="1">
      <alignment horizontal="center" vertical="center"/>
    </xf>
    <xf numFmtId="0" fontId="8" fillId="0" borderId="0" xfId="0" applyFont="1" applyFill="1"/>
    <xf numFmtId="0" fontId="4" fillId="8" borderId="13" xfId="0" applyFont="1" applyFill="1" applyBorder="1" applyAlignment="1">
      <alignment horizontal="center"/>
    </xf>
    <xf numFmtId="0" fontId="34" fillId="8" borderId="12" xfId="2" applyFont="1" applyFill="1" applyBorder="1" applyAlignment="1">
      <alignment vertical="center"/>
    </xf>
    <xf numFmtId="0" fontId="35" fillId="0" borderId="10" xfId="2" applyFont="1" applyFill="1" applyBorder="1" applyAlignment="1">
      <alignment vertical="center"/>
    </xf>
    <xf numFmtId="0" fontId="35" fillId="8" borderId="12" xfId="2" applyFont="1" applyFill="1" applyBorder="1" applyAlignment="1">
      <alignment vertical="center"/>
    </xf>
    <xf numFmtId="0" fontId="35" fillId="0" borderId="12" xfId="2" applyFont="1" applyFill="1" applyBorder="1" applyAlignment="1">
      <alignment vertical="center"/>
    </xf>
    <xf numFmtId="164" fontId="35" fillId="0" borderId="12" xfId="2" applyNumberFormat="1" applyFont="1" applyFill="1" applyBorder="1" applyAlignment="1">
      <alignment horizontal="center" vertical="center"/>
    </xf>
    <xf numFmtId="0" fontId="34" fillId="8" borderId="10" xfId="2" applyFont="1" applyFill="1" applyBorder="1" applyAlignment="1">
      <alignment vertical="center"/>
    </xf>
    <xf numFmtId="0" fontId="34" fillId="8" borderId="41" xfId="2" applyFont="1" applyFill="1" applyBorder="1" applyAlignment="1">
      <alignment vertical="center"/>
    </xf>
    <xf numFmtId="0" fontId="34" fillId="0" borderId="12" xfId="2" applyFont="1" applyFill="1" applyBorder="1" applyAlignment="1">
      <alignment vertical="center"/>
    </xf>
    <xf numFmtId="0" fontId="37" fillId="8" borderId="10" xfId="0" applyFont="1" applyFill="1" applyBorder="1"/>
    <xf numFmtId="0" fontId="37" fillId="0" borderId="12" xfId="0" applyFont="1" applyFill="1" applyBorder="1"/>
    <xf numFmtId="0" fontId="37" fillId="0" borderId="10" xfId="0" applyFont="1" applyFill="1" applyBorder="1"/>
    <xf numFmtId="0" fontId="4" fillId="0" borderId="0" xfId="0" applyFont="1" applyAlignment="1">
      <alignment horizontal="center"/>
    </xf>
    <xf numFmtId="0" fontId="4" fillId="0" borderId="0" xfId="0" applyFont="1" applyBorder="1" applyAlignment="1">
      <alignment readingOrder="2"/>
    </xf>
    <xf numFmtId="0" fontId="4" fillId="0" borderId="0" xfId="0" applyFont="1" applyFill="1" applyBorder="1"/>
    <xf numFmtId="2" fontId="29" fillId="0" borderId="0" xfId="0" applyNumberFormat="1" applyFont="1"/>
    <xf numFmtId="2" fontId="0" fillId="0" borderId="0" xfId="0" applyNumberFormat="1"/>
    <xf numFmtId="2" fontId="4" fillId="0" borderId="0" xfId="0" applyNumberFormat="1" applyFont="1"/>
    <xf numFmtId="0" fontId="0" fillId="0" borderId="0" xfId="0" applyFill="1"/>
    <xf numFmtId="0" fontId="0" fillId="2" borderId="0" xfId="0" applyFill="1"/>
    <xf numFmtId="0" fontId="36" fillId="0" borderId="0" xfId="0" applyFont="1"/>
    <xf numFmtId="2" fontId="36" fillId="0" borderId="14" xfId="0" applyNumberFormat="1" applyFont="1" applyBorder="1"/>
    <xf numFmtId="0" fontId="29" fillId="0" borderId="0" xfId="0" applyFont="1"/>
    <xf numFmtId="0" fontId="4" fillId="0" borderId="12" xfId="0" applyFont="1" applyBorder="1" applyAlignment="1">
      <alignment horizontal="center" vertical="center" readingOrder="2"/>
    </xf>
    <xf numFmtId="0" fontId="0" fillId="0" borderId="42" xfId="0" applyFill="1" applyBorder="1"/>
    <xf numFmtId="2" fontId="32" fillId="9" borderId="20" xfId="0" applyNumberFormat="1" applyFont="1" applyFill="1" applyBorder="1" applyAlignment="1">
      <alignment horizontal="center" vertical="center"/>
    </xf>
    <xf numFmtId="2" fontId="32" fillId="9" borderId="23" xfId="0" applyNumberFormat="1" applyFont="1" applyFill="1" applyBorder="1" applyAlignment="1">
      <alignment horizontal="center" vertical="center"/>
    </xf>
    <xf numFmtId="2" fontId="32" fillId="9" borderId="28" xfId="0" applyNumberFormat="1" applyFont="1" applyFill="1" applyBorder="1" applyAlignment="1">
      <alignment horizontal="center" vertical="center"/>
    </xf>
    <xf numFmtId="0" fontId="45" fillId="0" borderId="0" xfId="0" applyFont="1" applyFill="1"/>
    <xf numFmtId="0" fontId="0" fillId="0" borderId="0" xfId="0" applyFill="1" applyBorder="1"/>
    <xf numFmtId="0" fontId="45" fillId="0" borderId="0" xfId="0" applyFont="1" applyFill="1" applyBorder="1"/>
    <xf numFmtId="0" fontId="0" fillId="12" borderId="0" xfId="0" applyFill="1"/>
    <xf numFmtId="0" fontId="29" fillId="12" borderId="0" xfId="0" applyFont="1" applyFill="1"/>
    <xf numFmtId="0" fontId="29" fillId="0" borderId="42" xfId="0" applyFont="1" applyFill="1" applyBorder="1"/>
    <xf numFmtId="0" fontId="36" fillId="0" borderId="42" xfId="0" applyFont="1" applyFill="1" applyBorder="1"/>
    <xf numFmtId="0" fontId="29" fillId="0" borderId="0" xfId="0" applyFont="1" applyFill="1"/>
    <xf numFmtId="0" fontId="36" fillId="0" borderId="0" xfId="0" applyFont="1" applyFill="1"/>
    <xf numFmtId="0" fontId="36" fillId="0" borderId="42" xfId="0" applyFont="1" applyFill="1" applyBorder="1" applyAlignment="1">
      <alignment horizontal="right" vertical="center"/>
    </xf>
    <xf numFmtId="0" fontId="4" fillId="0" borderId="16" xfId="0" applyFont="1" applyBorder="1" applyAlignment="1">
      <alignment horizontal="right" vertical="center" readingOrder="2"/>
    </xf>
    <xf numFmtId="2" fontId="36" fillId="0" borderId="17" xfId="0" applyNumberFormat="1" applyFont="1" applyBorder="1" applyAlignment="1">
      <alignment horizontal="right" vertical="center"/>
    </xf>
    <xf numFmtId="0" fontId="36" fillId="0" borderId="0" xfId="0" applyFont="1" applyFill="1" applyAlignment="1">
      <alignment horizontal="right" vertical="center"/>
    </xf>
    <xf numFmtId="0" fontId="36" fillId="0" borderId="0" xfId="0" applyFont="1" applyAlignment="1">
      <alignment horizontal="right" vertical="center"/>
    </xf>
    <xf numFmtId="0" fontId="32" fillId="6" borderId="10" xfId="2" applyFont="1" applyFill="1" applyBorder="1" applyAlignment="1">
      <alignment horizontal="center" vertical="center"/>
    </xf>
    <xf numFmtId="0" fontId="32" fillId="6" borderId="10" xfId="2" applyFont="1" applyFill="1" applyBorder="1" applyAlignment="1">
      <alignment horizontal="center" vertical="center" wrapText="1"/>
    </xf>
    <xf numFmtId="0" fontId="30" fillId="6" borderId="10" xfId="2" applyFont="1" applyFill="1" applyBorder="1" applyAlignment="1">
      <alignment horizontal="center" vertical="center"/>
    </xf>
    <xf numFmtId="0" fontId="32" fillId="6" borderId="14" xfId="2" applyFont="1" applyFill="1" applyBorder="1" applyAlignment="1">
      <alignment horizontal="center" vertical="center" wrapText="1"/>
    </xf>
    <xf numFmtId="0" fontId="34" fillId="0" borderId="41" xfId="2" applyFont="1" applyFill="1" applyBorder="1" applyAlignment="1">
      <alignment vertical="center"/>
    </xf>
    <xf numFmtId="0" fontId="35" fillId="0" borderId="41" xfId="2" applyFont="1" applyFill="1" applyBorder="1" applyAlignment="1">
      <alignment vertical="center"/>
    </xf>
    <xf numFmtId="0" fontId="4" fillId="8" borderId="0" xfId="0" applyFont="1" applyFill="1"/>
    <xf numFmtId="0" fontId="34" fillId="8" borderId="38" xfId="2" applyFont="1" applyFill="1" applyBorder="1" applyAlignment="1">
      <alignment vertical="center"/>
    </xf>
    <xf numFmtId="164" fontId="35" fillId="8" borderId="12" xfId="2" applyNumberFormat="1" applyFont="1" applyFill="1" applyBorder="1" applyAlignment="1">
      <alignment horizontal="center" vertical="center"/>
    </xf>
    <xf numFmtId="0" fontId="35" fillId="8" borderId="41" xfId="2" applyFont="1" applyFill="1" applyBorder="1" applyAlignment="1">
      <alignment vertical="center"/>
    </xf>
    <xf numFmtId="0" fontId="37" fillId="8" borderId="12" xfId="0" applyFont="1" applyFill="1" applyBorder="1"/>
    <xf numFmtId="0" fontId="8" fillId="8" borderId="0" xfId="0" applyFont="1" applyFill="1"/>
    <xf numFmtId="164" fontId="31" fillId="4" borderId="10" xfId="2" applyNumberFormat="1" applyFont="1" applyFill="1" applyBorder="1" applyAlignment="1">
      <alignment horizontal="center" vertical="center"/>
    </xf>
    <xf numFmtId="0" fontId="39" fillId="0" borderId="0" xfId="0" applyFont="1" applyFill="1"/>
    <xf numFmtId="0" fontId="39" fillId="4" borderId="0" xfId="0" applyFont="1" applyFill="1"/>
    <xf numFmtId="0" fontId="40" fillId="4" borderId="30" xfId="2" applyFont="1" applyFill="1" applyBorder="1" applyAlignment="1">
      <alignment horizontal="right" vertical="center"/>
    </xf>
    <xf numFmtId="0" fontId="40" fillId="4" borderId="12" xfId="2" applyFont="1" applyFill="1" applyBorder="1" applyAlignment="1">
      <alignment horizontal="right" vertical="center"/>
    </xf>
    <xf numFmtId="0" fontId="41" fillId="4" borderId="18" xfId="2" applyFont="1" applyFill="1" applyBorder="1" applyAlignment="1">
      <alignment horizontal="right" vertical="center"/>
    </xf>
    <xf numFmtId="0" fontId="41" fillId="4" borderId="16" xfId="2" applyFont="1" applyFill="1" applyBorder="1" applyAlignment="1">
      <alignment horizontal="right" vertical="center"/>
    </xf>
    <xf numFmtId="9" fontId="4" fillId="0" borderId="0" xfId="0" applyNumberFormat="1" applyFont="1" applyFill="1" applyBorder="1"/>
    <xf numFmtId="0" fontId="39" fillId="0" borderId="0" xfId="0" applyFont="1" applyFill="1" applyBorder="1"/>
    <xf numFmtId="164" fontId="35" fillId="8" borderId="14" xfId="2" applyNumberFormat="1" applyFont="1" applyFill="1" applyBorder="1" applyAlignment="1">
      <alignment horizontal="center" vertical="center"/>
    </xf>
    <xf numFmtId="164" fontId="35" fillId="0" borderId="14" xfId="2" applyNumberFormat="1" applyFont="1" applyFill="1" applyBorder="1" applyAlignment="1">
      <alignment horizontal="center" vertical="center"/>
    </xf>
    <xf numFmtId="164" fontId="31" fillId="4" borderId="14" xfId="2" applyNumberFormat="1" applyFont="1" applyFill="1" applyBorder="1" applyAlignment="1">
      <alignment horizontal="center" vertical="center"/>
    </xf>
    <xf numFmtId="164" fontId="31" fillId="4" borderId="46" xfId="2" applyNumberFormat="1" applyFont="1" applyFill="1" applyBorder="1" applyAlignment="1">
      <alignment horizontal="center" vertical="center"/>
    </xf>
    <xf numFmtId="164" fontId="31" fillId="4" borderId="17" xfId="2" applyNumberFormat="1" applyFont="1" applyFill="1" applyBorder="1" applyAlignment="1">
      <alignment horizontal="center" vertical="center"/>
    </xf>
    <xf numFmtId="0" fontId="4" fillId="0" borderId="13" xfId="2" applyFont="1" applyFill="1" applyBorder="1" applyAlignment="1">
      <alignment horizontal="center"/>
    </xf>
    <xf numFmtId="0" fontId="34" fillId="0" borderId="10" xfId="2" applyFont="1" applyFill="1" applyBorder="1" applyAlignment="1">
      <alignment horizontal="right" vertical="center"/>
    </xf>
    <xf numFmtId="3" fontId="48" fillId="0" borderId="10" xfId="2" applyNumberFormat="1" applyFont="1" applyFill="1" applyBorder="1" applyAlignment="1">
      <alignment horizontal="center" vertical="center"/>
    </xf>
    <xf numFmtId="3" fontId="8" fillId="0" borderId="10" xfId="2" applyNumberFormat="1" applyFont="1" applyFill="1" applyBorder="1" applyAlignment="1">
      <alignment horizontal="center" vertical="center"/>
    </xf>
    <xf numFmtId="0" fontId="4" fillId="2" borderId="0" xfId="2" applyFont="1" applyFill="1" applyBorder="1" applyAlignment="1"/>
    <xf numFmtId="0" fontId="3" fillId="2" borderId="0" xfId="2" applyFill="1" applyBorder="1"/>
    <xf numFmtId="9" fontId="8" fillId="2" borderId="0" xfId="2" applyNumberFormat="1" applyFont="1" applyFill="1" applyBorder="1" applyAlignment="1">
      <alignment horizontal="center" vertical="center"/>
    </xf>
    <xf numFmtId="0" fontId="3" fillId="2" borderId="0" xfId="2" applyFont="1" applyFill="1" applyBorder="1" applyAlignment="1">
      <alignment horizontal="center"/>
    </xf>
    <xf numFmtId="0" fontId="12" fillId="0" borderId="0" xfId="0" applyFont="1"/>
    <xf numFmtId="9" fontId="0" fillId="0" borderId="0" xfId="0" applyNumberFormat="1"/>
    <xf numFmtId="0" fontId="34" fillId="0" borderId="12" xfId="2" applyFont="1" applyFill="1" applyBorder="1" applyAlignment="1">
      <alignment horizontal="right" vertical="center"/>
    </xf>
    <xf numFmtId="0" fontId="0" fillId="0" borderId="0" xfId="0" applyFill="1" applyBorder="1" applyAlignment="1">
      <alignment horizontal="center"/>
    </xf>
    <xf numFmtId="0" fontId="35" fillId="0" borderId="10" xfId="2" applyFont="1" applyFill="1" applyBorder="1" applyAlignment="1">
      <alignment horizontal="right" vertical="center"/>
    </xf>
    <xf numFmtId="0" fontId="35" fillId="0" borderId="12" xfId="2" applyFont="1" applyFill="1" applyBorder="1" applyAlignment="1">
      <alignment horizontal="right" vertical="center"/>
    </xf>
    <xf numFmtId="0" fontId="0" fillId="0" borderId="0" xfId="0" applyFill="1" applyAlignment="1">
      <alignment horizontal="center"/>
    </xf>
    <xf numFmtId="0" fontId="0" fillId="14" borderId="0" xfId="0" applyFill="1"/>
    <xf numFmtId="0" fontId="4" fillId="14" borderId="13" xfId="2" applyFont="1" applyFill="1" applyBorder="1" applyAlignment="1">
      <alignment horizontal="center"/>
    </xf>
    <xf numFmtId="0" fontId="34" fillId="14" borderId="10" xfId="2" applyFont="1" applyFill="1" applyBorder="1" applyAlignment="1">
      <alignment horizontal="right" vertical="center"/>
    </xf>
    <xf numFmtId="3" fontId="48" fillId="14" borderId="10" xfId="2" applyNumberFormat="1" applyFont="1" applyFill="1" applyBorder="1" applyAlignment="1">
      <alignment horizontal="center" vertical="center"/>
    </xf>
    <xf numFmtId="3" fontId="8" fillId="14" borderId="10" xfId="2" applyNumberFormat="1" applyFont="1" applyFill="1" applyBorder="1" applyAlignment="1">
      <alignment horizontal="center" vertical="center"/>
    </xf>
    <xf numFmtId="0" fontId="35" fillId="14" borderId="10" xfId="2" applyFont="1" applyFill="1" applyBorder="1" applyAlignment="1">
      <alignment horizontal="right" vertical="center"/>
    </xf>
    <xf numFmtId="0" fontId="34" fillId="14" borderId="12" xfId="2" applyFont="1" applyFill="1" applyBorder="1" applyAlignment="1">
      <alignment horizontal="right" vertical="center"/>
    </xf>
    <xf numFmtId="3" fontId="42" fillId="13" borderId="10" xfId="2" applyNumberFormat="1" applyFont="1" applyFill="1" applyBorder="1" applyAlignment="1">
      <alignment horizontal="center" vertical="center"/>
    </xf>
    <xf numFmtId="0" fontId="51" fillId="13" borderId="46" xfId="2" applyFont="1" applyFill="1" applyBorder="1"/>
    <xf numFmtId="0" fontId="12" fillId="0" borderId="0" xfId="0" applyFont="1" applyFill="1"/>
    <xf numFmtId="0" fontId="12" fillId="0" borderId="0" xfId="0" applyFont="1" applyFill="1" applyAlignment="1">
      <alignment horizontal="center"/>
    </xf>
    <xf numFmtId="0" fontId="44" fillId="13" borderId="10" xfId="2" applyFont="1" applyFill="1" applyBorder="1" applyAlignment="1">
      <alignment horizontal="center" vertical="center"/>
    </xf>
    <xf numFmtId="0" fontId="44" fillId="13" borderId="9" xfId="2" applyFont="1" applyFill="1" applyBorder="1" applyAlignment="1">
      <alignment vertical="center"/>
    </xf>
    <xf numFmtId="0" fontId="50" fillId="13" borderId="9" xfId="2" applyFont="1" applyFill="1" applyBorder="1" applyAlignment="1"/>
    <xf numFmtId="0" fontId="44" fillId="13" borderId="10" xfId="2" applyFont="1" applyFill="1" applyBorder="1" applyAlignment="1">
      <alignment horizontal="center" vertical="center" wrapText="1"/>
    </xf>
    <xf numFmtId="9" fontId="44" fillId="13" borderId="10" xfId="2" applyNumberFormat="1" applyFont="1" applyFill="1" applyBorder="1" applyAlignment="1">
      <alignment horizontal="center" vertical="center" wrapText="1"/>
    </xf>
    <xf numFmtId="9" fontId="44" fillId="13" borderId="14" xfId="2" applyNumberFormat="1" applyFont="1" applyFill="1" applyBorder="1" applyAlignment="1">
      <alignment horizontal="center" vertical="center" wrapText="1"/>
    </xf>
    <xf numFmtId="0" fontId="12" fillId="0" borderId="0" xfId="0" applyFont="1" applyFill="1" applyAlignment="1">
      <alignment vertical="center"/>
    </xf>
    <xf numFmtId="0" fontId="12" fillId="0" borderId="0" xfId="0" applyFont="1" applyFill="1" applyAlignment="1">
      <alignment horizontal="center" vertical="center"/>
    </xf>
    <xf numFmtId="0" fontId="12" fillId="0" borderId="0" xfId="0" applyFont="1" applyAlignment="1">
      <alignment vertical="center"/>
    </xf>
    <xf numFmtId="0" fontId="32" fillId="0" borderId="0" xfId="0" applyFont="1" applyAlignment="1">
      <alignment vertical="top"/>
    </xf>
    <xf numFmtId="9" fontId="37" fillId="0" borderId="0" xfId="0" applyNumberFormat="1" applyFont="1" applyAlignment="1">
      <alignment horizontal="right" readingOrder="2"/>
    </xf>
    <xf numFmtId="0" fontId="37" fillId="0" borderId="0" xfId="0" applyFont="1"/>
    <xf numFmtId="3" fontId="54" fillId="0" borderId="0" xfId="0" applyNumberFormat="1" applyFont="1"/>
    <xf numFmtId="3" fontId="53" fillId="13" borderId="10" xfId="2" applyNumberFormat="1" applyFont="1" applyFill="1" applyBorder="1" applyAlignment="1">
      <alignment horizontal="center" vertical="center" wrapText="1"/>
    </xf>
    <xf numFmtId="3" fontId="55" fillId="14" borderId="10" xfId="2" applyNumberFormat="1" applyFont="1" applyFill="1" applyBorder="1" applyAlignment="1">
      <alignment horizontal="center" vertical="center"/>
    </xf>
    <xf numFmtId="3" fontId="55" fillId="0" borderId="10" xfId="2" applyNumberFormat="1" applyFont="1" applyFill="1" applyBorder="1" applyAlignment="1">
      <alignment horizontal="center" vertical="center"/>
    </xf>
    <xf numFmtId="3" fontId="53" fillId="13" borderId="10" xfId="2" applyNumberFormat="1" applyFont="1" applyFill="1" applyBorder="1" applyAlignment="1">
      <alignment horizontal="center" vertical="center"/>
    </xf>
    <xf numFmtId="3" fontId="53" fillId="13" borderId="46" xfId="2" applyNumberFormat="1" applyFont="1" applyFill="1" applyBorder="1" applyAlignment="1">
      <alignment horizontal="center" vertical="center"/>
    </xf>
    <xf numFmtId="3" fontId="55" fillId="2" borderId="0" xfId="2" applyNumberFormat="1" applyFont="1" applyFill="1" applyBorder="1" applyAlignment="1">
      <alignment horizontal="center" vertical="center"/>
    </xf>
    <xf numFmtId="3" fontId="56" fillId="0" borderId="0" xfId="0" applyNumberFormat="1" applyFont="1" applyAlignment="1">
      <alignment horizontal="right" readingOrder="2"/>
    </xf>
    <xf numFmtId="2" fontId="57" fillId="7" borderId="1" xfId="0" applyNumberFormat="1" applyFont="1" applyFill="1" applyBorder="1" applyAlignment="1">
      <alignment horizontal="center" vertical="center" readingOrder="1"/>
    </xf>
    <xf numFmtId="3" fontId="57" fillId="7" borderId="1" xfId="0" applyNumberFormat="1" applyFont="1" applyFill="1" applyBorder="1" applyAlignment="1">
      <alignment horizontal="center" vertical="center" readingOrder="2"/>
    </xf>
    <xf numFmtId="0" fontId="57" fillId="7" borderId="1" xfId="0" applyFont="1" applyFill="1" applyBorder="1" applyAlignment="1">
      <alignment horizontal="center" vertical="center" readingOrder="2"/>
    </xf>
    <xf numFmtId="2" fontId="57" fillId="0" borderId="1" xfId="0" applyNumberFormat="1" applyFont="1" applyFill="1" applyBorder="1" applyAlignment="1">
      <alignment horizontal="center" vertical="center" readingOrder="1"/>
    </xf>
    <xf numFmtId="3" fontId="57" fillId="0" borderId="1" xfId="0" applyNumberFormat="1" applyFont="1" applyFill="1" applyBorder="1" applyAlignment="1">
      <alignment horizontal="center" vertical="center" readingOrder="2"/>
    </xf>
    <xf numFmtId="0" fontId="57" fillId="0" borderId="1" xfId="0" applyFont="1" applyFill="1" applyBorder="1" applyAlignment="1">
      <alignment horizontal="center" vertical="center" readingOrder="2"/>
    </xf>
    <xf numFmtId="0" fontId="57" fillId="0" borderId="1" xfId="0" applyNumberFormat="1" applyFont="1" applyFill="1" applyBorder="1" applyAlignment="1">
      <alignment horizontal="center" vertical="center" readingOrder="2"/>
    </xf>
    <xf numFmtId="2" fontId="57" fillId="7" borderId="3" xfId="0" applyNumberFormat="1" applyFont="1" applyFill="1" applyBorder="1" applyAlignment="1">
      <alignment horizontal="center" vertical="center" readingOrder="1"/>
    </xf>
    <xf numFmtId="3" fontId="57" fillId="7" borderId="3" xfId="0" applyNumberFormat="1" applyFont="1" applyFill="1" applyBorder="1" applyAlignment="1">
      <alignment horizontal="center" vertical="center" readingOrder="2"/>
    </xf>
    <xf numFmtId="0" fontId="57" fillId="7" borderId="3" xfId="0" applyFont="1" applyFill="1" applyBorder="1" applyAlignment="1">
      <alignment horizontal="center" vertical="center" readingOrder="2"/>
    </xf>
    <xf numFmtId="2" fontId="58" fillId="5" borderId="3" xfId="0" applyNumberFormat="1" applyFont="1" applyFill="1" applyBorder="1" applyAlignment="1">
      <alignment horizontal="center" vertical="center" wrapText="1" readingOrder="1"/>
    </xf>
    <xf numFmtId="3" fontId="58" fillId="5" borderId="3" xfId="0" applyNumberFormat="1" applyFont="1" applyFill="1" applyBorder="1" applyAlignment="1">
      <alignment horizontal="center" vertical="center" wrapText="1" readingOrder="2"/>
    </xf>
    <xf numFmtId="0" fontId="57" fillId="7" borderId="1" xfId="0" applyNumberFormat="1" applyFont="1" applyFill="1" applyBorder="1" applyAlignment="1">
      <alignment horizontal="center" vertical="center" readingOrder="2"/>
    </xf>
    <xf numFmtId="2" fontId="57" fillId="7" borderId="1" xfId="0" applyNumberFormat="1" applyFont="1" applyFill="1" applyBorder="1" applyAlignment="1">
      <alignment horizontal="center" vertical="center" readingOrder="2"/>
    </xf>
    <xf numFmtId="2" fontId="58" fillId="5" borderId="1" xfId="0" applyNumberFormat="1" applyFont="1" applyFill="1" applyBorder="1" applyAlignment="1">
      <alignment horizontal="center" vertical="center" wrapText="1" readingOrder="1"/>
    </xf>
    <xf numFmtId="2" fontId="58" fillId="5" borderId="1" xfId="0" applyNumberFormat="1" applyFont="1" applyFill="1" applyBorder="1" applyAlignment="1">
      <alignment horizontal="center" vertical="center" readingOrder="1"/>
    </xf>
    <xf numFmtId="3" fontId="58" fillId="5" borderId="1" xfId="0" applyNumberFormat="1" applyFont="1" applyFill="1" applyBorder="1" applyAlignment="1">
      <alignment horizontal="center" vertical="center" readingOrder="2"/>
    </xf>
    <xf numFmtId="3" fontId="58" fillId="5" borderId="1" xfId="0" applyNumberFormat="1" applyFont="1" applyFill="1" applyBorder="1" applyAlignment="1">
      <alignment horizontal="center" vertical="center" wrapText="1" readingOrder="2"/>
    </xf>
    <xf numFmtId="2" fontId="59" fillId="0" borderId="1" xfId="0" applyNumberFormat="1" applyFont="1" applyFill="1" applyBorder="1" applyAlignment="1">
      <alignment horizontal="center" vertical="center" readingOrder="1"/>
    </xf>
    <xf numFmtId="3" fontId="59" fillId="0" borderId="1" xfId="0" applyNumberFormat="1" applyFont="1" applyFill="1" applyBorder="1" applyAlignment="1">
      <alignment horizontal="center" vertical="center" readingOrder="2"/>
    </xf>
    <xf numFmtId="3" fontId="58" fillId="5" borderId="1" xfId="0" applyNumberFormat="1" applyFont="1" applyFill="1" applyBorder="1" applyAlignment="1">
      <alignment horizontal="center" vertical="center" wrapText="1" readingOrder="1"/>
    </xf>
    <xf numFmtId="3" fontId="60" fillId="7" borderId="1" xfId="0" applyNumberFormat="1" applyFont="1" applyFill="1" applyBorder="1" applyAlignment="1">
      <alignment horizontal="center" vertical="center" readingOrder="2"/>
    </xf>
    <xf numFmtId="3" fontId="61" fillId="7" borderId="1" xfId="0" applyNumberFormat="1" applyFont="1" applyFill="1" applyBorder="1" applyAlignment="1">
      <alignment horizontal="center" vertical="center"/>
    </xf>
    <xf numFmtId="3" fontId="60" fillId="0" borderId="1" xfId="0" applyNumberFormat="1" applyFont="1" applyFill="1" applyBorder="1" applyAlignment="1">
      <alignment horizontal="center" vertical="center" readingOrder="2"/>
    </xf>
    <xf numFmtId="3" fontId="61" fillId="0" borderId="1" xfId="0" applyNumberFormat="1" applyFont="1" applyFill="1" applyBorder="1" applyAlignment="1">
      <alignment horizontal="center" vertical="center"/>
    </xf>
    <xf numFmtId="3" fontId="61" fillId="7" borderId="1" xfId="0" applyNumberFormat="1" applyFont="1" applyFill="1" applyBorder="1" applyAlignment="1">
      <alignment horizontal="center" vertical="center" readingOrder="2"/>
    </xf>
    <xf numFmtId="3" fontId="60" fillId="7" borderId="3" xfId="0" applyNumberFormat="1" applyFont="1" applyFill="1" applyBorder="1" applyAlignment="1">
      <alignment horizontal="center" vertical="center" readingOrder="2"/>
    </xf>
    <xf numFmtId="3" fontId="60" fillId="0" borderId="3" xfId="0" applyNumberFormat="1" applyFont="1" applyFill="1" applyBorder="1" applyAlignment="1">
      <alignment horizontal="center" vertical="center" readingOrder="2"/>
    </xf>
    <xf numFmtId="3" fontId="62" fillId="5" borderId="3" xfId="0" applyNumberFormat="1" applyFont="1" applyFill="1" applyBorder="1" applyAlignment="1">
      <alignment horizontal="center" vertical="center" readingOrder="2"/>
    </xf>
    <xf numFmtId="2" fontId="62" fillId="5" borderId="3" xfId="0" applyNumberFormat="1" applyFont="1" applyFill="1" applyBorder="1" applyAlignment="1">
      <alignment horizontal="center" vertical="center" wrapText="1"/>
    </xf>
    <xf numFmtId="0" fontId="61" fillId="0" borderId="1" xfId="0" applyNumberFormat="1" applyFont="1" applyFill="1" applyBorder="1" applyAlignment="1">
      <alignment horizontal="center" vertical="center" readingOrder="2"/>
    </xf>
    <xf numFmtId="0" fontId="61" fillId="7" borderId="1" xfId="0" applyNumberFormat="1" applyFont="1" applyFill="1" applyBorder="1" applyAlignment="1">
      <alignment horizontal="center" vertical="center" readingOrder="2"/>
    </xf>
    <xf numFmtId="3" fontId="62" fillId="5" borderId="1" xfId="0" applyNumberFormat="1" applyFont="1" applyFill="1" applyBorder="1" applyAlignment="1">
      <alignment horizontal="center" vertical="center" readingOrder="2"/>
    </xf>
    <xf numFmtId="3" fontId="62" fillId="5" borderId="1" xfId="0" applyNumberFormat="1" applyFont="1" applyFill="1" applyBorder="1" applyAlignment="1">
      <alignment horizontal="center" vertical="center" wrapText="1"/>
    </xf>
    <xf numFmtId="3" fontId="62" fillId="5" borderId="1" xfId="0" applyNumberFormat="1" applyFont="1" applyFill="1" applyBorder="1" applyAlignment="1">
      <alignment horizontal="center" vertical="center"/>
    </xf>
    <xf numFmtId="2" fontId="62" fillId="5" borderId="1" xfId="0" applyNumberFormat="1" applyFont="1" applyFill="1" applyBorder="1" applyAlignment="1">
      <alignment horizontal="center" vertical="center"/>
    </xf>
    <xf numFmtId="2" fontId="62" fillId="5" borderId="1" xfId="0" applyNumberFormat="1" applyFont="1" applyFill="1" applyBorder="1" applyAlignment="1">
      <alignment horizontal="center" vertical="center" readingOrder="2"/>
    </xf>
    <xf numFmtId="3" fontId="55" fillId="12" borderId="28" xfId="0" applyNumberFormat="1" applyFont="1" applyFill="1" applyBorder="1" applyAlignment="1">
      <alignment horizontal="center"/>
    </xf>
    <xf numFmtId="2" fontId="55" fillId="12" borderId="10" xfId="0" applyNumberFormat="1" applyFont="1" applyFill="1" applyBorder="1" applyAlignment="1">
      <alignment horizontal="center"/>
    </xf>
    <xf numFmtId="2" fontId="55" fillId="12" borderId="28" xfId="0" applyNumberFormat="1" applyFont="1" applyFill="1" applyBorder="1" applyAlignment="1">
      <alignment horizontal="center"/>
    </xf>
    <xf numFmtId="2" fontId="56" fillId="12" borderId="14" xfId="0" applyNumberFormat="1" applyFont="1" applyFill="1" applyBorder="1" applyAlignment="1">
      <alignment horizontal="center"/>
    </xf>
    <xf numFmtId="3" fontId="55" fillId="0" borderId="10" xfId="0" applyNumberFormat="1" applyFont="1" applyFill="1" applyBorder="1" applyAlignment="1">
      <alignment horizontal="center"/>
    </xf>
    <xf numFmtId="2" fontId="55" fillId="0" borderId="10" xfId="0" applyNumberFormat="1" applyFont="1" applyFill="1" applyBorder="1" applyAlignment="1">
      <alignment horizontal="center"/>
    </xf>
    <xf numFmtId="2" fontId="56" fillId="0" borderId="14" xfId="0" applyNumberFormat="1" applyFont="1" applyFill="1" applyBorder="1" applyAlignment="1">
      <alignment horizontal="center"/>
    </xf>
    <xf numFmtId="3" fontId="55" fillId="12" borderId="10" xfId="0" applyNumberFormat="1" applyFont="1" applyFill="1" applyBorder="1" applyAlignment="1">
      <alignment horizontal="center"/>
    </xf>
    <xf numFmtId="2" fontId="56" fillId="0" borderId="10" xfId="0" applyNumberFormat="1" applyFont="1" applyFill="1" applyBorder="1" applyAlignment="1">
      <alignment horizontal="center"/>
    </xf>
    <xf numFmtId="3" fontId="53" fillId="11" borderId="10" xfId="0" applyNumberFormat="1" applyFont="1" applyFill="1" applyBorder="1" applyAlignment="1">
      <alignment horizontal="center"/>
    </xf>
    <xf numFmtId="2" fontId="53" fillId="11" borderId="10" xfId="0" applyNumberFormat="1" applyFont="1" applyFill="1" applyBorder="1" applyAlignment="1">
      <alignment horizontal="center"/>
    </xf>
    <xf numFmtId="2" fontId="53" fillId="11" borderId="14" xfId="0" applyNumberFormat="1" applyFont="1" applyFill="1" applyBorder="1" applyAlignment="1">
      <alignment horizontal="center"/>
    </xf>
    <xf numFmtId="2" fontId="56" fillId="12" borderId="10" xfId="0" applyNumberFormat="1" applyFont="1" applyFill="1" applyBorder="1" applyAlignment="1">
      <alignment horizontal="center"/>
    </xf>
    <xf numFmtId="4" fontId="53" fillId="11" borderId="10" xfId="0" applyNumberFormat="1" applyFont="1" applyFill="1" applyBorder="1" applyAlignment="1">
      <alignment horizontal="center"/>
    </xf>
    <xf numFmtId="3" fontId="53" fillId="11" borderId="14" xfId="0" applyNumberFormat="1" applyFont="1" applyFill="1" applyBorder="1" applyAlignment="1">
      <alignment horizontal="center"/>
    </xf>
    <xf numFmtId="3" fontId="53" fillId="11" borderId="10" xfId="0" applyNumberFormat="1" applyFont="1" applyFill="1" applyBorder="1" applyAlignment="1">
      <alignment horizontal="center" vertical="center"/>
    </xf>
    <xf numFmtId="3" fontId="55" fillId="12" borderId="10" xfId="0" applyNumberFormat="1" applyFont="1" applyFill="1" applyBorder="1" applyAlignment="1">
      <alignment horizontal="center" vertical="center"/>
    </xf>
    <xf numFmtId="0" fontId="56" fillId="12" borderId="13" xfId="0" applyFont="1" applyFill="1" applyBorder="1" applyAlignment="1">
      <alignment horizontal="center" vertical="center" readingOrder="2"/>
    </xf>
    <xf numFmtId="0" fontId="63" fillId="12" borderId="10" xfId="0" applyFont="1" applyFill="1" applyBorder="1" applyAlignment="1">
      <alignment vertical="center"/>
    </xf>
    <xf numFmtId="0" fontId="56" fillId="0" borderId="13" xfId="0" applyFont="1" applyFill="1" applyBorder="1" applyAlignment="1">
      <alignment horizontal="center" vertical="center" readingOrder="2"/>
    </xf>
    <xf numFmtId="0" fontId="63" fillId="0" borderId="10" xfId="0" applyFont="1" applyFill="1" applyBorder="1" applyAlignment="1">
      <alignment vertical="center"/>
    </xf>
    <xf numFmtId="0" fontId="63" fillId="0" borderId="12" xfId="0" applyFont="1" applyFill="1" applyBorder="1" applyAlignment="1">
      <alignment vertical="center"/>
    </xf>
    <xf numFmtId="0" fontId="63" fillId="12" borderId="12" xfId="0" applyFont="1" applyFill="1" applyBorder="1" applyAlignment="1">
      <alignment vertical="center"/>
    </xf>
    <xf numFmtId="0" fontId="55" fillId="0" borderId="12" xfId="0" applyFont="1" applyFill="1" applyBorder="1" applyAlignment="1">
      <alignment vertical="center"/>
    </xf>
    <xf numFmtId="0" fontId="56" fillId="12" borderId="12" xfId="0" applyFont="1" applyFill="1" applyBorder="1" applyAlignment="1">
      <alignment horizontal="center" vertical="center" readingOrder="2"/>
    </xf>
    <xf numFmtId="0" fontId="56" fillId="0" borderId="12" xfId="0" applyFont="1" applyFill="1" applyBorder="1" applyAlignment="1">
      <alignment horizontal="center" vertical="center" readingOrder="2"/>
    </xf>
    <xf numFmtId="0" fontId="63" fillId="12" borderId="12" xfId="0" applyFont="1" applyFill="1" applyBorder="1" applyAlignment="1">
      <alignment horizontal="center" vertical="center"/>
    </xf>
    <xf numFmtId="0" fontId="63" fillId="12" borderId="12" xfId="0" applyFont="1" applyFill="1" applyBorder="1" applyAlignment="1">
      <alignment horizontal="right" vertical="center"/>
    </xf>
    <xf numFmtId="0" fontId="53" fillId="11" borderId="12" xfId="0" applyFont="1" applyFill="1" applyBorder="1" applyAlignment="1">
      <alignment horizontal="center" vertical="center"/>
    </xf>
    <xf numFmtId="9" fontId="56" fillId="14" borderId="10" xfId="0" applyNumberFormat="1" applyFont="1" applyFill="1" applyBorder="1" applyAlignment="1">
      <alignment horizontal="center" vertical="center"/>
    </xf>
    <xf numFmtId="9" fontId="56" fillId="0" borderId="10" xfId="0" applyNumberFormat="1" applyFont="1" applyFill="1" applyBorder="1" applyAlignment="1">
      <alignment horizontal="center" vertical="center"/>
    </xf>
    <xf numFmtId="9" fontId="53" fillId="13" borderId="10" xfId="2" applyNumberFormat="1" applyFont="1" applyFill="1" applyBorder="1" applyAlignment="1">
      <alignment horizontal="center" vertical="center"/>
    </xf>
    <xf numFmtId="9" fontId="53" fillId="13" borderId="46" xfId="2" applyNumberFormat="1" applyFont="1" applyFill="1" applyBorder="1" applyAlignment="1">
      <alignment horizontal="center" vertical="center"/>
    </xf>
    <xf numFmtId="9" fontId="56" fillId="14" borderId="14" xfId="0" applyNumberFormat="1" applyFont="1" applyFill="1" applyBorder="1" applyAlignment="1">
      <alignment horizontal="center" vertical="center"/>
    </xf>
    <xf numFmtId="9" fontId="56" fillId="0" borderId="14" xfId="0" applyNumberFormat="1" applyFont="1" applyFill="1" applyBorder="1" applyAlignment="1">
      <alignment horizontal="center" vertical="center"/>
    </xf>
    <xf numFmtId="9" fontId="55" fillId="14" borderId="10" xfId="2" applyNumberFormat="1" applyFont="1" applyFill="1" applyBorder="1" applyAlignment="1">
      <alignment horizontal="center" vertical="center"/>
    </xf>
    <xf numFmtId="9" fontId="55" fillId="14" borderId="14" xfId="2" applyNumberFormat="1" applyFont="1" applyFill="1" applyBorder="1" applyAlignment="1">
      <alignment horizontal="center" vertical="center"/>
    </xf>
    <xf numFmtId="9" fontId="55" fillId="0" borderId="10" xfId="2" applyNumberFormat="1" applyFont="1" applyFill="1" applyBorder="1" applyAlignment="1">
      <alignment horizontal="center" vertical="center"/>
    </xf>
    <xf numFmtId="9" fontId="55" fillId="0" borderId="14" xfId="2" applyNumberFormat="1" applyFont="1" applyFill="1" applyBorder="1" applyAlignment="1">
      <alignment horizontal="center" vertical="center"/>
    </xf>
    <xf numFmtId="9" fontId="53" fillId="13" borderId="14" xfId="2" applyNumberFormat="1" applyFont="1" applyFill="1" applyBorder="1" applyAlignment="1">
      <alignment horizontal="center" vertical="center"/>
    </xf>
    <xf numFmtId="0" fontId="64" fillId="13" borderId="46" xfId="2" applyFont="1" applyFill="1" applyBorder="1" applyAlignment="1">
      <alignment horizontal="center"/>
    </xf>
    <xf numFmtId="0" fontId="64" fillId="13" borderId="17" xfId="2" applyFont="1" applyFill="1" applyBorder="1" applyAlignment="1">
      <alignment horizontal="center"/>
    </xf>
    <xf numFmtId="0" fontId="11" fillId="0" borderId="1" xfId="0" applyNumberFormat="1" applyFont="1" applyFill="1" applyBorder="1" applyAlignment="1">
      <alignment horizontal="center" vertical="center" readingOrder="2"/>
    </xf>
    <xf numFmtId="0" fontId="11" fillId="7" borderId="1" xfId="0" applyNumberFormat="1" applyFont="1" applyFill="1" applyBorder="1" applyAlignment="1">
      <alignment horizontal="center" vertical="center" readingOrder="2"/>
    </xf>
    <xf numFmtId="0" fontId="65" fillId="0" borderId="0" xfId="0" applyFont="1" applyBorder="1" applyAlignment="1">
      <alignment horizontal="right" readingOrder="2"/>
    </xf>
    <xf numFmtId="0" fontId="65" fillId="0" borderId="0" xfId="0" applyFont="1" applyBorder="1" applyAlignment="1">
      <alignment readingOrder="2"/>
    </xf>
    <xf numFmtId="0" fontId="66" fillId="0" borderId="0" xfId="0" applyFont="1" applyAlignment="1">
      <alignment horizontal="right" vertical="center" readingOrder="2"/>
    </xf>
    <xf numFmtId="0" fontId="22" fillId="5" borderId="5" xfId="0" applyNumberFormat="1" applyFont="1" applyFill="1" applyBorder="1" applyAlignment="1">
      <alignment horizontal="center" vertical="center" wrapText="1" readingOrder="2"/>
    </xf>
    <xf numFmtId="0" fontId="22" fillId="5" borderId="6" xfId="0" applyNumberFormat="1" applyFont="1" applyFill="1" applyBorder="1" applyAlignment="1">
      <alignment horizontal="center" vertical="center" wrapText="1" readingOrder="2"/>
    </xf>
    <xf numFmtId="0" fontId="22" fillId="5" borderId="4" xfId="0" applyNumberFormat="1" applyFont="1" applyFill="1" applyBorder="1" applyAlignment="1">
      <alignment horizontal="center" vertical="center" wrapText="1" readingOrder="2"/>
    </xf>
    <xf numFmtId="0" fontId="22" fillId="5" borderId="2" xfId="0" applyNumberFormat="1" applyFont="1" applyFill="1" applyBorder="1" applyAlignment="1">
      <alignment horizontal="center" vertical="center" wrapText="1" readingOrder="2"/>
    </xf>
    <xf numFmtId="0" fontId="20" fillId="3" borderId="5" xfId="0" applyFont="1" applyFill="1" applyBorder="1" applyAlignment="1">
      <alignment horizontal="center" vertical="center" readingOrder="2"/>
    </xf>
    <xf numFmtId="0" fontId="20" fillId="3" borderId="19" xfId="0" applyFont="1" applyFill="1" applyBorder="1" applyAlignment="1">
      <alignment horizontal="center" vertical="center" readingOrder="2"/>
    </xf>
    <xf numFmtId="0" fontId="20" fillId="3" borderId="6" xfId="0" applyFont="1" applyFill="1" applyBorder="1" applyAlignment="1">
      <alignment horizontal="center" vertical="center" readingOrder="2"/>
    </xf>
    <xf numFmtId="0" fontId="22" fillId="5" borderId="5" xfId="0" applyFont="1" applyFill="1" applyBorder="1" applyAlignment="1">
      <alignment horizontal="center" vertical="center" readingOrder="2"/>
    </xf>
    <xf numFmtId="0" fontId="22" fillId="5" borderId="6" xfId="0" applyFont="1" applyFill="1" applyBorder="1" applyAlignment="1">
      <alignment horizontal="center" vertical="center" readingOrder="2"/>
    </xf>
    <xf numFmtId="0" fontId="22" fillId="5" borderId="5" xfId="0" applyNumberFormat="1" applyFont="1" applyFill="1" applyBorder="1" applyAlignment="1">
      <alignment horizontal="center" vertical="center" readingOrder="2"/>
    </xf>
    <xf numFmtId="0" fontId="22" fillId="5" borderId="6" xfId="0" applyNumberFormat="1" applyFont="1" applyFill="1" applyBorder="1" applyAlignment="1">
      <alignment horizontal="center" vertical="center" readingOrder="2"/>
    </xf>
    <xf numFmtId="0" fontId="22" fillId="5" borderId="21" xfId="0" applyNumberFormat="1" applyFont="1" applyFill="1" applyBorder="1" applyAlignment="1">
      <alignment horizontal="center" vertical="center" wrapText="1" readingOrder="2"/>
    </xf>
    <xf numFmtId="0" fontId="38" fillId="10" borderId="39" xfId="0" applyFont="1" applyFill="1" applyBorder="1" applyAlignment="1">
      <alignment horizontal="center" vertical="center"/>
    </xf>
    <xf numFmtId="0" fontId="38" fillId="10" borderId="22" xfId="0" applyFont="1" applyFill="1" applyBorder="1" applyAlignment="1">
      <alignment horizontal="center" vertical="center"/>
    </xf>
    <xf numFmtId="0" fontId="53" fillId="11" borderId="26" xfId="0" applyFont="1" applyFill="1" applyBorder="1" applyAlignment="1">
      <alignment horizontal="center" vertical="center" readingOrder="2"/>
    </xf>
    <xf numFmtId="0" fontId="53" fillId="11" borderId="12" xfId="0" applyFont="1" applyFill="1" applyBorder="1" applyAlignment="1">
      <alignment horizontal="center" vertical="center" readingOrder="2"/>
    </xf>
    <xf numFmtId="2" fontId="32" fillId="9" borderId="27" xfId="0" applyNumberFormat="1" applyFont="1" applyFill="1" applyBorder="1" applyAlignment="1">
      <alignment horizontal="center" vertical="center"/>
    </xf>
    <xf numFmtId="2" fontId="32" fillId="9" borderId="37" xfId="0" applyNumberFormat="1" applyFont="1" applyFill="1" applyBorder="1" applyAlignment="1">
      <alignment horizontal="center" vertical="center"/>
    </xf>
    <xf numFmtId="2" fontId="32" fillId="9" borderId="29" xfId="0" applyNumberFormat="1" applyFont="1" applyFill="1" applyBorder="1" applyAlignment="1">
      <alignment horizontal="center" vertical="center"/>
    </xf>
    <xf numFmtId="0" fontId="53" fillId="11" borderId="26" xfId="0" applyFont="1" applyFill="1" applyBorder="1" applyAlignment="1">
      <alignment horizontal="center" vertical="center"/>
    </xf>
    <xf numFmtId="0" fontId="53" fillId="11" borderId="12" xfId="0" applyFont="1" applyFill="1" applyBorder="1" applyAlignment="1">
      <alignment horizontal="center" vertical="center"/>
    </xf>
    <xf numFmtId="0" fontId="36" fillId="0" borderId="11" xfId="0" applyFont="1" applyBorder="1" applyAlignment="1">
      <alignment horizontal="right" readingOrder="2"/>
    </xf>
    <xf numFmtId="0" fontId="36" fillId="0" borderId="26" xfId="0" applyFont="1" applyBorder="1" applyAlignment="1">
      <alignment horizontal="right" readingOrder="2"/>
    </xf>
    <xf numFmtId="0" fontId="36" fillId="0" borderId="12" xfId="0" applyFont="1" applyBorder="1" applyAlignment="1">
      <alignment horizontal="right" readingOrder="2"/>
    </xf>
    <xf numFmtId="0" fontId="36" fillId="0" borderId="31" xfId="0" applyFont="1" applyBorder="1" applyAlignment="1">
      <alignment horizontal="right" vertical="center" wrapText="1" readingOrder="2"/>
    </xf>
    <xf numFmtId="0" fontId="36" fillId="0" borderId="32" xfId="0" applyFont="1" applyBorder="1" applyAlignment="1">
      <alignment horizontal="right" vertical="center" wrapText="1" readingOrder="2"/>
    </xf>
    <xf numFmtId="0" fontId="36" fillId="0" borderId="16" xfId="0" applyFont="1" applyBorder="1" applyAlignment="1">
      <alignment horizontal="right" vertical="center" wrapText="1" readingOrder="2"/>
    </xf>
    <xf numFmtId="2" fontId="32" fillId="9" borderId="34" xfId="0" applyNumberFormat="1" applyFont="1" applyFill="1" applyBorder="1" applyAlignment="1">
      <alignment horizontal="center" vertical="center"/>
    </xf>
    <xf numFmtId="2" fontId="32" fillId="9" borderId="35" xfId="0" applyNumberFormat="1" applyFont="1" applyFill="1" applyBorder="1" applyAlignment="1">
      <alignment horizontal="center" vertical="center"/>
    </xf>
    <xf numFmtId="2" fontId="32" fillId="9" borderId="36" xfId="0" applyNumberFormat="1" applyFont="1" applyFill="1" applyBorder="1" applyAlignment="1">
      <alignment horizontal="center" vertical="center"/>
    </xf>
    <xf numFmtId="2" fontId="30" fillId="9" borderId="20" xfId="0" applyNumberFormat="1" applyFont="1" applyFill="1" applyBorder="1" applyAlignment="1">
      <alignment horizontal="center" vertical="center"/>
    </xf>
    <xf numFmtId="2" fontId="30" fillId="9" borderId="23" xfId="0" applyNumberFormat="1" applyFont="1" applyFill="1" applyBorder="1" applyAlignment="1">
      <alignment horizontal="center" vertical="center"/>
    </xf>
    <xf numFmtId="2" fontId="30" fillId="9" borderId="28" xfId="0" applyNumberFormat="1" applyFont="1" applyFill="1" applyBorder="1" applyAlignment="1">
      <alignment horizontal="center" vertical="center"/>
    </xf>
    <xf numFmtId="0" fontId="53" fillId="11" borderId="45" xfId="0" applyFont="1" applyFill="1" applyBorder="1" applyAlignment="1">
      <alignment horizontal="center" vertical="center"/>
    </xf>
    <xf numFmtId="0" fontId="33" fillId="9" borderId="23" xfId="0" applyFont="1" applyFill="1" applyBorder="1" applyAlignment="1">
      <alignment horizontal="center" vertical="center"/>
    </xf>
    <xf numFmtId="0" fontId="33" fillId="9" borderId="28" xfId="0" applyFont="1" applyFill="1" applyBorder="1" applyAlignment="1">
      <alignment horizontal="center" vertical="center"/>
    </xf>
    <xf numFmtId="0" fontId="31" fillId="9" borderId="20" xfId="0" applyFont="1" applyFill="1" applyBorder="1" applyAlignment="1">
      <alignment horizontal="center" vertical="center"/>
    </xf>
    <xf numFmtId="0" fontId="31" fillId="9" borderId="23" xfId="0" applyFont="1" applyFill="1" applyBorder="1" applyAlignment="1">
      <alignment horizontal="center" vertical="center"/>
    </xf>
    <xf numFmtId="0" fontId="30" fillId="9" borderId="20" xfId="0" applyFont="1" applyFill="1" applyBorder="1" applyAlignment="1">
      <alignment horizontal="center" vertical="center"/>
    </xf>
    <xf numFmtId="0" fontId="30" fillId="9" borderId="23" xfId="0" applyFont="1" applyFill="1" applyBorder="1" applyAlignment="1">
      <alignment horizontal="center" vertical="center"/>
    </xf>
    <xf numFmtId="0" fontId="30" fillId="9" borderId="28" xfId="0" applyFont="1" applyFill="1" applyBorder="1" applyAlignment="1">
      <alignment horizontal="center" vertical="center"/>
    </xf>
    <xf numFmtId="0" fontId="4" fillId="9" borderId="38" xfId="0" applyFont="1" applyFill="1" applyBorder="1" applyAlignment="1">
      <alignment horizontal="center" vertical="center" readingOrder="2"/>
    </xf>
    <xf numFmtId="0" fontId="4" fillId="9" borderId="40" xfId="0" applyFont="1" applyFill="1" applyBorder="1" applyAlignment="1">
      <alignment horizontal="center" vertical="center" readingOrder="2"/>
    </xf>
    <xf numFmtId="0" fontId="4" fillId="9" borderId="41" xfId="0" applyFont="1" applyFill="1" applyBorder="1" applyAlignment="1">
      <alignment horizontal="center" vertical="center" readingOrder="2"/>
    </xf>
    <xf numFmtId="2" fontId="30" fillId="9" borderId="38" xfId="0" applyNumberFormat="1" applyFont="1" applyFill="1" applyBorder="1" applyAlignment="1">
      <alignment horizontal="center" vertical="center"/>
    </xf>
    <xf numFmtId="2" fontId="30" fillId="9" borderId="40" xfId="0" applyNumberFormat="1" applyFont="1" applyFill="1" applyBorder="1" applyAlignment="1">
      <alignment horizontal="center" vertical="center"/>
    </xf>
    <xf numFmtId="2" fontId="30" fillId="9" borderId="41" xfId="0" applyNumberFormat="1" applyFont="1" applyFill="1" applyBorder="1" applyAlignment="1">
      <alignment horizontal="center" vertical="center"/>
    </xf>
    <xf numFmtId="2" fontId="30" fillId="9" borderId="11" xfId="0" applyNumberFormat="1" applyFont="1" applyFill="1" applyBorder="1" applyAlignment="1">
      <alignment horizontal="center" vertical="center"/>
    </xf>
    <xf numFmtId="2" fontId="30" fillId="9" borderId="26" xfId="0" applyNumberFormat="1" applyFont="1" applyFill="1" applyBorder="1" applyAlignment="1">
      <alignment horizontal="center" vertical="center"/>
    </xf>
    <xf numFmtId="2" fontId="30" fillId="9" borderId="12" xfId="0" applyNumberFormat="1" applyFont="1" applyFill="1" applyBorder="1" applyAlignment="1">
      <alignment horizontal="center" vertical="center"/>
    </xf>
    <xf numFmtId="0" fontId="44" fillId="11" borderId="15" xfId="0" applyFont="1" applyFill="1" applyBorder="1" applyAlignment="1">
      <alignment horizontal="center" vertical="center"/>
    </xf>
    <xf numFmtId="0" fontId="44" fillId="11" borderId="12" xfId="0" applyFont="1" applyFill="1" applyBorder="1" applyAlignment="1">
      <alignment horizontal="center" vertical="center"/>
    </xf>
    <xf numFmtId="0" fontId="47" fillId="3" borderId="5" xfId="1" applyFont="1" applyFill="1" applyBorder="1" applyAlignment="1">
      <alignment horizontal="center" vertical="center"/>
    </xf>
    <xf numFmtId="0" fontId="47" fillId="3" borderId="19" xfId="1" applyFont="1" applyFill="1" applyBorder="1" applyAlignment="1">
      <alignment horizontal="center" vertical="center"/>
    </xf>
    <xf numFmtId="0" fontId="47" fillId="3" borderId="6" xfId="1"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30" fillId="6" borderId="9" xfId="2" applyFont="1" applyFill="1" applyBorder="1" applyAlignment="1">
      <alignment horizontal="center" vertical="center"/>
    </xf>
    <xf numFmtId="0" fontId="30" fillId="6" borderId="10" xfId="2" applyFont="1" applyFill="1" applyBorder="1" applyAlignment="1">
      <alignment horizontal="center" vertical="center"/>
    </xf>
    <xf numFmtId="0" fontId="32" fillId="6" borderId="33" xfId="2" applyFont="1" applyFill="1" applyBorder="1" applyAlignment="1">
      <alignment horizontal="center" vertical="center"/>
    </xf>
    <xf numFmtId="0" fontId="32" fillId="6" borderId="24" xfId="2" applyFont="1" applyFill="1" applyBorder="1" applyAlignment="1">
      <alignment horizontal="center" vertical="center"/>
    </xf>
    <xf numFmtId="0" fontId="32" fillId="6" borderId="43" xfId="2" applyFont="1" applyFill="1" applyBorder="1" applyAlignment="1">
      <alignment horizontal="center" vertical="center"/>
    </xf>
    <xf numFmtId="0" fontId="32" fillId="6" borderId="25" xfId="2" applyFont="1" applyFill="1" applyBorder="1" applyAlignment="1">
      <alignment horizontal="center" vertical="center"/>
    </xf>
    <xf numFmtId="0" fontId="32" fillId="6" borderId="10" xfId="2" applyFont="1" applyFill="1" applyBorder="1" applyAlignment="1">
      <alignment horizontal="center" vertical="center"/>
    </xf>
    <xf numFmtId="0" fontId="32" fillId="6" borderId="11" xfId="2" applyFont="1" applyFill="1" applyBorder="1" applyAlignment="1">
      <alignment horizontal="center" vertical="center"/>
    </xf>
    <xf numFmtId="0" fontId="32" fillId="6" borderId="26" xfId="2" applyFont="1" applyFill="1" applyBorder="1" applyAlignment="1">
      <alignment horizontal="center" vertical="center"/>
    </xf>
    <xf numFmtId="0" fontId="32" fillId="6" borderId="12" xfId="2" applyFont="1" applyFill="1" applyBorder="1" applyAlignment="1">
      <alignment horizontal="center" vertical="center"/>
    </xf>
    <xf numFmtId="0" fontId="32" fillId="6" borderId="44" xfId="2" applyFont="1" applyFill="1" applyBorder="1" applyAlignment="1">
      <alignment horizontal="center" vertical="center"/>
    </xf>
    <xf numFmtId="0" fontId="46" fillId="4" borderId="30" xfId="2" applyFont="1" applyFill="1" applyBorder="1" applyAlignment="1">
      <alignment horizontal="center" vertical="center"/>
    </xf>
    <xf numFmtId="0" fontId="46" fillId="4" borderId="41" xfId="2" applyFont="1" applyFill="1" applyBorder="1" applyAlignment="1">
      <alignment horizontal="center" vertical="center"/>
    </xf>
    <xf numFmtId="0" fontId="46" fillId="4" borderId="15" xfId="2" applyFont="1" applyFill="1" applyBorder="1" applyAlignment="1">
      <alignment horizontal="center" vertical="center"/>
    </xf>
    <xf numFmtId="0" fontId="46" fillId="4" borderId="12" xfId="2" applyFont="1" applyFill="1" applyBorder="1" applyAlignment="1">
      <alignment horizontal="center" vertical="center"/>
    </xf>
    <xf numFmtId="0" fontId="46" fillId="4" borderId="15" xfId="2" applyFont="1" applyFill="1" applyBorder="1" applyAlignment="1">
      <alignment horizontal="right" vertical="center"/>
    </xf>
    <xf numFmtId="0" fontId="46" fillId="4" borderId="12" xfId="2" applyFont="1" applyFill="1" applyBorder="1" applyAlignment="1">
      <alignment horizontal="right" vertical="center"/>
    </xf>
    <xf numFmtId="0" fontId="40" fillId="4" borderId="15" xfId="2" applyFont="1" applyFill="1" applyBorder="1" applyAlignment="1">
      <alignment horizontal="center" vertical="center"/>
    </xf>
    <xf numFmtId="0" fontId="40" fillId="4" borderId="12" xfId="2" applyFont="1" applyFill="1" applyBorder="1" applyAlignment="1">
      <alignment horizontal="center" vertical="center"/>
    </xf>
    <xf numFmtId="0" fontId="35" fillId="0" borderId="0" xfId="0" applyFont="1" applyAlignment="1">
      <alignment horizontal="right" readingOrder="2"/>
    </xf>
    <xf numFmtId="0" fontId="0" fillId="0" borderId="0" xfId="0" applyAlignment="1">
      <alignment horizontal="center" vertical="center"/>
    </xf>
    <xf numFmtId="0" fontId="37" fillId="0" borderId="0" xfId="0" applyFont="1" applyBorder="1" applyAlignment="1">
      <alignment horizontal="right" vertical="center" wrapText="1" readingOrder="2"/>
    </xf>
    <xf numFmtId="0" fontId="32" fillId="0" borderId="0" xfId="0" applyFont="1" applyAlignment="1">
      <alignment horizontal="left" vertical="top" readingOrder="2"/>
    </xf>
    <xf numFmtId="0" fontId="37" fillId="0" borderId="0" xfId="0" applyFont="1" applyAlignment="1">
      <alignment horizontal="right" vertical="top" wrapText="1" readingOrder="2"/>
    </xf>
    <xf numFmtId="0" fontId="52" fillId="13" borderId="5" xfId="0" applyFont="1" applyFill="1" applyBorder="1" applyAlignment="1">
      <alignment horizontal="center" vertical="center"/>
    </xf>
    <xf numFmtId="0" fontId="52" fillId="13" borderId="19" xfId="0" applyFont="1" applyFill="1" applyBorder="1" applyAlignment="1">
      <alignment horizontal="center" vertical="center"/>
    </xf>
    <xf numFmtId="0" fontId="52" fillId="13" borderId="6" xfId="0" applyFont="1" applyFill="1" applyBorder="1" applyAlignment="1">
      <alignment horizontal="center" vertical="center"/>
    </xf>
    <xf numFmtId="0" fontId="44" fillId="13" borderId="15" xfId="2" applyFont="1" applyFill="1" applyBorder="1" applyAlignment="1">
      <alignment horizontal="center" vertical="center"/>
    </xf>
    <xf numFmtId="0" fontId="44" fillId="13" borderId="12" xfId="2" applyFont="1" applyFill="1" applyBorder="1" applyAlignment="1">
      <alignment horizontal="center" vertical="center"/>
    </xf>
    <xf numFmtId="0" fontId="42" fillId="13" borderId="18" xfId="2" applyFont="1" applyFill="1" applyBorder="1" applyAlignment="1">
      <alignment horizontal="center"/>
    </xf>
    <xf numFmtId="0" fontId="42" fillId="13" borderId="16" xfId="2" applyFont="1" applyFill="1" applyBorder="1" applyAlignment="1">
      <alignment horizontal="center"/>
    </xf>
    <xf numFmtId="0" fontId="43" fillId="13" borderId="15" xfId="2" applyFont="1" applyFill="1" applyBorder="1" applyAlignment="1">
      <alignment horizontal="center" vertical="center"/>
    </xf>
    <xf numFmtId="0" fontId="43" fillId="13" borderId="12" xfId="2" applyFont="1" applyFill="1" applyBorder="1" applyAlignment="1">
      <alignment horizontal="center" vertical="center"/>
    </xf>
    <xf numFmtId="0" fontId="49" fillId="13" borderId="8" xfId="2" applyFont="1" applyFill="1" applyBorder="1" applyAlignment="1">
      <alignment horizontal="center" vertical="center"/>
    </xf>
    <xf numFmtId="0" fontId="49" fillId="13" borderId="13" xfId="2" applyFont="1" applyFill="1" applyBorder="1" applyAlignment="1">
      <alignment horizontal="center" vertical="center"/>
    </xf>
    <xf numFmtId="0" fontId="53" fillId="13" borderId="9" xfId="2" applyFont="1" applyFill="1" applyBorder="1" applyAlignment="1">
      <alignment horizontal="center" vertical="center"/>
    </xf>
    <xf numFmtId="0" fontId="53" fillId="13" borderId="10" xfId="2" applyFont="1" applyFill="1" applyBorder="1" applyAlignment="1">
      <alignment horizontal="center" vertical="center"/>
    </xf>
    <xf numFmtId="0" fontId="44" fillId="13" borderId="9" xfId="2" applyFont="1" applyFill="1" applyBorder="1" applyAlignment="1">
      <alignment horizontal="center" vertical="center"/>
    </xf>
    <xf numFmtId="0" fontId="44" fillId="13" borderId="47" xfId="2" applyFont="1" applyFill="1" applyBorder="1" applyAlignment="1">
      <alignment horizontal="center" vertical="center"/>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669900"/>
      <color rgb="FF00CCFF"/>
      <color rgb="FF66FF66"/>
      <color rgb="FFFFCCFF"/>
      <color rgb="FFFF99CC"/>
      <color rgb="FFCC99FF"/>
      <color rgb="FFFFCC99"/>
      <color rgb="FFCC6600"/>
      <color rgb="FFFF9933"/>
      <color rgb="FFFF99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J115"/>
  <sheetViews>
    <sheetView rightToLeft="1" zoomScale="50" zoomScaleNormal="50" workbookViewId="0">
      <pane xSplit="6" topLeftCell="G1" activePane="topRight" state="frozen"/>
      <selection pane="topRight" activeCell="O8" sqref="O8"/>
    </sheetView>
  </sheetViews>
  <sheetFormatPr defaultRowHeight="45"/>
  <cols>
    <col min="1" max="1" width="6.375" style="17" customWidth="1"/>
    <col min="2" max="2" width="6.125" style="17" hidden="1" customWidth="1"/>
    <col min="3" max="3" width="0.875" style="16" hidden="1" customWidth="1"/>
    <col min="4" max="4" width="8.5" style="16" customWidth="1"/>
    <col min="5" max="5" width="8.5" style="24" customWidth="1"/>
    <col min="6" max="6" width="44.25" style="25" customWidth="1"/>
    <col min="7" max="7" width="45.5" style="26" customWidth="1"/>
    <col min="8" max="8" width="26.5" style="27" customWidth="1"/>
    <col min="9" max="9" width="10.75" style="26" customWidth="1"/>
    <col min="10" max="10" width="29" style="25" customWidth="1"/>
    <col min="11" max="11" width="31.875" style="68" customWidth="1"/>
    <col min="12" max="12" width="25.5" style="24" customWidth="1"/>
    <col min="13" max="13" width="15.75" style="24" customWidth="1"/>
    <col min="14" max="14" width="25.625" style="10" customWidth="1"/>
    <col min="15" max="15" width="24.375" style="24" customWidth="1"/>
    <col min="16" max="16" width="27.625" style="28" customWidth="1"/>
    <col min="17" max="17" width="24.875" style="28" customWidth="1"/>
    <col min="18" max="18" width="21" style="28" customWidth="1"/>
    <col min="19" max="19" width="21.25" style="28" customWidth="1"/>
    <col min="20" max="20" width="25.125" style="29" customWidth="1"/>
    <col min="21" max="21" width="33.875" style="29" customWidth="1"/>
    <col min="22" max="22" width="22.5" style="29" customWidth="1"/>
    <col min="23" max="23" width="16.5" style="29" customWidth="1"/>
    <col min="24" max="24" width="19" style="29" customWidth="1"/>
    <col min="25" max="25" width="17.625" style="24" bestFit="1" customWidth="1"/>
    <col min="26" max="26" width="23.125" style="24" customWidth="1"/>
    <col min="27" max="31" width="14.75" style="37" customWidth="1"/>
    <col min="32" max="65" width="9" style="17"/>
    <col min="66" max="210" width="9" style="24"/>
    <col min="211" max="211" width="6.375" style="24" customWidth="1"/>
    <col min="212" max="213" width="0" style="24" hidden="1" customWidth="1"/>
    <col min="214" max="214" width="8.5" style="24" customWidth="1"/>
    <col min="215" max="215" width="6" style="24" customWidth="1"/>
    <col min="216" max="216" width="32.5" style="24" customWidth="1"/>
    <col min="217" max="217" width="48.5" style="24" customWidth="1"/>
    <col min="218" max="218" width="26.5" style="24" customWidth="1"/>
    <col min="219" max="219" width="10.75" style="24" customWidth="1"/>
    <col min="220" max="221" width="24.25" style="24" customWidth="1"/>
    <col min="222" max="222" width="21.625" style="24" customWidth="1"/>
    <col min="223" max="223" width="19.75" style="24" customWidth="1"/>
    <col min="224" max="224" width="11.625" style="24" customWidth="1"/>
    <col min="225" max="225" width="21.875" style="24" customWidth="1"/>
    <col min="226" max="226" width="21.625" style="24" customWidth="1"/>
    <col min="227" max="227" width="24.75" style="24" customWidth="1"/>
    <col min="228" max="228" width="21.125" style="24" bestFit="1" customWidth="1"/>
    <col min="229" max="230" width="15.25" style="24" customWidth="1"/>
    <col min="231" max="231" width="20.125" style="24" bestFit="1" customWidth="1"/>
    <col min="232" max="232" width="27.875" style="24" bestFit="1" customWidth="1"/>
    <col min="233" max="233" width="17.25" style="24" bestFit="1" customWidth="1"/>
    <col min="234" max="234" width="16.5" style="24" customWidth="1"/>
    <col min="235" max="235" width="15.5" style="24" customWidth="1"/>
    <col min="236" max="236" width="17.625" style="24" bestFit="1" customWidth="1"/>
    <col min="237" max="237" width="19.125" style="24" customWidth="1"/>
    <col min="238" max="466" width="9" style="24"/>
    <col min="467" max="467" width="6.375" style="24" customWidth="1"/>
    <col min="468" max="469" width="0" style="24" hidden="1" customWidth="1"/>
    <col min="470" max="470" width="8.5" style="24" customWidth="1"/>
    <col min="471" max="471" width="6" style="24" customWidth="1"/>
    <col min="472" max="472" width="32.5" style="24" customWidth="1"/>
    <col min="473" max="473" width="48.5" style="24" customWidth="1"/>
    <col min="474" max="474" width="26.5" style="24" customWidth="1"/>
    <col min="475" max="475" width="10.75" style="24" customWidth="1"/>
    <col min="476" max="477" width="24.25" style="24" customWidth="1"/>
    <col min="478" max="478" width="21.625" style="24" customWidth="1"/>
    <col min="479" max="479" width="19.75" style="24" customWidth="1"/>
    <col min="480" max="480" width="11.625" style="24" customWidth="1"/>
    <col min="481" max="481" width="21.875" style="24" customWidth="1"/>
    <col min="482" max="482" width="21.625" style="24" customWidth="1"/>
    <col min="483" max="483" width="24.75" style="24" customWidth="1"/>
    <col min="484" max="484" width="21.125" style="24" bestFit="1" customWidth="1"/>
    <col min="485" max="486" width="15.25" style="24" customWidth="1"/>
    <col min="487" max="487" width="20.125" style="24" bestFit="1" customWidth="1"/>
    <col min="488" max="488" width="27.875" style="24" bestFit="1" customWidth="1"/>
    <col min="489" max="489" width="17.25" style="24" bestFit="1" customWidth="1"/>
    <col min="490" max="490" width="16.5" style="24" customWidth="1"/>
    <col min="491" max="491" width="15.5" style="24" customWidth="1"/>
    <col min="492" max="492" width="17.625" style="24" bestFit="1" customWidth="1"/>
    <col min="493" max="493" width="19.125" style="24" customWidth="1"/>
    <col min="494" max="722" width="9" style="24"/>
    <col min="723" max="723" width="6.375" style="24" customWidth="1"/>
    <col min="724" max="725" width="0" style="24" hidden="1" customWidth="1"/>
    <col min="726" max="726" width="8.5" style="24" customWidth="1"/>
    <col min="727" max="727" width="6" style="24" customWidth="1"/>
    <col min="728" max="728" width="32.5" style="24" customWidth="1"/>
    <col min="729" max="729" width="48.5" style="24" customWidth="1"/>
    <col min="730" max="730" width="26.5" style="24" customWidth="1"/>
    <col min="731" max="731" width="10.75" style="24" customWidth="1"/>
    <col min="732" max="733" width="24.25" style="24" customWidth="1"/>
    <col min="734" max="734" width="21.625" style="24" customWidth="1"/>
    <col min="735" max="735" width="19.75" style="24" customWidth="1"/>
    <col min="736" max="736" width="11.625" style="24" customWidth="1"/>
    <col min="737" max="737" width="21.875" style="24" customWidth="1"/>
    <col min="738" max="738" width="21.625" style="24" customWidth="1"/>
    <col min="739" max="739" width="24.75" style="24" customWidth="1"/>
    <col min="740" max="740" width="21.125" style="24" bestFit="1" customWidth="1"/>
    <col min="741" max="742" width="15.25" style="24" customWidth="1"/>
    <col min="743" max="743" width="20.125" style="24" bestFit="1" customWidth="1"/>
    <col min="744" max="744" width="27.875" style="24" bestFit="1" customWidth="1"/>
    <col min="745" max="745" width="17.25" style="24" bestFit="1" customWidth="1"/>
    <col min="746" max="746" width="16.5" style="24" customWidth="1"/>
    <col min="747" max="747" width="15.5" style="24" customWidth="1"/>
    <col min="748" max="748" width="17.625" style="24" bestFit="1" customWidth="1"/>
    <col min="749" max="749" width="19.125" style="24" customWidth="1"/>
    <col min="750" max="978" width="9" style="24"/>
    <col min="979" max="979" width="6.375" style="24" customWidth="1"/>
    <col min="980" max="981" width="0" style="24" hidden="1" customWidth="1"/>
    <col min="982" max="982" width="8.5" style="24" customWidth="1"/>
    <col min="983" max="983" width="6" style="24" customWidth="1"/>
    <col min="984" max="984" width="32.5" style="24" customWidth="1"/>
    <col min="985" max="985" width="48.5" style="24" customWidth="1"/>
    <col min="986" max="986" width="26.5" style="24" customWidth="1"/>
    <col min="987" max="987" width="10.75" style="24" customWidth="1"/>
    <col min="988" max="989" width="24.25" style="24" customWidth="1"/>
    <col min="990" max="990" width="21.625" style="24" customWidth="1"/>
    <col min="991" max="991" width="19.75" style="24" customWidth="1"/>
    <col min="992" max="992" width="11.625" style="24" customWidth="1"/>
    <col min="993" max="993" width="21.875" style="24" customWidth="1"/>
    <col min="994" max="994" width="21.625" style="24" customWidth="1"/>
    <col min="995" max="995" width="24.75" style="24" customWidth="1"/>
    <col min="996" max="996" width="21.125" style="24" bestFit="1" customWidth="1"/>
    <col min="997" max="998" width="15.25" style="24" customWidth="1"/>
    <col min="999" max="999" width="20.125" style="24" bestFit="1" customWidth="1"/>
    <col min="1000" max="1000" width="27.875" style="24" bestFit="1" customWidth="1"/>
    <col min="1001" max="1001" width="17.25" style="24" bestFit="1" customWidth="1"/>
    <col min="1002" max="1002" width="16.5" style="24" customWidth="1"/>
    <col min="1003" max="1003" width="15.5" style="24" customWidth="1"/>
    <col min="1004" max="1004" width="17.625" style="24" bestFit="1" customWidth="1"/>
    <col min="1005" max="1005" width="19.125" style="24" customWidth="1"/>
    <col min="1006" max="1234" width="9" style="24"/>
    <col min="1235" max="1235" width="6.375" style="24" customWidth="1"/>
    <col min="1236" max="1237" width="0" style="24" hidden="1" customWidth="1"/>
    <col min="1238" max="1238" width="8.5" style="24" customWidth="1"/>
    <col min="1239" max="1239" width="6" style="24" customWidth="1"/>
    <col min="1240" max="1240" width="32.5" style="24" customWidth="1"/>
    <col min="1241" max="1241" width="48.5" style="24" customWidth="1"/>
    <col min="1242" max="1242" width="26.5" style="24" customWidth="1"/>
    <col min="1243" max="1243" width="10.75" style="24" customWidth="1"/>
    <col min="1244" max="1245" width="24.25" style="24" customWidth="1"/>
    <col min="1246" max="1246" width="21.625" style="24" customWidth="1"/>
    <col min="1247" max="1247" width="19.75" style="24" customWidth="1"/>
    <col min="1248" max="1248" width="11.625" style="24" customWidth="1"/>
    <col min="1249" max="1249" width="21.875" style="24" customWidth="1"/>
    <col min="1250" max="1250" width="21.625" style="24" customWidth="1"/>
    <col min="1251" max="1251" width="24.75" style="24" customWidth="1"/>
    <col min="1252" max="1252" width="21.125" style="24" bestFit="1" customWidth="1"/>
    <col min="1253" max="1254" width="15.25" style="24" customWidth="1"/>
    <col min="1255" max="1255" width="20.125" style="24" bestFit="1" customWidth="1"/>
    <col min="1256" max="1256" width="27.875" style="24" bestFit="1" customWidth="1"/>
    <col min="1257" max="1257" width="17.25" style="24" bestFit="1" customWidth="1"/>
    <col min="1258" max="1258" width="16.5" style="24" customWidth="1"/>
    <col min="1259" max="1259" width="15.5" style="24" customWidth="1"/>
    <col min="1260" max="1260" width="17.625" style="24" bestFit="1" customWidth="1"/>
    <col min="1261" max="1261" width="19.125" style="24" customWidth="1"/>
    <col min="1262" max="1490" width="9" style="24"/>
    <col min="1491" max="1491" width="6.375" style="24" customWidth="1"/>
    <col min="1492" max="1493" width="0" style="24" hidden="1" customWidth="1"/>
    <col min="1494" max="1494" width="8.5" style="24" customWidth="1"/>
    <col min="1495" max="1495" width="6" style="24" customWidth="1"/>
    <col min="1496" max="1496" width="32.5" style="24" customWidth="1"/>
    <col min="1497" max="1497" width="48.5" style="24" customWidth="1"/>
    <col min="1498" max="1498" width="26.5" style="24" customWidth="1"/>
    <col min="1499" max="1499" width="10.75" style="24" customWidth="1"/>
    <col min="1500" max="1501" width="24.25" style="24" customWidth="1"/>
    <col min="1502" max="1502" width="21.625" style="24" customWidth="1"/>
    <col min="1503" max="1503" width="19.75" style="24" customWidth="1"/>
    <col min="1504" max="1504" width="11.625" style="24" customWidth="1"/>
    <col min="1505" max="1505" width="21.875" style="24" customWidth="1"/>
    <col min="1506" max="1506" width="21.625" style="24" customWidth="1"/>
    <col min="1507" max="1507" width="24.75" style="24" customWidth="1"/>
    <col min="1508" max="1508" width="21.125" style="24" bestFit="1" customWidth="1"/>
    <col min="1509" max="1510" width="15.25" style="24" customWidth="1"/>
    <col min="1511" max="1511" width="20.125" style="24" bestFit="1" customWidth="1"/>
    <col min="1512" max="1512" width="27.875" style="24" bestFit="1" customWidth="1"/>
    <col min="1513" max="1513" width="17.25" style="24" bestFit="1" customWidth="1"/>
    <col min="1514" max="1514" width="16.5" style="24" customWidth="1"/>
    <col min="1515" max="1515" width="15.5" style="24" customWidth="1"/>
    <col min="1516" max="1516" width="17.625" style="24" bestFit="1" customWidth="1"/>
    <col min="1517" max="1517" width="19.125" style="24" customWidth="1"/>
    <col min="1518" max="1746" width="9" style="24"/>
    <col min="1747" max="1747" width="6.375" style="24" customWidth="1"/>
    <col min="1748" max="1749" width="0" style="24" hidden="1" customWidth="1"/>
    <col min="1750" max="1750" width="8.5" style="24" customWidth="1"/>
    <col min="1751" max="1751" width="6" style="24" customWidth="1"/>
    <col min="1752" max="1752" width="32.5" style="24" customWidth="1"/>
    <col min="1753" max="1753" width="48.5" style="24" customWidth="1"/>
    <col min="1754" max="1754" width="26.5" style="24" customWidth="1"/>
    <col min="1755" max="1755" width="10.75" style="24" customWidth="1"/>
    <col min="1756" max="1757" width="24.25" style="24" customWidth="1"/>
    <col min="1758" max="1758" width="21.625" style="24" customWidth="1"/>
    <col min="1759" max="1759" width="19.75" style="24" customWidth="1"/>
    <col min="1760" max="1760" width="11.625" style="24" customWidth="1"/>
    <col min="1761" max="1761" width="21.875" style="24" customWidth="1"/>
    <col min="1762" max="1762" width="21.625" style="24" customWidth="1"/>
    <col min="1763" max="1763" width="24.75" style="24" customWidth="1"/>
    <col min="1764" max="1764" width="21.125" style="24" bestFit="1" customWidth="1"/>
    <col min="1765" max="1766" width="15.25" style="24" customWidth="1"/>
    <col min="1767" max="1767" width="20.125" style="24" bestFit="1" customWidth="1"/>
    <col min="1768" max="1768" width="27.875" style="24" bestFit="1" customWidth="1"/>
    <col min="1769" max="1769" width="17.25" style="24" bestFit="1" customWidth="1"/>
    <col min="1770" max="1770" width="16.5" style="24" customWidth="1"/>
    <col min="1771" max="1771" width="15.5" style="24" customWidth="1"/>
    <col min="1772" max="1772" width="17.625" style="24" bestFit="1" customWidth="1"/>
    <col min="1773" max="1773" width="19.125" style="24" customWidth="1"/>
    <col min="1774" max="2002" width="9" style="24"/>
    <col min="2003" max="2003" width="6.375" style="24" customWidth="1"/>
    <col min="2004" max="2005" width="0" style="24" hidden="1" customWidth="1"/>
    <col min="2006" max="2006" width="8.5" style="24" customWidth="1"/>
    <col min="2007" max="2007" width="6" style="24" customWidth="1"/>
    <col min="2008" max="2008" width="32.5" style="24" customWidth="1"/>
    <col min="2009" max="2009" width="48.5" style="24" customWidth="1"/>
    <col min="2010" max="2010" width="26.5" style="24" customWidth="1"/>
    <col min="2011" max="2011" width="10.75" style="24" customWidth="1"/>
    <col min="2012" max="2013" width="24.25" style="24" customWidth="1"/>
    <col min="2014" max="2014" width="21.625" style="24" customWidth="1"/>
    <col min="2015" max="2015" width="19.75" style="24" customWidth="1"/>
    <col min="2016" max="2016" width="11.625" style="24" customWidth="1"/>
    <col min="2017" max="2017" width="21.875" style="24" customWidth="1"/>
    <col min="2018" max="2018" width="21.625" style="24" customWidth="1"/>
    <col min="2019" max="2019" width="24.75" style="24" customWidth="1"/>
    <col min="2020" max="2020" width="21.125" style="24" bestFit="1" customWidth="1"/>
    <col min="2021" max="2022" width="15.25" style="24" customWidth="1"/>
    <col min="2023" max="2023" width="20.125" style="24" bestFit="1" customWidth="1"/>
    <col min="2024" max="2024" width="27.875" style="24" bestFit="1" customWidth="1"/>
    <col min="2025" max="2025" width="17.25" style="24" bestFit="1" customWidth="1"/>
    <col min="2026" max="2026" width="16.5" style="24" customWidth="1"/>
    <col min="2027" max="2027" width="15.5" style="24" customWidth="1"/>
    <col min="2028" max="2028" width="17.625" style="24" bestFit="1" customWidth="1"/>
    <col min="2029" max="2029" width="19.125" style="24" customWidth="1"/>
    <col min="2030" max="2258" width="9" style="24"/>
    <col min="2259" max="2259" width="6.375" style="24" customWidth="1"/>
    <col min="2260" max="2261" width="0" style="24" hidden="1" customWidth="1"/>
    <col min="2262" max="2262" width="8.5" style="24" customWidth="1"/>
    <col min="2263" max="2263" width="6" style="24" customWidth="1"/>
    <col min="2264" max="2264" width="32.5" style="24" customWidth="1"/>
    <col min="2265" max="2265" width="48.5" style="24" customWidth="1"/>
    <col min="2266" max="2266" width="26.5" style="24" customWidth="1"/>
    <col min="2267" max="2267" width="10.75" style="24" customWidth="1"/>
    <col min="2268" max="2269" width="24.25" style="24" customWidth="1"/>
    <col min="2270" max="2270" width="21.625" style="24" customWidth="1"/>
    <col min="2271" max="2271" width="19.75" style="24" customWidth="1"/>
    <col min="2272" max="2272" width="11.625" style="24" customWidth="1"/>
    <col min="2273" max="2273" width="21.875" style="24" customWidth="1"/>
    <col min="2274" max="2274" width="21.625" style="24" customWidth="1"/>
    <col min="2275" max="2275" width="24.75" style="24" customWidth="1"/>
    <col min="2276" max="2276" width="21.125" style="24" bestFit="1" customWidth="1"/>
    <col min="2277" max="2278" width="15.25" style="24" customWidth="1"/>
    <col min="2279" max="2279" width="20.125" style="24" bestFit="1" customWidth="1"/>
    <col min="2280" max="2280" width="27.875" style="24" bestFit="1" customWidth="1"/>
    <col min="2281" max="2281" width="17.25" style="24" bestFit="1" customWidth="1"/>
    <col min="2282" max="2282" width="16.5" style="24" customWidth="1"/>
    <col min="2283" max="2283" width="15.5" style="24" customWidth="1"/>
    <col min="2284" max="2284" width="17.625" style="24" bestFit="1" customWidth="1"/>
    <col min="2285" max="2285" width="19.125" style="24" customWidth="1"/>
    <col min="2286" max="2514" width="9" style="24"/>
    <col min="2515" max="2515" width="6.375" style="24" customWidth="1"/>
    <col min="2516" max="2517" width="0" style="24" hidden="1" customWidth="1"/>
    <col min="2518" max="2518" width="8.5" style="24" customWidth="1"/>
    <col min="2519" max="2519" width="6" style="24" customWidth="1"/>
    <col min="2520" max="2520" width="32.5" style="24" customWidth="1"/>
    <col min="2521" max="2521" width="48.5" style="24" customWidth="1"/>
    <col min="2522" max="2522" width="26.5" style="24" customWidth="1"/>
    <col min="2523" max="2523" width="10.75" style="24" customWidth="1"/>
    <col min="2524" max="2525" width="24.25" style="24" customWidth="1"/>
    <col min="2526" max="2526" width="21.625" style="24" customWidth="1"/>
    <col min="2527" max="2527" width="19.75" style="24" customWidth="1"/>
    <col min="2528" max="2528" width="11.625" style="24" customWidth="1"/>
    <col min="2529" max="2529" width="21.875" style="24" customWidth="1"/>
    <col min="2530" max="2530" width="21.625" style="24" customWidth="1"/>
    <col min="2531" max="2531" width="24.75" style="24" customWidth="1"/>
    <col min="2532" max="2532" width="21.125" style="24" bestFit="1" customWidth="1"/>
    <col min="2533" max="2534" width="15.25" style="24" customWidth="1"/>
    <col min="2535" max="2535" width="20.125" style="24" bestFit="1" customWidth="1"/>
    <col min="2536" max="2536" width="27.875" style="24" bestFit="1" customWidth="1"/>
    <col min="2537" max="2537" width="17.25" style="24" bestFit="1" customWidth="1"/>
    <col min="2538" max="2538" width="16.5" style="24" customWidth="1"/>
    <col min="2539" max="2539" width="15.5" style="24" customWidth="1"/>
    <col min="2540" max="2540" width="17.625" style="24" bestFit="1" customWidth="1"/>
    <col min="2541" max="2541" width="19.125" style="24" customWidth="1"/>
    <col min="2542" max="2770" width="9" style="24"/>
    <col min="2771" max="2771" width="6.375" style="24" customWidth="1"/>
    <col min="2772" max="2773" width="0" style="24" hidden="1" customWidth="1"/>
    <col min="2774" max="2774" width="8.5" style="24" customWidth="1"/>
    <col min="2775" max="2775" width="6" style="24" customWidth="1"/>
    <col min="2776" max="2776" width="32.5" style="24" customWidth="1"/>
    <col min="2777" max="2777" width="48.5" style="24" customWidth="1"/>
    <col min="2778" max="2778" width="26.5" style="24" customWidth="1"/>
    <col min="2779" max="2779" width="10.75" style="24" customWidth="1"/>
    <col min="2780" max="2781" width="24.25" style="24" customWidth="1"/>
    <col min="2782" max="2782" width="21.625" style="24" customWidth="1"/>
    <col min="2783" max="2783" width="19.75" style="24" customWidth="1"/>
    <col min="2784" max="2784" width="11.625" style="24" customWidth="1"/>
    <col min="2785" max="2785" width="21.875" style="24" customWidth="1"/>
    <col min="2786" max="2786" width="21.625" style="24" customWidth="1"/>
    <col min="2787" max="2787" width="24.75" style="24" customWidth="1"/>
    <col min="2788" max="2788" width="21.125" style="24" bestFit="1" customWidth="1"/>
    <col min="2789" max="2790" width="15.25" style="24" customWidth="1"/>
    <col min="2791" max="2791" width="20.125" style="24" bestFit="1" customWidth="1"/>
    <col min="2792" max="2792" width="27.875" style="24" bestFit="1" customWidth="1"/>
    <col min="2793" max="2793" width="17.25" style="24" bestFit="1" customWidth="1"/>
    <col min="2794" max="2794" width="16.5" style="24" customWidth="1"/>
    <col min="2795" max="2795" width="15.5" style="24" customWidth="1"/>
    <col min="2796" max="2796" width="17.625" style="24" bestFit="1" customWidth="1"/>
    <col min="2797" max="2797" width="19.125" style="24" customWidth="1"/>
    <col min="2798" max="3026" width="9" style="24"/>
    <col min="3027" max="3027" width="6.375" style="24" customWidth="1"/>
    <col min="3028" max="3029" width="0" style="24" hidden="1" customWidth="1"/>
    <col min="3030" max="3030" width="8.5" style="24" customWidth="1"/>
    <col min="3031" max="3031" width="6" style="24" customWidth="1"/>
    <col min="3032" max="3032" width="32.5" style="24" customWidth="1"/>
    <col min="3033" max="3033" width="48.5" style="24" customWidth="1"/>
    <col min="3034" max="3034" width="26.5" style="24" customWidth="1"/>
    <col min="3035" max="3035" width="10.75" style="24" customWidth="1"/>
    <col min="3036" max="3037" width="24.25" style="24" customWidth="1"/>
    <col min="3038" max="3038" width="21.625" style="24" customWidth="1"/>
    <col min="3039" max="3039" width="19.75" style="24" customWidth="1"/>
    <col min="3040" max="3040" width="11.625" style="24" customWidth="1"/>
    <col min="3041" max="3041" width="21.875" style="24" customWidth="1"/>
    <col min="3042" max="3042" width="21.625" style="24" customWidth="1"/>
    <col min="3043" max="3043" width="24.75" style="24" customWidth="1"/>
    <col min="3044" max="3044" width="21.125" style="24" bestFit="1" customWidth="1"/>
    <col min="3045" max="3046" width="15.25" style="24" customWidth="1"/>
    <col min="3047" max="3047" width="20.125" style="24" bestFit="1" customWidth="1"/>
    <col min="3048" max="3048" width="27.875" style="24" bestFit="1" customWidth="1"/>
    <col min="3049" max="3049" width="17.25" style="24" bestFit="1" customWidth="1"/>
    <col min="3050" max="3050" width="16.5" style="24" customWidth="1"/>
    <col min="3051" max="3051" width="15.5" style="24" customWidth="1"/>
    <col min="3052" max="3052" width="17.625" style="24" bestFit="1" customWidth="1"/>
    <col min="3053" max="3053" width="19.125" style="24" customWidth="1"/>
    <col min="3054" max="3282" width="9" style="24"/>
    <col min="3283" max="3283" width="6.375" style="24" customWidth="1"/>
    <col min="3284" max="3285" width="0" style="24" hidden="1" customWidth="1"/>
    <col min="3286" max="3286" width="8.5" style="24" customWidth="1"/>
    <col min="3287" max="3287" width="6" style="24" customWidth="1"/>
    <col min="3288" max="3288" width="32.5" style="24" customWidth="1"/>
    <col min="3289" max="3289" width="48.5" style="24" customWidth="1"/>
    <col min="3290" max="3290" width="26.5" style="24" customWidth="1"/>
    <col min="3291" max="3291" width="10.75" style="24" customWidth="1"/>
    <col min="3292" max="3293" width="24.25" style="24" customWidth="1"/>
    <col min="3294" max="3294" width="21.625" style="24" customWidth="1"/>
    <col min="3295" max="3295" width="19.75" style="24" customWidth="1"/>
    <col min="3296" max="3296" width="11.625" style="24" customWidth="1"/>
    <col min="3297" max="3297" width="21.875" style="24" customWidth="1"/>
    <col min="3298" max="3298" width="21.625" style="24" customWidth="1"/>
    <col min="3299" max="3299" width="24.75" style="24" customWidth="1"/>
    <col min="3300" max="3300" width="21.125" style="24" bestFit="1" customWidth="1"/>
    <col min="3301" max="3302" width="15.25" style="24" customWidth="1"/>
    <col min="3303" max="3303" width="20.125" style="24" bestFit="1" customWidth="1"/>
    <col min="3304" max="3304" width="27.875" style="24" bestFit="1" customWidth="1"/>
    <col min="3305" max="3305" width="17.25" style="24" bestFit="1" customWidth="1"/>
    <col min="3306" max="3306" width="16.5" style="24" customWidth="1"/>
    <col min="3307" max="3307" width="15.5" style="24" customWidth="1"/>
    <col min="3308" max="3308" width="17.625" style="24" bestFit="1" customWidth="1"/>
    <col min="3309" max="3309" width="19.125" style="24" customWidth="1"/>
    <col min="3310" max="3538" width="9" style="24"/>
    <col min="3539" max="3539" width="6.375" style="24" customWidth="1"/>
    <col min="3540" max="3541" width="0" style="24" hidden="1" customWidth="1"/>
    <col min="3542" max="3542" width="8.5" style="24" customWidth="1"/>
    <col min="3543" max="3543" width="6" style="24" customWidth="1"/>
    <col min="3544" max="3544" width="32.5" style="24" customWidth="1"/>
    <col min="3545" max="3545" width="48.5" style="24" customWidth="1"/>
    <col min="3546" max="3546" width="26.5" style="24" customWidth="1"/>
    <col min="3547" max="3547" width="10.75" style="24" customWidth="1"/>
    <col min="3548" max="3549" width="24.25" style="24" customWidth="1"/>
    <col min="3550" max="3550" width="21.625" style="24" customWidth="1"/>
    <col min="3551" max="3551" width="19.75" style="24" customWidth="1"/>
    <col min="3552" max="3552" width="11.625" style="24" customWidth="1"/>
    <col min="3553" max="3553" width="21.875" style="24" customWidth="1"/>
    <col min="3554" max="3554" width="21.625" style="24" customWidth="1"/>
    <col min="3555" max="3555" width="24.75" style="24" customWidth="1"/>
    <col min="3556" max="3556" width="21.125" style="24" bestFit="1" customWidth="1"/>
    <col min="3557" max="3558" width="15.25" style="24" customWidth="1"/>
    <col min="3559" max="3559" width="20.125" style="24" bestFit="1" customWidth="1"/>
    <col min="3560" max="3560" width="27.875" style="24" bestFit="1" customWidth="1"/>
    <col min="3561" max="3561" width="17.25" style="24" bestFit="1" customWidth="1"/>
    <col min="3562" max="3562" width="16.5" style="24" customWidth="1"/>
    <col min="3563" max="3563" width="15.5" style="24" customWidth="1"/>
    <col min="3564" max="3564" width="17.625" style="24" bestFit="1" customWidth="1"/>
    <col min="3565" max="3565" width="19.125" style="24" customWidth="1"/>
    <col min="3566" max="3794" width="9" style="24"/>
    <col min="3795" max="3795" width="6.375" style="24" customWidth="1"/>
    <col min="3796" max="3797" width="0" style="24" hidden="1" customWidth="1"/>
    <col min="3798" max="3798" width="8.5" style="24" customWidth="1"/>
    <col min="3799" max="3799" width="6" style="24" customWidth="1"/>
    <col min="3800" max="3800" width="32.5" style="24" customWidth="1"/>
    <col min="3801" max="3801" width="48.5" style="24" customWidth="1"/>
    <col min="3802" max="3802" width="26.5" style="24" customWidth="1"/>
    <col min="3803" max="3803" width="10.75" style="24" customWidth="1"/>
    <col min="3804" max="3805" width="24.25" style="24" customWidth="1"/>
    <col min="3806" max="3806" width="21.625" style="24" customWidth="1"/>
    <col min="3807" max="3807" width="19.75" style="24" customWidth="1"/>
    <col min="3808" max="3808" width="11.625" style="24" customWidth="1"/>
    <col min="3809" max="3809" width="21.875" style="24" customWidth="1"/>
    <col min="3810" max="3810" width="21.625" style="24" customWidth="1"/>
    <col min="3811" max="3811" width="24.75" style="24" customWidth="1"/>
    <col min="3812" max="3812" width="21.125" style="24" bestFit="1" customWidth="1"/>
    <col min="3813" max="3814" width="15.25" style="24" customWidth="1"/>
    <col min="3815" max="3815" width="20.125" style="24" bestFit="1" customWidth="1"/>
    <col min="3816" max="3816" width="27.875" style="24" bestFit="1" customWidth="1"/>
    <col min="3817" max="3817" width="17.25" style="24" bestFit="1" customWidth="1"/>
    <col min="3818" max="3818" width="16.5" style="24" customWidth="1"/>
    <col min="3819" max="3819" width="15.5" style="24" customWidth="1"/>
    <col min="3820" max="3820" width="17.625" style="24" bestFit="1" customWidth="1"/>
    <col min="3821" max="3821" width="19.125" style="24" customWidth="1"/>
    <col min="3822" max="4050" width="9" style="24"/>
    <col min="4051" max="4051" width="6.375" style="24" customWidth="1"/>
    <col min="4052" max="4053" width="0" style="24" hidden="1" customWidth="1"/>
    <col min="4054" max="4054" width="8.5" style="24" customWidth="1"/>
    <col min="4055" max="4055" width="6" style="24" customWidth="1"/>
    <col min="4056" max="4056" width="32.5" style="24" customWidth="1"/>
    <col min="4057" max="4057" width="48.5" style="24" customWidth="1"/>
    <col min="4058" max="4058" width="26.5" style="24" customWidth="1"/>
    <col min="4059" max="4059" width="10.75" style="24" customWidth="1"/>
    <col min="4060" max="4061" width="24.25" style="24" customWidth="1"/>
    <col min="4062" max="4062" width="21.625" style="24" customWidth="1"/>
    <col min="4063" max="4063" width="19.75" style="24" customWidth="1"/>
    <col min="4064" max="4064" width="11.625" style="24" customWidth="1"/>
    <col min="4065" max="4065" width="21.875" style="24" customWidth="1"/>
    <col min="4066" max="4066" width="21.625" style="24" customWidth="1"/>
    <col min="4067" max="4067" width="24.75" style="24" customWidth="1"/>
    <col min="4068" max="4068" width="21.125" style="24" bestFit="1" customWidth="1"/>
    <col min="4069" max="4070" width="15.25" style="24" customWidth="1"/>
    <col min="4071" max="4071" width="20.125" style="24" bestFit="1" customWidth="1"/>
    <col min="4072" max="4072" width="27.875" style="24" bestFit="1" customWidth="1"/>
    <col min="4073" max="4073" width="17.25" style="24" bestFit="1" customWidth="1"/>
    <col min="4074" max="4074" width="16.5" style="24" customWidth="1"/>
    <col min="4075" max="4075" width="15.5" style="24" customWidth="1"/>
    <col min="4076" max="4076" width="17.625" style="24" bestFit="1" customWidth="1"/>
    <col min="4077" max="4077" width="19.125" style="24" customWidth="1"/>
    <col min="4078" max="4306" width="9" style="24"/>
    <col min="4307" max="4307" width="6.375" style="24" customWidth="1"/>
    <col min="4308" max="4309" width="0" style="24" hidden="1" customWidth="1"/>
    <col min="4310" max="4310" width="8.5" style="24" customWidth="1"/>
    <col min="4311" max="4311" width="6" style="24" customWidth="1"/>
    <col min="4312" max="4312" width="32.5" style="24" customWidth="1"/>
    <col min="4313" max="4313" width="48.5" style="24" customWidth="1"/>
    <col min="4314" max="4314" width="26.5" style="24" customWidth="1"/>
    <col min="4315" max="4315" width="10.75" style="24" customWidth="1"/>
    <col min="4316" max="4317" width="24.25" style="24" customWidth="1"/>
    <col min="4318" max="4318" width="21.625" style="24" customWidth="1"/>
    <col min="4319" max="4319" width="19.75" style="24" customWidth="1"/>
    <col min="4320" max="4320" width="11.625" style="24" customWidth="1"/>
    <col min="4321" max="4321" width="21.875" style="24" customWidth="1"/>
    <col min="4322" max="4322" width="21.625" style="24" customWidth="1"/>
    <col min="4323" max="4323" width="24.75" style="24" customWidth="1"/>
    <col min="4324" max="4324" width="21.125" style="24" bestFit="1" customWidth="1"/>
    <col min="4325" max="4326" width="15.25" style="24" customWidth="1"/>
    <col min="4327" max="4327" width="20.125" style="24" bestFit="1" customWidth="1"/>
    <col min="4328" max="4328" width="27.875" style="24" bestFit="1" customWidth="1"/>
    <col min="4329" max="4329" width="17.25" style="24" bestFit="1" customWidth="1"/>
    <col min="4330" max="4330" width="16.5" style="24" customWidth="1"/>
    <col min="4331" max="4331" width="15.5" style="24" customWidth="1"/>
    <col min="4332" max="4332" width="17.625" style="24" bestFit="1" customWidth="1"/>
    <col min="4333" max="4333" width="19.125" style="24" customWidth="1"/>
    <col min="4334" max="4562" width="9" style="24"/>
    <col min="4563" max="4563" width="6.375" style="24" customWidth="1"/>
    <col min="4564" max="4565" width="0" style="24" hidden="1" customWidth="1"/>
    <col min="4566" max="4566" width="8.5" style="24" customWidth="1"/>
    <col min="4567" max="4567" width="6" style="24" customWidth="1"/>
    <col min="4568" max="4568" width="32.5" style="24" customWidth="1"/>
    <col min="4569" max="4569" width="48.5" style="24" customWidth="1"/>
    <col min="4570" max="4570" width="26.5" style="24" customWidth="1"/>
    <col min="4571" max="4571" width="10.75" style="24" customWidth="1"/>
    <col min="4572" max="4573" width="24.25" style="24" customWidth="1"/>
    <col min="4574" max="4574" width="21.625" style="24" customWidth="1"/>
    <col min="4575" max="4575" width="19.75" style="24" customWidth="1"/>
    <col min="4576" max="4576" width="11.625" style="24" customWidth="1"/>
    <col min="4577" max="4577" width="21.875" style="24" customWidth="1"/>
    <col min="4578" max="4578" width="21.625" style="24" customWidth="1"/>
    <col min="4579" max="4579" width="24.75" style="24" customWidth="1"/>
    <col min="4580" max="4580" width="21.125" style="24" bestFit="1" customWidth="1"/>
    <col min="4581" max="4582" width="15.25" style="24" customWidth="1"/>
    <col min="4583" max="4583" width="20.125" style="24" bestFit="1" customWidth="1"/>
    <col min="4584" max="4584" width="27.875" style="24" bestFit="1" customWidth="1"/>
    <col min="4585" max="4585" width="17.25" style="24" bestFit="1" customWidth="1"/>
    <col min="4586" max="4586" width="16.5" style="24" customWidth="1"/>
    <col min="4587" max="4587" width="15.5" style="24" customWidth="1"/>
    <col min="4588" max="4588" width="17.625" style="24" bestFit="1" customWidth="1"/>
    <col min="4589" max="4589" width="19.125" style="24" customWidth="1"/>
    <col min="4590" max="4818" width="9" style="24"/>
    <col min="4819" max="4819" width="6.375" style="24" customWidth="1"/>
    <col min="4820" max="4821" width="0" style="24" hidden="1" customWidth="1"/>
    <col min="4822" max="4822" width="8.5" style="24" customWidth="1"/>
    <col min="4823" max="4823" width="6" style="24" customWidth="1"/>
    <col min="4824" max="4824" width="32.5" style="24" customWidth="1"/>
    <col min="4825" max="4825" width="48.5" style="24" customWidth="1"/>
    <col min="4826" max="4826" width="26.5" style="24" customWidth="1"/>
    <col min="4827" max="4827" width="10.75" style="24" customWidth="1"/>
    <col min="4828" max="4829" width="24.25" style="24" customWidth="1"/>
    <col min="4830" max="4830" width="21.625" style="24" customWidth="1"/>
    <col min="4831" max="4831" width="19.75" style="24" customWidth="1"/>
    <col min="4832" max="4832" width="11.625" style="24" customWidth="1"/>
    <col min="4833" max="4833" width="21.875" style="24" customWidth="1"/>
    <col min="4834" max="4834" width="21.625" style="24" customWidth="1"/>
    <col min="4835" max="4835" width="24.75" style="24" customWidth="1"/>
    <col min="4836" max="4836" width="21.125" style="24" bestFit="1" customWidth="1"/>
    <col min="4837" max="4838" width="15.25" style="24" customWidth="1"/>
    <col min="4839" max="4839" width="20.125" style="24" bestFit="1" customWidth="1"/>
    <col min="4840" max="4840" width="27.875" style="24" bestFit="1" customWidth="1"/>
    <col min="4841" max="4841" width="17.25" style="24" bestFit="1" customWidth="1"/>
    <col min="4842" max="4842" width="16.5" style="24" customWidth="1"/>
    <col min="4843" max="4843" width="15.5" style="24" customWidth="1"/>
    <col min="4844" max="4844" width="17.625" style="24" bestFit="1" customWidth="1"/>
    <col min="4845" max="4845" width="19.125" style="24" customWidth="1"/>
    <col min="4846" max="5074" width="9" style="24"/>
    <col min="5075" max="5075" width="6.375" style="24" customWidth="1"/>
    <col min="5076" max="5077" width="0" style="24" hidden="1" customWidth="1"/>
    <col min="5078" max="5078" width="8.5" style="24" customWidth="1"/>
    <col min="5079" max="5079" width="6" style="24" customWidth="1"/>
    <col min="5080" max="5080" width="32.5" style="24" customWidth="1"/>
    <col min="5081" max="5081" width="48.5" style="24" customWidth="1"/>
    <col min="5082" max="5082" width="26.5" style="24" customWidth="1"/>
    <col min="5083" max="5083" width="10.75" style="24" customWidth="1"/>
    <col min="5084" max="5085" width="24.25" style="24" customWidth="1"/>
    <col min="5086" max="5086" width="21.625" style="24" customWidth="1"/>
    <col min="5087" max="5087" width="19.75" style="24" customWidth="1"/>
    <col min="5088" max="5088" width="11.625" style="24" customWidth="1"/>
    <col min="5089" max="5089" width="21.875" style="24" customWidth="1"/>
    <col min="5090" max="5090" width="21.625" style="24" customWidth="1"/>
    <col min="5091" max="5091" width="24.75" style="24" customWidth="1"/>
    <col min="5092" max="5092" width="21.125" style="24" bestFit="1" customWidth="1"/>
    <col min="5093" max="5094" width="15.25" style="24" customWidth="1"/>
    <col min="5095" max="5095" width="20.125" style="24" bestFit="1" customWidth="1"/>
    <col min="5096" max="5096" width="27.875" style="24" bestFit="1" customWidth="1"/>
    <col min="5097" max="5097" width="17.25" style="24" bestFit="1" customWidth="1"/>
    <col min="5098" max="5098" width="16.5" style="24" customWidth="1"/>
    <col min="5099" max="5099" width="15.5" style="24" customWidth="1"/>
    <col min="5100" max="5100" width="17.625" style="24" bestFit="1" customWidth="1"/>
    <col min="5101" max="5101" width="19.125" style="24" customWidth="1"/>
    <col min="5102" max="5330" width="9" style="24"/>
    <col min="5331" max="5331" width="6.375" style="24" customWidth="1"/>
    <col min="5332" max="5333" width="0" style="24" hidden="1" customWidth="1"/>
    <col min="5334" max="5334" width="8.5" style="24" customWidth="1"/>
    <col min="5335" max="5335" width="6" style="24" customWidth="1"/>
    <col min="5336" max="5336" width="32.5" style="24" customWidth="1"/>
    <col min="5337" max="5337" width="48.5" style="24" customWidth="1"/>
    <col min="5338" max="5338" width="26.5" style="24" customWidth="1"/>
    <col min="5339" max="5339" width="10.75" style="24" customWidth="1"/>
    <col min="5340" max="5341" width="24.25" style="24" customWidth="1"/>
    <col min="5342" max="5342" width="21.625" style="24" customWidth="1"/>
    <col min="5343" max="5343" width="19.75" style="24" customWidth="1"/>
    <col min="5344" max="5344" width="11.625" style="24" customWidth="1"/>
    <col min="5345" max="5345" width="21.875" style="24" customWidth="1"/>
    <col min="5346" max="5346" width="21.625" style="24" customWidth="1"/>
    <col min="5347" max="5347" width="24.75" style="24" customWidth="1"/>
    <col min="5348" max="5348" width="21.125" style="24" bestFit="1" customWidth="1"/>
    <col min="5349" max="5350" width="15.25" style="24" customWidth="1"/>
    <col min="5351" max="5351" width="20.125" style="24" bestFit="1" customWidth="1"/>
    <col min="5352" max="5352" width="27.875" style="24" bestFit="1" customWidth="1"/>
    <col min="5353" max="5353" width="17.25" style="24" bestFit="1" customWidth="1"/>
    <col min="5354" max="5354" width="16.5" style="24" customWidth="1"/>
    <col min="5355" max="5355" width="15.5" style="24" customWidth="1"/>
    <col min="5356" max="5356" width="17.625" style="24" bestFit="1" customWidth="1"/>
    <col min="5357" max="5357" width="19.125" style="24" customWidth="1"/>
    <col min="5358" max="5586" width="9" style="24"/>
    <col min="5587" max="5587" width="6.375" style="24" customWidth="1"/>
    <col min="5588" max="5589" width="0" style="24" hidden="1" customWidth="1"/>
    <col min="5590" max="5590" width="8.5" style="24" customWidth="1"/>
    <col min="5591" max="5591" width="6" style="24" customWidth="1"/>
    <col min="5592" max="5592" width="32.5" style="24" customWidth="1"/>
    <col min="5593" max="5593" width="48.5" style="24" customWidth="1"/>
    <col min="5594" max="5594" width="26.5" style="24" customWidth="1"/>
    <col min="5595" max="5595" width="10.75" style="24" customWidth="1"/>
    <col min="5596" max="5597" width="24.25" style="24" customWidth="1"/>
    <col min="5598" max="5598" width="21.625" style="24" customWidth="1"/>
    <col min="5599" max="5599" width="19.75" style="24" customWidth="1"/>
    <col min="5600" max="5600" width="11.625" style="24" customWidth="1"/>
    <col min="5601" max="5601" width="21.875" style="24" customWidth="1"/>
    <col min="5602" max="5602" width="21.625" style="24" customWidth="1"/>
    <col min="5603" max="5603" width="24.75" style="24" customWidth="1"/>
    <col min="5604" max="5604" width="21.125" style="24" bestFit="1" customWidth="1"/>
    <col min="5605" max="5606" width="15.25" style="24" customWidth="1"/>
    <col min="5607" max="5607" width="20.125" style="24" bestFit="1" customWidth="1"/>
    <col min="5608" max="5608" width="27.875" style="24" bestFit="1" customWidth="1"/>
    <col min="5609" max="5609" width="17.25" style="24" bestFit="1" customWidth="1"/>
    <col min="5610" max="5610" width="16.5" style="24" customWidth="1"/>
    <col min="5611" max="5611" width="15.5" style="24" customWidth="1"/>
    <col min="5612" max="5612" width="17.625" style="24" bestFit="1" customWidth="1"/>
    <col min="5613" max="5613" width="19.125" style="24" customWidth="1"/>
    <col min="5614" max="5842" width="9" style="24"/>
    <col min="5843" max="5843" width="6.375" style="24" customWidth="1"/>
    <col min="5844" max="5845" width="0" style="24" hidden="1" customWidth="1"/>
    <col min="5846" max="5846" width="8.5" style="24" customWidth="1"/>
    <col min="5847" max="5847" width="6" style="24" customWidth="1"/>
    <col min="5848" max="5848" width="32.5" style="24" customWidth="1"/>
    <col min="5849" max="5849" width="48.5" style="24" customWidth="1"/>
    <col min="5850" max="5850" width="26.5" style="24" customWidth="1"/>
    <col min="5851" max="5851" width="10.75" style="24" customWidth="1"/>
    <col min="5852" max="5853" width="24.25" style="24" customWidth="1"/>
    <col min="5854" max="5854" width="21.625" style="24" customWidth="1"/>
    <col min="5855" max="5855" width="19.75" style="24" customWidth="1"/>
    <col min="5856" max="5856" width="11.625" style="24" customWidth="1"/>
    <col min="5857" max="5857" width="21.875" style="24" customWidth="1"/>
    <col min="5858" max="5858" width="21.625" style="24" customWidth="1"/>
    <col min="5859" max="5859" width="24.75" style="24" customWidth="1"/>
    <col min="5860" max="5860" width="21.125" style="24" bestFit="1" customWidth="1"/>
    <col min="5861" max="5862" width="15.25" style="24" customWidth="1"/>
    <col min="5863" max="5863" width="20.125" style="24" bestFit="1" customWidth="1"/>
    <col min="5864" max="5864" width="27.875" style="24" bestFit="1" customWidth="1"/>
    <col min="5865" max="5865" width="17.25" style="24" bestFit="1" customWidth="1"/>
    <col min="5866" max="5866" width="16.5" style="24" customWidth="1"/>
    <col min="5867" max="5867" width="15.5" style="24" customWidth="1"/>
    <col min="5868" max="5868" width="17.625" style="24" bestFit="1" customWidth="1"/>
    <col min="5869" max="5869" width="19.125" style="24" customWidth="1"/>
    <col min="5870" max="6098" width="9" style="24"/>
    <col min="6099" max="6099" width="6.375" style="24" customWidth="1"/>
    <col min="6100" max="6101" width="0" style="24" hidden="1" customWidth="1"/>
    <col min="6102" max="6102" width="8.5" style="24" customWidth="1"/>
    <col min="6103" max="6103" width="6" style="24" customWidth="1"/>
    <col min="6104" max="6104" width="32.5" style="24" customWidth="1"/>
    <col min="6105" max="6105" width="48.5" style="24" customWidth="1"/>
    <col min="6106" max="6106" width="26.5" style="24" customWidth="1"/>
    <col min="6107" max="6107" width="10.75" style="24" customWidth="1"/>
    <col min="6108" max="6109" width="24.25" style="24" customWidth="1"/>
    <col min="6110" max="6110" width="21.625" style="24" customWidth="1"/>
    <col min="6111" max="6111" width="19.75" style="24" customWidth="1"/>
    <col min="6112" max="6112" width="11.625" style="24" customWidth="1"/>
    <col min="6113" max="6113" width="21.875" style="24" customWidth="1"/>
    <col min="6114" max="6114" width="21.625" style="24" customWidth="1"/>
    <col min="6115" max="6115" width="24.75" style="24" customWidth="1"/>
    <col min="6116" max="6116" width="21.125" style="24" bestFit="1" customWidth="1"/>
    <col min="6117" max="6118" width="15.25" style="24" customWidth="1"/>
    <col min="6119" max="6119" width="20.125" style="24" bestFit="1" customWidth="1"/>
    <col min="6120" max="6120" width="27.875" style="24" bestFit="1" customWidth="1"/>
    <col min="6121" max="6121" width="17.25" style="24" bestFit="1" customWidth="1"/>
    <col min="6122" max="6122" width="16.5" style="24" customWidth="1"/>
    <col min="6123" max="6123" width="15.5" style="24" customWidth="1"/>
    <col min="6124" max="6124" width="17.625" style="24" bestFit="1" customWidth="1"/>
    <col min="6125" max="6125" width="19.125" style="24" customWidth="1"/>
    <col min="6126" max="6354" width="9" style="24"/>
    <col min="6355" max="6355" width="6.375" style="24" customWidth="1"/>
    <col min="6356" max="6357" width="0" style="24" hidden="1" customWidth="1"/>
    <col min="6358" max="6358" width="8.5" style="24" customWidth="1"/>
    <col min="6359" max="6359" width="6" style="24" customWidth="1"/>
    <col min="6360" max="6360" width="32.5" style="24" customWidth="1"/>
    <col min="6361" max="6361" width="48.5" style="24" customWidth="1"/>
    <col min="6362" max="6362" width="26.5" style="24" customWidth="1"/>
    <col min="6363" max="6363" width="10.75" style="24" customWidth="1"/>
    <col min="6364" max="6365" width="24.25" style="24" customWidth="1"/>
    <col min="6366" max="6366" width="21.625" style="24" customWidth="1"/>
    <col min="6367" max="6367" width="19.75" style="24" customWidth="1"/>
    <col min="6368" max="6368" width="11.625" style="24" customWidth="1"/>
    <col min="6369" max="6369" width="21.875" style="24" customWidth="1"/>
    <col min="6370" max="6370" width="21.625" style="24" customWidth="1"/>
    <col min="6371" max="6371" width="24.75" style="24" customWidth="1"/>
    <col min="6372" max="6372" width="21.125" style="24" bestFit="1" customWidth="1"/>
    <col min="6373" max="6374" width="15.25" style="24" customWidth="1"/>
    <col min="6375" max="6375" width="20.125" style="24" bestFit="1" customWidth="1"/>
    <col min="6376" max="6376" width="27.875" style="24" bestFit="1" customWidth="1"/>
    <col min="6377" max="6377" width="17.25" style="24" bestFit="1" customWidth="1"/>
    <col min="6378" max="6378" width="16.5" style="24" customWidth="1"/>
    <col min="6379" max="6379" width="15.5" style="24" customWidth="1"/>
    <col min="6380" max="6380" width="17.625" style="24" bestFit="1" customWidth="1"/>
    <col min="6381" max="6381" width="19.125" style="24" customWidth="1"/>
    <col min="6382" max="6610" width="9" style="24"/>
    <col min="6611" max="6611" width="6.375" style="24" customWidth="1"/>
    <col min="6612" max="6613" width="0" style="24" hidden="1" customWidth="1"/>
    <col min="6614" max="6614" width="8.5" style="24" customWidth="1"/>
    <col min="6615" max="6615" width="6" style="24" customWidth="1"/>
    <col min="6616" max="6616" width="32.5" style="24" customWidth="1"/>
    <col min="6617" max="6617" width="48.5" style="24" customWidth="1"/>
    <col min="6618" max="6618" width="26.5" style="24" customWidth="1"/>
    <col min="6619" max="6619" width="10.75" style="24" customWidth="1"/>
    <col min="6620" max="6621" width="24.25" style="24" customWidth="1"/>
    <col min="6622" max="6622" width="21.625" style="24" customWidth="1"/>
    <col min="6623" max="6623" width="19.75" style="24" customWidth="1"/>
    <col min="6624" max="6624" width="11.625" style="24" customWidth="1"/>
    <col min="6625" max="6625" width="21.875" style="24" customWidth="1"/>
    <col min="6626" max="6626" width="21.625" style="24" customWidth="1"/>
    <col min="6627" max="6627" width="24.75" style="24" customWidth="1"/>
    <col min="6628" max="6628" width="21.125" style="24" bestFit="1" customWidth="1"/>
    <col min="6629" max="6630" width="15.25" style="24" customWidth="1"/>
    <col min="6631" max="6631" width="20.125" style="24" bestFit="1" customWidth="1"/>
    <col min="6632" max="6632" width="27.875" style="24" bestFit="1" customWidth="1"/>
    <col min="6633" max="6633" width="17.25" style="24" bestFit="1" customWidth="1"/>
    <col min="6634" max="6634" width="16.5" style="24" customWidth="1"/>
    <col min="6635" max="6635" width="15.5" style="24" customWidth="1"/>
    <col min="6636" max="6636" width="17.625" style="24" bestFit="1" customWidth="1"/>
    <col min="6637" max="6637" width="19.125" style="24" customWidth="1"/>
    <col min="6638" max="6866" width="9" style="24"/>
    <col min="6867" max="6867" width="6.375" style="24" customWidth="1"/>
    <col min="6868" max="6869" width="0" style="24" hidden="1" customWidth="1"/>
    <col min="6870" max="6870" width="8.5" style="24" customWidth="1"/>
    <col min="6871" max="6871" width="6" style="24" customWidth="1"/>
    <col min="6872" max="6872" width="32.5" style="24" customWidth="1"/>
    <col min="6873" max="6873" width="48.5" style="24" customWidth="1"/>
    <col min="6874" max="6874" width="26.5" style="24" customWidth="1"/>
    <col min="6875" max="6875" width="10.75" style="24" customWidth="1"/>
    <col min="6876" max="6877" width="24.25" style="24" customWidth="1"/>
    <col min="6878" max="6878" width="21.625" style="24" customWidth="1"/>
    <col min="6879" max="6879" width="19.75" style="24" customWidth="1"/>
    <col min="6880" max="6880" width="11.625" style="24" customWidth="1"/>
    <col min="6881" max="6881" width="21.875" style="24" customWidth="1"/>
    <col min="6882" max="6882" width="21.625" style="24" customWidth="1"/>
    <col min="6883" max="6883" width="24.75" style="24" customWidth="1"/>
    <col min="6884" max="6884" width="21.125" style="24" bestFit="1" customWidth="1"/>
    <col min="6885" max="6886" width="15.25" style="24" customWidth="1"/>
    <col min="6887" max="6887" width="20.125" style="24" bestFit="1" customWidth="1"/>
    <col min="6888" max="6888" width="27.875" style="24" bestFit="1" customWidth="1"/>
    <col min="6889" max="6889" width="17.25" style="24" bestFit="1" customWidth="1"/>
    <col min="6890" max="6890" width="16.5" style="24" customWidth="1"/>
    <col min="6891" max="6891" width="15.5" style="24" customWidth="1"/>
    <col min="6892" max="6892" width="17.625" style="24" bestFit="1" customWidth="1"/>
    <col min="6893" max="6893" width="19.125" style="24" customWidth="1"/>
    <col min="6894" max="7122" width="9" style="24"/>
    <col min="7123" max="7123" width="6.375" style="24" customWidth="1"/>
    <col min="7124" max="7125" width="0" style="24" hidden="1" customWidth="1"/>
    <col min="7126" max="7126" width="8.5" style="24" customWidth="1"/>
    <col min="7127" max="7127" width="6" style="24" customWidth="1"/>
    <col min="7128" max="7128" width="32.5" style="24" customWidth="1"/>
    <col min="7129" max="7129" width="48.5" style="24" customWidth="1"/>
    <col min="7130" max="7130" width="26.5" style="24" customWidth="1"/>
    <col min="7131" max="7131" width="10.75" style="24" customWidth="1"/>
    <col min="7132" max="7133" width="24.25" style="24" customWidth="1"/>
    <col min="7134" max="7134" width="21.625" style="24" customWidth="1"/>
    <col min="7135" max="7135" width="19.75" style="24" customWidth="1"/>
    <col min="7136" max="7136" width="11.625" style="24" customWidth="1"/>
    <col min="7137" max="7137" width="21.875" style="24" customWidth="1"/>
    <col min="7138" max="7138" width="21.625" style="24" customWidth="1"/>
    <col min="7139" max="7139" width="24.75" style="24" customWidth="1"/>
    <col min="7140" max="7140" width="21.125" style="24" bestFit="1" customWidth="1"/>
    <col min="7141" max="7142" width="15.25" style="24" customWidth="1"/>
    <col min="7143" max="7143" width="20.125" style="24" bestFit="1" customWidth="1"/>
    <col min="7144" max="7144" width="27.875" style="24" bestFit="1" customWidth="1"/>
    <col min="7145" max="7145" width="17.25" style="24" bestFit="1" customWidth="1"/>
    <col min="7146" max="7146" width="16.5" style="24" customWidth="1"/>
    <col min="7147" max="7147" width="15.5" style="24" customWidth="1"/>
    <col min="7148" max="7148" width="17.625" style="24" bestFit="1" customWidth="1"/>
    <col min="7149" max="7149" width="19.125" style="24" customWidth="1"/>
    <col min="7150" max="7378" width="9" style="24"/>
    <col min="7379" max="7379" width="6.375" style="24" customWidth="1"/>
    <col min="7380" max="7381" width="0" style="24" hidden="1" customWidth="1"/>
    <col min="7382" max="7382" width="8.5" style="24" customWidth="1"/>
    <col min="7383" max="7383" width="6" style="24" customWidth="1"/>
    <col min="7384" max="7384" width="32.5" style="24" customWidth="1"/>
    <col min="7385" max="7385" width="48.5" style="24" customWidth="1"/>
    <col min="7386" max="7386" width="26.5" style="24" customWidth="1"/>
    <col min="7387" max="7387" width="10.75" style="24" customWidth="1"/>
    <col min="7388" max="7389" width="24.25" style="24" customWidth="1"/>
    <col min="7390" max="7390" width="21.625" style="24" customWidth="1"/>
    <col min="7391" max="7391" width="19.75" style="24" customWidth="1"/>
    <col min="7392" max="7392" width="11.625" style="24" customWidth="1"/>
    <col min="7393" max="7393" width="21.875" style="24" customWidth="1"/>
    <col min="7394" max="7394" width="21.625" style="24" customWidth="1"/>
    <col min="7395" max="7395" width="24.75" style="24" customWidth="1"/>
    <col min="7396" max="7396" width="21.125" style="24" bestFit="1" customWidth="1"/>
    <col min="7397" max="7398" width="15.25" style="24" customWidth="1"/>
    <col min="7399" max="7399" width="20.125" style="24" bestFit="1" customWidth="1"/>
    <col min="7400" max="7400" width="27.875" style="24" bestFit="1" customWidth="1"/>
    <col min="7401" max="7401" width="17.25" style="24" bestFit="1" customWidth="1"/>
    <col min="7402" max="7402" width="16.5" style="24" customWidth="1"/>
    <col min="7403" max="7403" width="15.5" style="24" customWidth="1"/>
    <col min="7404" max="7404" width="17.625" style="24" bestFit="1" customWidth="1"/>
    <col min="7405" max="7405" width="19.125" style="24" customWidth="1"/>
    <col min="7406" max="7634" width="9" style="24"/>
    <col min="7635" max="7635" width="6.375" style="24" customWidth="1"/>
    <col min="7636" max="7637" width="0" style="24" hidden="1" customWidth="1"/>
    <col min="7638" max="7638" width="8.5" style="24" customWidth="1"/>
    <col min="7639" max="7639" width="6" style="24" customWidth="1"/>
    <col min="7640" max="7640" width="32.5" style="24" customWidth="1"/>
    <col min="7641" max="7641" width="48.5" style="24" customWidth="1"/>
    <col min="7642" max="7642" width="26.5" style="24" customWidth="1"/>
    <col min="7643" max="7643" width="10.75" style="24" customWidth="1"/>
    <col min="7644" max="7645" width="24.25" style="24" customWidth="1"/>
    <col min="7646" max="7646" width="21.625" style="24" customWidth="1"/>
    <col min="7647" max="7647" width="19.75" style="24" customWidth="1"/>
    <col min="7648" max="7648" width="11.625" style="24" customWidth="1"/>
    <col min="7649" max="7649" width="21.875" style="24" customWidth="1"/>
    <col min="7650" max="7650" width="21.625" style="24" customWidth="1"/>
    <col min="7651" max="7651" width="24.75" style="24" customWidth="1"/>
    <col min="7652" max="7652" width="21.125" style="24" bestFit="1" customWidth="1"/>
    <col min="7653" max="7654" width="15.25" style="24" customWidth="1"/>
    <col min="7655" max="7655" width="20.125" style="24" bestFit="1" customWidth="1"/>
    <col min="7656" max="7656" width="27.875" style="24" bestFit="1" customWidth="1"/>
    <col min="7657" max="7657" width="17.25" style="24" bestFit="1" customWidth="1"/>
    <col min="7658" max="7658" width="16.5" style="24" customWidth="1"/>
    <col min="7659" max="7659" width="15.5" style="24" customWidth="1"/>
    <col min="7660" max="7660" width="17.625" style="24" bestFit="1" customWidth="1"/>
    <col min="7661" max="7661" width="19.125" style="24" customWidth="1"/>
    <col min="7662" max="7890" width="9" style="24"/>
    <col min="7891" max="7891" width="6.375" style="24" customWidth="1"/>
    <col min="7892" max="7893" width="0" style="24" hidden="1" customWidth="1"/>
    <col min="7894" max="7894" width="8.5" style="24" customWidth="1"/>
    <col min="7895" max="7895" width="6" style="24" customWidth="1"/>
    <col min="7896" max="7896" width="32.5" style="24" customWidth="1"/>
    <col min="7897" max="7897" width="48.5" style="24" customWidth="1"/>
    <col min="7898" max="7898" width="26.5" style="24" customWidth="1"/>
    <col min="7899" max="7899" width="10.75" style="24" customWidth="1"/>
    <col min="7900" max="7901" width="24.25" style="24" customWidth="1"/>
    <col min="7902" max="7902" width="21.625" style="24" customWidth="1"/>
    <col min="7903" max="7903" width="19.75" style="24" customWidth="1"/>
    <col min="7904" max="7904" width="11.625" style="24" customWidth="1"/>
    <col min="7905" max="7905" width="21.875" style="24" customWidth="1"/>
    <col min="7906" max="7906" width="21.625" style="24" customWidth="1"/>
    <col min="7907" max="7907" width="24.75" style="24" customWidth="1"/>
    <col min="7908" max="7908" width="21.125" style="24" bestFit="1" customWidth="1"/>
    <col min="7909" max="7910" width="15.25" style="24" customWidth="1"/>
    <col min="7911" max="7911" width="20.125" style="24" bestFit="1" customWidth="1"/>
    <col min="7912" max="7912" width="27.875" style="24" bestFit="1" customWidth="1"/>
    <col min="7913" max="7913" width="17.25" style="24" bestFit="1" customWidth="1"/>
    <col min="7914" max="7914" width="16.5" style="24" customWidth="1"/>
    <col min="7915" max="7915" width="15.5" style="24" customWidth="1"/>
    <col min="7916" max="7916" width="17.625" style="24" bestFit="1" customWidth="1"/>
    <col min="7917" max="7917" width="19.125" style="24" customWidth="1"/>
    <col min="7918" max="8146" width="9" style="24"/>
    <col min="8147" max="8147" width="6.375" style="24" customWidth="1"/>
    <col min="8148" max="8149" width="0" style="24" hidden="1" customWidth="1"/>
    <col min="8150" max="8150" width="8.5" style="24" customWidth="1"/>
    <col min="8151" max="8151" width="6" style="24" customWidth="1"/>
    <col min="8152" max="8152" width="32.5" style="24" customWidth="1"/>
    <col min="8153" max="8153" width="48.5" style="24" customWidth="1"/>
    <col min="8154" max="8154" width="26.5" style="24" customWidth="1"/>
    <col min="8155" max="8155" width="10.75" style="24" customWidth="1"/>
    <col min="8156" max="8157" width="24.25" style="24" customWidth="1"/>
    <col min="8158" max="8158" width="21.625" style="24" customWidth="1"/>
    <col min="8159" max="8159" width="19.75" style="24" customWidth="1"/>
    <col min="8160" max="8160" width="11.625" style="24" customWidth="1"/>
    <col min="8161" max="8161" width="21.875" style="24" customWidth="1"/>
    <col min="8162" max="8162" width="21.625" style="24" customWidth="1"/>
    <col min="8163" max="8163" width="24.75" style="24" customWidth="1"/>
    <col min="8164" max="8164" width="21.125" style="24" bestFit="1" customWidth="1"/>
    <col min="8165" max="8166" width="15.25" style="24" customWidth="1"/>
    <col min="8167" max="8167" width="20.125" style="24" bestFit="1" customWidth="1"/>
    <col min="8168" max="8168" width="27.875" style="24" bestFit="1" customWidth="1"/>
    <col min="8169" max="8169" width="17.25" style="24" bestFit="1" customWidth="1"/>
    <col min="8170" max="8170" width="16.5" style="24" customWidth="1"/>
    <col min="8171" max="8171" width="15.5" style="24" customWidth="1"/>
    <col min="8172" max="8172" width="17.625" style="24" bestFit="1" customWidth="1"/>
    <col min="8173" max="8173" width="19.125" style="24" customWidth="1"/>
    <col min="8174" max="8402" width="9" style="24"/>
    <col min="8403" max="8403" width="6.375" style="24" customWidth="1"/>
    <col min="8404" max="8405" width="0" style="24" hidden="1" customWidth="1"/>
    <col min="8406" max="8406" width="8.5" style="24" customWidth="1"/>
    <col min="8407" max="8407" width="6" style="24" customWidth="1"/>
    <col min="8408" max="8408" width="32.5" style="24" customWidth="1"/>
    <col min="8409" max="8409" width="48.5" style="24" customWidth="1"/>
    <col min="8410" max="8410" width="26.5" style="24" customWidth="1"/>
    <col min="8411" max="8411" width="10.75" style="24" customWidth="1"/>
    <col min="8412" max="8413" width="24.25" style="24" customWidth="1"/>
    <col min="8414" max="8414" width="21.625" style="24" customWidth="1"/>
    <col min="8415" max="8415" width="19.75" style="24" customWidth="1"/>
    <col min="8416" max="8416" width="11.625" style="24" customWidth="1"/>
    <col min="8417" max="8417" width="21.875" style="24" customWidth="1"/>
    <col min="8418" max="8418" width="21.625" style="24" customWidth="1"/>
    <col min="8419" max="8419" width="24.75" style="24" customWidth="1"/>
    <col min="8420" max="8420" width="21.125" style="24" bestFit="1" customWidth="1"/>
    <col min="8421" max="8422" width="15.25" style="24" customWidth="1"/>
    <col min="8423" max="8423" width="20.125" style="24" bestFit="1" customWidth="1"/>
    <col min="8424" max="8424" width="27.875" style="24" bestFit="1" customWidth="1"/>
    <col min="8425" max="8425" width="17.25" style="24" bestFit="1" customWidth="1"/>
    <col min="8426" max="8426" width="16.5" style="24" customWidth="1"/>
    <col min="8427" max="8427" width="15.5" style="24" customWidth="1"/>
    <col min="8428" max="8428" width="17.625" style="24" bestFit="1" customWidth="1"/>
    <col min="8429" max="8429" width="19.125" style="24" customWidth="1"/>
    <col min="8430" max="8658" width="9" style="24"/>
    <col min="8659" max="8659" width="6.375" style="24" customWidth="1"/>
    <col min="8660" max="8661" width="0" style="24" hidden="1" customWidth="1"/>
    <col min="8662" max="8662" width="8.5" style="24" customWidth="1"/>
    <col min="8663" max="8663" width="6" style="24" customWidth="1"/>
    <col min="8664" max="8664" width="32.5" style="24" customWidth="1"/>
    <col min="8665" max="8665" width="48.5" style="24" customWidth="1"/>
    <col min="8666" max="8666" width="26.5" style="24" customWidth="1"/>
    <col min="8667" max="8667" width="10.75" style="24" customWidth="1"/>
    <col min="8668" max="8669" width="24.25" style="24" customWidth="1"/>
    <col min="8670" max="8670" width="21.625" style="24" customWidth="1"/>
    <col min="8671" max="8671" width="19.75" style="24" customWidth="1"/>
    <col min="8672" max="8672" width="11.625" style="24" customWidth="1"/>
    <col min="8673" max="8673" width="21.875" style="24" customWidth="1"/>
    <col min="8674" max="8674" width="21.625" style="24" customWidth="1"/>
    <col min="8675" max="8675" width="24.75" style="24" customWidth="1"/>
    <col min="8676" max="8676" width="21.125" style="24" bestFit="1" customWidth="1"/>
    <col min="8677" max="8678" width="15.25" style="24" customWidth="1"/>
    <col min="8679" max="8679" width="20.125" style="24" bestFit="1" customWidth="1"/>
    <col min="8680" max="8680" width="27.875" style="24" bestFit="1" customWidth="1"/>
    <col min="8681" max="8681" width="17.25" style="24" bestFit="1" customWidth="1"/>
    <col min="8682" max="8682" width="16.5" style="24" customWidth="1"/>
    <col min="8683" max="8683" width="15.5" style="24" customWidth="1"/>
    <col min="8684" max="8684" width="17.625" style="24" bestFit="1" customWidth="1"/>
    <col min="8685" max="8685" width="19.125" style="24" customWidth="1"/>
    <col min="8686" max="8914" width="9" style="24"/>
    <col min="8915" max="8915" width="6.375" style="24" customWidth="1"/>
    <col min="8916" max="8917" width="0" style="24" hidden="1" customWidth="1"/>
    <col min="8918" max="8918" width="8.5" style="24" customWidth="1"/>
    <col min="8919" max="8919" width="6" style="24" customWidth="1"/>
    <col min="8920" max="8920" width="32.5" style="24" customWidth="1"/>
    <col min="8921" max="8921" width="48.5" style="24" customWidth="1"/>
    <col min="8922" max="8922" width="26.5" style="24" customWidth="1"/>
    <col min="8923" max="8923" width="10.75" style="24" customWidth="1"/>
    <col min="8924" max="8925" width="24.25" style="24" customWidth="1"/>
    <col min="8926" max="8926" width="21.625" style="24" customWidth="1"/>
    <col min="8927" max="8927" width="19.75" style="24" customWidth="1"/>
    <col min="8928" max="8928" width="11.625" style="24" customWidth="1"/>
    <col min="8929" max="8929" width="21.875" style="24" customWidth="1"/>
    <col min="8930" max="8930" width="21.625" style="24" customWidth="1"/>
    <col min="8931" max="8931" width="24.75" style="24" customWidth="1"/>
    <col min="8932" max="8932" width="21.125" style="24" bestFit="1" customWidth="1"/>
    <col min="8933" max="8934" width="15.25" style="24" customWidth="1"/>
    <col min="8935" max="8935" width="20.125" style="24" bestFit="1" customWidth="1"/>
    <col min="8936" max="8936" width="27.875" style="24" bestFit="1" customWidth="1"/>
    <col min="8937" max="8937" width="17.25" style="24" bestFit="1" customWidth="1"/>
    <col min="8938" max="8938" width="16.5" style="24" customWidth="1"/>
    <col min="8939" max="8939" width="15.5" style="24" customWidth="1"/>
    <col min="8940" max="8940" width="17.625" style="24" bestFit="1" customWidth="1"/>
    <col min="8941" max="8941" width="19.125" style="24" customWidth="1"/>
    <col min="8942" max="9170" width="9" style="24"/>
    <col min="9171" max="9171" width="6.375" style="24" customWidth="1"/>
    <col min="9172" max="9173" width="0" style="24" hidden="1" customWidth="1"/>
    <col min="9174" max="9174" width="8.5" style="24" customWidth="1"/>
    <col min="9175" max="9175" width="6" style="24" customWidth="1"/>
    <col min="9176" max="9176" width="32.5" style="24" customWidth="1"/>
    <col min="9177" max="9177" width="48.5" style="24" customWidth="1"/>
    <col min="9178" max="9178" width="26.5" style="24" customWidth="1"/>
    <col min="9179" max="9179" width="10.75" style="24" customWidth="1"/>
    <col min="9180" max="9181" width="24.25" style="24" customWidth="1"/>
    <col min="9182" max="9182" width="21.625" style="24" customWidth="1"/>
    <col min="9183" max="9183" width="19.75" style="24" customWidth="1"/>
    <col min="9184" max="9184" width="11.625" style="24" customWidth="1"/>
    <col min="9185" max="9185" width="21.875" style="24" customWidth="1"/>
    <col min="9186" max="9186" width="21.625" style="24" customWidth="1"/>
    <col min="9187" max="9187" width="24.75" style="24" customWidth="1"/>
    <col min="9188" max="9188" width="21.125" style="24" bestFit="1" customWidth="1"/>
    <col min="9189" max="9190" width="15.25" style="24" customWidth="1"/>
    <col min="9191" max="9191" width="20.125" style="24" bestFit="1" customWidth="1"/>
    <col min="9192" max="9192" width="27.875" style="24" bestFit="1" customWidth="1"/>
    <col min="9193" max="9193" width="17.25" style="24" bestFit="1" customWidth="1"/>
    <col min="9194" max="9194" width="16.5" style="24" customWidth="1"/>
    <col min="9195" max="9195" width="15.5" style="24" customWidth="1"/>
    <col min="9196" max="9196" width="17.625" style="24" bestFit="1" customWidth="1"/>
    <col min="9197" max="9197" width="19.125" style="24" customWidth="1"/>
    <col min="9198" max="9426" width="9" style="24"/>
    <col min="9427" max="9427" width="6.375" style="24" customWidth="1"/>
    <col min="9428" max="9429" width="0" style="24" hidden="1" customWidth="1"/>
    <col min="9430" max="9430" width="8.5" style="24" customWidth="1"/>
    <col min="9431" max="9431" width="6" style="24" customWidth="1"/>
    <col min="9432" max="9432" width="32.5" style="24" customWidth="1"/>
    <col min="9433" max="9433" width="48.5" style="24" customWidth="1"/>
    <col min="9434" max="9434" width="26.5" style="24" customWidth="1"/>
    <col min="9435" max="9435" width="10.75" style="24" customWidth="1"/>
    <col min="9436" max="9437" width="24.25" style="24" customWidth="1"/>
    <col min="9438" max="9438" width="21.625" style="24" customWidth="1"/>
    <col min="9439" max="9439" width="19.75" style="24" customWidth="1"/>
    <col min="9440" max="9440" width="11.625" style="24" customWidth="1"/>
    <col min="9441" max="9441" width="21.875" style="24" customWidth="1"/>
    <col min="9442" max="9442" width="21.625" style="24" customWidth="1"/>
    <col min="9443" max="9443" width="24.75" style="24" customWidth="1"/>
    <col min="9444" max="9444" width="21.125" style="24" bestFit="1" customWidth="1"/>
    <col min="9445" max="9446" width="15.25" style="24" customWidth="1"/>
    <col min="9447" max="9447" width="20.125" style="24" bestFit="1" customWidth="1"/>
    <col min="9448" max="9448" width="27.875" style="24" bestFit="1" customWidth="1"/>
    <col min="9449" max="9449" width="17.25" style="24" bestFit="1" customWidth="1"/>
    <col min="9450" max="9450" width="16.5" style="24" customWidth="1"/>
    <col min="9451" max="9451" width="15.5" style="24" customWidth="1"/>
    <col min="9452" max="9452" width="17.625" style="24" bestFit="1" customWidth="1"/>
    <col min="9453" max="9453" width="19.125" style="24" customWidth="1"/>
    <col min="9454" max="9682" width="9" style="24"/>
    <col min="9683" max="9683" width="6.375" style="24" customWidth="1"/>
    <col min="9684" max="9685" width="0" style="24" hidden="1" customWidth="1"/>
    <col min="9686" max="9686" width="8.5" style="24" customWidth="1"/>
    <col min="9687" max="9687" width="6" style="24" customWidth="1"/>
    <col min="9688" max="9688" width="32.5" style="24" customWidth="1"/>
    <col min="9689" max="9689" width="48.5" style="24" customWidth="1"/>
    <col min="9690" max="9690" width="26.5" style="24" customWidth="1"/>
    <col min="9691" max="9691" width="10.75" style="24" customWidth="1"/>
    <col min="9692" max="9693" width="24.25" style="24" customWidth="1"/>
    <col min="9694" max="9694" width="21.625" style="24" customWidth="1"/>
    <col min="9695" max="9695" width="19.75" style="24" customWidth="1"/>
    <col min="9696" max="9696" width="11.625" style="24" customWidth="1"/>
    <col min="9697" max="9697" width="21.875" style="24" customWidth="1"/>
    <col min="9698" max="9698" width="21.625" style="24" customWidth="1"/>
    <col min="9699" max="9699" width="24.75" style="24" customWidth="1"/>
    <col min="9700" max="9700" width="21.125" style="24" bestFit="1" customWidth="1"/>
    <col min="9701" max="9702" width="15.25" style="24" customWidth="1"/>
    <col min="9703" max="9703" width="20.125" style="24" bestFit="1" customWidth="1"/>
    <col min="9704" max="9704" width="27.875" style="24" bestFit="1" customWidth="1"/>
    <col min="9705" max="9705" width="17.25" style="24" bestFit="1" customWidth="1"/>
    <col min="9706" max="9706" width="16.5" style="24" customWidth="1"/>
    <col min="9707" max="9707" width="15.5" style="24" customWidth="1"/>
    <col min="9708" max="9708" width="17.625" style="24" bestFit="1" customWidth="1"/>
    <col min="9709" max="9709" width="19.125" style="24" customWidth="1"/>
    <col min="9710" max="9938" width="9" style="24"/>
    <col min="9939" max="9939" width="6.375" style="24" customWidth="1"/>
    <col min="9940" max="9941" width="0" style="24" hidden="1" customWidth="1"/>
    <col min="9942" max="9942" width="8.5" style="24" customWidth="1"/>
    <col min="9943" max="9943" width="6" style="24" customWidth="1"/>
    <col min="9944" max="9944" width="32.5" style="24" customWidth="1"/>
    <col min="9945" max="9945" width="48.5" style="24" customWidth="1"/>
    <col min="9946" max="9946" width="26.5" style="24" customWidth="1"/>
    <col min="9947" max="9947" width="10.75" style="24" customWidth="1"/>
    <col min="9948" max="9949" width="24.25" style="24" customWidth="1"/>
    <col min="9950" max="9950" width="21.625" style="24" customWidth="1"/>
    <col min="9951" max="9951" width="19.75" style="24" customWidth="1"/>
    <col min="9952" max="9952" width="11.625" style="24" customWidth="1"/>
    <col min="9953" max="9953" width="21.875" style="24" customWidth="1"/>
    <col min="9954" max="9954" width="21.625" style="24" customWidth="1"/>
    <col min="9955" max="9955" width="24.75" style="24" customWidth="1"/>
    <col min="9956" max="9956" width="21.125" style="24" bestFit="1" customWidth="1"/>
    <col min="9957" max="9958" width="15.25" style="24" customWidth="1"/>
    <col min="9959" max="9959" width="20.125" style="24" bestFit="1" customWidth="1"/>
    <col min="9960" max="9960" width="27.875" style="24" bestFit="1" customWidth="1"/>
    <col min="9961" max="9961" width="17.25" style="24" bestFit="1" customWidth="1"/>
    <col min="9962" max="9962" width="16.5" style="24" customWidth="1"/>
    <col min="9963" max="9963" width="15.5" style="24" customWidth="1"/>
    <col min="9964" max="9964" width="17.625" style="24" bestFit="1" customWidth="1"/>
    <col min="9965" max="9965" width="19.125" style="24" customWidth="1"/>
    <col min="9966" max="10194" width="9" style="24"/>
    <col min="10195" max="10195" width="6.375" style="24" customWidth="1"/>
    <col min="10196" max="10197" width="0" style="24" hidden="1" customWidth="1"/>
    <col min="10198" max="10198" width="8.5" style="24" customWidth="1"/>
    <col min="10199" max="10199" width="6" style="24" customWidth="1"/>
    <col min="10200" max="10200" width="32.5" style="24" customWidth="1"/>
    <col min="10201" max="10201" width="48.5" style="24" customWidth="1"/>
    <col min="10202" max="10202" width="26.5" style="24" customWidth="1"/>
    <col min="10203" max="10203" width="10.75" style="24" customWidth="1"/>
    <col min="10204" max="10205" width="24.25" style="24" customWidth="1"/>
    <col min="10206" max="10206" width="21.625" style="24" customWidth="1"/>
    <col min="10207" max="10207" width="19.75" style="24" customWidth="1"/>
    <col min="10208" max="10208" width="11.625" style="24" customWidth="1"/>
    <col min="10209" max="10209" width="21.875" style="24" customWidth="1"/>
    <col min="10210" max="10210" width="21.625" style="24" customWidth="1"/>
    <col min="10211" max="10211" width="24.75" style="24" customWidth="1"/>
    <col min="10212" max="10212" width="21.125" style="24" bestFit="1" customWidth="1"/>
    <col min="10213" max="10214" width="15.25" style="24" customWidth="1"/>
    <col min="10215" max="10215" width="20.125" style="24" bestFit="1" customWidth="1"/>
    <col min="10216" max="10216" width="27.875" style="24" bestFit="1" customWidth="1"/>
    <col min="10217" max="10217" width="17.25" style="24" bestFit="1" customWidth="1"/>
    <col min="10218" max="10218" width="16.5" style="24" customWidth="1"/>
    <col min="10219" max="10219" width="15.5" style="24" customWidth="1"/>
    <col min="10220" max="10220" width="17.625" style="24" bestFit="1" customWidth="1"/>
    <col min="10221" max="10221" width="19.125" style="24" customWidth="1"/>
    <col min="10222" max="10450" width="9" style="24"/>
    <col min="10451" max="10451" width="6.375" style="24" customWidth="1"/>
    <col min="10452" max="10453" width="0" style="24" hidden="1" customWidth="1"/>
    <col min="10454" max="10454" width="8.5" style="24" customWidth="1"/>
    <col min="10455" max="10455" width="6" style="24" customWidth="1"/>
    <col min="10456" max="10456" width="32.5" style="24" customWidth="1"/>
    <col min="10457" max="10457" width="48.5" style="24" customWidth="1"/>
    <col min="10458" max="10458" width="26.5" style="24" customWidth="1"/>
    <col min="10459" max="10459" width="10.75" style="24" customWidth="1"/>
    <col min="10460" max="10461" width="24.25" style="24" customWidth="1"/>
    <col min="10462" max="10462" width="21.625" style="24" customWidth="1"/>
    <col min="10463" max="10463" width="19.75" style="24" customWidth="1"/>
    <col min="10464" max="10464" width="11.625" style="24" customWidth="1"/>
    <col min="10465" max="10465" width="21.875" style="24" customWidth="1"/>
    <col min="10466" max="10466" width="21.625" style="24" customWidth="1"/>
    <col min="10467" max="10467" width="24.75" style="24" customWidth="1"/>
    <col min="10468" max="10468" width="21.125" style="24" bestFit="1" customWidth="1"/>
    <col min="10469" max="10470" width="15.25" style="24" customWidth="1"/>
    <col min="10471" max="10471" width="20.125" style="24" bestFit="1" customWidth="1"/>
    <col min="10472" max="10472" width="27.875" style="24" bestFit="1" customWidth="1"/>
    <col min="10473" max="10473" width="17.25" style="24" bestFit="1" customWidth="1"/>
    <col min="10474" max="10474" width="16.5" style="24" customWidth="1"/>
    <col min="10475" max="10475" width="15.5" style="24" customWidth="1"/>
    <col min="10476" max="10476" width="17.625" style="24" bestFit="1" customWidth="1"/>
    <col min="10477" max="10477" width="19.125" style="24" customWidth="1"/>
    <col min="10478" max="10706" width="9" style="24"/>
    <col min="10707" max="10707" width="6.375" style="24" customWidth="1"/>
    <col min="10708" max="10709" width="0" style="24" hidden="1" customWidth="1"/>
    <col min="10710" max="10710" width="8.5" style="24" customWidth="1"/>
    <col min="10711" max="10711" width="6" style="24" customWidth="1"/>
    <col min="10712" max="10712" width="32.5" style="24" customWidth="1"/>
    <col min="10713" max="10713" width="48.5" style="24" customWidth="1"/>
    <col min="10714" max="10714" width="26.5" style="24" customWidth="1"/>
    <col min="10715" max="10715" width="10.75" style="24" customWidth="1"/>
    <col min="10716" max="10717" width="24.25" style="24" customWidth="1"/>
    <col min="10718" max="10718" width="21.625" style="24" customWidth="1"/>
    <col min="10719" max="10719" width="19.75" style="24" customWidth="1"/>
    <col min="10720" max="10720" width="11.625" style="24" customWidth="1"/>
    <col min="10721" max="10721" width="21.875" style="24" customWidth="1"/>
    <col min="10722" max="10722" width="21.625" style="24" customWidth="1"/>
    <col min="10723" max="10723" width="24.75" style="24" customWidth="1"/>
    <col min="10724" max="10724" width="21.125" style="24" bestFit="1" customWidth="1"/>
    <col min="10725" max="10726" width="15.25" style="24" customWidth="1"/>
    <col min="10727" max="10727" width="20.125" style="24" bestFit="1" customWidth="1"/>
    <col min="10728" max="10728" width="27.875" style="24" bestFit="1" customWidth="1"/>
    <col min="10729" max="10729" width="17.25" style="24" bestFit="1" customWidth="1"/>
    <col min="10730" max="10730" width="16.5" style="24" customWidth="1"/>
    <col min="10731" max="10731" width="15.5" style="24" customWidth="1"/>
    <col min="10732" max="10732" width="17.625" style="24" bestFit="1" customWidth="1"/>
    <col min="10733" max="10733" width="19.125" style="24" customWidth="1"/>
    <col min="10734" max="10962" width="9" style="24"/>
    <col min="10963" max="10963" width="6.375" style="24" customWidth="1"/>
    <col min="10964" max="10965" width="0" style="24" hidden="1" customWidth="1"/>
    <col min="10966" max="10966" width="8.5" style="24" customWidth="1"/>
    <col min="10967" max="10967" width="6" style="24" customWidth="1"/>
    <col min="10968" max="10968" width="32.5" style="24" customWidth="1"/>
    <col min="10969" max="10969" width="48.5" style="24" customWidth="1"/>
    <col min="10970" max="10970" width="26.5" style="24" customWidth="1"/>
    <col min="10971" max="10971" width="10.75" style="24" customWidth="1"/>
    <col min="10972" max="10973" width="24.25" style="24" customWidth="1"/>
    <col min="10974" max="10974" width="21.625" style="24" customWidth="1"/>
    <col min="10975" max="10975" width="19.75" style="24" customWidth="1"/>
    <col min="10976" max="10976" width="11.625" style="24" customWidth="1"/>
    <col min="10977" max="10977" width="21.875" style="24" customWidth="1"/>
    <col min="10978" max="10978" width="21.625" style="24" customWidth="1"/>
    <col min="10979" max="10979" width="24.75" style="24" customWidth="1"/>
    <col min="10980" max="10980" width="21.125" style="24" bestFit="1" customWidth="1"/>
    <col min="10981" max="10982" width="15.25" style="24" customWidth="1"/>
    <col min="10983" max="10983" width="20.125" style="24" bestFit="1" customWidth="1"/>
    <col min="10984" max="10984" width="27.875" style="24" bestFit="1" customWidth="1"/>
    <col min="10985" max="10985" width="17.25" style="24" bestFit="1" customWidth="1"/>
    <col min="10986" max="10986" width="16.5" style="24" customWidth="1"/>
    <col min="10987" max="10987" width="15.5" style="24" customWidth="1"/>
    <col min="10988" max="10988" width="17.625" style="24" bestFit="1" customWidth="1"/>
    <col min="10989" max="10989" width="19.125" style="24" customWidth="1"/>
    <col min="10990" max="11218" width="9" style="24"/>
    <col min="11219" max="11219" width="6.375" style="24" customWidth="1"/>
    <col min="11220" max="11221" width="0" style="24" hidden="1" customWidth="1"/>
    <col min="11222" max="11222" width="8.5" style="24" customWidth="1"/>
    <col min="11223" max="11223" width="6" style="24" customWidth="1"/>
    <col min="11224" max="11224" width="32.5" style="24" customWidth="1"/>
    <col min="11225" max="11225" width="48.5" style="24" customWidth="1"/>
    <col min="11226" max="11226" width="26.5" style="24" customWidth="1"/>
    <col min="11227" max="11227" width="10.75" style="24" customWidth="1"/>
    <col min="11228" max="11229" width="24.25" style="24" customWidth="1"/>
    <col min="11230" max="11230" width="21.625" style="24" customWidth="1"/>
    <col min="11231" max="11231" width="19.75" style="24" customWidth="1"/>
    <col min="11232" max="11232" width="11.625" style="24" customWidth="1"/>
    <col min="11233" max="11233" width="21.875" style="24" customWidth="1"/>
    <col min="11234" max="11234" width="21.625" style="24" customWidth="1"/>
    <col min="11235" max="11235" width="24.75" style="24" customWidth="1"/>
    <col min="11236" max="11236" width="21.125" style="24" bestFit="1" customWidth="1"/>
    <col min="11237" max="11238" width="15.25" style="24" customWidth="1"/>
    <col min="11239" max="11239" width="20.125" style="24" bestFit="1" customWidth="1"/>
    <col min="11240" max="11240" width="27.875" style="24" bestFit="1" customWidth="1"/>
    <col min="11241" max="11241" width="17.25" style="24" bestFit="1" customWidth="1"/>
    <col min="11242" max="11242" width="16.5" style="24" customWidth="1"/>
    <col min="11243" max="11243" width="15.5" style="24" customWidth="1"/>
    <col min="11244" max="11244" width="17.625" style="24" bestFit="1" customWidth="1"/>
    <col min="11245" max="11245" width="19.125" style="24" customWidth="1"/>
    <col min="11246" max="11474" width="9" style="24"/>
    <col min="11475" max="11475" width="6.375" style="24" customWidth="1"/>
    <col min="11476" max="11477" width="0" style="24" hidden="1" customWidth="1"/>
    <col min="11478" max="11478" width="8.5" style="24" customWidth="1"/>
    <col min="11479" max="11479" width="6" style="24" customWidth="1"/>
    <col min="11480" max="11480" width="32.5" style="24" customWidth="1"/>
    <col min="11481" max="11481" width="48.5" style="24" customWidth="1"/>
    <col min="11482" max="11482" width="26.5" style="24" customWidth="1"/>
    <col min="11483" max="11483" width="10.75" style="24" customWidth="1"/>
    <col min="11484" max="11485" width="24.25" style="24" customWidth="1"/>
    <col min="11486" max="11486" width="21.625" style="24" customWidth="1"/>
    <col min="11487" max="11487" width="19.75" style="24" customWidth="1"/>
    <col min="11488" max="11488" width="11.625" style="24" customWidth="1"/>
    <col min="11489" max="11489" width="21.875" style="24" customWidth="1"/>
    <col min="11490" max="11490" width="21.625" style="24" customWidth="1"/>
    <col min="11491" max="11491" width="24.75" style="24" customWidth="1"/>
    <col min="11492" max="11492" width="21.125" style="24" bestFit="1" customWidth="1"/>
    <col min="11493" max="11494" width="15.25" style="24" customWidth="1"/>
    <col min="11495" max="11495" width="20.125" style="24" bestFit="1" customWidth="1"/>
    <col min="11496" max="11496" width="27.875" style="24" bestFit="1" customWidth="1"/>
    <col min="11497" max="11497" width="17.25" style="24" bestFit="1" customWidth="1"/>
    <col min="11498" max="11498" width="16.5" style="24" customWidth="1"/>
    <col min="11499" max="11499" width="15.5" style="24" customWidth="1"/>
    <col min="11500" max="11500" width="17.625" style="24" bestFit="1" customWidth="1"/>
    <col min="11501" max="11501" width="19.125" style="24" customWidth="1"/>
    <col min="11502" max="11730" width="9" style="24"/>
    <col min="11731" max="11731" width="6.375" style="24" customWidth="1"/>
    <col min="11732" max="11733" width="0" style="24" hidden="1" customWidth="1"/>
    <col min="11734" max="11734" width="8.5" style="24" customWidth="1"/>
    <col min="11735" max="11735" width="6" style="24" customWidth="1"/>
    <col min="11736" max="11736" width="32.5" style="24" customWidth="1"/>
    <col min="11737" max="11737" width="48.5" style="24" customWidth="1"/>
    <col min="11738" max="11738" width="26.5" style="24" customWidth="1"/>
    <col min="11739" max="11739" width="10.75" style="24" customWidth="1"/>
    <col min="11740" max="11741" width="24.25" style="24" customWidth="1"/>
    <col min="11742" max="11742" width="21.625" style="24" customWidth="1"/>
    <col min="11743" max="11743" width="19.75" style="24" customWidth="1"/>
    <col min="11744" max="11744" width="11.625" style="24" customWidth="1"/>
    <col min="11745" max="11745" width="21.875" style="24" customWidth="1"/>
    <col min="11746" max="11746" width="21.625" style="24" customWidth="1"/>
    <col min="11747" max="11747" width="24.75" style="24" customWidth="1"/>
    <col min="11748" max="11748" width="21.125" style="24" bestFit="1" customWidth="1"/>
    <col min="11749" max="11750" width="15.25" style="24" customWidth="1"/>
    <col min="11751" max="11751" width="20.125" style="24" bestFit="1" customWidth="1"/>
    <col min="11752" max="11752" width="27.875" style="24" bestFit="1" customWidth="1"/>
    <col min="11753" max="11753" width="17.25" style="24" bestFit="1" customWidth="1"/>
    <col min="11754" max="11754" width="16.5" style="24" customWidth="1"/>
    <col min="11755" max="11755" width="15.5" style="24" customWidth="1"/>
    <col min="11756" max="11756" width="17.625" style="24" bestFit="1" customWidth="1"/>
    <col min="11757" max="11757" width="19.125" style="24" customWidth="1"/>
    <col min="11758" max="11986" width="9" style="24"/>
    <col min="11987" max="11987" width="6.375" style="24" customWidth="1"/>
    <col min="11988" max="11989" width="0" style="24" hidden="1" customWidth="1"/>
    <col min="11990" max="11990" width="8.5" style="24" customWidth="1"/>
    <col min="11991" max="11991" width="6" style="24" customWidth="1"/>
    <col min="11992" max="11992" width="32.5" style="24" customWidth="1"/>
    <col min="11993" max="11993" width="48.5" style="24" customWidth="1"/>
    <col min="11994" max="11994" width="26.5" style="24" customWidth="1"/>
    <col min="11995" max="11995" width="10.75" style="24" customWidth="1"/>
    <col min="11996" max="11997" width="24.25" style="24" customWidth="1"/>
    <col min="11998" max="11998" width="21.625" style="24" customWidth="1"/>
    <col min="11999" max="11999" width="19.75" style="24" customWidth="1"/>
    <col min="12000" max="12000" width="11.625" style="24" customWidth="1"/>
    <col min="12001" max="12001" width="21.875" style="24" customWidth="1"/>
    <col min="12002" max="12002" width="21.625" style="24" customWidth="1"/>
    <col min="12003" max="12003" width="24.75" style="24" customWidth="1"/>
    <col min="12004" max="12004" width="21.125" style="24" bestFit="1" customWidth="1"/>
    <col min="12005" max="12006" width="15.25" style="24" customWidth="1"/>
    <col min="12007" max="12007" width="20.125" style="24" bestFit="1" customWidth="1"/>
    <col min="12008" max="12008" width="27.875" style="24" bestFit="1" customWidth="1"/>
    <col min="12009" max="12009" width="17.25" style="24" bestFit="1" customWidth="1"/>
    <col min="12010" max="12010" width="16.5" style="24" customWidth="1"/>
    <col min="12011" max="12011" width="15.5" style="24" customWidth="1"/>
    <col min="12012" max="12012" width="17.625" style="24" bestFit="1" customWidth="1"/>
    <col min="12013" max="12013" width="19.125" style="24" customWidth="1"/>
    <col min="12014" max="12242" width="9" style="24"/>
    <col min="12243" max="12243" width="6.375" style="24" customWidth="1"/>
    <col min="12244" max="12245" width="0" style="24" hidden="1" customWidth="1"/>
    <col min="12246" max="12246" width="8.5" style="24" customWidth="1"/>
    <col min="12247" max="12247" width="6" style="24" customWidth="1"/>
    <col min="12248" max="12248" width="32.5" style="24" customWidth="1"/>
    <col min="12249" max="12249" width="48.5" style="24" customWidth="1"/>
    <col min="12250" max="12250" width="26.5" style="24" customWidth="1"/>
    <col min="12251" max="12251" width="10.75" style="24" customWidth="1"/>
    <col min="12252" max="12253" width="24.25" style="24" customWidth="1"/>
    <col min="12254" max="12254" width="21.625" style="24" customWidth="1"/>
    <col min="12255" max="12255" width="19.75" style="24" customWidth="1"/>
    <col min="12256" max="12256" width="11.625" style="24" customWidth="1"/>
    <col min="12257" max="12257" width="21.875" style="24" customWidth="1"/>
    <col min="12258" max="12258" width="21.625" style="24" customWidth="1"/>
    <col min="12259" max="12259" width="24.75" style="24" customWidth="1"/>
    <col min="12260" max="12260" width="21.125" style="24" bestFit="1" customWidth="1"/>
    <col min="12261" max="12262" width="15.25" style="24" customWidth="1"/>
    <col min="12263" max="12263" width="20.125" style="24" bestFit="1" customWidth="1"/>
    <col min="12264" max="12264" width="27.875" style="24" bestFit="1" customWidth="1"/>
    <col min="12265" max="12265" width="17.25" style="24" bestFit="1" customWidth="1"/>
    <col min="12266" max="12266" width="16.5" style="24" customWidth="1"/>
    <col min="12267" max="12267" width="15.5" style="24" customWidth="1"/>
    <col min="12268" max="12268" width="17.625" style="24" bestFit="1" customWidth="1"/>
    <col min="12269" max="12269" width="19.125" style="24" customWidth="1"/>
    <col min="12270" max="12498" width="9" style="24"/>
    <col min="12499" max="12499" width="6.375" style="24" customWidth="1"/>
    <col min="12500" max="12501" width="0" style="24" hidden="1" customWidth="1"/>
    <col min="12502" max="12502" width="8.5" style="24" customWidth="1"/>
    <col min="12503" max="12503" width="6" style="24" customWidth="1"/>
    <col min="12504" max="12504" width="32.5" style="24" customWidth="1"/>
    <col min="12505" max="12505" width="48.5" style="24" customWidth="1"/>
    <col min="12506" max="12506" width="26.5" style="24" customWidth="1"/>
    <col min="12507" max="12507" width="10.75" style="24" customWidth="1"/>
    <col min="12508" max="12509" width="24.25" style="24" customWidth="1"/>
    <col min="12510" max="12510" width="21.625" style="24" customWidth="1"/>
    <col min="12511" max="12511" width="19.75" style="24" customWidth="1"/>
    <col min="12512" max="12512" width="11.625" style="24" customWidth="1"/>
    <col min="12513" max="12513" width="21.875" style="24" customWidth="1"/>
    <col min="12514" max="12514" width="21.625" style="24" customWidth="1"/>
    <col min="12515" max="12515" width="24.75" style="24" customWidth="1"/>
    <col min="12516" max="12516" width="21.125" style="24" bestFit="1" customWidth="1"/>
    <col min="12517" max="12518" width="15.25" style="24" customWidth="1"/>
    <col min="12519" max="12519" width="20.125" style="24" bestFit="1" customWidth="1"/>
    <col min="12520" max="12520" width="27.875" style="24" bestFit="1" customWidth="1"/>
    <col min="12521" max="12521" width="17.25" style="24" bestFit="1" customWidth="1"/>
    <col min="12522" max="12522" width="16.5" style="24" customWidth="1"/>
    <col min="12523" max="12523" width="15.5" style="24" customWidth="1"/>
    <col min="12524" max="12524" width="17.625" style="24" bestFit="1" customWidth="1"/>
    <col min="12525" max="12525" width="19.125" style="24" customWidth="1"/>
    <col min="12526" max="12754" width="9" style="24"/>
    <col min="12755" max="12755" width="6.375" style="24" customWidth="1"/>
    <col min="12756" max="12757" width="0" style="24" hidden="1" customWidth="1"/>
    <col min="12758" max="12758" width="8.5" style="24" customWidth="1"/>
    <col min="12759" max="12759" width="6" style="24" customWidth="1"/>
    <col min="12760" max="12760" width="32.5" style="24" customWidth="1"/>
    <col min="12761" max="12761" width="48.5" style="24" customWidth="1"/>
    <col min="12762" max="12762" width="26.5" style="24" customWidth="1"/>
    <col min="12763" max="12763" width="10.75" style="24" customWidth="1"/>
    <col min="12764" max="12765" width="24.25" style="24" customWidth="1"/>
    <col min="12766" max="12766" width="21.625" style="24" customWidth="1"/>
    <col min="12767" max="12767" width="19.75" style="24" customWidth="1"/>
    <col min="12768" max="12768" width="11.625" style="24" customWidth="1"/>
    <col min="12769" max="12769" width="21.875" style="24" customWidth="1"/>
    <col min="12770" max="12770" width="21.625" style="24" customWidth="1"/>
    <col min="12771" max="12771" width="24.75" style="24" customWidth="1"/>
    <col min="12772" max="12772" width="21.125" style="24" bestFit="1" customWidth="1"/>
    <col min="12773" max="12774" width="15.25" style="24" customWidth="1"/>
    <col min="12775" max="12775" width="20.125" style="24" bestFit="1" customWidth="1"/>
    <col min="12776" max="12776" width="27.875" style="24" bestFit="1" customWidth="1"/>
    <col min="12777" max="12777" width="17.25" style="24" bestFit="1" customWidth="1"/>
    <col min="12778" max="12778" width="16.5" style="24" customWidth="1"/>
    <col min="12779" max="12779" width="15.5" style="24" customWidth="1"/>
    <col min="12780" max="12780" width="17.625" style="24" bestFit="1" customWidth="1"/>
    <col min="12781" max="12781" width="19.125" style="24" customWidth="1"/>
    <col min="12782" max="13010" width="9" style="24"/>
    <col min="13011" max="13011" width="6.375" style="24" customWidth="1"/>
    <col min="13012" max="13013" width="0" style="24" hidden="1" customWidth="1"/>
    <col min="13014" max="13014" width="8.5" style="24" customWidth="1"/>
    <col min="13015" max="13015" width="6" style="24" customWidth="1"/>
    <col min="13016" max="13016" width="32.5" style="24" customWidth="1"/>
    <col min="13017" max="13017" width="48.5" style="24" customWidth="1"/>
    <col min="13018" max="13018" width="26.5" style="24" customWidth="1"/>
    <col min="13019" max="13019" width="10.75" style="24" customWidth="1"/>
    <col min="13020" max="13021" width="24.25" style="24" customWidth="1"/>
    <col min="13022" max="13022" width="21.625" style="24" customWidth="1"/>
    <col min="13023" max="13023" width="19.75" style="24" customWidth="1"/>
    <col min="13024" max="13024" width="11.625" style="24" customWidth="1"/>
    <col min="13025" max="13025" width="21.875" style="24" customWidth="1"/>
    <col min="13026" max="13026" width="21.625" style="24" customWidth="1"/>
    <col min="13027" max="13027" width="24.75" style="24" customWidth="1"/>
    <col min="13028" max="13028" width="21.125" style="24" bestFit="1" customWidth="1"/>
    <col min="13029" max="13030" width="15.25" style="24" customWidth="1"/>
    <col min="13031" max="13031" width="20.125" style="24" bestFit="1" customWidth="1"/>
    <col min="13032" max="13032" width="27.875" style="24" bestFit="1" customWidth="1"/>
    <col min="13033" max="13033" width="17.25" style="24" bestFit="1" customWidth="1"/>
    <col min="13034" max="13034" width="16.5" style="24" customWidth="1"/>
    <col min="13035" max="13035" width="15.5" style="24" customWidth="1"/>
    <col min="13036" max="13036" width="17.625" style="24" bestFit="1" customWidth="1"/>
    <col min="13037" max="13037" width="19.125" style="24" customWidth="1"/>
    <col min="13038" max="13266" width="9" style="24"/>
    <col min="13267" max="13267" width="6.375" style="24" customWidth="1"/>
    <col min="13268" max="13269" width="0" style="24" hidden="1" customWidth="1"/>
    <col min="13270" max="13270" width="8.5" style="24" customWidth="1"/>
    <col min="13271" max="13271" width="6" style="24" customWidth="1"/>
    <col min="13272" max="13272" width="32.5" style="24" customWidth="1"/>
    <col min="13273" max="13273" width="48.5" style="24" customWidth="1"/>
    <col min="13274" max="13274" width="26.5" style="24" customWidth="1"/>
    <col min="13275" max="13275" width="10.75" style="24" customWidth="1"/>
    <col min="13276" max="13277" width="24.25" style="24" customWidth="1"/>
    <col min="13278" max="13278" width="21.625" style="24" customWidth="1"/>
    <col min="13279" max="13279" width="19.75" style="24" customWidth="1"/>
    <col min="13280" max="13280" width="11.625" style="24" customWidth="1"/>
    <col min="13281" max="13281" width="21.875" style="24" customWidth="1"/>
    <col min="13282" max="13282" width="21.625" style="24" customWidth="1"/>
    <col min="13283" max="13283" width="24.75" style="24" customWidth="1"/>
    <col min="13284" max="13284" width="21.125" style="24" bestFit="1" customWidth="1"/>
    <col min="13285" max="13286" width="15.25" style="24" customWidth="1"/>
    <col min="13287" max="13287" width="20.125" style="24" bestFit="1" customWidth="1"/>
    <col min="13288" max="13288" width="27.875" style="24" bestFit="1" customWidth="1"/>
    <col min="13289" max="13289" width="17.25" style="24" bestFit="1" customWidth="1"/>
    <col min="13290" max="13290" width="16.5" style="24" customWidth="1"/>
    <col min="13291" max="13291" width="15.5" style="24" customWidth="1"/>
    <col min="13292" max="13292" width="17.625" style="24" bestFit="1" customWidth="1"/>
    <col min="13293" max="13293" width="19.125" style="24" customWidth="1"/>
    <col min="13294" max="13522" width="9" style="24"/>
    <col min="13523" max="13523" width="6.375" style="24" customWidth="1"/>
    <col min="13524" max="13525" width="0" style="24" hidden="1" customWidth="1"/>
    <col min="13526" max="13526" width="8.5" style="24" customWidth="1"/>
    <col min="13527" max="13527" width="6" style="24" customWidth="1"/>
    <col min="13528" max="13528" width="32.5" style="24" customWidth="1"/>
    <col min="13529" max="13529" width="48.5" style="24" customWidth="1"/>
    <col min="13530" max="13530" width="26.5" style="24" customWidth="1"/>
    <col min="13531" max="13531" width="10.75" style="24" customWidth="1"/>
    <col min="13532" max="13533" width="24.25" style="24" customWidth="1"/>
    <col min="13534" max="13534" width="21.625" style="24" customWidth="1"/>
    <col min="13535" max="13535" width="19.75" style="24" customWidth="1"/>
    <col min="13536" max="13536" width="11.625" style="24" customWidth="1"/>
    <col min="13537" max="13537" width="21.875" style="24" customWidth="1"/>
    <col min="13538" max="13538" width="21.625" style="24" customWidth="1"/>
    <col min="13539" max="13539" width="24.75" style="24" customWidth="1"/>
    <col min="13540" max="13540" width="21.125" style="24" bestFit="1" customWidth="1"/>
    <col min="13541" max="13542" width="15.25" style="24" customWidth="1"/>
    <col min="13543" max="13543" width="20.125" style="24" bestFit="1" customWidth="1"/>
    <col min="13544" max="13544" width="27.875" style="24" bestFit="1" customWidth="1"/>
    <col min="13545" max="13545" width="17.25" style="24" bestFit="1" customWidth="1"/>
    <col min="13546" max="13546" width="16.5" style="24" customWidth="1"/>
    <col min="13547" max="13547" width="15.5" style="24" customWidth="1"/>
    <col min="13548" max="13548" width="17.625" style="24" bestFit="1" customWidth="1"/>
    <col min="13549" max="13549" width="19.125" style="24" customWidth="1"/>
    <col min="13550" max="13778" width="9" style="24"/>
    <col min="13779" max="13779" width="6.375" style="24" customWidth="1"/>
    <col min="13780" max="13781" width="0" style="24" hidden="1" customWidth="1"/>
    <col min="13782" max="13782" width="8.5" style="24" customWidth="1"/>
    <col min="13783" max="13783" width="6" style="24" customWidth="1"/>
    <col min="13784" max="13784" width="32.5" style="24" customWidth="1"/>
    <col min="13785" max="13785" width="48.5" style="24" customWidth="1"/>
    <col min="13786" max="13786" width="26.5" style="24" customWidth="1"/>
    <col min="13787" max="13787" width="10.75" style="24" customWidth="1"/>
    <col min="13788" max="13789" width="24.25" style="24" customWidth="1"/>
    <col min="13790" max="13790" width="21.625" style="24" customWidth="1"/>
    <col min="13791" max="13791" width="19.75" style="24" customWidth="1"/>
    <col min="13792" max="13792" width="11.625" style="24" customWidth="1"/>
    <col min="13793" max="13793" width="21.875" style="24" customWidth="1"/>
    <col min="13794" max="13794" width="21.625" style="24" customWidth="1"/>
    <col min="13795" max="13795" width="24.75" style="24" customWidth="1"/>
    <col min="13796" max="13796" width="21.125" style="24" bestFit="1" customWidth="1"/>
    <col min="13797" max="13798" width="15.25" style="24" customWidth="1"/>
    <col min="13799" max="13799" width="20.125" style="24" bestFit="1" customWidth="1"/>
    <col min="13800" max="13800" width="27.875" style="24" bestFit="1" customWidth="1"/>
    <col min="13801" max="13801" width="17.25" style="24" bestFit="1" customWidth="1"/>
    <col min="13802" max="13802" width="16.5" style="24" customWidth="1"/>
    <col min="13803" max="13803" width="15.5" style="24" customWidth="1"/>
    <col min="13804" max="13804" width="17.625" style="24" bestFit="1" customWidth="1"/>
    <col min="13805" max="13805" width="19.125" style="24" customWidth="1"/>
    <col min="13806" max="14034" width="9" style="24"/>
    <col min="14035" max="14035" width="6.375" style="24" customWidth="1"/>
    <col min="14036" max="14037" width="0" style="24" hidden="1" customWidth="1"/>
    <col min="14038" max="14038" width="8.5" style="24" customWidth="1"/>
    <col min="14039" max="14039" width="6" style="24" customWidth="1"/>
    <col min="14040" max="14040" width="32.5" style="24" customWidth="1"/>
    <col min="14041" max="14041" width="48.5" style="24" customWidth="1"/>
    <col min="14042" max="14042" width="26.5" style="24" customWidth="1"/>
    <col min="14043" max="14043" width="10.75" style="24" customWidth="1"/>
    <col min="14044" max="14045" width="24.25" style="24" customWidth="1"/>
    <col min="14046" max="14046" width="21.625" style="24" customWidth="1"/>
    <col min="14047" max="14047" width="19.75" style="24" customWidth="1"/>
    <col min="14048" max="14048" width="11.625" style="24" customWidth="1"/>
    <col min="14049" max="14049" width="21.875" style="24" customWidth="1"/>
    <col min="14050" max="14050" width="21.625" style="24" customWidth="1"/>
    <col min="14051" max="14051" width="24.75" style="24" customWidth="1"/>
    <col min="14052" max="14052" width="21.125" style="24" bestFit="1" customWidth="1"/>
    <col min="14053" max="14054" width="15.25" style="24" customWidth="1"/>
    <col min="14055" max="14055" width="20.125" style="24" bestFit="1" customWidth="1"/>
    <col min="14056" max="14056" width="27.875" style="24" bestFit="1" customWidth="1"/>
    <col min="14057" max="14057" width="17.25" style="24" bestFit="1" customWidth="1"/>
    <col min="14058" max="14058" width="16.5" style="24" customWidth="1"/>
    <col min="14059" max="14059" width="15.5" style="24" customWidth="1"/>
    <col min="14060" max="14060" width="17.625" style="24" bestFit="1" customWidth="1"/>
    <col min="14061" max="14061" width="19.125" style="24" customWidth="1"/>
    <col min="14062" max="14290" width="9" style="24"/>
    <col min="14291" max="14291" width="6.375" style="24" customWidth="1"/>
    <col min="14292" max="14293" width="0" style="24" hidden="1" customWidth="1"/>
    <col min="14294" max="14294" width="8.5" style="24" customWidth="1"/>
    <col min="14295" max="14295" width="6" style="24" customWidth="1"/>
    <col min="14296" max="14296" width="32.5" style="24" customWidth="1"/>
    <col min="14297" max="14297" width="48.5" style="24" customWidth="1"/>
    <col min="14298" max="14298" width="26.5" style="24" customWidth="1"/>
    <col min="14299" max="14299" width="10.75" style="24" customWidth="1"/>
    <col min="14300" max="14301" width="24.25" style="24" customWidth="1"/>
    <col min="14302" max="14302" width="21.625" style="24" customWidth="1"/>
    <col min="14303" max="14303" width="19.75" style="24" customWidth="1"/>
    <col min="14304" max="14304" width="11.625" style="24" customWidth="1"/>
    <col min="14305" max="14305" width="21.875" style="24" customWidth="1"/>
    <col min="14306" max="14306" width="21.625" style="24" customWidth="1"/>
    <col min="14307" max="14307" width="24.75" style="24" customWidth="1"/>
    <col min="14308" max="14308" width="21.125" style="24" bestFit="1" customWidth="1"/>
    <col min="14309" max="14310" width="15.25" style="24" customWidth="1"/>
    <col min="14311" max="14311" width="20.125" style="24" bestFit="1" customWidth="1"/>
    <col min="14312" max="14312" width="27.875" style="24" bestFit="1" customWidth="1"/>
    <col min="14313" max="14313" width="17.25" style="24" bestFit="1" customWidth="1"/>
    <col min="14314" max="14314" width="16.5" style="24" customWidth="1"/>
    <col min="14315" max="14315" width="15.5" style="24" customWidth="1"/>
    <col min="14316" max="14316" width="17.625" style="24" bestFit="1" customWidth="1"/>
    <col min="14317" max="14317" width="19.125" style="24" customWidth="1"/>
    <col min="14318" max="14546" width="9" style="24"/>
    <col min="14547" max="14547" width="6.375" style="24" customWidth="1"/>
    <col min="14548" max="14549" width="0" style="24" hidden="1" customWidth="1"/>
    <col min="14550" max="14550" width="8.5" style="24" customWidth="1"/>
    <col min="14551" max="14551" width="6" style="24" customWidth="1"/>
    <col min="14552" max="14552" width="32.5" style="24" customWidth="1"/>
    <col min="14553" max="14553" width="48.5" style="24" customWidth="1"/>
    <col min="14554" max="14554" width="26.5" style="24" customWidth="1"/>
    <col min="14555" max="14555" width="10.75" style="24" customWidth="1"/>
    <col min="14556" max="14557" width="24.25" style="24" customWidth="1"/>
    <col min="14558" max="14558" width="21.625" style="24" customWidth="1"/>
    <col min="14559" max="14559" width="19.75" style="24" customWidth="1"/>
    <col min="14560" max="14560" width="11.625" style="24" customWidth="1"/>
    <col min="14561" max="14561" width="21.875" style="24" customWidth="1"/>
    <col min="14562" max="14562" width="21.625" style="24" customWidth="1"/>
    <col min="14563" max="14563" width="24.75" style="24" customWidth="1"/>
    <col min="14564" max="14564" width="21.125" style="24" bestFit="1" customWidth="1"/>
    <col min="14565" max="14566" width="15.25" style="24" customWidth="1"/>
    <col min="14567" max="14567" width="20.125" style="24" bestFit="1" customWidth="1"/>
    <col min="14568" max="14568" width="27.875" style="24" bestFit="1" customWidth="1"/>
    <col min="14569" max="14569" width="17.25" style="24" bestFit="1" customWidth="1"/>
    <col min="14570" max="14570" width="16.5" style="24" customWidth="1"/>
    <col min="14571" max="14571" width="15.5" style="24" customWidth="1"/>
    <col min="14572" max="14572" width="17.625" style="24" bestFit="1" customWidth="1"/>
    <col min="14573" max="14573" width="19.125" style="24" customWidth="1"/>
    <col min="14574" max="14802" width="9" style="24"/>
    <col min="14803" max="14803" width="6.375" style="24" customWidth="1"/>
    <col min="14804" max="14805" width="0" style="24" hidden="1" customWidth="1"/>
    <col min="14806" max="14806" width="8.5" style="24" customWidth="1"/>
    <col min="14807" max="14807" width="6" style="24" customWidth="1"/>
    <col min="14808" max="14808" width="32.5" style="24" customWidth="1"/>
    <col min="14809" max="14809" width="48.5" style="24" customWidth="1"/>
    <col min="14810" max="14810" width="26.5" style="24" customWidth="1"/>
    <col min="14811" max="14811" width="10.75" style="24" customWidth="1"/>
    <col min="14812" max="14813" width="24.25" style="24" customWidth="1"/>
    <col min="14814" max="14814" width="21.625" style="24" customWidth="1"/>
    <col min="14815" max="14815" width="19.75" style="24" customWidth="1"/>
    <col min="14816" max="14816" width="11.625" style="24" customWidth="1"/>
    <col min="14817" max="14817" width="21.875" style="24" customWidth="1"/>
    <col min="14818" max="14818" width="21.625" style="24" customWidth="1"/>
    <col min="14819" max="14819" width="24.75" style="24" customWidth="1"/>
    <col min="14820" max="14820" width="21.125" style="24" bestFit="1" customWidth="1"/>
    <col min="14821" max="14822" width="15.25" style="24" customWidth="1"/>
    <col min="14823" max="14823" width="20.125" style="24" bestFit="1" customWidth="1"/>
    <col min="14824" max="14824" width="27.875" style="24" bestFit="1" customWidth="1"/>
    <col min="14825" max="14825" width="17.25" style="24" bestFit="1" customWidth="1"/>
    <col min="14826" max="14826" width="16.5" style="24" customWidth="1"/>
    <col min="14827" max="14827" width="15.5" style="24" customWidth="1"/>
    <col min="14828" max="14828" width="17.625" style="24" bestFit="1" customWidth="1"/>
    <col min="14829" max="14829" width="19.125" style="24" customWidth="1"/>
    <col min="14830" max="15058" width="9" style="24"/>
    <col min="15059" max="15059" width="6.375" style="24" customWidth="1"/>
    <col min="15060" max="15061" width="0" style="24" hidden="1" customWidth="1"/>
    <col min="15062" max="15062" width="8.5" style="24" customWidth="1"/>
    <col min="15063" max="15063" width="6" style="24" customWidth="1"/>
    <col min="15064" max="15064" width="32.5" style="24" customWidth="1"/>
    <col min="15065" max="15065" width="48.5" style="24" customWidth="1"/>
    <col min="15066" max="15066" width="26.5" style="24" customWidth="1"/>
    <col min="15067" max="15067" width="10.75" style="24" customWidth="1"/>
    <col min="15068" max="15069" width="24.25" style="24" customWidth="1"/>
    <col min="15070" max="15070" width="21.625" style="24" customWidth="1"/>
    <col min="15071" max="15071" width="19.75" style="24" customWidth="1"/>
    <col min="15072" max="15072" width="11.625" style="24" customWidth="1"/>
    <col min="15073" max="15073" width="21.875" style="24" customWidth="1"/>
    <col min="15074" max="15074" width="21.625" style="24" customWidth="1"/>
    <col min="15075" max="15075" width="24.75" style="24" customWidth="1"/>
    <col min="15076" max="15076" width="21.125" style="24" bestFit="1" customWidth="1"/>
    <col min="15077" max="15078" width="15.25" style="24" customWidth="1"/>
    <col min="15079" max="15079" width="20.125" style="24" bestFit="1" customWidth="1"/>
    <col min="15080" max="15080" width="27.875" style="24" bestFit="1" customWidth="1"/>
    <col min="15081" max="15081" width="17.25" style="24" bestFit="1" customWidth="1"/>
    <col min="15082" max="15082" width="16.5" style="24" customWidth="1"/>
    <col min="15083" max="15083" width="15.5" style="24" customWidth="1"/>
    <col min="15084" max="15084" width="17.625" style="24" bestFit="1" customWidth="1"/>
    <col min="15085" max="15085" width="19.125" style="24" customWidth="1"/>
    <col min="15086" max="15314" width="9" style="24"/>
    <col min="15315" max="15315" width="6.375" style="24" customWidth="1"/>
    <col min="15316" max="15317" width="0" style="24" hidden="1" customWidth="1"/>
    <col min="15318" max="15318" width="8.5" style="24" customWidth="1"/>
    <col min="15319" max="15319" width="6" style="24" customWidth="1"/>
    <col min="15320" max="15320" width="32.5" style="24" customWidth="1"/>
    <col min="15321" max="15321" width="48.5" style="24" customWidth="1"/>
    <col min="15322" max="15322" width="26.5" style="24" customWidth="1"/>
    <col min="15323" max="15323" width="10.75" style="24" customWidth="1"/>
    <col min="15324" max="15325" width="24.25" style="24" customWidth="1"/>
    <col min="15326" max="15326" width="21.625" style="24" customWidth="1"/>
    <col min="15327" max="15327" width="19.75" style="24" customWidth="1"/>
    <col min="15328" max="15328" width="11.625" style="24" customWidth="1"/>
    <col min="15329" max="15329" width="21.875" style="24" customWidth="1"/>
    <col min="15330" max="15330" width="21.625" style="24" customWidth="1"/>
    <col min="15331" max="15331" width="24.75" style="24" customWidth="1"/>
    <col min="15332" max="15332" width="21.125" style="24" bestFit="1" customWidth="1"/>
    <col min="15333" max="15334" width="15.25" style="24" customWidth="1"/>
    <col min="15335" max="15335" width="20.125" style="24" bestFit="1" customWidth="1"/>
    <col min="15336" max="15336" width="27.875" style="24" bestFit="1" customWidth="1"/>
    <col min="15337" max="15337" width="17.25" style="24" bestFit="1" customWidth="1"/>
    <col min="15338" max="15338" width="16.5" style="24" customWidth="1"/>
    <col min="15339" max="15339" width="15.5" style="24" customWidth="1"/>
    <col min="15340" max="15340" width="17.625" style="24" bestFit="1" customWidth="1"/>
    <col min="15341" max="15341" width="19.125" style="24" customWidth="1"/>
    <col min="15342" max="15570" width="9" style="24"/>
    <col min="15571" max="15571" width="6.375" style="24" customWidth="1"/>
    <col min="15572" max="15573" width="0" style="24" hidden="1" customWidth="1"/>
    <col min="15574" max="15574" width="8.5" style="24" customWidth="1"/>
    <col min="15575" max="15575" width="6" style="24" customWidth="1"/>
    <col min="15576" max="15576" width="32.5" style="24" customWidth="1"/>
    <col min="15577" max="15577" width="48.5" style="24" customWidth="1"/>
    <col min="15578" max="15578" width="26.5" style="24" customWidth="1"/>
    <col min="15579" max="15579" width="10.75" style="24" customWidth="1"/>
    <col min="15580" max="15581" width="24.25" style="24" customWidth="1"/>
    <col min="15582" max="15582" width="21.625" style="24" customWidth="1"/>
    <col min="15583" max="15583" width="19.75" style="24" customWidth="1"/>
    <col min="15584" max="15584" width="11.625" style="24" customWidth="1"/>
    <col min="15585" max="15585" width="21.875" style="24" customWidth="1"/>
    <col min="15586" max="15586" width="21.625" style="24" customWidth="1"/>
    <col min="15587" max="15587" width="24.75" style="24" customWidth="1"/>
    <col min="15588" max="15588" width="21.125" style="24" bestFit="1" customWidth="1"/>
    <col min="15589" max="15590" width="15.25" style="24" customWidth="1"/>
    <col min="15591" max="15591" width="20.125" style="24" bestFit="1" customWidth="1"/>
    <col min="15592" max="15592" width="27.875" style="24" bestFit="1" customWidth="1"/>
    <col min="15593" max="15593" width="17.25" style="24" bestFit="1" customWidth="1"/>
    <col min="15594" max="15594" width="16.5" style="24" customWidth="1"/>
    <col min="15595" max="15595" width="15.5" style="24" customWidth="1"/>
    <col min="15596" max="15596" width="17.625" style="24" bestFit="1" customWidth="1"/>
    <col min="15597" max="15597" width="19.125" style="24" customWidth="1"/>
    <col min="15598" max="15826" width="9" style="24"/>
    <col min="15827" max="15827" width="6.375" style="24" customWidth="1"/>
    <col min="15828" max="15829" width="0" style="24" hidden="1" customWidth="1"/>
    <col min="15830" max="15830" width="8.5" style="24" customWidth="1"/>
    <col min="15831" max="15831" width="6" style="24" customWidth="1"/>
    <col min="15832" max="15832" width="32.5" style="24" customWidth="1"/>
    <col min="15833" max="15833" width="48.5" style="24" customWidth="1"/>
    <col min="15834" max="15834" width="26.5" style="24" customWidth="1"/>
    <col min="15835" max="15835" width="10.75" style="24" customWidth="1"/>
    <col min="15836" max="15837" width="24.25" style="24" customWidth="1"/>
    <col min="15838" max="15838" width="21.625" style="24" customWidth="1"/>
    <col min="15839" max="15839" width="19.75" style="24" customWidth="1"/>
    <col min="15840" max="15840" width="11.625" style="24" customWidth="1"/>
    <col min="15841" max="15841" width="21.875" style="24" customWidth="1"/>
    <col min="15842" max="15842" width="21.625" style="24" customWidth="1"/>
    <col min="15843" max="15843" width="24.75" style="24" customWidth="1"/>
    <col min="15844" max="15844" width="21.125" style="24" bestFit="1" customWidth="1"/>
    <col min="15845" max="15846" width="15.25" style="24" customWidth="1"/>
    <col min="15847" max="15847" width="20.125" style="24" bestFit="1" customWidth="1"/>
    <col min="15848" max="15848" width="27.875" style="24" bestFit="1" customWidth="1"/>
    <col min="15849" max="15849" width="17.25" style="24" bestFit="1" customWidth="1"/>
    <col min="15850" max="15850" width="16.5" style="24" customWidth="1"/>
    <col min="15851" max="15851" width="15.5" style="24" customWidth="1"/>
    <col min="15852" max="15852" width="17.625" style="24" bestFit="1" customWidth="1"/>
    <col min="15853" max="15853" width="19.125" style="24" customWidth="1"/>
    <col min="15854" max="16082" width="9" style="24"/>
    <col min="16083" max="16083" width="6.375" style="24" customWidth="1"/>
    <col min="16084" max="16085" width="0" style="24" hidden="1" customWidth="1"/>
    <col min="16086" max="16086" width="8.5" style="24" customWidth="1"/>
    <col min="16087" max="16087" width="6" style="24" customWidth="1"/>
    <col min="16088" max="16088" width="32.5" style="24" customWidth="1"/>
    <col min="16089" max="16089" width="48.5" style="24" customWidth="1"/>
    <col min="16090" max="16090" width="26.5" style="24" customWidth="1"/>
    <col min="16091" max="16091" width="10.75" style="24" customWidth="1"/>
    <col min="16092" max="16093" width="24.25" style="24" customWidth="1"/>
    <col min="16094" max="16094" width="21.625" style="24" customWidth="1"/>
    <col min="16095" max="16095" width="19.75" style="24" customWidth="1"/>
    <col min="16096" max="16096" width="11.625" style="24" customWidth="1"/>
    <col min="16097" max="16097" width="21.875" style="24" customWidth="1"/>
    <col min="16098" max="16098" width="21.625" style="24" customWidth="1"/>
    <col min="16099" max="16099" width="24.75" style="24" customWidth="1"/>
    <col min="16100" max="16100" width="21.125" style="24" bestFit="1" customWidth="1"/>
    <col min="16101" max="16102" width="15.25" style="24" customWidth="1"/>
    <col min="16103" max="16103" width="20.125" style="24" bestFit="1" customWidth="1"/>
    <col min="16104" max="16104" width="27.875" style="24" bestFit="1" customWidth="1"/>
    <col min="16105" max="16105" width="17.25" style="24" bestFit="1" customWidth="1"/>
    <col min="16106" max="16106" width="16.5" style="24" customWidth="1"/>
    <col min="16107" max="16107" width="15.5" style="24" customWidth="1"/>
    <col min="16108" max="16108" width="17.625" style="24" bestFit="1" customWidth="1"/>
    <col min="16109" max="16109" width="19.125" style="24" customWidth="1"/>
    <col min="16110" max="16384" width="9" style="24"/>
  </cols>
  <sheetData>
    <row r="1" spans="1:65" ht="45.75" thickBot="1">
      <c r="A1" s="17" t="s">
        <v>233</v>
      </c>
    </row>
    <row r="2" spans="1:65" s="31" customFormat="1" ht="87.75" customHeight="1" thickBot="1">
      <c r="A2" s="30"/>
      <c r="B2" s="30"/>
      <c r="C2" s="16"/>
      <c r="D2" s="16"/>
      <c r="E2" s="304" t="s">
        <v>307</v>
      </c>
      <c r="F2" s="305"/>
      <c r="G2" s="305"/>
      <c r="H2" s="305"/>
      <c r="I2" s="305"/>
      <c r="J2" s="305"/>
      <c r="K2" s="305"/>
      <c r="L2" s="305"/>
      <c r="M2" s="305"/>
      <c r="N2" s="305"/>
      <c r="O2" s="305"/>
      <c r="P2" s="305"/>
      <c r="Q2" s="305"/>
      <c r="R2" s="305"/>
      <c r="S2" s="305"/>
      <c r="T2" s="305"/>
      <c r="U2" s="305"/>
      <c r="V2" s="305"/>
      <c r="W2" s="305"/>
      <c r="X2" s="305"/>
      <c r="Y2" s="305"/>
      <c r="Z2" s="306"/>
      <c r="AA2" s="89"/>
      <c r="AB2" s="89"/>
      <c r="AC2" s="89"/>
      <c r="AD2" s="89"/>
      <c r="AE2" s="89"/>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row>
    <row r="3" spans="1:65" s="34" customFormat="1" ht="102.75" customHeight="1" thickBot="1">
      <c r="A3" s="32"/>
      <c r="B3" s="32"/>
      <c r="C3" s="33"/>
      <c r="D3" s="33"/>
      <c r="E3" s="38" t="s">
        <v>0</v>
      </c>
      <c r="F3" s="38" t="s">
        <v>1</v>
      </c>
      <c r="G3" s="38" t="s">
        <v>2</v>
      </c>
      <c r="H3" s="38" t="s">
        <v>3</v>
      </c>
      <c r="I3" s="39" t="s">
        <v>4</v>
      </c>
      <c r="J3" s="64" t="s">
        <v>282</v>
      </c>
      <c r="K3" s="39" t="s">
        <v>306</v>
      </c>
      <c r="L3" s="39" t="s">
        <v>5</v>
      </c>
      <c r="M3" s="39" t="s">
        <v>6</v>
      </c>
      <c r="N3" s="39" t="s">
        <v>7</v>
      </c>
      <c r="O3" s="39" t="s">
        <v>8</v>
      </c>
      <c r="P3" s="40" t="s">
        <v>9</v>
      </c>
      <c r="Q3" s="40" t="s">
        <v>10</v>
      </c>
      <c r="R3" s="40" t="s">
        <v>278</v>
      </c>
      <c r="S3" s="41" t="s">
        <v>243</v>
      </c>
      <c r="T3" s="41" t="s">
        <v>11</v>
      </c>
      <c r="U3" s="41" t="s">
        <v>12</v>
      </c>
      <c r="V3" s="41" t="s">
        <v>13</v>
      </c>
      <c r="W3" s="41" t="s">
        <v>14</v>
      </c>
      <c r="X3" s="41" t="s">
        <v>15</v>
      </c>
      <c r="Y3" s="41" t="s">
        <v>16</v>
      </c>
      <c r="Z3" s="41" t="s">
        <v>17</v>
      </c>
      <c r="AA3" s="89"/>
      <c r="AB3" s="89"/>
      <c r="AC3" s="89"/>
      <c r="AD3" s="89"/>
      <c r="AE3" s="89"/>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row>
    <row r="4" spans="1:65" s="42" customFormat="1" ht="50.25" customHeight="1" thickBot="1">
      <c r="A4" s="17"/>
      <c r="B4" s="17"/>
      <c r="C4" s="16"/>
      <c r="D4" s="16"/>
      <c r="E4" s="43">
        <v>1</v>
      </c>
      <c r="F4" s="44" t="s">
        <v>18</v>
      </c>
      <c r="G4" s="61" t="s">
        <v>19</v>
      </c>
      <c r="H4" s="45" t="s">
        <v>20</v>
      </c>
      <c r="I4" s="46">
        <v>19.5</v>
      </c>
      <c r="J4" s="47">
        <v>4074640.2277819999</v>
      </c>
      <c r="K4" s="47">
        <v>2714131.8844770002</v>
      </c>
      <c r="L4" s="48" t="s">
        <v>21</v>
      </c>
      <c r="M4" s="48">
        <v>74</v>
      </c>
      <c r="N4" s="49">
        <v>2702651</v>
      </c>
      <c r="O4" s="237">
        <v>4000000</v>
      </c>
      <c r="P4" s="238">
        <v>1004248</v>
      </c>
      <c r="Q4" s="216">
        <v>1.78</v>
      </c>
      <c r="R4" s="216">
        <v>5.37</v>
      </c>
      <c r="S4" s="216">
        <v>12.38</v>
      </c>
      <c r="T4" s="216">
        <v>22.22</v>
      </c>
      <c r="U4" s="216">
        <v>116.57</v>
      </c>
      <c r="V4" s="217">
        <v>3208</v>
      </c>
      <c r="W4" s="218">
        <v>81</v>
      </c>
      <c r="X4" s="217">
        <v>34</v>
      </c>
      <c r="Y4" s="218">
        <v>19</v>
      </c>
      <c r="Z4" s="217">
        <v>3242</v>
      </c>
      <c r="AA4" s="37">
        <f>K4/$K$32</f>
        <v>0.11106207226466606</v>
      </c>
      <c r="AB4" s="37">
        <f>W4*AA4</f>
        <v>8.9960278534379512</v>
      </c>
      <c r="AC4" s="37">
        <f t="shared" ref="AC4:AC31" si="0">K4/$K$113</f>
        <v>8.546128087151518E-2</v>
      </c>
      <c r="AD4" s="37">
        <f>AC4*W4</f>
        <v>6.92236375059273</v>
      </c>
      <c r="AE4" s="3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row>
    <row r="5" spans="1:65" s="17" customFormat="1" ht="50.25" customHeight="1" thickBot="1">
      <c r="C5" s="16"/>
      <c r="D5" s="16"/>
      <c r="E5" s="1">
        <v>2</v>
      </c>
      <c r="F5" s="11" t="s">
        <v>38</v>
      </c>
      <c r="G5" s="7" t="s">
        <v>27</v>
      </c>
      <c r="H5" s="12" t="s">
        <v>20</v>
      </c>
      <c r="I5" s="3">
        <v>19</v>
      </c>
      <c r="J5" s="13">
        <v>358298.18226199999</v>
      </c>
      <c r="K5" s="13">
        <v>1041858.2135599999</v>
      </c>
      <c r="L5" s="4" t="s">
        <v>39</v>
      </c>
      <c r="M5" s="4">
        <v>55</v>
      </c>
      <c r="N5" s="14">
        <v>996946</v>
      </c>
      <c r="O5" s="239">
        <v>500000</v>
      </c>
      <c r="P5" s="240">
        <v>1045050</v>
      </c>
      <c r="Q5" s="219">
        <v>2.38</v>
      </c>
      <c r="R5" s="219">
        <v>6.47</v>
      </c>
      <c r="S5" s="219">
        <v>9.7799999999999994</v>
      </c>
      <c r="T5" s="219">
        <v>19.09</v>
      </c>
      <c r="U5" s="219">
        <v>167.69</v>
      </c>
      <c r="V5" s="220">
        <v>550</v>
      </c>
      <c r="W5" s="221">
        <v>73</v>
      </c>
      <c r="X5" s="220">
        <v>24</v>
      </c>
      <c r="Y5" s="221">
        <v>27</v>
      </c>
      <c r="Z5" s="220">
        <v>574</v>
      </c>
      <c r="AA5" s="37">
        <f t="shared" ref="AA5:AA31" si="1">K5/$K$32</f>
        <v>4.2632759618545041E-2</v>
      </c>
      <c r="AB5" s="37">
        <f t="shared" ref="AB5:AB31" si="2">W5*AA5</f>
        <v>3.1121914521537879</v>
      </c>
      <c r="AC5" s="37">
        <f t="shared" si="0"/>
        <v>3.2805530905327944E-2</v>
      </c>
      <c r="AD5" s="37">
        <f t="shared" ref="AD5:AD68" si="3">AC5*W5</f>
        <v>2.3948037560889399</v>
      </c>
      <c r="AE5" s="37"/>
    </row>
    <row r="6" spans="1:65" s="42" customFormat="1" ht="50.25" customHeight="1" thickBot="1">
      <c r="A6" s="17"/>
      <c r="B6" s="17"/>
      <c r="C6" s="16"/>
      <c r="D6" s="16"/>
      <c r="E6" s="43">
        <v>3</v>
      </c>
      <c r="F6" s="44" t="s">
        <v>22</v>
      </c>
      <c r="G6" s="61" t="s">
        <v>23</v>
      </c>
      <c r="H6" s="45" t="s">
        <v>24</v>
      </c>
      <c r="I6" s="46">
        <v>20</v>
      </c>
      <c r="J6" s="47">
        <v>188378.97900399999</v>
      </c>
      <c r="K6" s="47">
        <v>183830.07044499999</v>
      </c>
      <c r="L6" s="48" t="s">
        <v>25</v>
      </c>
      <c r="M6" s="48">
        <v>51</v>
      </c>
      <c r="N6" s="49">
        <v>172515</v>
      </c>
      <c r="O6" s="237">
        <v>500000</v>
      </c>
      <c r="P6" s="238">
        <v>1065588</v>
      </c>
      <c r="Q6" s="216">
        <v>6.02</v>
      </c>
      <c r="R6" s="216">
        <v>9.77</v>
      </c>
      <c r="S6" s="216">
        <v>17.88</v>
      </c>
      <c r="T6" s="216">
        <v>25.21</v>
      </c>
      <c r="U6" s="216">
        <v>112.65</v>
      </c>
      <c r="V6" s="217">
        <v>10</v>
      </c>
      <c r="W6" s="218">
        <v>0</v>
      </c>
      <c r="X6" s="217">
        <v>4</v>
      </c>
      <c r="Y6" s="218">
        <v>100</v>
      </c>
      <c r="Z6" s="217">
        <v>14</v>
      </c>
      <c r="AA6" s="37">
        <f t="shared" si="1"/>
        <v>7.5223126351928954E-3</v>
      </c>
      <c r="AB6" s="37">
        <f t="shared" si="2"/>
        <v>0</v>
      </c>
      <c r="AC6" s="37">
        <f t="shared" si="0"/>
        <v>5.7883529436366619E-3</v>
      </c>
      <c r="AD6" s="37">
        <f t="shared" si="3"/>
        <v>0</v>
      </c>
      <c r="AE6" s="3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row>
    <row r="7" spans="1:65" s="17" customFormat="1" ht="50.25" customHeight="1" thickBot="1">
      <c r="C7" s="16"/>
      <c r="D7" s="16"/>
      <c r="E7" s="1">
        <v>4</v>
      </c>
      <c r="F7" s="15" t="s">
        <v>26</v>
      </c>
      <c r="G7" s="7" t="s">
        <v>27</v>
      </c>
      <c r="H7" s="12" t="s">
        <v>20</v>
      </c>
      <c r="I7" s="3">
        <v>20</v>
      </c>
      <c r="J7" s="13">
        <v>606529.38334299996</v>
      </c>
      <c r="K7" s="13">
        <v>430820.05596799997</v>
      </c>
      <c r="L7" s="4" t="s">
        <v>28</v>
      </c>
      <c r="M7" s="4">
        <v>44</v>
      </c>
      <c r="N7" s="14">
        <v>416839</v>
      </c>
      <c r="O7" s="239">
        <v>2000000</v>
      </c>
      <c r="P7" s="240">
        <v>1033541</v>
      </c>
      <c r="Q7" s="219">
        <v>2</v>
      </c>
      <c r="R7" s="219">
        <v>5.46</v>
      </c>
      <c r="S7" s="219">
        <v>12.83</v>
      </c>
      <c r="T7" s="219">
        <v>20.49</v>
      </c>
      <c r="U7" s="219">
        <v>74.38</v>
      </c>
      <c r="V7" s="220">
        <v>1301</v>
      </c>
      <c r="W7" s="221">
        <v>86</v>
      </c>
      <c r="X7" s="220">
        <v>9</v>
      </c>
      <c r="Y7" s="221">
        <v>14</v>
      </c>
      <c r="Z7" s="220">
        <v>1310</v>
      </c>
      <c r="AA7" s="37">
        <f t="shared" si="1"/>
        <v>1.7629124237713865E-2</v>
      </c>
      <c r="AB7" s="37">
        <f t="shared" si="2"/>
        <v>1.5161046844433925</v>
      </c>
      <c r="AC7" s="37">
        <f t="shared" si="0"/>
        <v>1.3565454950343309E-2</v>
      </c>
      <c r="AD7" s="37">
        <f t="shared" si="3"/>
        <v>1.1666291257295245</v>
      </c>
      <c r="AE7" s="37"/>
    </row>
    <row r="8" spans="1:65" s="42" customFormat="1" ht="50.25" customHeight="1" thickBot="1">
      <c r="A8" s="17"/>
      <c r="B8" s="17"/>
      <c r="C8" s="16"/>
      <c r="D8" s="16"/>
      <c r="E8" s="43">
        <v>5</v>
      </c>
      <c r="F8" s="44" t="s">
        <v>29</v>
      </c>
      <c r="G8" s="61" t="s">
        <v>27</v>
      </c>
      <c r="H8" s="45" t="s">
        <v>20</v>
      </c>
      <c r="I8" s="52">
        <v>20</v>
      </c>
      <c r="J8" s="47">
        <v>717194.09291699994</v>
      </c>
      <c r="K8" s="47">
        <v>498862.37516499998</v>
      </c>
      <c r="L8" s="50" t="s">
        <v>30</v>
      </c>
      <c r="M8" s="50">
        <v>42</v>
      </c>
      <c r="N8" s="49">
        <v>472669</v>
      </c>
      <c r="O8" s="241">
        <v>2000000</v>
      </c>
      <c r="P8" s="238">
        <v>1055416</v>
      </c>
      <c r="Q8" s="216">
        <v>3.52</v>
      </c>
      <c r="R8" s="216">
        <v>7.01</v>
      </c>
      <c r="S8" s="216">
        <v>14.95</v>
      </c>
      <c r="T8" s="216">
        <v>23.22</v>
      </c>
      <c r="U8" s="216">
        <v>72.84</v>
      </c>
      <c r="V8" s="217">
        <v>760</v>
      </c>
      <c r="W8" s="217">
        <v>64</v>
      </c>
      <c r="X8" s="217">
        <v>27</v>
      </c>
      <c r="Y8" s="217">
        <v>36</v>
      </c>
      <c r="Z8" s="217">
        <v>787</v>
      </c>
      <c r="AA8" s="37">
        <f t="shared" si="1"/>
        <v>2.0413410813813267E-2</v>
      </c>
      <c r="AB8" s="37">
        <f t="shared" si="2"/>
        <v>1.3064582920840491</v>
      </c>
      <c r="AC8" s="37">
        <f t="shared" si="0"/>
        <v>1.5707938808737176E-2</v>
      </c>
      <c r="AD8" s="37">
        <f t="shared" si="3"/>
        <v>1.0053080837591792</v>
      </c>
      <c r="AE8" s="3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row>
    <row r="9" spans="1:65" s="17" customFormat="1" ht="50.25" customHeight="1" thickBot="1">
      <c r="C9" s="16"/>
      <c r="D9" s="16"/>
      <c r="E9" s="1">
        <v>6</v>
      </c>
      <c r="F9" s="15" t="s">
        <v>31</v>
      </c>
      <c r="G9" s="7" t="s">
        <v>23</v>
      </c>
      <c r="H9" s="12" t="s">
        <v>20</v>
      </c>
      <c r="I9" s="3">
        <v>20</v>
      </c>
      <c r="J9" s="13">
        <v>188137</v>
      </c>
      <c r="K9" s="13">
        <v>173021.9785</v>
      </c>
      <c r="L9" s="4" t="s">
        <v>32</v>
      </c>
      <c r="M9" s="4">
        <v>40</v>
      </c>
      <c r="N9" s="14">
        <v>163340</v>
      </c>
      <c r="O9" s="239">
        <v>1000000</v>
      </c>
      <c r="P9" s="240">
        <v>1059275</v>
      </c>
      <c r="Q9" s="219">
        <v>5.69</v>
      </c>
      <c r="R9" s="219">
        <v>9.93</v>
      </c>
      <c r="S9" s="219">
        <v>17.809999999999999</v>
      </c>
      <c r="T9" s="219">
        <v>25.67</v>
      </c>
      <c r="U9" s="219">
        <v>74.069999999999993</v>
      </c>
      <c r="V9" s="220">
        <v>131</v>
      </c>
      <c r="W9" s="221">
        <v>26</v>
      </c>
      <c r="X9" s="220">
        <v>8</v>
      </c>
      <c r="Y9" s="221">
        <v>74</v>
      </c>
      <c r="Z9" s="220">
        <v>139</v>
      </c>
      <c r="AA9" s="37">
        <f t="shared" si="1"/>
        <v>7.080046326947506E-3</v>
      </c>
      <c r="AB9" s="37">
        <f t="shared" si="2"/>
        <v>0.18408120450063514</v>
      </c>
      <c r="AC9" s="37">
        <f t="shared" si="0"/>
        <v>5.4480329368309533E-3</v>
      </c>
      <c r="AD9" s="37">
        <f t="shared" si="3"/>
        <v>0.1416488563576048</v>
      </c>
      <c r="AE9" s="37"/>
    </row>
    <row r="10" spans="1:65" s="42" customFormat="1" ht="50.25" customHeight="1" thickBot="1">
      <c r="A10" s="17"/>
      <c r="B10" s="17"/>
      <c r="C10" s="16"/>
      <c r="D10" s="16"/>
      <c r="E10" s="43">
        <v>7</v>
      </c>
      <c r="F10" s="44" t="s">
        <v>33</v>
      </c>
      <c r="G10" s="61" t="s">
        <v>34</v>
      </c>
      <c r="H10" s="45" t="s">
        <v>24</v>
      </c>
      <c r="I10" s="52">
        <v>20</v>
      </c>
      <c r="J10" s="47">
        <v>10022408.339857001</v>
      </c>
      <c r="K10" s="47">
        <v>13386954.636049001</v>
      </c>
      <c r="L10" s="51" t="s">
        <v>35</v>
      </c>
      <c r="M10" s="51">
        <v>30</v>
      </c>
      <c r="N10" s="49">
        <v>12997587</v>
      </c>
      <c r="O10" s="241">
        <v>18000000</v>
      </c>
      <c r="P10" s="238">
        <v>1029957</v>
      </c>
      <c r="Q10" s="216">
        <v>2.85</v>
      </c>
      <c r="R10" s="216">
        <v>4.91</v>
      </c>
      <c r="S10" s="216">
        <v>13.73</v>
      </c>
      <c r="T10" s="216">
        <v>21.53</v>
      </c>
      <c r="U10" s="216">
        <v>52.01</v>
      </c>
      <c r="V10" s="217">
        <v>30957</v>
      </c>
      <c r="W10" s="217">
        <v>72</v>
      </c>
      <c r="X10" s="217">
        <v>238</v>
      </c>
      <c r="Y10" s="217">
        <v>28</v>
      </c>
      <c r="Z10" s="217">
        <v>31195</v>
      </c>
      <c r="AA10" s="37">
        <f t="shared" si="1"/>
        <v>0.54779317530444038</v>
      </c>
      <c r="AB10" s="37">
        <f t="shared" si="2"/>
        <v>39.44110862191971</v>
      </c>
      <c r="AC10" s="37">
        <f t="shared" si="0"/>
        <v>0.42152199629977516</v>
      </c>
      <c r="AD10" s="37">
        <f t="shared" si="3"/>
        <v>30.349583733583813</v>
      </c>
      <c r="AE10" s="3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row>
    <row r="11" spans="1:65" s="17" customFormat="1" ht="50.25" customHeight="1" thickBot="1">
      <c r="C11" s="16"/>
      <c r="D11" s="16"/>
      <c r="E11" s="1">
        <v>8</v>
      </c>
      <c r="F11" s="15" t="s">
        <v>36</v>
      </c>
      <c r="G11" s="7" t="s">
        <v>19</v>
      </c>
      <c r="H11" s="12" t="s">
        <v>24</v>
      </c>
      <c r="I11" s="3">
        <v>20</v>
      </c>
      <c r="J11" s="13">
        <v>857662.289338</v>
      </c>
      <c r="K11" s="13">
        <v>572409.52725799999</v>
      </c>
      <c r="L11" s="4" t="s">
        <v>37</v>
      </c>
      <c r="M11" s="4">
        <v>30</v>
      </c>
      <c r="N11" s="14">
        <v>561142</v>
      </c>
      <c r="O11" s="239">
        <v>2000000</v>
      </c>
      <c r="P11" s="240">
        <v>1020079</v>
      </c>
      <c r="Q11" s="219">
        <v>1.94</v>
      </c>
      <c r="R11" s="219">
        <v>5.45</v>
      </c>
      <c r="S11" s="219">
        <v>13.02</v>
      </c>
      <c r="T11" s="219">
        <v>21.64</v>
      </c>
      <c r="U11" s="219">
        <v>50.78</v>
      </c>
      <c r="V11" s="220">
        <v>863</v>
      </c>
      <c r="W11" s="221">
        <v>87</v>
      </c>
      <c r="X11" s="220">
        <v>8</v>
      </c>
      <c r="Y11" s="221">
        <v>13</v>
      </c>
      <c r="Z11" s="220">
        <v>871</v>
      </c>
      <c r="AA11" s="37">
        <f t="shared" si="1"/>
        <v>2.3422954737352984E-2</v>
      </c>
      <c r="AB11" s="37">
        <f t="shared" si="2"/>
        <v>2.0377970621497097</v>
      </c>
      <c r="AC11" s="37">
        <f t="shared" si="0"/>
        <v>1.8023756200761621E-2</v>
      </c>
      <c r="AD11" s="37">
        <f t="shared" si="3"/>
        <v>1.568066789466261</v>
      </c>
      <c r="AE11" s="37"/>
    </row>
    <row r="12" spans="1:65" s="42" customFormat="1" ht="50.25" customHeight="1" thickBot="1">
      <c r="A12" s="17"/>
      <c r="B12" s="17"/>
      <c r="C12" s="16"/>
      <c r="D12" s="16"/>
      <c r="E12" s="43">
        <v>9</v>
      </c>
      <c r="F12" s="44" t="s">
        <v>69</v>
      </c>
      <c r="G12" s="61" t="s">
        <v>58</v>
      </c>
      <c r="H12" s="45" t="s">
        <v>24</v>
      </c>
      <c r="I12" s="46">
        <v>20</v>
      </c>
      <c r="J12" s="47">
        <v>49029.285491000002</v>
      </c>
      <c r="K12" s="47">
        <v>52780.735046000002</v>
      </c>
      <c r="L12" s="48" t="s">
        <v>71</v>
      </c>
      <c r="M12" s="48">
        <v>26</v>
      </c>
      <c r="N12" s="49">
        <v>50701</v>
      </c>
      <c r="O12" s="237">
        <v>500000</v>
      </c>
      <c r="P12" s="238">
        <v>1041019</v>
      </c>
      <c r="Q12" s="216">
        <v>3.36</v>
      </c>
      <c r="R12" s="216">
        <v>7.3</v>
      </c>
      <c r="S12" s="216">
        <v>30.05</v>
      </c>
      <c r="T12" s="216">
        <v>37.619999999999997</v>
      </c>
      <c r="U12" s="216">
        <v>81.89</v>
      </c>
      <c r="V12" s="217">
        <v>134</v>
      </c>
      <c r="W12" s="218">
        <v>21</v>
      </c>
      <c r="X12" s="217">
        <v>3</v>
      </c>
      <c r="Y12" s="218">
        <v>79</v>
      </c>
      <c r="Z12" s="217">
        <v>137</v>
      </c>
      <c r="AA12" s="37">
        <f t="shared" si="1"/>
        <v>2.1597837022538833E-3</v>
      </c>
      <c r="AB12" s="37">
        <f t="shared" si="2"/>
        <v>4.5355457747331546E-2</v>
      </c>
      <c r="AC12" s="37">
        <f t="shared" si="0"/>
        <v>1.6619344285255403E-3</v>
      </c>
      <c r="AD12" s="37">
        <f t="shared" si="3"/>
        <v>3.4900622999036346E-2</v>
      </c>
      <c r="AE12" s="3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row>
    <row r="13" spans="1:65" s="17" customFormat="1" ht="50.25" customHeight="1" thickBot="1">
      <c r="C13" s="16"/>
      <c r="D13" s="16"/>
      <c r="E13" s="1">
        <v>10</v>
      </c>
      <c r="F13" s="15" t="s">
        <v>43</v>
      </c>
      <c r="G13" s="7" t="s">
        <v>27</v>
      </c>
      <c r="H13" s="12" t="s">
        <v>24</v>
      </c>
      <c r="I13" s="3">
        <v>20</v>
      </c>
      <c r="J13" s="13">
        <v>20742.088806</v>
      </c>
      <c r="K13" s="13">
        <v>20592.638836999999</v>
      </c>
      <c r="L13" s="4" t="s">
        <v>44</v>
      </c>
      <c r="M13" s="4">
        <v>25</v>
      </c>
      <c r="N13" s="14">
        <v>20071</v>
      </c>
      <c r="O13" s="239">
        <v>200000</v>
      </c>
      <c r="P13" s="240">
        <v>1025990</v>
      </c>
      <c r="Q13" s="219">
        <v>1.63</v>
      </c>
      <c r="R13" s="219">
        <v>4.95</v>
      </c>
      <c r="S13" s="219">
        <v>16.77</v>
      </c>
      <c r="T13" s="219">
        <v>19.63</v>
      </c>
      <c r="U13" s="219">
        <v>44.19</v>
      </c>
      <c r="V13" s="220">
        <v>4</v>
      </c>
      <c r="W13" s="221">
        <v>0</v>
      </c>
      <c r="X13" s="220">
        <v>2</v>
      </c>
      <c r="Y13" s="221">
        <v>100</v>
      </c>
      <c r="Z13" s="220">
        <v>6</v>
      </c>
      <c r="AA13" s="37">
        <f t="shared" si="1"/>
        <v>8.4264923002286903E-4</v>
      </c>
      <c r="AB13" s="37">
        <f t="shared" si="2"/>
        <v>0</v>
      </c>
      <c r="AC13" s="37">
        <f t="shared" si="0"/>
        <v>6.4841111870790591E-4</v>
      </c>
      <c r="AD13" s="37">
        <f t="shared" si="3"/>
        <v>0</v>
      </c>
      <c r="AE13" s="37"/>
    </row>
    <row r="14" spans="1:65" s="42" customFormat="1" ht="50.25" customHeight="1" thickBot="1">
      <c r="A14" s="17"/>
      <c r="B14" s="17"/>
      <c r="C14" s="16"/>
      <c r="D14" s="16"/>
      <c r="E14" s="43">
        <v>11</v>
      </c>
      <c r="F14" s="53" t="s">
        <v>93</v>
      </c>
      <c r="G14" s="61" t="s">
        <v>94</v>
      </c>
      <c r="H14" s="45" t="s">
        <v>24</v>
      </c>
      <c r="I14" s="46">
        <v>20</v>
      </c>
      <c r="J14" s="47">
        <v>271651</v>
      </c>
      <c r="K14" s="47">
        <v>364236.43810000003</v>
      </c>
      <c r="L14" s="48" t="s">
        <v>95</v>
      </c>
      <c r="M14" s="48">
        <v>25</v>
      </c>
      <c r="N14" s="49">
        <v>347828</v>
      </c>
      <c r="O14" s="237">
        <v>500000</v>
      </c>
      <c r="P14" s="238">
        <v>1047174</v>
      </c>
      <c r="Q14" s="216">
        <v>3.46</v>
      </c>
      <c r="R14" s="216">
        <v>5.47</v>
      </c>
      <c r="S14" s="216">
        <v>20.02</v>
      </c>
      <c r="T14" s="216">
        <v>24.57</v>
      </c>
      <c r="U14" s="216">
        <v>46.69</v>
      </c>
      <c r="V14" s="217">
        <v>21823</v>
      </c>
      <c r="W14" s="218">
        <v>86</v>
      </c>
      <c r="X14" s="217">
        <v>7</v>
      </c>
      <c r="Y14" s="218">
        <v>14.000000000000002</v>
      </c>
      <c r="Z14" s="217">
        <v>21830</v>
      </c>
      <c r="AA14" s="37">
        <f t="shared" si="1"/>
        <v>1.4904527610117161E-2</v>
      </c>
      <c r="AB14" s="37">
        <f t="shared" si="2"/>
        <v>1.2817893744700759</v>
      </c>
      <c r="AC14" s="37">
        <f t="shared" si="0"/>
        <v>1.1468901978616485E-2</v>
      </c>
      <c r="AD14" s="37">
        <f t="shared" si="3"/>
        <v>0.98632557016101774</v>
      </c>
      <c r="AE14" s="3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row>
    <row r="15" spans="1:65" s="17" customFormat="1" ht="50.25" customHeight="1" thickBot="1">
      <c r="C15" s="16"/>
      <c r="D15" s="16"/>
      <c r="E15" s="1">
        <v>12</v>
      </c>
      <c r="F15" s="15" t="s">
        <v>45</v>
      </c>
      <c r="G15" s="7" t="s">
        <v>23</v>
      </c>
      <c r="H15" s="12" t="s">
        <v>20</v>
      </c>
      <c r="I15" s="6">
        <v>20</v>
      </c>
      <c r="J15" s="13">
        <v>59546.256496000002</v>
      </c>
      <c r="K15" s="13">
        <v>43971.856779000002</v>
      </c>
      <c r="L15" s="5" t="s">
        <v>46</v>
      </c>
      <c r="M15" s="5">
        <v>23</v>
      </c>
      <c r="N15" s="14">
        <v>41598</v>
      </c>
      <c r="O15" s="239">
        <v>1000000</v>
      </c>
      <c r="P15" s="240">
        <v>1057067</v>
      </c>
      <c r="Q15" s="219">
        <v>5.36</v>
      </c>
      <c r="R15" s="219">
        <v>8.07</v>
      </c>
      <c r="S15" s="219">
        <v>15.27</v>
      </c>
      <c r="T15" s="219">
        <v>21.67</v>
      </c>
      <c r="U15" s="219">
        <v>43.72</v>
      </c>
      <c r="V15" s="220">
        <v>119</v>
      </c>
      <c r="W15" s="222">
        <v>52</v>
      </c>
      <c r="X15" s="220">
        <v>3</v>
      </c>
      <c r="Y15" s="222">
        <v>48</v>
      </c>
      <c r="Z15" s="220">
        <v>122</v>
      </c>
      <c r="AA15" s="37">
        <f t="shared" si="1"/>
        <v>1.7993250671169544E-3</v>
      </c>
      <c r="AB15" s="37">
        <f t="shared" si="2"/>
        <v>9.3564903490081633E-2</v>
      </c>
      <c r="AC15" s="37">
        <f t="shared" si="0"/>
        <v>1.384564701562498E-3</v>
      </c>
      <c r="AD15" s="37">
        <f t="shared" si="3"/>
        <v>7.1997364481249895E-2</v>
      </c>
      <c r="AE15" s="37"/>
    </row>
    <row r="16" spans="1:65" s="42" customFormat="1" ht="50.25" customHeight="1" thickBot="1">
      <c r="A16" s="17"/>
      <c r="B16" s="17"/>
      <c r="C16" s="16"/>
      <c r="D16" s="16"/>
      <c r="E16" s="43">
        <v>13</v>
      </c>
      <c r="F16" s="44" t="s">
        <v>47</v>
      </c>
      <c r="G16" s="61" t="s">
        <v>27</v>
      </c>
      <c r="H16" s="45" t="s">
        <v>20</v>
      </c>
      <c r="I16" s="46">
        <v>20</v>
      </c>
      <c r="J16" s="47">
        <v>257993.45142299999</v>
      </c>
      <c r="K16" s="47">
        <v>217626</v>
      </c>
      <c r="L16" s="48" t="s">
        <v>48</v>
      </c>
      <c r="M16" s="48">
        <v>23</v>
      </c>
      <c r="N16" s="49">
        <v>211982</v>
      </c>
      <c r="O16" s="237">
        <v>1000000</v>
      </c>
      <c r="P16" s="238">
        <v>1026624</v>
      </c>
      <c r="Q16" s="216">
        <v>1.17</v>
      </c>
      <c r="R16" s="216">
        <v>4.42</v>
      </c>
      <c r="S16" s="216">
        <v>11.55</v>
      </c>
      <c r="T16" s="216">
        <v>19.600000000000001</v>
      </c>
      <c r="U16" s="216">
        <v>40.700000000000003</v>
      </c>
      <c r="V16" s="217">
        <v>439</v>
      </c>
      <c r="W16" s="218">
        <v>49</v>
      </c>
      <c r="X16" s="217">
        <v>3</v>
      </c>
      <c r="Y16" s="218">
        <v>51</v>
      </c>
      <c r="Z16" s="217">
        <v>442</v>
      </c>
      <c r="AA16" s="37">
        <f t="shared" si="1"/>
        <v>8.9052395268285397E-3</v>
      </c>
      <c r="AB16" s="37">
        <f t="shared" si="2"/>
        <v>0.43635673681459847</v>
      </c>
      <c r="AC16" s="37">
        <f t="shared" si="0"/>
        <v>6.8525029374275305E-3</v>
      </c>
      <c r="AD16" s="37">
        <f t="shared" si="3"/>
        <v>0.33577264393394901</v>
      </c>
      <c r="AE16" s="3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row>
    <row r="17" spans="1:65" s="17" customFormat="1" ht="50.25" customHeight="1" thickBot="1">
      <c r="C17" s="16"/>
      <c r="D17" s="16"/>
      <c r="E17" s="1">
        <v>14</v>
      </c>
      <c r="F17" s="15" t="s">
        <v>49</v>
      </c>
      <c r="G17" s="7" t="s">
        <v>27</v>
      </c>
      <c r="H17" s="12" t="s">
        <v>24</v>
      </c>
      <c r="I17" s="6">
        <v>20</v>
      </c>
      <c r="J17" s="13">
        <v>320836.377248</v>
      </c>
      <c r="K17" s="13">
        <v>211247.53950899999</v>
      </c>
      <c r="L17" s="5" t="s">
        <v>50</v>
      </c>
      <c r="M17" s="5">
        <v>23</v>
      </c>
      <c r="N17" s="14">
        <v>205257</v>
      </c>
      <c r="O17" s="239">
        <v>1000000</v>
      </c>
      <c r="P17" s="240">
        <v>1029186</v>
      </c>
      <c r="Q17" s="219">
        <v>1.55</v>
      </c>
      <c r="R17" s="219">
        <v>5.29</v>
      </c>
      <c r="S17" s="219">
        <v>12.43</v>
      </c>
      <c r="T17" s="219">
        <v>20.59</v>
      </c>
      <c r="U17" s="219">
        <v>41.78</v>
      </c>
      <c r="V17" s="220">
        <v>92</v>
      </c>
      <c r="W17" s="222">
        <v>46</v>
      </c>
      <c r="X17" s="220">
        <v>3</v>
      </c>
      <c r="Y17" s="222">
        <v>54</v>
      </c>
      <c r="Z17" s="220">
        <v>95</v>
      </c>
      <c r="AA17" s="37">
        <f t="shared" si="1"/>
        <v>8.6442334040088067E-3</v>
      </c>
      <c r="AB17" s="37">
        <f t="shared" si="2"/>
        <v>0.39763473658440512</v>
      </c>
      <c r="AC17" s="37">
        <f t="shared" si="0"/>
        <v>6.6516610377885029E-3</v>
      </c>
      <c r="AD17" s="37">
        <f t="shared" si="3"/>
        <v>0.30597640773827112</v>
      </c>
      <c r="AE17" s="37"/>
    </row>
    <row r="18" spans="1:65" s="42" customFormat="1" ht="50.25" customHeight="1" thickBot="1">
      <c r="A18" s="17"/>
      <c r="B18" s="17"/>
      <c r="C18" s="16"/>
      <c r="D18" s="16"/>
      <c r="E18" s="43">
        <v>15</v>
      </c>
      <c r="F18" s="44" t="s">
        <v>55</v>
      </c>
      <c r="G18" s="61" t="s">
        <v>23</v>
      </c>
      <c r="H18" s="45" t="s">
        <v>20</v>
      </c>
      <c r="I18" s="46">
        <v>20</v>
      </c>
      <c r="J18" s="47">
        <v>877407.89126800001</v>
      </c>
      <c r="K18" s="47">
        <v>713635.03010099998</v>
      </c>
      <c r="L18" s="48" t="s">
        <v>56</v>
      </c>
      <c r="M18" s="48">
        <v>23</v>
      </c>
      <c r="N18" s="49">
        <v>685353</v>
      </c>
      <c r="O18" s="237">
        <v>1000000</v>
      </c>
      <c r="P18" s="238">
        <v>1041266</v>
      </c>
      <c r="Q18" s="216">
        <v>3.86</v>
      </c>
      <c r="R18" s="216">
        <v>7.25</v>
      </c>
      <c r="S18" s="216">
        <v>9.36</v>
      </c>
      <c r="T18" s="216">
        <v>20.34</v>
      </c>
      <c r="U18" s="216">
        <v>41.85</v>
      </c>
      <c r="V18" s="217">
        <v>1410</v>
      </c>
      <c r="W18" s="218">
        <v>92</v>
      </c>
      <c r="X18" s="217">
        <v>7</v>
      </c>
      <c r="Y18" s="218">
        <v>8</v>
      </c>
      <c r="Z18" s="217">
        <v>1417</v>
      </c>
      <c r="AA18" s="37">
        <f t="shared" si="1"/>
        <v>2.9201891675557611E-2</v>
      </c>
      <c r="AB18" s="37">
        <f t="shared" si="2"/>
        <v>2.6865740341513002</v>
      </c>
      <c r="AC18" s="37">
        <f t="shared" si="0"/>
        <v>2.2470596987576329E-2</v>
      </c>
      <c r="AD18" s="37">
        <f t="shared" si="3"/>
        <v>2.0672949228570223</v>
      </c>
      <c r="AE18" s="3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row>
    <row r="19" spans="1:65" s="17" customFormat="1" ht="50.25" customHeight="1" thickBot="1">
      <c r="C19" s="16"/>
      <c r="D19" s="16"/>
      <c r="E19" s="1">
        <v>16</v>
      </c>
      <c r="F19" s="15" t="s">
        <v>51</v>
      </c>
      <c r="G19" s="7" t="s">
        <v>279</v>
      </c>
      <c r="H19" s="12" t="s">
        <v>20</v>
      </c>
      <c r="I19" s="3">
        <v>20</v>
      </c>
      <c r="J19" s="13">
        <v>202187.99521299999</v>
      </c>
      <c r="K19" s="13">
        <v>113301.571452</v>
      </c>
      <c r="L19" s="4" t="s">
        <v>52</v>
      </c>
      <c r="M19" s="4">
        <v>23</v>
      </c>
      <c r="N19" s="14">
        <v>106655</v>
      </c>
      <c r="O19" s="239">
        <v>1000000</v>
      </c>
      <c r="P19" s="240">
        <v>1062318</v>
      </c>
      <c r="Q19" s="219">
        <v>2.37</v>
      </c>
      <c r="R19" s="219">
        <v>5.82</v>
      </c>
      <c r="S19" s="219">
        <v>13.78</v>
      </c>
      <c r="T19" s="219">
        <v>21.88</v>
      </c>
      <c r="U19" s="219">
        <v>44.4</v>
      </c>
      <c r="V19" s="220">
        <v>527</v>
      </c>
      <c r="W19" s="221">
        <v>76</v>
      </c>
      <c r="X19" s="220">
        <v>5</v>
      </c>
      <c r="Y19" s="221">
        <v>24</v>
      </c>
      <c r="Z19" s="220">
        <v>532</v>
      </c>
      <c r="AA19" s="37">
        <f t="shared" si="1"/>
        <v>4.6362917691182975E-3</v>
      </c>
      <c r="AB19" s="37">
        <f t="shared" si="2"/>
        <v>0.35235817445299061</v>
      </c>
      <c r="AC19" s="37">
        <f t="shared" si="0"/>
        <v>3.5675854502218727E-3</v>
      </c>
      <c r="AD19" s="37">
        <f t="shared" si="3"/>
        <v>0.27113649421686231</v>
      </c>
      <c r="AE19" s="37"/>
    </row>
    <row r="20" spans="1:65" s="42" customFormat="1" ht="50.25" customHeight="1" thickBot="1">
      <c r="A20" s="17"/>
      <c r="B20" s="17"/>
      <c r="C20" s="16"/>
      <c r="D20" s="16"/>
      <c r="E20" s="43">
        <v>17</v>
      </c>
      <c r="F20" s="44" t="s">
        <v>53</v>
      </c>
      <c r="G20" s="61" t="s">
        <v>27</v>
      </c>
      <c r="H20" s="54" t="s">
        <v>20</v>
      </c>
      <c r="I20" s="46">
        <v>20</v>
      </c>
      <c r="J20" s="47">
        <v>187879.571157</v>
      </c>
      <c r="K20" s="47">
        <v>154931.945263</v>
      </c>
      <c r="L20" s="48" t="s">
        <v>54</v>
      </c>
      <c r="M20" s="48">
        <v>23</v>
      </c>
      <c r="N20" s="49">
        <v>150190</v>
      </c>
      <c r="O20" s="237">
        <v>1000000</v>
      </c>
      <c r="P20" s="238">
        <v>1031573</v>
      </c>
      <c r="Q20" s="216">
        <v>1.72</v>
      </c>
      <c r="R20" s="216">
        <v>4.38</v>
      </c>
      <c r="S20" s="216">
        <v>11.19</v>
      </c>
      <c r="T20" s="216">
        <v>19.02</v>
      </c>
      <c r="U20" s="216">
        <v>40.159999999999997</v>
      </c>
      <c r="V20" s="217">
        <v>251</v>
      </c>
      <c r="W20" s="218">
        <v>32</v>
      </c>
      <c r="X20" s="217">
        <v>3</v>
      </c>
      <c r="Y20" s="218">
        <v>68</v>
      </c>
      <c r="Z20" s="217">
        <v>254</v>
      </c>
      <c r="AA20" s="37">
        <f t="shared" si="1"/>
        <v>6.3398035295622003E-3</v>
      </c>
      <c r="AB20" s="37">
        <f t="shared" si="2"/>
        <v>0.20287371294599041</v>
      </c>
      <c r="AC20" s="37">
        <f t="shared" si="0"/>
        <v>4.8784226609691348E-3</v>
      </c>
      <c r="AD20" s="37">
        <f t="shared" si="3"/>
        <v>0.15610952515101231</v>
      </c>
      <c r="AE20" s="3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row>
    <row r="21" spans="1:65" s="17" customFormat="1" ht="50.25" customHeight="1" thickBot="1">
      <c r="C21" s="16"/>
      <c r="D21" s="16"/>
      <c r="E21" s="1">
        <v>18</v>
      </c>
      <c r="F21" s="15" t="s">
        <v>57</v>
      </c>
      <c r="G21" s="7" t="s">
        <v>58</v>
      </c>
      <c r="H21" s="12" t="s">
        <v>24</v>
      </c>
      <c r="I21" s="3">
        <v>20</v>
      </c>
      <c r="J21" s="13">
        <v>23037</v>
      </c>
      <c r="K21" s="13">
        <v>165638.92730000001</v>
      </c>
      <c r="L21" s="4" t="s">
        <v>59</v>
      </c>
      <c r="M21" s="4">
        <v>21</v>
      </c>
      <c r="N21" s="14">
        <v>161466</v>
      </c>
      <c r="O21" s="239">
        <v>1000000</v>
      </c>
      <c r="P21" s="240">
        <v>1025844</v>
      </c>
      <c r="Q21" s="219">
        <v>2.76</v>
      </c>
      <c r="R21" s="219">
        <v>7.04</v>
      </c>
      <c r="S21" s="219">
        <v>26.24</v>
      </c>
      <c r="T21" s="219">
        <v>51.61</v>
      </c>
      <c r="U21" s="219">
        <v>71.77</v>
      </c>
      <c r="V21" s="220">
        <v>461</v>
      </c>
      <c r="W21" s="222">
        <v>88</v>
      </c>
      <c r="X21" s="220">
        <v>2</v>
      </c>
      <c r="Y21" s="222">
        <v>12</v>
      </c>
      <c r="Z21" s="220">
        <v>463</v>
      </c>
      <c r="AA21" s="37">
        <f t="shared" si="1"/>
        <v>6.7779324279885634E-3</v>
      </c>
      <c r="AB21" s="37">
        <f t="shared" si="2"/>
        <v>0.59645805366299354</v>
      </c>
      <c r="AC21" s="37">
        <f t="shared" si="0"/>
        <v>5.2155589675663529E-3</v>
      </c>
      <c r="AD21" s="37">
        <f t="shared" si="3"/>
        <v>0.45896918914583906</v>
      </c>
      <c r="AE21" s="37"/>
    </row>
    <row r="22" spans="1:65" s="42" customFormat="1" ht="50.25" customHeight="1" thickBot="1">
      <c r="A22" s="17"/>
      <c r="B22" s="17"/>
      <c r="C22" s="16"/>
      <c r="D22" s="16"/>
      <c r="E22" s="43">
        <v>19</v>
      </c>
      <c r="F22" s="44" t="s">
        <v>60</v>
      </c>
      <c r="G22" s="61" t="s">
        <v>61</v>
      </c>
      <c r="H22" s="45" t="s">
        <v>20</v>
      </c>
      <c r="I22" s="46">
        <v>20</v>
      </c>
      <c r="J22" s="47">
        <v>58106</v>
      </c>
      <c r="K22" s="47">
        <v>146076.92290000001</v>
      </c>
      <c r="L22" s="48" t="s">
        <v>62</v>
      </c>
      <c r="M22" s="48">
        <v>20</v>
      </c>
      <c r="N22" s="49">
        <v>136706</v>
      </c>
      <c r="O22" s="237">
        <v>1000000</v>
      </c>
      <c r="P22" s="238">
        <v>1068548</v>
      </c>
      <c r="Q22" s="216">
        <v>0.72</v>
      </c>
      <c r="R22" s="216">
        <v>4.55</v>
      </c>
      <c r="S22" s="216">
        <v>17.809999999999999</v>
      </c>
      <c r="T22" s="216">
        <v>29.61</v>
      </c>
      <c r="U22" s="216">
        <v>41.76</v>
      </c>
      <c r="V22" s="217">
        <v>158</v>
      </c>
      <c r="W22" s="218">
        <v>70</v>
      </c>
      <c r="X22" s="217">
        <v>4</v>
      </c>
      <c r="Y22" s="218">
        <v>30</v>
      </c>
      <c r="Z22" s="217">
        <v>162</v>
      </c>
      <c r="AA22" s="37">
        <f t="shared" si="1"/>
        <v>5.9774566814928603E-3</v>
      </c>
      <c r="AB22" s="37">
        <f t="shared" si="2"/>
        <v>0.41842196770450024</v>
      </c>
      <c r="AC22" s="37">
        <f t="shared" si="0"/>
        <v>4.5995999708795133E-3</v>
      </c>
      <c r="AD22" s="37">
        <f t="shared" si="3"/>
        <v>0.32197199796156595</v>
      </c>
      <c r="AE22" s="3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row>
    <row r="23" spans="1:65" s="17" customFormat="1" ht="50.25" customHeight="1" thickBot="1">
      <c r="C23" s="16"/>
      <c r="D23" s="16"/>
      <c r="E23" s="1">
        <v>20</v>
      </c>
      <c r="F23" s="15" t="s">
        <v>63</v>
      </c>
      <c r="G23" s="7" t="s">
        <v>64</v>
      </c>
      <c r="H23" s="12" t="s">
        <v>24</v>
      </c>
      <c r="I23" s="3">
        <v>20</v>
      </c>
      <c r="J23" s="13">
        <v>19472.369363000002</v>
      </c>
      <c r="K23" s="13">
        <v>16684.636874</v>
      </c>
      <c r="L23" s="4" t="s">
        <v>66</v>
      </c>
      <c r="M23" s="4">
        <v>18</v>
      </c>
      <c r="N23" s="14">
        <v>16640</v>
      </c>
      <c r="O23" s="239">
        <v>500000</v>
      </c>
      <c r="P23" s="240">
        <v>1002682</v>
      </c>
      <c r="Q23" s="219">
        <v>1.51</v>
      </c>
      <c r="R23" s="219">
        <v>5.34</v>
      </c>
      <c r="S23" s="219">
        <v>11.76</v>
      </c>
      <c r="T23" s="219">
        <v>21.54</v>
      </c>
      <c r="U23" s="219">
        <v>32.020000000000003</v>
      </c>
      <c r="V23" s="220">
        <v>38</v>
      </c>
      <c r="W23" s="222">
        <v>27</v>
      </c>
      <c r="X23" s="220">
        <v>10</v>
      </c>
      <c r="Y23" s="222">
        <v>73</v>
      </c>
      <c r="Z23" s="220">
        <v>48</v>
      </c>
      <c r="AA23" s="37">
        <f t="shared" si="1"/>
        <v>6.827340840760101E-4</v>
      </c>
      <c r="AB23" s="37">
        <f t="shared" si="2"/>
        <v>1.8433820270052272E-2</v>
      </c>
      <c r="AC23" s="37">
        <f t="shared" si="0"/>
        <v>5.2535783035573269E-4</v>
      </c>
      <c r="AD23" s="37">
        <f t="shared" si="3"/>
        <v>1.4184661419604783E-2</v>
      </c>
      <c r="AE23" s="37"/>
    </row>
    <row r="24" spans="1:65" s="42" customFormat="1" ht="50.25" customHeight="1" thickBot="1">
      <c r="A24" s="17"/>
      <c r="B24" s="17"/>
      <c r="C24" s="16"/>
      <c r="D24" s="16"/>
      <c r="E24" s="43">
        <v>21</v>
      </c>
      <c r="F24" s="44" t="s">
        <v>267</v>
      </c>
      <c r="G24" s="67" t="s">
        <v>61</v>
      </c>
      <c r="H24" s="54" t="s">
        <v>20</v>
      </c>
      <c r="I24" s="55">
        <v>20</v>
      </c>
      <c r="J24" s="65">
        <v>79667</v>
      </c>
      <c r="K24" s="47">
        <v>87182.882500000007</v>
      </c>
      <c r="L24" s="56" t="s">
        <v>218</v>
      </c>
      <c r="M24" s="56">
        <v>16</v>
      </c>
      <c r="N24" s="49">
        <v>84643</v>
      </c>
      <c r="O24" s="242">
        <v>500000</v>
      </c>
      <c r="P24" s="238">
        <v>1030007</v>
      </c>
      <c r="Q24" s="223">
        <v>1.64</v>
      </c>
      <c r="R24" s="223">
        <v>3.74</v>
      </c>
      <c r="S24" s="223">
        <v>14.34</v>
      </c>
      <c r="T24" s="223">
        <v>22.91</v>
      </c>
      <c r="U24" s="223">
        <v>31.62</v>
      </c>
      <c r="V24" s="224">
        <v>52</v>
      </c>
      <c r="W24" s="225">
        <v>14.000000000000002</v>
      </c>
      <c r="X24" s="224">
        <v>6</v>
      </c>
      <c r="Y24" s="225">
        <v>86</v>
      </c>
      <c r="Z24" s="224">
        <v>58</v>
      </c>
      <c r="AA24" s="37">
        <f t="shared" si="1"/>
        <v>3.5675169846518719E-3</v>
      </c>
      <c r="AB24" s="37">
        <f t="shared" si="2"/>
        <v>4.9945237785126211E-2</v>
      </c>
      <c r="AC24" s="37">
        <f t="shared" si="0"/>
        <v>2.7451727202845674E-3</v>
      </c>
      <c r="AD24" s="37">
        <f t="shared" si="3"/>
        <v>3.8432418083983948E-2</v>
      </c>
      <c r="AE24" s="3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row>
    <row r="25" spans="1:65" s="17" customFormat="1" ht="50.25" customHeight="1" thickBot="1">
      <c r="C25" s="16"/>
      <c r="D25" s="16"/>
      <c r="E25" s="1">
        <v>22</v>
      </c>
      <c r="F25" s="15" t="s">
        <v>219</v>
      </c>
      <c r="G25" s="7" t="s">
        <v>166</v>
      </c>
      <c r="H25" s="12" t="s">
        <v>20</v>
      </c>
      <c r="I25" s="3">
        <v>20</v>
      </c>
      <c r="J25" s="13">
        <v>206055</v>
      </c>
      <c r="K25" s="13">
        <v>236449.3903</v>
      </c>
      <c r="L25" s="4" t="s">
        <v>220</v>
      </c>
      <c r="M25" s="4">
        <v>13</v>
      </c>
      <c r="N25" s="14">
        <v>205747</v>
      </c>
      <c r="O25" s="239">
        <v>1000000</v>
      </c>
      <c r="P25" s="240">
        <v>1149224</v>
      </c>
      <c r="Q25" s="219">
        <v>4.17</v>
      </c>
      <c r="R25" s="219">
        <v>4.7300000000000004</v>
      </c>
      <c r="S25" s="219">
        <v>14.29</v>
      </c>
      <c r="T25" s="219">
        <v>33.9</v>
      </c>
      <c r="U25" s="219">
        <v>37.54</v>
      </c>
      <c r="V25" s="220">
        <v>34</v>
      </c>
      <c r="W25" s="222">
        <v>1</v>
      </c>
      <c r="X25" s="220">
        <v>5</v>
      </c>
      <c r="Y25" s="222">
        <v>99</v>
      </c>
      <c r="Z25" s="220">
        <v>39</v>
      </c>
      <c r="AA25" s="37">
        <f t="shared" si="1"/>
        <v>9.675491239990024E-3</v>
      </c>
      <c r="AB25" s="37">
        <f t="shared" si="2"/>
        <v>9.675491239990024E-3</v>
      </c>
      <c r="AC25" s="37">
        <f t="shared" si="0"/>
        <v>7.4452048081741088E-3</v>
      </c>
      <c r="AD25" s="37">
        <f t="shared" si="3"/>
        <v>7.4452048081741088E-3</v>
      </c>
      <c r="AE25" s="37"/>
    </row>
    <row r="26" spans="1:65" s="42" customFormat="1" ht="50.25" customHeight="1" thickBot="1">
      <c r="A26" s="17"/>
      <c r="B26" s="17"/>
      <c r="C26" s="16"/>
      <c r="D26" s="16"/>
      <c r="E26" s="43">
        <v>23</v>
      </c>
      <c r="F26" s="44" t="s">
        <v>221</v>
      </c>
      <c r="G26" s="61" t="s">
        <v>222</v>
      </c>
      <c r="H26" s="54" t="s">
        <v>20</v>
      </c>
      <c r="I26" s="46">
        <v>20</v>
      </c>
      <c r="J26" s="47">
        <v>1662159.1744609999</v>
      </c>
      <c r="K26" s="47">
        <v>2540973.996212</v>
      </c>
      <c r="L26" s="48" t="s">
        <v>223</v>
      </c>
      <c r="M26" s="48">
        <v>13</v>
      </c>
      <c r="N26" s="49">
        <v>2471562</v>
      </c>
      <c r="O26" s="237">
        <v>3500000</v>
      </c>
      <c r="P26" s="238">
        <v>1028084</v>
      </c>
      <c r="Q26" s="216">
        <v>1.76</v>
      </c>
      <c r="R26" s="216">
        <v>5.47</v>
      </c>
      <c r="S26" s="216">
        <v>12.96</v>
      </c>
      <c r="T26" s="216">
        <v>21.75</v>
      </c>
      <c r="U26" s="216">
        <v>22.61</v>
      </c>
      <c r="V26" s="217">
        <v>4512</v>
      </c>
      <c r="W26" s="218">
        <v>65</v>
      </c>
      <c r="X26" s="217">
        <v>18</v>
      </c>
      <c r="Y26" s="218">
        <v>35</v>
      </c>
      <c r="Z26" s="217">
        <v>4530</v>
      </c>
      <c r="AA26" s="37">
        <f t="shared" si="1"/>
        <v>0.10397646452037246</v>
      </c>
      <c r="AB26" s="37">
        <f t="shared" si="2"/>
        <v>6.75847019382421</v>
      </c>
      <c r="AC26" s="37">
        <f t="shared" si="0"/>
        <v>8.0008968473296846E-2</v>
      </c>
      <c r="AD26" s="37">
        <f t="shared" si="3"/>
        <v>5.2005829507642947</v>
      </c>
      <c r="AE26" s="3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row>
    <row r="27" spans="1:65" s="17" customFormat="1" ht="50.25" customHeight="1" thickBot="1">
      <c r="C27" s="16"/>
      <c r="D27" s="16"/>
      <c r="E27" s="1">
        <v>24</v>
      </c>
      <c r="F27" s="35" t="s">
        <v>244</v>
      </c>
      <c r="G27" s="36" t="s">
        <v>245</v>
      </c>
      <c r="H27" s="21" t="s">
        <v>24</v>
      </c>
      <c r="I27" s="8">
        <v>20</v>
      </c>
      <c r="J27" s="23" t="s">
        <v>68</v>
      </c>
      <c r="K27" s="13">
        <v>27009.358677</v>
      </c>
      <c r="L27" s="4" t="s">
        <v>246</v>
      </c>
      <c r="M27" s="4">
        <v>6</v>
      </c>
      <c r="N27" s="14">
        <v>25863</v>
      </c>
      <c r="O27" s="243">
        <v>1000000</v>
      </c>
      <c r="P27" s="240">
        <v>1044324</v>
      </c>
      <c r="Q27" s="219">
        <v>3.38</v>
      </c>
      <c r="R27" s="219">
        <v>5.94</v>
      </c>
      <c r="S27" s="219">
        <v>0</v>
      </c>
      <c r="T27" s="219">
        <v>0</v>
      </c>
      <c r="U27" s="219">
        <v>7.29</v>
      </c>
      <c r="V27" s="220">
        <v>26</v>
      </c>
      <c r="W27" s="221">
        <v>19</v>
      </c>
      <c r="X27" s="220">
        <v>4</v>
      </c>
      <c r="Y27" s="221">
        <v>81</v>
      </c>
      <c r="Z27" s="220">
        <v>30</v>
      </c>
      <c r="AA27" s="37">
        <f t="shared" si="1"/>
        <v>1.1052209225217108E-3</v>
      </c>
      <c r="AB27" s="37">
        <f t="shared" si="2"/>
        <v>2.0999197527912506E-2</v>
      </c>
      <c r="AC27" s="37">
        <f t="shared" si="0"/>
        <v>8.5045771034791915E-4</v>
      </c>
      <c r="AD27" s="37">
        <f t="shared" si="3"/>
        <v>1.6158696496610465E-2</v>
      </c>
      <c r="AE27" s="37"/>
    </row>
    <row r="28" spans="1:65" s="42" customFormat="1" ht="50.25" customHeight="1" thickBot="1">
      <c r="A28" s="17"/>
      <c r="B28" s="17"/>
      <c r="C28" s="16"/>
      <c r="D28" s="16"/>
      <c r="E28" s="43">
        <v>25</v>
      </c>
      <c r="F28" s="57" t="s">
        <v>247</v>
      </c>
      <c r="G28" s="67" t="s">
        <v>58</v>
      </c>
      <c r="H28" s="54" t="s">
        <v>24</v>
      </c>
      <c r="I28" s="55">
        <v>20</v>
      </c>
      <c r="J28" s="65" t="s">
        <v>68</v>
      </c>
      <c r="K28" s="47">
        <v>53387.745173000003</v>
      </c>
      <c r="L28" s="48" t="s">
        <v>248</v>
      </c>
      <c r="M28" s="48">
        <v>6</v>
      </c>
      <c r="N28" s="49">
        <v>51689</v>
      </c>
      <c r="O28" s="242">
        <v>500000</v>
      </c>
      <c r="P28" s="238">
        <v>1032865</v>
      </c>
      <c r="Q28" s="216">
        <v>2.75</v>
      </c>
      <c r="R28" s="216">
        <v>5.46</v>
      </c>
      <c r="S28" s="216">
        <v>0</v>
      </c>
      <c r="T28" s="216">
        <v>0</v>
      </c>
      <c r="U28" s="216">
        <v>16.100000000000001</v>
      </c>
      <c r="V28" s="217">
        <v>13</v>
      </c>
      <c r="W28" s="218">
        <v>6</v>
      </c>
      <c r="X28" s="217">
        <v>2</v>
      </c>
      <c r="Y28" s="218">
        <v>94</v>
      </c>
      <c r="Z28" s="217">
        <v>15</v>
      </c>
      <c r="AA28" s="37">
        <f t="shared" si="1"/>
        <v>2.1846225109263106E-3</v>
      </c>
      <c r="AB28" s="37">
        <f t="shared" si="2"/>
        <v>1.3107735065557864E-2</v>
      </c>
      <c r="AC28" s="37">
        <f t="shared" si="0"/>
        <v>1.6810476717883662E-3</v>
      </c>
      <c r="AD28" s="37">
        <f t="shared" si="3"/>
        <v>1.0086286030730198E-2</v>
      </c>
      <c r="AE28" s="3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row>
    <row r="29" spans="1:65" s="17" customFormat="1" ht="50.25" customHeight="1" thickBot="1">
      <c r="C29" s="16"/>
      <c r="D29" s="16"/>
      <c r="E29" s="1">
        <v>26</v>
      </c>
      <c r="F29" s="35" t="s">
        <v>268</v>
      </c>
      <c r="G29" s="36" t="s">
        <v>102</v>
      </c>
      <c r="H29" s="21" t="s">
        <v>24</v>
      </c>
      <c r="I29" s="8">
        <v>18</v>
      </c>
      <c r="J29" s="23" t="s">
        <v>68</v>
      </c>
      <c r="K29" s="13">
        <v>5088.9802330000002</v>
      </c>
      <c r="L29" s="9" t="s">
        <v>269</v>
      </c>
      <c r="M29" s="9">
        <v>4</v>
      </c>
      <c r="N29" s="14">
        <v>5000</v>
      </c>
      <c r="O29" s="243">
        <v>500000</v>
      </c>
      <c r="P29" s="240">
        <v>1017796</v>
      </c>
      <c r="Q29" s="219">
        <v>1.72</v>
      </c>
      <c r="R29" s="219">
        <v>3.28</v>
      </c>
      <c r="S29" s="219">
        <v>0</v>
      </c>
      <c r="T29" s="219">
        <v>0</v>
      </c>
      <c r="U29" s="219">
        <v>2.94</v>
      </c>
      <c r="V29" s="220">
        <v>6</v>
      </c>
      <c r="W29" s="221">
        <v>78</v>
      </c>
      <c r="X29" s="220">
        <v>1</v>
      </c>
      <c r="Y29" s="221">
        <v>22</v>
      </c>
      <c r="Z29" s="220">
        <v>7</v>
      </c>
      <c r="AA29" s="37">
        <f t="shared" si="1"/>
        <v>2.082406877953954E-4</v>
      </c>
      <c r="AB29" s="37">
        <f t="shared" si="2"/>
        <v>1.6242773648040842E-2</v>
      </c>
      <c r="AC29" s="37">
        <f t="shared" si="0"/>
        <v>1.6023936475946412E-4</v>
      </c>
      <c r="AD29" s="37">
        <f t="shared" si="3"/>
        <v>1.2498670451238201E-2</v>
      </c>
      <c r="AE29" s="37"/>
    </row>
    <row r="30" spans="1:65" s="42" customFormat="1" ht="50.25" customHeight="1" thickBot="1">
      <c r="A30" s="17"/>
      <c r="B30" s="17"/>
      <c r="C30" s="16"/>
      <c r="D30" s="16"/>
      <c r="E30" s="43">
        <v>27</v>
      </c>
      <c r="F30" s="57" t="s">
        <v>270</v>
      </c>
      <c r="G30" s="67" t="s">
        <v>315</v>
      </c>
      <c r="H30" s="54" t="s">
        <v>24</v>
      </c>
      <c r="I30" s="55">
        <v>20</v>
      </c>
      <c r="J30" s="65" t="s">
        <v>68</v>
      </c>
      <c r="K30" s="47">
        <v>49264.605029999999</v>
      </c>
      <c r="L30" s="56" t="s">
        <v>271</v>
      </c>
      <c r="M30" s="56">
        <v>4</v>
      </c>
      <c r="N30" s="49">
        <v>45243</v>
      </c>
      <c r="O30" s="242">
        <v>500000</v>
      </c>
      <c r="P30" s="238">
        <v>1088889</v>
      </c>
      <c r="Q30" s="216">
        <v>7.65</v>
      </c>
      <c r="R30" s="216">
        <v>14.1</v>
      </c>
      <c r="S30" s="216">
        <v>0</v>
      </c>
      <c r="T30" s="216">
        <v>0</v>
      </c>
      <c r="U30" s="216">
        <v>14.89</v>
      </c>
      <c r="V30" s="217">
        <v>304</v>
      </c>
      <c r="W30" s="218">
        <v>62</v>
      </c>
      <c r="X30" s="217">
        <v>3</v>
      </c>
      <c r="Y30" s="218">
        <v>38</v>
      </c>
      <c r="Z30" s="217">
        <v>307</v>
      </c>
      <c r="AA30" s="37">
        <f t="shared" si="1"/>
        <v>2.0159039268596219E-3</v>
      </c>
      <c r="AB30" s="37">
        <f t="shared" si="2"/>
        <v>0.12498604346529656</v>
      </c>
      <c r="AC30" s="37">
        <f t="shared" si="0"/>
        <v>1.5512202157797418E-3</v>
      </c>
      <c r="AD30" s="37">
        <f t="shared" si="3"/>
        <v>9.6175653378343995E-2</v>
      </c>
      <c r="AE30" s="3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row>
    <row r="31" spans="1:65" s="17" customFormat="1" ht="50.25" customHeight="1" thickBot="1">
      <c r="C31" s="16"/>
      <c r="D31" s="16"/>
      <c r="E31" s="1">
        <v>28</v>
      </c>
      <c r="F31" s="35" t="s">
        <v>285</v>
      </c>
      <c r="G31" s="36" t="s">
        <v>286</v>
      </c>
      <c r="H31" s="21" t="s">
        <v>24</v>
      </c>
      <c r="I31" s="8">
        <v>20</v>
      </c>
      <c r="J31" s="23" t="s">
        <v>68</v>
      </c>
      <c r="K31" s="13">
        <v>216002.70847899999</v>
      </c>
      <c r="L31" s="9" t="s">
        <v>287</v>
      </c>
      <c r="M31" s="9">
        <v>2</v>
      </c>
      <c r="N31" s="14">
        <v>200493</v>
      </c>
      <c r="O31" s="243">
        <v>2000000</v>
      </c>
      <c r="P31" s="240">
        <v>1077358</v>
      </c>
      <c r="Q31" s="219">
        <v>7.25</v>
      </c>
      <c r="R31" s="219">
        <v>0</v>
      </c>
      <c r="S31" s="219">
        <v>0</v>
      </c>
      <c r="T31" s="219">
        <v>0</v>
      </c>
      <c r="U31" s="219">
        <v>10.29</v>
      </c>
      <c r="V31" s="220">
        <v>86</v>
      </c>
      <c r="W31" s="221">
        <v>4</v>
      </c>
      <c r="X31" s="220">
        <v>4</v>
      </c>
      <c r="Y31" s="221">
        <v>96</v>
      </c>
      <c r="Z31" s="220">
        <v>90</v>
      </c>
      <c r="AA31" s="37">
        <f t="shared" si="1"/>
        <v>8.8388145600673314E-3</v>
      </c>
      <c r="AB31" s="37">
        <f t="shared" si="2"/>
        <v>3.5355258240269326E-2</v>
      </c>
      <c r="AC31" s="37">
        <f t="shared" si="0"/>
        <v>6.8013895138662201E-3</v>
      </c>
      <c r="AD31" s="37">
        <f t="shared" si="3"/>
        <v>2.720555805546488E-2</v>
      </c>
      <c r="AE31" s="37"/>
    </row>
    <row r="32" spans="1:65" s="82" customFormat="1" ht="72.75" customHeight="1" thickBot="1">
      <c r="A32" s="70"/>
      <c r="B32" s="70"/>
      <c r="C32" s="79"/>
      <c r="D32" s="79"/>
      <c r="E32" s="302" t="s">
        <v>67</v>
      </c>
      <c r="F32" s="303"/>
      <c r="G32" s="83" t="s">
        <v>68</v>
      </c>
      <c r="H32" s="84" t="s">
        <v>68</v>
      </c>
      <c r="I32" s="85"/>
      <c r="J32" s="80">
        <f>SUM(J4:J26)</f>
        <v>21309018.955428999</v>
      </c>
      <c r="K32" s="80">
        <f>SUM(K4:K31)</f>
        <v>24437972.650186989</v>
      </c>
      <c r="L32" s="86" t="s">
        <v>68</v>
      </c>
      <c r="M32" s="86"/>
      <c r="N32" s="80">
        <f>SUM(N4:N31)</f>
        <v>23708376</v>
      </c>
      <c r="O32" s="244" t="s">
        <v>68</v>
      </c>
      <c r="P32" s="245" t="s">
        <v>68</v>
      </c>
      <c r="Q32" s="226">
        <v>3.07</v>
      </c>
      <c r="R32" s="226">
        <v>6.18</v>
      </c>
      <c r="S32" s="226">
        <v>15.23</v>
      </c>
      <c r="T32" s="226">
        <v>24.58</v>
      </c>
      <c r="U32" s="226">
        <v>51.26</v>
      </c>
      <c r="V32" s="227">
        <f>SUM(V4:V31)</f>
        <v>68269</v>
      </c>
      <c r="W32" s="227">
        <v>70.152372073779972</v>
      </c>
      <c r="X32" s="227">
        <f>SUM(X4:X31)</f>
        <v>447</v>
      </c>
      <c r="Y32" s="227">
        <f>100-W32</f>
        <v>29.847627926220028</v>
      </c>
      <c r="Z32" s="227">
        <v>68716</v>
      </c>
      <c r="AA32" s="90">
        <f>SUM(AA4:AA31)</f>
        <v>1.0000000000000004</v>
      </c>
      <c r="AB32" s="90">
        <f>SUM(AB4:AB31)</f>
        <v>70.152372073779972</v>
      </c>
      <c r="AC32" s="37"/>
      <c r="AD32" s="37">
        <f t="shared" si="3"/>
        <v>0</v>
      </c>
      <c r="AE32" s="9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row>
    <row r="33" spans="1:140" s="42" customFormat="1" ht="50.25" customHeight="1" thickBot="1">
      <c r="A33" s="17"/>
      <c r="B33" s="17"/>
      <c r="C33" s="16"/>
      <c r="D33" s="16"/>
      <c r="E33" s="43">
        <v>35</v>
      </c>
      <c r="F33" s="53" t="s">
        <v>154</v>
      </c>
      <c r="G33" s="61" t="s">
        <v>155</v>
      </c>
      <c r="H33" s="43" t="s">
        <v>70</v>
      </c>
      <c r="I33" s="46"/>
      <c r="J33" s="47">
        <v>23005</v>
      </c>
      <c r="K33" s="47">
        <v>52936.809710000001</v>
      </c>
      <c r="L33" s="48" t="s">
        <v>156</v>
      </c>
      <c r="M33" s="48">
        <v>42</v>
      </c>
      <c r="N33" s="49">
        <v>11202</v>
      </c>
      <c r="O33" s="237">
        <v>50000</v>
      </c>
      <c r="P33" s="238">
        <v>4725657</v>
      </c>
      <c r="Q33" s="216">
        <v>16.21</v>
      </c>
      <c r="R33" s="216">
        <v>25.46</v>
      </c>
      <c r="S33" s="216">
        <v>66.12</v>
      </c>
      <c r="T33" s="216">
        <v>141.80000000000001</v>
      </c>
      <c r="U33" s="216">
        <v>372.57</v>
      </c>
      <c r="V33" s="217">
        <v>54</v>
      </c>
      <c r="W33" s="218">
        <v>91</v>
      </c>
      <c r="X33" s="217">
        <v>1</v>
      </c>
      <c r="Y33" s="218">
        <v>9</v>
      </c>
      <c r="Z33" s="217">
        <v>55</v>
      </c>
      <c r="AA33" s="37">
        <f t="shared" ref="AA33" si="4">K33/$K$42</f>
        <v>0.22071300575822403</v>
      </c>
      <c r="AB33" s="37">
        <f t="shared" ref="AB33" si="5">AA33*W33</f>
        <v>20.084883523998386</v>
      </c>
      <c r="AC33" s="37">
        <f t="shared" ref="AC33" si="6">K33/$K$113</f>
        <v>1.6668488325651219E-3</v>
      </c>
      <c r="AD33" s="37">
        <f t="shared" ref="AD33" si="7">AC33*W33</f>
        <v>0.1516832437634261</v>
      </c>
      <c r="AE33" s="3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row>
    <row r="34" spans="1:140" s="42" customFormat="1" ht="50.25" customHeight="1" thickBot="1">
      <c r="A34" s="17"/>
      <c r="B34" s="17"/>
      <c r="C34" s="16"/>
      <c r="D34" s="16"/>
      <c r="E34" s="43">
        <v>29</v>
      </c>
      <c r="F34" s="53" t="s">
        <v>72</v>
      </c>
      <c r="G34" s="61" t="s">
        <v>27</v>
      </c>
      <c r="H34" s="45" t="s">
        <v>70</v>
      </c>
      <c r="I34" s="46"/>
      <c r="J34" s="47">
        <v>75355.310222999993</v>
      </c>
      <c r="K34" s="47">
        <v>103260.40087899999</v>
      </c>
      <c r="L34" s="48" t="s">
        <v>74</v>
      </c>
      <c r="M34" s="48">
        <v>26</v>
      </c>
      <c r="N34" s="49">
        <v>51666</v>
      </c>
      <c r="O34" s="237">
        <v>500000</v>
      </c>
      <c r="P34" s="238">
        <v>1998614</v>
      </c>
      <c r="Q34" s="216">
        <v>6.81</v>
      </c>
      <c r="R34" s="216">
        <v>12.23</v>
      </c>
      <c r="S34" s="216">
        <v>37.89</v>
      </c>
      <c r="T34" s="216">
        <v>46.04</v>
      </c>
      <c r="U34" s="216">
        <v>92.73</v>
      </c>
      <c r="V34" s="217">
        <v>24</v>
      </c>
      <c r="W34" s="218">
        <v>2</v>
      </c>
      <c r="X34" s="217">
        <v>3</v>
      </c>
      <c r="Y34" s="218">
        <v>98</v>
      </c>
      <c r="Z34" s="217">
        <v>27</v>
      </c>
      <c r="AA34" s="37">
        <f t="shared" ref="AA34:AA41" si="8">K34/$K$42</f>
        <v>0.4305305434660136</v>
      </c>
      <c r="AB34" s="37">
        <f>AA34*W34</f>
        <v>0.86106108693202721</v>
      </c>
      <c r="AC34" s="37">
        <f t="shared" ref="AC34:AC41" si="9">K34/$K$113</f>
        <v>3.251413895137951E-3</v>
      </c>
      <c r="AD34" s="37">
        <f t="shared" si="3"/>
        <v>6.5028277902759021E-3</v>
      </c>
      <c r="AE34" s="3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row>
    <row r="35" spans="1:140" s="17" customFormat="1" ht="50.25" customHeight="1" thickBot="1">
      <c r="C35" s="16"/>
      <c r="D35" s="16"/>
      <c r="E35" s="1">
        <v>30</v>
      </c>
      <c r="F35" s="15" t="s">
        <v>75</v>
      </c>
      <c r="G35" s="7" t="s">
        <v>58</v>
      </c>
      <c r="H35" s="12" t="s">
        <v>70</v>
      </c>
      <c r="I35" s="3" t="s">
        <v>65</v>
      </c>
      <c r="J35" s="13">
        <v>14954.952194</v>
      </c>
      <c r="K35" s="13">
        <v>20853.995561</v>
      </c>
      <c r="L35" s="4" t="s">
        <v>76</v>
      </c>
      <c r="M35" s="4">
        <v>22</v>
      </c>
      <c r="N35" s="14">
        <v>10777</v>
      </c>
      <c r="O35" s="239">
        <v>500000</v>
      </c>
      <c r="P35" s="240">
        <v>1935046</v>
      </c>
      <c r="Q35" s="219">
        <v>13.62</v>
      </c>
      <c r="R35" s="219">
        <v>18.77</v>
      </c>
      <c r="S35" s="219">
        <v>64.92</v>
      </c>
      <c r="T35" s="219">
        <v>94.24</v>
      </c>
      <c r="U35" s="219">
        <v>130.51</v>
      </c>
      <c r="V35" s="220">
        <v>664</v>
      </c>
      <c r="W35" s="221">
        <v>29</v>
      </c>
      <c r="X35" s="220">
        <v>48</v>
      </c>
      <c r="Y35" s="221">
        <v>71</v>
      </c>
      <c r="Z35" s="220">
        <v>712</v>
      </c>
      <c r="AA35" s="37">
        <f t="shared" si="8"/>
        <v>8.694796810672728E-2</v>
      </c>
      <c r="AB35" s="37">
        <f t="shared" ref="AB35:AB41" si="10">AA35*W35</f>
        <v>2.5214910750950912</v>
      </c>
      <c r="AC35" s="37">
        <f t="shared" si="9"/>
        <v>6.5664059367379437E-4</v>
      </c>
      <c r="AD35" s="37">
        <f t="shared" si="3"/>
        <v>1.9042577216540037E-2</v>
      </c>
      <c r="AE35" s="37"/>
    </row>
    <row r="36" spans="1:140" s="42" customFormat="1" ht="50.25" customHeight="1" thickBot="1">
      <c r="A36" s="17"/>
      <c r="B36" s="17"/>
      <c r="C36" s="16"/>
      <c r="D36" s="16"/>
      <c r="E36" s="43">
        <v>31</v>
      </c>
      <c r="F36" s="53" t="s">
        <v>77</v>
      </c>
      <c r="G36" s="61" t="s">
        <v>58</v>
      </c>
      <c r="H36" s="45" t="s">
        <v>70</v>
      </c>
      <c r="I36" s="46" t="s">
        <v>65</v>
      </c>
      <c r="J36" s="47">
        <v>8891.7594489999992</v>
      </c>
      <c r="K36" s="47">
        <v>10532.1242</v>
      </c>
      <c r="L36" s="48" t="s">
        <v>78</v>
      </c>
      <c r="M36" s="48">
        <v>20</v>
      </c>
      <c r="N36" s="49">
        <v>5598</v>
      </c>
      <c r="O36" s="237">
        <v>200000</v>
      </c>
      <c r="P36" s="238">
        <v>1881409</v>
      </c>
      <c r="Q36" s="216">
        <v>12.11</v>
      </c>
      <c r="R36" s="216">
        <v>15.79</v>
      </c>
      <c r="S36" s="216">
        <v>57.66</v>
      </c>
      <c r="T36" s="216">
        <v>89.74</v>
      </c>
      <c r="U36" s="216">
        <v>118.91</v>
      </c>
      <c r="V36" s="217">
        <v>127</v>
      </c>
      <c r="W36" s="218">
        <v>11</v>
      </c>
      <c r="X36" s="217">
        <v>23</v>
      </c>
      <c r="Y36" s="218">
        <v>89</v>
      </c>
      <c r="Z36" s="217">
        <v>150</v>
      </c>
      <c r="AA36" s="37">
        <f t="shared" si="8"/>
        <v>4.3912294713933389E-2</v>
      </c>
      <c r="AB36" s="37">
        <f t="shared" si="10"/>
        <v>0.48303524185326729</v>
      </c>
      <c r="AC36" s="37">
        <f t="shared" si="9"/>
        <v>3.3163046702991178E-4</v>
      </c>
      <c r="AD36" s="37">
        <f t="shared" si="3"/>
        <v>3.6479351373290298E-3</v>
      </c>
      <c r="AE36" s="3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row>
    <row r="37" spans="1:140" s="1" customFormat="1" ht="50.25" customHeight="1" thickBot="1">
      <c r="D37" s="16"/>
      <c r="E37" s="1">
        <v>32</v>
      </c>
      <c r="F37" s="22" t="s">
        <v>224</v>
      </c>
      <c r="G37" s="1" t="s">
        <v>225</v>
      </c>
      <c r="H37" s="1" t="s">
        <v>70</v>
      </c>
      <c r="I37" s="1" t="s">
        <v>65</v>
      </c>
      <c r="J37" s="22">
        <v>9073</v>
      </c>
      <c r="K37" s="13">
        <v>11636.05766</v>
      </c>
      <c r="L37" s="295" t="s">
        <v>226</v>
      </c>
      <c r="M37" s="1">
        <v>12</v>
      </c>
      <c r="N37" s="14">
        <v>6336</v>
      </c>
      <c r="O37" s="246">
        <v>50000</v>
      </c>
      <c r="P37" s="240">
        <v>1836499</v>
      </c>
      <c r="Q37" s="222">
        <v>10.72</v>
      </c>
      <c r="R37" s="222">
        <v>24.3</v>
      </c>
      <c r="S37" s="222">
        <v>59.54</v>
      </c>
      <c r="T37" s="222">
        <v>73.849999999999994</v>
      </c>
      <c r="U37" s="222">
        <v>83.65</v>
      </c>
      <c r="V37" s="220">
        <v>10</v>
      </c>
      <c r="W37" s="222">
        <v>43</v>
      </c>
      <c r="X37" s="220">
        <v>5</v>
      </c>
      <c r="Y37" s="222">
        <v>56.999999999999993</v>
      </c>
      <c r="Z37" s="222">
        <v>15</v>
      </c>
      <c r="AA37" s="37">
        <f t="shared" si="8"/>
        <v>4.851499883321183E-2</v>
      </c>
      <c r="AB37" s="37">
        <f t="shared" si="10"/>
        <v>2.0861449498281086</v>
      </c>
      <c r="AC37" s="37">
        <f t="shared" si="9"/>
        <v>3.6639059347332633E-4</v>
      </c>
      <c r="AD37" s="37">
        <f t="shared" si="3"/>
        <v>1.5754795519353031E-2</v>
      </c>
      <c r="AE37" s="37"/>
      <c r="AF37" s="88"/>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row>
    <row r="38" spans="1:140" s="58" customFormat="1" ht="50.25" customHeight="1" thickBot="1">
      <c r="A38" s="2"/>
      <c r="B38" s="2"/>
      <c r="C38" s="2"/>
      <c r="D38" s="16"/>
      <c r="E38" s="43">
        <v>33</v>
      </c>
      <c r="F38" s="59" t="s">
        <v>235</v>
      </c>
      <c r="G38" s="43" t="s">
        <v>314</v>
      </c>
      <c r="H38" s="43" t="s">
        <v>70</v>
      </c>
      <c r="I38" s="43" t="s">
        <v>68</v>
      </c>
      <c r="J38" s="66">
        <v>9552</v>
      </c>
      <c r="K38" s="47">
        <v>21083.756130000002</v>
      </c>
      <c r="L38" s="296" t="s">
        <v>236</v>
      </c>
      <c r="M38" s="43">
        <v>8</v>
      </c>
      <c r="N38" s="49">
        <v>14771</v>
      </c>
      <c r="O38" s="247">
        <v>50000</v>
      </c>
      <c r="P38" s="238">
        <v>1427375</v>
      </c>
      <c r="Q38" s="228">
        <v>6.92</v>
      </c>
      <c r="R38" s="228">
        <v>15.92</v>
      </c>
      <c r="S38" s="228">
        <v>48.31</v>
      </c>
      <c r="T38" s="229">
        <v>0</v>
      </c>
      <c r="U38" s="228">
        <v>50.37</v>
      </c>
      <c r="V38" s="217">
        <v>45</v>
      </c>
      <c r="W38" s="228">
        <v>13</v>
      </c>
      <c r="X38" s="217">
        <v>3</v>
      </c>
      <c r="Y38" s="228">
        <v>87</v>
      </c>
      <c r="Z38" s="228">
        <v>48</v>
      </c>
      <c r="AA38" s="37">
        <f t="shared" si="8"/>
        <v>8.7905924320305653E-2</v>
      </c>
      <c r="AB38" s="37">
        <f t="shared" si="10"/>
        <v>1.1427770161639734</v>
      </c>
      <c r="AC38" s="37">
        <f t="shared" si="9"/>
        <v>6.6387518409027739E-4</v>
      </c>
      <c r="AD38" s="37">
        <f t="shared" si="3"/>
        <v>8.6303773931736064E-3</v>
      </c>
      <c r="AE38" s="37"/>
      <c r="AF38" s="88"/>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row>
    <row r="39" spans="1:140" s="17" customFormat="1" ht="50.25" customHeight="1" thickBot="1">
      <c r="E39" s="1">
        <v>34</v>
      </c>
      <c r="F39" s="18" t="s">
        <v>240</v>
      </c>
      <c r="G39" s="7" t="s">
        <v>313</v>
      </c>
      <c r="H39" s="1" t="s">
        <v>70</v>
      </c>
      <c r="I39" s="3"/>
      <c r="J39" s="13">
        <v>5039</v>
      </c>
      <c r="K39" s="13">
        <v>7215.1069040000002</v>
      </c>
      <c r="L39" s="4" t="s">
        <v>241</v>
      </c>
      <c r="M39" s="4">
        <v>8</v>
      </c>
      <c r="N39" s="14">
        <v>5528</v>
      </c>
      <c r="O39" s="239">
        <v>50000</v>
      </c>
      <c r="P39" s="240">
        <v>1305193</v>
      </c>
      <c r="Q39" s="219">
        <v>-1.3</v>
      </c>
      <c r="R39" s="219">
        <v>2</v>
      </c>
      <c r="S39" s="219">
        <v>29.45</v>
      </c>
      <c r="T39" s="219">
        <v>0</v>
      </c>
      <c r="U39" s="219">
        <v>29.59</v>
      </c>
      <c r="V39" s="220">
        <v>27</v>
      </c>
      <c r="W39" s="221">
        <v>4</v>
      </c>
      <c r="X39" s="220">
        <v>3</v>
      </c>
      <c r="Y39" s="221">
        <v>96</v>
      </c>
      <c r="Z39" s="220">
        <v>30</v>
      </c>
      <c r="AA39" s="37">
        <f t="shared" si="8"/>
        <v>3.0082431116885563E-2</v>
      </c>
      <c r="AB39" s="37">
        <f t="shared" si="10"/>
        <v>0.12032972446754225</v>
      </c>
      <c r="AC39" s="37">
        <f t="shared" si="9"/>
        <v>2.2718581995493945E-4</v>
      </c>
      <c r="AD39" s="37">
        <f t="shared" si="3"/>
        <v>9.087432798197578E-4</v>
      </c>
      <c r="AE39" s="37"/>
      <c r="AF39" s="88"/>
    </row>
    <row r="40" spans="1:140" s="17" customFormat="1" ht="50.25" customHeight="1" thickBot="1">
      <c r="C40" s="16"/>
      <c r="D40" s="16"/>
      <c r="E40" s="1">
        <v>36</v>
      </c>
      <c r="F40" s="18" t="s">
        <v>272</v>
      </c>
      <c r="G40" s="7" t="s">
        <v>281</v>
      </c>
      <c r="H40" s="1" t="s">
        <v>70</v>
      </c>
      <c r="I40" s="3"/>
      <c r="J40" s="23" t="s">
        <v>68</v>
      </c>
      <c r="K40" s="13">
        <v>5735.568045</v>
      </c>
      <c r="L40" s="4" t="s">
        <v>273</v>
      </c>
      <c r="M40" s="4">
        <v>4</v>
      </c>
      <c r="N40" s="14">
        <v>5159</v>
      </c>
      <c r="O40" s="239">
        <v>50000</v>
      </c>
      <c r="P40" s="240">
        <v>1111759</v>
      </c>
      <c r="Q40" s="219">
        <v>7.01</v>
      </c>
      <c r="R40" s="219">
        <v>9.83</v>
      </c>
      <c r="S40" s="219">
        <v>0</v>
      </c>
      <c r="T40" s="219">
        <v>0</v>
      </c>
      <c r="U40" s="219">
        <v>10.39</v>
      </c>
      <c r="V40" s="220">
        <v>7</v>
      </c>
      <c r="W40" s="221">
        <v>5</v>
      </c>
      <c r="X40" s="220">
        <v>3</v>
      </c>
      <c r="Y40" s="221">
        <v>95</v>
      </c>
      <c r="Z40" s="220">
        <v>10</v>
      </c>
      <c r="AA40" s="37">
        <f t="shared" si="8"/>
        <v>2.3913690112376262E-2</v>
      </c>
      <c r="AB40" s="37">
        <f t="shared" si="10"/>
        <v>0.11956845056188131</v>
      </c>
      <c r="AC40" s="37">
        <f t="shared" si="9"/>
        <v>1.8059881115389695E-4</v>
      </c>
      <c r="AD40" s="37">
        <f t="shared" si="3"/>
        <v>9.029940557694848E-4</v>
      </c>
      <c r="AE40" s="37"/>
    </row>
    <row r="41" spans="1:140" s="42" customFormat="1" ht="50.25" customHeight="1" thickBot="1">
      <c r="A41" s="17"/>
      <c r="B41" s="17"/>
      <c r="C41" s="17"/>
      <c r="D41" s="17"/>
      <c r="E41" s="43">
        <v>37</v>
      </c>
      <c r="F41" s="60" t="s">
        <v>274</v>
      </c>
      <c r="G41" s="61" t="s">
        <v>312</v>
      </c>
      <c r="H41" s="43" t="s">
        <v>70</v>
      </c>
      <c r="I41" s="46"/>
      <c r="J41" s="47" t="s">
        <v>68</v>
      </c>
      <c r="K41" s="47">
        <v>6590.7225959999996</v>
      </c>
      <c r="L41" s="48" t="s">
        <v>275</v>
      </c>
      <c r="M41" s="48">
        <v>4</v>
      </c>
      <c r="N41" s="49">
        <v>5646</v>
      </c>
      <c r="O41" s="237">
        <v>50000</v>
      </c>
      <c r="P41" s="238">
        <v>1167326</v>
      </c>
      <c r="Q41" s="216">
        <v>12.05</v>
      </c>
      <c r="R41" s="216">
        <v>15.38</v>
      </c>
      <c r="S41" s="216">
        <v>0</v>
      </c>
      <c r="T41" s="216">
        <v>0</v>
      </c>
      <c r="U41" s="216">
        <v>16.739999999999998</v>
      </c>
      <c r="V41" s="217">
        <v>74</v>
      </c>
      <c r="W41" s="218">
        <v>74</v>
      </c>
      <c r="X41" s="217">
        <v>2</v>
      </c>
      <c r="Y41" s="218">
        <v>26</v>
      </c>
      <c r="Z41" s="217">
        <v>76</v>
      </c>
      <c r="AA41" s="37">
        <f t="shared" si="8"/>
        <v>2.7479143572322486E-2</v>
      </c>
      <c r="AB41" s="37">
        <f t="shared" si="10"/>
        <v>2.0334566243518641</v>
      </c>
      <c r="AC41" s="37">
        <f t="shared" si="9"/>
        <v>2.0752550682758491E-4</v>
      </c>
      <c r="AD41" s="37">
        <f t="shared" si="3"/>
        <v>1.5356887505241282E-2</v>
      </c>
      <c r="AE41" s="3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row>
    <row r="42" spans="1:140" s="82" customFormat="1" ht="50.25" customHeight="1" thickBot="1">
      <c r="A42" s="70"/>
      <c r="B42" s="70"/>
      <c r="C42" s="79"/>
      <c r="D42" s="79"/>
      <c r="E42" s="307" t="s">
        <v>79</v>
      </c>
      <c r="F42" s="308"/>
      <c r="G42" s="71" t="s">
        <v>65</v>
      </c>
      <c r="H42" s="72" t="s">
        <v>65</v>
      </c>
      <c r="I42" s="73" t="s">
        <v>65</v>
      </c>
      <c r="J42" s="80">
        <f>SUM(J34:J39)</f>
        <v>122866.021866</v>
      </c>
      <c r="K42" s="74">
        <f>SUM(K33:K41)</f>
        <v>239844.54168499997</v>
      </c>
      <c r="L42" s="81" t="s">
        <v>65</v>
      </c>
      <c r="M42" s="81" t="s">
        <v>68</v>
      </c>
      <c r="N42" s="76">
        <f>SUM(N33:N41)</f>
        <v>116683</v>
      </c>
      <c r="O42" s="248" t="s">
        <v>65</v>
      </c>
      <c r="P42" s="249" t="s">
        <v>68</v>
      </c>
      <c r="Q42" s="230">
        <v>9.35</v>
      </c>
      <c r="R42" s="231">
        <v>15.52</v>
      </c>
      <c r="S42" s="231">
        <v>51.98</v>
      </c>
      <c r="T42" s="230">
        <v>89.13</v>
      </c>
      <c r="U42" s="230">
        <v>100.61</v>
      </c>
      <c r="V42" s="232">
        <f>SUM(V33:V41)</f>
        <v>1032</v>
      </c>
      <c r="W42" s="233">
        <v>29.452747693252139</v>
      </c>
      <c r="X42" s="232">
        <f>SUM(X33:X41)</f>
        <v>91</v>
      </c>
      <c r="Y42" s="233">
        <f>100-W42</f>
        <v>70.547252306747865</v>
      </c>
      <c r="Z42" s="233">
        <f>SUM(Z33:Z41)</f>
        <v>1123</v>
      </c>
      <c r="AA42" s="90">
        <f>SUM(AA33:AA41)</f>
        <v>1.0000000000000002</v>
      </c>
      <c r="AB42" s="90">
        <f>SUM(AB33:AB41)</f>
        <v>29.452747693252139</v>
      </c>
      <c r="AC42" s="37"/>
      <c r="AD42" s="37">
        <f t="shared" si="3"/>
        <v>0</v>
      </c>
      <c r="AE42" s="9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row>
    <row r="43" spans="1:140" s="42" customFormat="1" ht="50.25" customHeight="1" thickBot="1">
      <c r="A43" s="17"/>
      <c r="B43" s="17"/>
      <c r="C43" s="16"/>
      <c r="D43" s="16"/>
      <c r="E43" s="43">
        <v>38</v>
      </c>
      <c r="F43" s="53" t="s">
        <v>417</v>
      </c>
      <c r="G43" s="61" t="s">
        <v>80</v>
      </c>
      <c r="H43" s="62" t="s">
        <v>73</v>
      </c>
      <c r="I43" s="46" t="s">
        <v>65</v>
      </c>
      <c r="J43" s="47">
        <v>169028</v>
      </c>
      <c r="K43" s="47">
        <v>250079.62590000001</v>
      </c>
      <c r="L43" s="48" t="s">
        <v>81</v>
      </c>
      <c r="M43" s="48">
        <v>43</v>
      </c>
      <c r="N43" s="49">
        <v>50175</v>
      </c>
      <c r="O43" s="237">
        <v>500000</v>
      </c>
      <c r="P43" s="238">
        <v>4984148</v>
      </c>
      <c r="Q43" s="216">
        <v>11.17</v>
      </c>
      <c r="R43" s="216">
        <v>16.73</v>
      </c>
      <c r="S43" s="216">
        <v>56.51</v>
      </c>
      <c r="T43" s="216">
        <v>90.03</v>
      </c>
      <c r="U43" s="216">
        <v>397.58</v>
      </c>
      <c r="V43" s="217">
        <v>431</v>
      </c>
      <c r="W43" s="218">
        <v>51</v>
      </c>
      <c r="X43" s="217">
        <v>6</v>
      </c>
      <c r="Y43" s="218">
        <v>49</v>
      </c>
      <c r="Z43" s="217">
        <v>437</v>
      </c>
      <c r="AA43" s="37">
        <f>K43/$K$50</f>
        <v>0.16335097136289459</v>
      </c>
      <c r="AB43" s="37">
        <f>AA43*W43</f>
        <v>8.3308995395076231</v>
      </c>
      <c r="AC43" s="37">
        <f t="shared" ref="AC43:AC49" si="11">K43/$K$113</f>
        <v>7.8743871185911977E-3</v>
      </c>
      <c r="AD43" s="37">
        <f t="shared" si="3"/>
        <v>0.4015937430481511</v>
      </c>
      <c r="AE43" s="3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row>
    <row r="44" spans="1:140" s="17" customFormat="1" ht="50.25" customHeight="1" thickBot="1">
      <c r="C44" s="16"/>
      <c r="D44" s="16"/>
      <c r="E44" s="1">
        <v>39</v>
      </c>
      <c r="F44" s="11" t="s">
        <v>82</v>
      </c>
      <c r="G44" s="7" t="s">
        <v>83</v>
      </c>
      <c r="H44" s="19" t="s">
        <v>73</v>
      </c>
      <c r="I44" s="3" t="s">
        <v>65</v>
      </c>
      <c r="J44" s="13">
        <v>483009.909331</v>
      </c>
      <c r="K44" s="13">
        <v>274489.73413</v>
      </c>
      <c r="L44" s="4" t="s">
        <v>84</v>
      </c>
      <c r="M44" s="4">
        <v>29</v>
      </c>
      <c r="N44" s="14">
        <v>144453</v>
      </c>
      <c r="O44" s="239">
        <v>1500000</v>
      </c>
      <c r="P44" s="240">
        <v>1900201</v>
      </c>
      <c r="Q44" s="219">
        <v>6.1</v>
      </c>
      <c r="R44" s="219">
        <v>11.4</v>
      </c>
      <c r="S44" s="219">
        <v>37.5</v>
      </c>
      <c r="T44" s="219">
        <v>51.26</v>
      </c>
      <c r="U44" s="219">
        <v>90.04</v>
      </c>
      <c r="V44" s="220">
        <v>1663</v>
      </c>
      <c r="W44" s="221">
        <v>27</v>
      </c>
      <c r="X44" s="220">
        <v>5</v>
      </c>
      <c r="Y44" s="221">
        <v>73</v>
      </c>
      <c r="Z44" s="220">
        <v>1668</v>
      </c>
      <c r="AA44" s="37">
        <f t="shared" ref="AA44:AA49" si="12">K44/$K$50</f>
        <v>0.17929555251817167</v>
      </c>
      <c r="AB44" s="37">
        <f t="shared" ref="AB44:AB49" si="13">AA44*W44</f>
        <v>4.8409799179906354</v>
      </c>
      <c r="AC44" s="37">
        <f t="shared" si="11"/>
        <v>8.6430008795802277E-3</v>
      </c>
      <c r="AD44" s="37">
        <f t="shared" si="3"/>
        <v>0.23336102374866616</v>
      </c>
      <c r="AE44" s="37"/>
    </row>
    <row r="45" spans="1:140" s="42" customFormat="1" ht="50.25" customHeight="1" thickBot="1">
      <c r="A45" s="17"/>
      <c r="B45" s="17"/>
      <c r="C45" s="16"/>
      <c r="D45" s="16"/>
      <c r="E45" s="43">
        <v>40</v>
      </c>
      <c r="F45" s="53" t="s">
        <v>85</v>
      </c>
      <c r="G45" s="61" t="s">
        <v>86</v>
      </c>
      <c r="H45" s="62" t="s">
        <v>73</v>
      </c>
      <c r="I45" s="46" t="s">
        <v>65</v>
      </c>
      <c r="J45" s="47">
        <v>143972</v>
      </c>
      <c r="K45" s="47">
        <v>198142.94289999999</v>
      </c>
      <c r="L45" s="48" t="s">
        <v>87</v>
      </c>
      <c r="M45" s="48">
        <v>27</v>
      </c>
      <c r="N45" s="49">
        <v>76555</v>
      </c>
      <c r="O45" s="237">
        <v>500000</v>
      </c>
      <c r="P45" s="238">
        <v>2588243</v>
      </c>
      <c r="Q45" s="216">
        <v>12.38</v>
      </c>
      <c r="R45" s="216">
        <v>16.440000000000001</v>
      </c>
      <c r="S45" s="216">
        <v>58.06</v>
      </c>
      <c r="T45" s="216">
        <v>93.15</v>
      </c>
      <c r="U45" s="216">
        <v>158.57</v>
      </c>
      <c r="V45" s="217">
        <v>940</v>
      </c>
      <c r="W45" s="218">
        <v>83</v>
      </c>
      <c r="X45" s="217">
        <v>8</v>
      </c>
      <c r="Y45" s="218">
        <v>17</v>
      </c>
      <c r="Z45" s="217">
        <v>948</v>
      </c>
      <c r="AA45" s="37">
        <f t="shared" si="12"/>
        <v>0.12942614607221209</v>
      </c>
      <c r="AB45" s="37">
        <f t="shared" si="13"/>
        <v>10.742370123993604</v>
      </c>
      <c r="AC45" s="37">
        <f t="shared" si="11"/>
        <v>6.2390297953957034E-3</v>
      </c>
      <c r="AD45" s="37">
        <f t="shared" si="3"/>
        <v>0.51783947301784339</v>
      </c>
      <c r="AE45" s="3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row>
    <row r="46" spans="1:140" s="17" customFormat="1" ht="50.25" customHeight="1" thickBot="1">
      <c r="C46" s="16"/>
      <c r="D46" s="16"/>
      <c r="E46" s="1">
        <v>41</v>
      </c>
      <c r="F46" s="11" t="s">
        <v>88</v>
      </c>
      <c r="G46" s="7" t="s">
        <v>58</v>
      </c>
      <c r="H46" s="19" t="s">
        <v>73</v>
      </c>
      <c r="I46" s="3" t="s">
        <v>65</v>
      </c>
      <c r="J46" s="13">
        <v>124800.25471199999</v>
      </c>
      <c r="K46" s="13">
        <v>214048.393839</v>
      </c>
      <c r="L46" s="4" t="s">
        <v>89</v>
      </c>
      <c r="M46" s="4">
        <v>27</v>
      </c>
      <c r="N46" s="14">
        <v>93896</v>
      </c>
      <c r="O46" s="239">
        <v>500000</v>
      </c>
      <c r="P46" s="240">
        <v>2279633</v>
      </c>
      <c r="Q46" s="219">
        <v>16.149999999999999</v>
      </c>
      <c r="R46" s="219">
        <v>25.76</v>
      </c>
      <c r="S46" s="219">
        <v>76.48</v>
      </c>
      <c r="T46" s="219">
        <v>106.09</v>
      </c>
      <c r="U46" s="219">
        <v>127.97</v>
      </c>
      <c r="V46" s="220">
        <v>133</v>
      </c>
      <c r="W46" s="221">
        <v>6</v>
      </c>
      <c r="X46" s="220">
        <v>7</v>
      </c>
      <c r="Y46" s="221">
        <v>94</v>
      </c>
      <c r="Z46" s="220">
        <v>140</v>
      </c>
      <c r="AA46" s="37">
        <f t="shared" si="12"/>
        <v>0.13981552046246912</v>
      </c>
      <c r="AB46" s="37">
        <f t="shared" si="13"/>
        <v>0.83889312277481465</v>
      </c>
      <c r="AC46" s="37">
        <f t="shared" si="11"/>
        <v>6.739852993361971E-3</v>
      </c>
      <c r="AD46" s="37">
        <f t="shared" si="3"/>
        <v>4.0439117960171828E-2</v>
      </c>
      <c r="AE46" s="37"/>
    </row>
    <row r="47" spans="1:140" s="42" customFormat="1" ht="50.25" customHeight="1" thickBot="1">
      <c r="A47" s="17"/>
      <c r="B47" s="17"/>
      <c r="C47" s="16"/>
      <c r="D47" s="16"/>
      <c r="E47" s="43">
        <v>42</v>
      </c>
      <c r="F47" s="53" t="s">
        <v>90</v>
      </c>
      <c r="G47" s="61" t="s">
        <v>91</v>
      </c>
      <c r="H47" s="62" t="s">
        <v>73</v>
      </c>
      <c r="I47" s="46" t="s">
        <v>65</v>
      </c>
      <c r="J47" s="47">
        <v>54301.363869000001</v>
      </c>
      <c r="K47" s="47">
        <v>95654.613851999995</v>
      </c>
      <c r="L47" s="48" t="s">
        <v>92</v>
      </c>
      <c r="M47" s="48">
        <v>27</v>
      </c>
      <c r="N47" s="49">
        <v>39118</v>
      </c>
      <c r="O47" s="237">
        <v>500000</v>
      </c>
      <c r="P47" s="238">
        <v>2445284</v>
      </c>
      <c r="Q47" s="216">
        <v>13.92</v>
      </c>
      <c r="R47" s="216">
        <v>27.46</v>
      </c>
      <c r="S47" s="216">
        <v>65.56</v>
      </c>
      <c r="T47" s="216">
        <v>111.97</v>
      </c>
      <c r="U47" s="216">
        <v>142.58000000000001</v>
      </c>
      <c r="V47" s="217">
        <v>89</v>
      </c>
      <c r="W47" s="218">
        <v>21</v>
      </c>
      <c r="X47" s="217">
        <v>5</v>
      </c>
      <c r="Y47" s="218">
        <v>79</v>
      </c>
      <c r="Z47" s="217">
        <v>94</v>
      </c>
      <c r="AA47" s="37">
        <f t="shared" si="12"/>
        <v>6.2481195866451393E-2</v>
      </c>
      <c r="AB47" s="37">
        <f t="shared" si="13"/>
        <v>1.3121051131954793</v>
      </c>
      <c r="AC47" s="37">
        <f t="shared" si="11"/>
        <v>3.0119265271581802E-3</v>
      </c>
      <c r="AD47" s="37">
        <f t="shared" si="3"/>
        <v>6.3250457070321786E-2</v>
      </c>
      <c r="AE47" s="3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row>
    <row r="48" spans="1:140" s="17" customFormat="1" ht="50.25" customHeight="1" thickBot="1">
      <c r="C48" s="16"/>
      <c r="D48" s="16"/>
      <c r="E48" s="1">
        <v>43</v>
      </c>
      <c r="F48" s="18" t="s">
        <v>237</v>
      </c>
      <c r="G48" s="7" t="s">
        <v>289</v>
      </c>
      <c r="H48" s="20" t="s">
        <v>73</v>
      </c>
      <c r="I48" s="3"/>
      <c r="J48" s="13" t="s">
        <v>68</v>
      </c>
      <c r="K48" s="13">
        <v>398664.3</v>
      </c>
      <c r="L48" s="4" t="s">
        <v>236</v>
      </c>
      <c r="M48" s="4">
        <v>8</v>
      </c>
      <c r="N48" s="14">
        <v>300000</v>
      </c>
      <c r="O48" s="239" t="s">
        <v>68</v>
      </c>
      <c r="P48" s="240">
        <v>1328881</v>
      </c>
      <c r="Q48" s="219">
        <v>14.16</v>
      </c>
      <c r="R48" s="219">
        <v>18.71</v>
      </c>
      <c r="S48" s="219">
        <v>30.56</v>
      </c>
      <c r="T48" s="219">
        <v>0</v>
      </c>
      <c r="U48" s="219">
        <v>32.89</v>
      </c>
      <c r="V48" s="220">
        <v>0</v>
      </c>
      <c r="W48" s="221">
        <v>0</v>
      </c>
      <c r="X48" s="220">
        <v>11</v>
      </c>
      <c r="Y48" s="221">
        <v>100</v>
      </c>
      <c r="Z48" s="220">
        <v>11</v>
      </c>
      <c r="AA48" s="37">
        <f t="shared" si="12"/>
        <v>0.26040586240619618</v>
      </c>
      <c r="AB48" s="37">
        <f t="shared" si="13"/>
        <v>0</v>
      </c>
      <c r="AC48" s="37">
        <f t="shared" si="11"/>
        <v>1.2552949954497579E-2</v>
      </c>
      <c r="AD48" s="37">
        <f t="shared" si="3"/>
        <v>0</v>
      </c>
      <c r="AE48" s="37"/>
    </row>
    <row r="49" spans="1:65" s="42" customFormat="1" ht="50.25" customHeight="1" thickBot="1">
      <c r="A49" s="17"/>
      <c r="B49" s="17"/>
      <c r="C49" s="16"/>
      <c r="D49" s="16"/>
      <c r="E49" s="43">
        <v>44</v>
      </c>
      <c r="F49" s="60" t="s">
        <v>294</v>
      </c>
      <c r="G49" s="61" t="s">
        <v>295</v>
      </c>
      <c r="H49" s="62" t="s">
        <v>73</v>
      </c>
      <c r="I49" s="46"/>
      <c r="J49" s="47" t="s">
        <v>68</v>
      </c>
      <c r="K49" s="47">
        <v>99854.817337999993</v>
      </c>
      <c r="L49" s="48" t="s">
        <v>296</v>
      </c>
      <c r="M49" s="48">
        <v>1</v>
      </c>
      <c r="N49" s="49">
        <v>101396</v>
      </c>
      <c r="O49" s="237">
        <v>500000</v>
      </c>
      <c r="P49" s="238">
        <v>984800</v>
      </c>
      <c r="Q49" s="216">
        <v>-1.52</v>
      </c>
      <c r="R49" s="216">
        <v>0</v>
      </c>
      <c r="S49" s="216">
        <v>0</v>
      </c>
      <c r="T49" s="216">
        <v>0</v>
      </c>
      <c r="U49" s="216">
        <v>-1.56</v>
      </c>
      <c r="V49" s="217">
        <v>621</v>
      </c>
      <c r="W49" s="218">
        <v>79</v>
      </c>
      <c r="X49" s="217">
        <v>6</v>
      </c>
      <c r="Y49" s="218">
        <v>21</v>
      </c>
      <c r="Z49" s="217">
        <v>627</v>
      </c>
      <c r="AA49" s="37">
        <f t="shared" si="12"/>
        <v>6.5224751311604975E-2</v>
      </c>
      <c r="AB49" s="37">
        <f t="shared" si="13"/>
        <v>5.1527553536167927</v>
      </c>
      <c r="AC49" s="37">
        <f t="shared" si="11"/>
        <v>3.1441805166888812E-3</v>
      </c>
      <c r="AD49" s="37">
        <f t="shared" si="3"/>
        <v>0.24839026081842161</v>
      </c>
      <c r="AE49" s="3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row>
    <row r="50" spans="1:65" s="77" customFormat="1" ht="68.25" customHeight="1" thickBot="1">
      <c r="A50" s="70"/>
      <c r="B50" s="70"/>
      <c r="C50" s="79"/>
      <c r="D50" s="79"/>
      <c r="E50" s="300" t="s">
        <v>96</v>
      </c>
      <c r="F50" s="301"/>
      <c r="G50" s="71" t="s">
        <v>68</v>
      </c>
      <c r="H50" s="72" t="s">
        <v>68</v>
      </c>
      <c r="I50" s="73"/>
      <c r="J50" s="74">
        <f>SUM(J43:J47)</f>
        <v>975111.52791199996</v>
      </c>
      <c r="K50" s="74">
        <f>SUM(K43:K49)</f>
        <v>1530934.427959</v>
      </c>
      <c r="L50" s="75" t="s">
        <v>68</v>
      </c>
      <c r="M50" s="75"/>
      <c r="N50" s="76">
        <f>SUM(N43:N49)</f>
        <v>805593</v>
      </c>
      <c r="O50" s="248" t="s">
        <v>68</v>
      </c>
      <c r="P50" s="250" t="s">
        <v>65</v>
      </c>
      <c r="Q50" s="231">
        <v>10.34</v>
      </c>
      <c r="R50" s="231">
        <v>19.420000000000002</v>
      </c>
      <c r="S50" s="231">
        <v>54.11</v>
      </c>
      <c r="T50" s="231">
        <v>90.5</v>
      </c>
      <c r="U50" s="230">
        <v>114.9</v>
      </c>
      <c r="V50" s="232">
        <f>SUM(V43:V49)</f>
        <v>3877</v>
      </c>
      <c r="W50" s="232">
        <v>31.218003171078948</v>
      </c>
      <c r="X50" s="232">
        <f>SUM(X43:X49)</f>
        <v>48</v>
      </c>
      <c r="Y50" s="232">
        <f>100-W50</f>
        <v>68.781996828921052</v>
      </c>
      <c r="Z50" s="233">
        <f>SUM(Z43:Z49)</f>
        <v>3925</v>
      </c>
      <c r="AA50" s="90">
        <f>SUM(AA43:AA49)</f>
        <v>1</v>
      </c>
      <c r="AB50" s="90">
        <f>SUM(AB43:AB49)</f>
        <v>31.218003171078948</v>
      </c>
      <c r="AC50" s="37"/>
      <c r="AD50" s="37">
        <f t="shared" si="3"/>
        <v>0</v>
      </c>
      <c r="AE50" s="9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row>
    <row r="51" spans="1:65" s="42" customFormat="1" ht="50.25" customHeight="1" thickBot="1">
      <c r="A51" s="17"/>
      <c r="B51" s="17"/>
      <c r="C51" s="16"/>
      <c r="D51" s="16"/>
      <c r="E51" s="43">
        <v>45</v>
      </c>
      <c r="F51" s="53" t="s">
        <v>97</v>
      </c>
      <c r="G51" s="61" t="s">
        <v>19</v>
      </c>
      <c r="H51" s="45" t="s">
        <v>98</v>
      </c>
      <c r="I51" s="46"/>
      <c r="J51" s="47">
        <v>51144.404667000003</v>
      </c>
      <c r="K51" s="47">
        <v>95265.802635999993</v>
      </c>
      <c r="L51" s="48" t="s">
        <v>99</v>
      </c>
      <c r="M51" s="48">
        <v>30</v>
      </c>
      <c r="N51" s="49">
        <v>37289</v>
      </c>
      <c r="O51" s="237">
        <v>500000</v>
      </c>
      <c r="P51" s="238">
        <v>2554796</v>
      </c>
      <c r="Q51" s="216">
        <v>16.38</v>
      </c>
      <c r="R51" s="216">
        <v>28.84</v>
      </c>
      <c r="S51" s="216">
        <v>82.18</v>
      </c>
      <c r="T51" s="216">
        <v>120.91</v>
      </c>
      <c r="U51" s="216">
        <v>155</v>
      </c>
      <c r="V51" s="217">
        <v>42</v>
      </c>
      <c r="W51" s="218">
        <v>11</v>
      </c>
      <c r="X51" s="217">
        <v>5</v>
      </c>
      <c r="Y51" s="218">
        <v>89</v>
      </c>
      <c r="Z51" s="217">
        <v>47</v>
      </c>
      <c r="AA51" s="37">
        <v>1</v>
      </c>
      <c r="AB51" s="37"/>
      <c r="AC51" s="37">
        <f>K51/$K$113</f>
        <v>2.9996838263791153E-3</v>
      </c>
      <c r="AD51" s="37">
        <f t="shared" si="3"/>
        <v>3.2996522090170267E-2</v>
      </c>
      <c r="AE51" s="3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row>
    <row r="52" spans="1:65" s="77" customFormat="1" ht="50.25" customHeight="1" thickBot="1">
      <c r="A52" s="70"/>
      <c r="B52" s="70"/>
      <c r="C52" s="79"/>
      <c r="D52" s="79"/>
      <c r="E52" s="309" t="s">
        <v>100</v>
      </c>
      <c r="F52" s="310"/>
      <c r="G52" s="71" t="s">
        <v>68</v>
      </c>
      <c r="H52" s="72" t="s">
        <v>68</v>
      </c>
      <c r="I52" s="73"/>
      <c r="J52" s="74">
        <v>51144</v>
      </c>
      <c r="K52" s="74">
        <v>95265.802635999993</v>
      </c>
      <c r="L52" s="75" t="s">
        <v>68</v>
      </c>
      <c r="M52" s="75"/>
      <c r="N52" s="76">
        <v>37289</v>
      </c>
      <c r="O52" s="248" t="s">
        <v>68</v>
      </c>
      <c r="P52" s="250" t="s">
        <v>65</v>
      </c>
      <c r="Q52" s="231">
        <v>16.38</v>
      </c>
      <c r="R52" s="231">
        <v>28.84</v>
      </c>
      <c r="S52" s="231">
        <v>82.18</v>
      </c>
      <c r="T52" s="231">
        <v>120.91</v>
      </c>
      <c r="U52" s="230">
        <v>155</v>
      </c>
      <c r="V52" s="232">
        <v>42</v>
      </c>
      <c r="W52" s="232">
        <v>11</v>
      </c>
      <c r="X52" s="232">
        <v>5</v>
      </c>
      <c r="Y52" s="232">
        <v>89</v>
      </c>
      <c r="Z52" s="232">
        <v>47</v>
      </c>
      <c r="AA52" s="90">
        <v>1</v>
      </c>
      <c r="AB52" s="90"/>
      <c r="AC52" s="37"/>
      <c r="AD52" s="37">
        <f t="shared" si="3"/>
        <v>0</v>
      </c>
      <c r="AE52" s="9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row>
    <row r="53" spans="1:65" s="42" customFormat="1" ht="50.25" customHeight="1" thickBot="1">
      <c r="A53" s="17"/>
      <c r="B53" s="17"/>
      <c r="C53" s="16"/>
      <c r="D53" s="16"/>
      <c r="E53" s="43">
        <v>46</v>
      </c>
      <c r="F53" s="53" t="s">
        <v>101</v>
      </c>
      <c r="G53" s="61" t="s">
        <v>102</v>
      </c>
      <c r="H53" s="62" t="s">
        <v>103</v>
      </c>
      <c r="I53" s="46"/>
      <c r="J53" s="47">
        <v>39559.714124999999</v>
      </c>
      <c r="K53" s="47">
        <v>98686.413455000002</v>
      </c>
      <c r="L53" s="48" t="s">
        <v>104</v>
      </c>
      <c r="M53" s="48">
        <v>66</v>
      </c>
      <c r="N53" s="49">
        <v>8473</v>
      </c>
      <c r="O53" s="237">
        <v>50000</v>
      </c>
      <c r="P53" s="238">
        <v>11647163</v>
      </c>
      <c r="Q53" s="216">
        <v>18.52</v>
      </c>
      <c r="R53" s="216">
        <v>29.21</v>
      </c>
      <c r="S53" s="216">
        <v>120.14</v>
      </c>
      <c r="T53" s="216">
        <v>149.72</v>
      </c>
      <c r="U53" s="216">
        <v>1063.71</v>
      </c>
      <c r="V53" s="217">
        <v>81</v>
      </c>
      <c r="W53" s="218">
        <v>87</v>
      </c>
      <c r="X53" s="217">
        <v>3</v>
      </c>
      <c r="Y53" s="218">
        <v>13</v>
      </c>
      <c r="Z53" s="217">
        <v>84</v>
      </c>
      <c r="AA53" s="37">
        <f>K53/$K$109</f>
        <v>1.9456679524370645E-2</v>
      </c>
      <c r="AB53" s="37">
        <f>AA53*W53</f>
        <v>1.6927311186202461</v>
      </c>
      <c r="AC53" s="37">
        <f t="shared" ref="AC53:AC68" si="14">K53/$K$113</f>
        <v>3.107390376538535E-3</v>
      </c>
      <c r="AD53" s="37">
        <f t="shared" si="3"/>
        <v>0.27034296275885256</v>
      </c>
      <c r="AE53" s="3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row>
    <row r="54" spans="1:65" s="17" customFormat="1" ht="50.25" customHeight="1" thickBot="1">
      <c r="C54" s="16"/>
      <c r="D54" s="16"/>
      <c r="E54" s="1">
        <v>47</v>
      </c>
      <c r="F54" s="11" t="s">
        <v>105</v>
      </c>
      <c r="G54" s="7" t="s">
        <v>106</v>
      </c>
      <c r="H54" s="12" t="s">
        <v>103</v>
      </c>
      <c r="I54" s="3"/>
      <c r="J54" s="13">
        <v>26795.828597</v>
      </c>
      <c r="K54" s="13">
        <v>76111.184110000002</v>
      </c>
      <c r="L54" s="4" t="s">
        <v>104</v>
      </c>
      <c r="M54" s="4">
        <v>66</v>
      </c>
      <c r="N54" s="14">
        <v>11791</v>
      </c>
      <c r="O54" s="239">
        <v>50000</v>
      </c>
      <c r="P54" s="240">
        <v>6455024</v>
      </c>
      <c r="Q54" s="219">
        <v>17.920000000000002</v>
      </c>
      <c r="R54" s="219">
        <v>25.73</v>
      </c>
      <c r="S54" s="219">
        <v>119.27</v>
      </c>
      <c r="T54" s="219">
        <v>152.28</v>
      </c>
      <c r="U54" s="219">
        <v>545.85</v>
      </c>
      <c r="V54" s="220">
        <v>102</v>
      </c>
      <c r="W54" s="221">
        <v>34</v>
      </c>
      <c r="X54" s="220">
        <v>6</v>
      </c>
      <c r="Y54" s="221">
        <v>66</v>
      </c>
      <c r="Z54" s="220">
        <v>108</v>
      </c>
      <c r="AA54" s="37">
        <f t="shared" ref="AA54:AA108" si="15">K54/$K$109</f>
        <v>1.5005823654984721E-2</v>
      </c>
      <c r="AB54" s="37">
        <f t="shared" ref="AB54:AB108" si="16">AA54*W54</f>
        <v>0.51019800426948048</v>
      </c>
      <c r="AC54" s="37">
        <f t="shared" si="14"/>
        <v>2.396552400378919E-3</v>
      </c>
      <c r="AD54" s="37">
        <f t="shared" si="3"/>
        <v>8.1482781612883248E-2</v>
      </c>
      <c r="AE54" s="37"/>
    </row>
    <row r="55" spans="1:65" s="42" customFormat="1" ht="50.25" customHeight="1" thickBot="1">
      <c r="A55" s="17"/>
      <c r="B55" s="17"/>
      <c r="C55" s="16"/>
      <c r="D55" s="16"/>
      <c r="E55" s="43">
        <v>48</v>
      </c>
      <c r="F55" s="53" t="s">
        <v>107</v>
      </c>
      <c r="G55" s="61" t="s">
        <v>83</v>
      </c>
      <c r="H55" s="62" t="s">
        <v>103</v>
      </c>
      <c r="I55" s="46"/>
      <c r="J55" s="47">
        <v>54960.788135000003</v>
      </c>
      <c r="K55" s="47">
        <v>95115.071016999995</v>
      </c>
      <c r="L55" s="48" t="s">
        <v>108</v>
      </c>
      <c r="M55" s="48">
        <v>66</v>
      </c>
      <c r="N55" s="49">
        <v>14953</v>
      </c>
      <c r="O55" s="237">
        <v>50000</v>
      </c>
      <c r="P55" s="238">
        <v>6360936</v>
      </c>
      <c r="Q55" s="216">
        <v>7.13</v>
      </c>
      <c r="R55" s="216">
        <v>20</v>
      </c>
      <c r="S55" s="216">
        <v>62.93</v>
      </c>
      <c r="T55" s="216">
        <v>106.75</v>
      </c>
      <c r="U55" s="216">
        <v>537.20000000000005</v>
      </c>
      <c r="V55" s="217">
        <v>74</v>
      </c>
      <c r="W55" s="218">
        <v>12</v>
      </c>
      <c r="X55" s="217">
        <v>1</v>
      </c>
      <c r="Y55" s="218">
        <v>88</v>
      </c>
      <c r="Z55" s="217">
        <v>75</v>
      </c>
      <c r="AA55" s="37">
        <f t="shared" si="15"/>
        <v>1.8752565727392548E-2</v>
      </c>
      <c r="AB55" s="37">
        <f t="shared" si="16"/>
        <v>0.22503078872871057</v>
      </c>
      <c r="AC55" s="37">
        <f t="shared" si="14"/>
        <v>2.9949376615736197E-3</v>
      </c>
      <c r="AD55" s="37">
        <f t="shared" si="3"/>
        <v>3.5939251938883435E-2</v>
      </c>
      <c r="AE55" s="3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row>
    <row r="56" spans="1:65" s="17" customFormat="1" ht="50.25" customHeight="1" thickBot="1">
      <c r="C56" s="16"/>
      <c r="D56" s="16"/>
      <c r="E56" s="1">
        <v>49</v>
      </c>
      <c r="F56" s="11" t="s">
        <v>109</v>
      </c>
      <c r="G56" s="7" t="s">
        <v>110</v>
      </c>
      <c r="H56" s="12" t="s">
        <v>103</v>
      </c>
      <c r="I56" s="3"/>
      <c r="J56" s="13">
        <v>24130.785026000001</v>
      </c>
      <c r="K56" s="13">
        <v>42204.295903999999</v>
      </c>
      <c r="L56" s="4" t="s">
        <v>111</v>
      </c>
      <c r="M56" s="4">
        <v>66</v>
      </c>
      <c r="N56" s="14">
        <v>7164</v>
      </c>
      <c r="O56" s="239">
        <v>50000</v>
      </c>
      <c r="P56" s="240">
        <v>5891164</v>
      </c>
      <c r="Q56" s="219">
        <v>17.440000000000001</v>
      </c>
      <c r="R56" s="219">
        <v>35.4</v>
      </c>
      <c r="S56" s="219">
        <v>83.97</v>
      </c>
      <c r="T56" s="219">
        <v>122.4</v>
      </c>
      <c r="U56" s="219">
        <v>486.39</v>
      </c>
      <c r="V56" s="220">
        <v>84</v>
      </c>
      <c r="W56" s="221">
        <v>17</v>
      </c>
      <c r="X56" s="220">
        <v>3</v>
      </c>
      <c r="Y56" s="221">
        <v>83</v>
      </c>
      <c r="Z56" s="220">
        <v>87</v>
      </c>
      <c r="AA56" s="37">
        <f t="shared" si="15"/>
        <v>8.3208562476563726E-3</v>
      </c>
      <c r="AB56" s="37">
        <f t="shared" si="16"/>
        <v>0.14145455621015834</v>
      </c>
      <c r="AC56" s="37">
        <f t="shared" si="14"/>
        <v>1.3289085938914499E-3</v>
      </c>
      <c r="AD56" s="37">
        <f t="shared" si="3"/>
        <v>2.2591446096154648E-2</v>
      </c>
      <c r="AE56" s="37"/>
    </row>
    <row r="57" spans="1:65" s="42" customFormat="1" ht="50.25" customHeight="1" thickBot="1">
      <c r="A57" s="17"/>
      <c r="B57" s="17"/>
      <c r="C57" s="16"/>
      <c r="D57" s="16"/>
      <c r="E57" s="43">
        <v>50</v>
      </c>
      <c r="F57" s="53" t="s">
        <v>112</v>
      </c>
      <c r="G57" s="61" t="s">
        <v>113</v>
      </c>
      <c r="H57" s="62" t="s">
        <v>103</v>
      </c>
      <c r="I57" s="46"/>
      <c r="J57" s="47">
        <v>74509.352022999999</v>
      </c>
      <c r="K57" s="47">
        <v>177412.63984600001</v>
      </c>
      <c r="L57" s="48" t="s">
        <v>114</v>
      </c>
      <c r="M57" s="48">
        <v>64</v>
      </c>
      <c r="N57" s="49">
        <v>11488</v>
      </c>
      <c r="O57" s="237">
        <v>50000</v>
      </c>
      <c r="P57" s="238">
        <v>15443301</v>
      </c>
      <c r="Q57" s="216">
        <v>17.45</v>
      </c>
      <c r="R57" s="216">
        <v>26.3</v>
      </c>
      <c r="S57" s="216">
        <v>90.41</v>
      </c>
      <c r="T57" s="216">
        <v>138.37</v>
      </c>
      <c r="U57" s="216">
        <v>1433.4</v>
      </c>
      <c r="V57" s="217">
        <v>229</v>
      </c>
      <c r="W57" s="218">
        <v>44</v>
      </c>
      <c r="X57" s="217">
        <v>6</v>
      </c>
      <c r="Y57" s="218">
        <v>56</v>
      </c>
      <c r="Z57" s="217">
        <v>235</v>
      </c>
      <c r="AA57" s="37">
        <f t="shared" si="15"/>
        <v>3.4978076071537703E-2</v>
      </c>
      <c r="AB57" s="37">
        <f t="shared" si="16"/>
        <v>1.539035347147659</v>
      </c>
      <c r="AC57" s="37">
        <f t="shared" si="14"/>
        <v>5.5862839719587158E-3</v>
      </c>
      <c r="AD57" s="37">
        <f t="shared" si="3"/>
        <v>0.24579649476618348</v>
      </c>
      <c r="AE57" s="3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row>
    <row r="58" spans="1:65" s="17" customFormat="1" ht="50.25" customHeight="1" thickBot="1">
      <c r="C58" s="16"/>
      <c r="D58" s="16"/>
      <c r="E58" s="1">
        <v>51</v>
      </c>
      <c r="F58" s="11" t="s">
        <v>115</v>
      </c>
      <c r="G58" s="7" t="s">
        <v>80</v>
      </c>
      <c r="H58" s="12" t="s">
        <v>103</v>
      </c>
      <c r="I58" s="3"/>
      <c r="J58" s="13">
        <v>62544</v>
      </c>
      <c r="K58" s="13">
        <v>85802.004300000001</v>
      </c>
      <c r="L58" s="4" t="s">
        <v>116</v>
      </c>
      <c r="M58" s="4">
        <v>64</v>
      </c>
      <c r="N58" s="14">
        <v>8549</v>
      </c>
      <c r="O58" s="239">
        <v>50000</v>
      </c>
      <c r="P58" s="240">
        <v>10036496</v>
      </c>
      <c r="Q58" s="219">
        <v>12.25</v>
      </c>
      <c r="R58" s="219">
        <v>16.78</v>
      </c>
      <c r="S58" s="219">
        <v>57.45</v>
      </c>
      <c r="T58" s="219">
        <v>90.09</v>
      </c>
      <c r="U58" s="219">
        <v>903.65</v>
      </c>
      <c r="V58" s="220">
        <v>120</v>
      </c>
      <c r="W58" s="221">
        <v>86</v>
      </c>
      <c r="X58" s="220">
        <v>2</v>
      </c>
      <c r="Y58" s="221">
        <v>14.000000000000002</v>
      </c>
      <c r="Z58" s="220">
        <v>122</v>
      </c>
      <c r="AA58" s="37">
        <f t="shared" si="15"/>
        <v>1.6916432989785485E-2</v>
      </c>
      <c r="AB58" s="37">
        <f t="shared" si="16"/>
        <v>1.4548132371215516</v>
      </c>
      <c r="AC58" s="37">
        <f t="shared" si="14"/>
        <v>2.7016922909161569E-3</v>
      </c>
      <c r="AD58" s="37">
        <f t="shared" si="3"/>
        <v>0.23234553701878949</v>
      </c>
      <c r="AE58" s="37"/>
    </row>
    <row r="59" spans="1:65" s="42" customFormat="1" ht="50.25" customHeight="1" thickBot="1">
      <c r="A59" s="17"/>
      <c r="B59" s="17"/>
      <c r="C59" s="16"/>
      <c r="D59" s="16"/>
      <c r="E59" s="43">
        <v>52</v>
      </c>
      <c r="F59" s="53" t="s">
        <v>117</v>
      </c>
      <c r="G59" s="61" t="s">
        <v>283</v>
      </c>
      <c r="H59" s="45" t="s">
        <v>103</v>
      </c>
      <c r="I59" s="46"/>
      <c r="J59" s="47">
        <v>9934.2259460000005</v>
      </c>
      <c r="K59" s="47">
        <v>11785.234403</v>
      </c>
      <c r="L59" s="48" t="s">
        <v>118</v>
      </c>
      <c r="M59" s="48">
        <v>62</v>
      </c>
      <c r="N59" s="49">
        <v>4159</v>
      </c>
      <c r="O59" s="237">
        <v>50000</v>
      </c>
      <c r="P59" s="238">
        <v>2833671</v>
      </c>
      <c r="Q59" s="216">
        <v>9.7899999999999991</v>
      </c>
      <c r="R59" s="216">
        <v>20.58</v>
      </c>
      <c r="S59" s="216">
        <v>47.16</v>
      </c>
      <c r="T59" s="216">
        <v>57.02</v>
      </c>
      <c r="U59" s="216">
        <v>182.7</v>
      </c>
      <c r="V59" s="217">
        <v>6</v>
      </c>
      <c r="W59" s="218">
        <v>2</v>
      </c>
      <c r="X59" s="217">
        <v>3</v>
      </c>
      <c r="Y59" s="218">
        <v>98</v>
      </c>
      <c r="Z59" s="217">
        <v>9</v>
      </c>
      <c r="AA59" s="37">
        <f t="shared" si="15"/>
        <v>2.3235369578337934E-3</v>
      </c>
      <c r="AB59" s="37">
        <f t="shared" si="16"/>
        <v>4.6470739156675867E-3</v>
      </c>
      <c r="AC59" s="37">
        <f t="shared" si="14"/>
        <v>3.7108779909031771E-4</v>
      </c>
      <c r="AD59" s="37">
        <f t="shared" si="3"/>
        <v>7.4217559818063542E-4</v>
      </c>
      <c r="AE59" s="3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row>
    <row r="60" spans="1:65" s="17" customFormat="1" ht="50.25" customHeight="1" thickBot="1">
      <c r="C60" s="16"/>
      <c r="D60" s="16"/>
      <c r="E60" s="1">
        <v>53</v>
      </c>
      <c r="F60" s="11" t="s">
        <v>119</v>
      </c>
      <c r="G60" s="7" t="s">
        <v>58</v>
      </c>
      <c r="H60" s="20" t="s">
        <v>103</v>
      </c>
      <c r="I60" s="3"/>
      <c r="J60" s="13">
        <v>47012.948357000001</v>
      </c>
      <c r="K60" s="13">
        <v>358962.219087</v>
      </c>
      <c r="L60" s="4" t="s">
        <v>120</v>
      </c>
      <c r="M60" s="4">
        <v>61</v>
      </c>
      <c r="N60" s="14">
        <v>20893</v>
      </c>
      <c r="O60" s="239">
        <v>50000</v>
      </c>
      <c r="P60" s="240">
        <v>17180980</v>
      </c>
      <c r="Q60" s="219">
        <v>13.76</v>
      </c>
      <c r="R60" s="219">
        <v>31.04</v>
      </c>
      <c r="S60" s="219">
        <v>113.05</v>
      </c>
      <c r="T60" s="219">
        <v>197.91</v>
      </c>
      <c r="U60" s="219">
        <v>1615.83</v>
      </c>
      <c r="V60" s="220">
        <v>593</v>
      </c>
      <c r="W60" s="221">
        <v>87</v>
      </c>
      <c r="X60" s="220">
        <v>7</v>
      </c>
      <c r="Y60" s="221">
        <v>13</v>
      </c>
      <c r="Z60" s="220">
        <v>600</v>
      </c>
      <c r="AA60" s="37">
        <f t="shared" si="15"/>
        <v>7.0771777123275564E-2</v>
      </c>
      <c r="AB60" s="37">
        <f t="shared" si="16"/>
        <v>6.1571446097249742</v>
      </c>
      <c r="AC60" s="37">
        <f t="shared" si="14"/>
        <v>1.1302829904143679E-2</v>
      </c>
      <c r="AD60" s="37">
        <f t="shared" si="3"/>
        <v>0.98334620166050002</v>
      </c>
      <c r="AE60" s="37"/>
    </row>
    <row r="61" spans="1:65" s="42" customFormat="1" ht="50.25" customHeight="1" thickBot="1">
      <c r="A61" s="17"/>
      <c r="B61" s="17"/>
      <c r="C61" s="16"/>
      <c r="D61" s="16"/>
      <c r="E61" s="43">
        <v>54</v>
      </c>
      <c r="F61" s="53" t="s">
        <v>121</v>
      </c>
      <c r="G61" s="61" t="s">
        <v>122</v>
      </c>
      <c r="H61" s="45" t="s">
        <v>103</v>
      </c>
      <c r="I61" s="46"/>
      <c r="J61" s="47">
        <v>23008.670501000001</v>
      </c>
      <c r="K61" s="47">
        <v>34622.981191999999</v>
      </c>
      <c r="L61" s="48" t="s">
        <v>123</v>
      </c>
      <c r="M61" s="48">
        <v>60</v>
      </c>
      <c r="N61" s="49">
        <v>5951</v>
      </c>
      <c r="O61" s="237">
        <v>50000</v>
      </c>
      <c r="P61" s="238">
        <v>5818010</v>
      </c>
      <c r="Q61" s="216">
        <v>14.57</v>
      </c>
      <c r="R61" s="216">
        <v>16.25</v>
      </c>
      <c r="S61" s="216">
        <v>52.05</v>
      </c>
      <c r="T61" s="216">
        <v>93.75</v>
      </c>
      <c r="U61" s="216">
        <v>481.66</v>
      </c>
      <c r="V61" s="217">
        <v>9</v>
      </c>
      <c r="W61" s="218">
        <v>6</v>
      </c>
      <c r="X61" s="217">
        <v>3</v>
      </c>
      <c r="Y61" s="218">
        <v>94</v>
      </c>
      <c r="Z61" s="217">
        <v>12</v>
      </c>
      <c r="AA61" s="37">
        <f t="shared" si="15"/>
        <v>6.8261498786581507E-3</v>
      </c>
      <c r="AB61" s="37">
        <f t="shared" si="16"/>
        <v>4.0956899271948906E-2</v>
      </c>
      <c r="AC61" s="37">
        <f t="shared" si="14"/>
        <v>1.0901917984095565E-3</v>
      </c>
      <c r="AD61" s="37">
        <f t="shared" si="3"/>
        <v>6.5411507904573393E-3</v>
      </c>
      <c r="AE61" s="3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row>
    <row r="62" spans="1:65" s="17" customFormat="1" ht="50.25" customHeight="1" thickBot="1">
      <c r="C62" s="16"/>
      <c r="D62" s="16"/>
      <c r="E62" s="1">
        <v>55</v>
      </c>
      <c r="F62" s="11" t="s">
        <v>124</v>
      </c>
      <c r="G62" s="7" t="s">
        <v>125</v>
      </c>
      <c r="H62" s="12" t="s">
        <v>103</v>
      </c>
      <c r="I62" s="3"/>
      <c r="J62" s="13">
        <v>26897</v>
      </c>
      <c r="K62" s="13">
        <v>53993.549429999999</v>
      </c>
      <c r="L62" s="4" t="s">
        <v>126</v>
      </c>
      <c r="M62" s="4">
        <v>57</v>
      </c>
      <c r="N62" s="14">
        <v>10556</v>
      </c>
      <c r="O62" s="239">
        <v>50000</v>
      </c>
      <c r="P62" s="240">
        <v>5114963</v>
      </c>
      <c r="Q62" s="219">
        <v>22.13</v>
      </c>
      <c r="R62" s="219">
        <v>35.03</v>
      </c>
      <c r="S62" s="219">
        <v>79.17</v>
      </c>
      <c r="T62" s="219">
        <v>120.92</v>
      </c>
      <c r="U62" s="219">
        <v>411.05</v>
      </c>
      <c r="V62" s="220">
        <v>28</v>
      </c>
      <c r="W62" s="221">
        <v>60</v>
      </c>
      <c r="X62" s="220">
        <v>15</v>
      </c>
      <c r="Y62" s="221">
        <v>40</v>
      </c>
      <c r="Z62" s="220">
        <v>43</v>
      </c>
      <c r="AA62" s="37">
        <f t="shared" si="15"/>
        <v>1.0645185602188377E-2</v>
      </c>
      <c r="AB62" s="37">
        <f t="shared" si="16"/>
        <v>0.63871113613130259</v>
      </c>
      <c r="AC62" s="37">
        <f t="shared" si="14"/>
        <v>1.7001229451959487E-3</v>
      </c>
      <c r="AD62" s="37">
        <f t="shared" si="3"/>
        <v>0.10200737671175693</v>
      </c>
      <c r="AE62" s="37"/>
    </row>
    <row r="63" spans="1:65" s="42" customFormat="1" ht="50.25" customHeight="1" thickBot="1">
      <c r="A63" s="17"/>
      <c r="B63" s="17"/>
      <c r="C63" s="16"/>
      <c r="D63" s="16"/>
      <c r="E63" s="43">
        <v>56</v>
      </c>
      <c r="F63" s="53" t="s">
        <v>127</v>
      </c>
      <c r="G63" s="61" t="s">
        <v>128</v>
      </c>
      <c r="H63" s="62" t="s">
        <v>103</v>
      </c>
      <c r="I63" s="46"/>
      <c r="J63" s="47">
        <v>13042.328513</v>
      </c>
      <c r="K63" s="47">
        <v>20957.690611000002</v>
      </c>
      <c r="L63" s="48" t="s">
        <v>129</v>
      </c>
      <c r="M63" s="48">
        <v>52</v>
      </c>
      <c r="N63" s="49">
        <v>6460</v>
      </c>
      <c r="O63" s="237">
        <v>50000</v>
      </c>
      <c r="P63" s="238">
        <v>3244225</v>
      </c>
      <c r="Q63" s="216">
        <v>1.83</v>
      </c>
      <c r="R63" s="216">
        <v>7.34</v>
      </c>
      <c r="S63" s="216">
        <v>65.819999999999993</v>
      </c>
      <c r="T63" s="216">
        <v>51.52</v>
      </c>
      <c r="U63" s="216">
        <v>223.78</v>
      </c>
      <c r="V63" s="217">
        <v>18</v>
      </c>
      <c r="W63" s="218">
        <v>5</v>
      </c>
      <c r="X63" s="217">
        <v>2</v>
      </c>
      <c r="Y63" s="218">
        <v>95</v>
      </c>
      <c r="Z63" s="217">
        <v>20</v>
      </c>
      <c r="AA63" s="37">
        <f t="shared" si="15"/>
        <v>4.131947403023987E-3</v>
      </c>
      <c r="AB63" s="37">
        <f t="shared" si="16"/>
        <v>2.0659737015119934E-2</v>
      </c>
      <c r="AC63" s="37">
        <f t="shared" si="14"/>
        <v>6.5990569359164291E-4</v>
      </c>
      <c r="AD63" s="37">
        <f t="shared" si="3"/>
        <v>3.2995284679582146E-3</v>
      </c>
      <c r="AE63" s="3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row>
    <row r="64" spans="1:65" s="17" customFormat="1" ht="50.25" customHeight="1" thickBot="1">
      <c r="C64" s="16"/>
      <c r="D64" s="16"/>
      <c r="E64" s="1">
        <v>57</v>
      </c>
      <c r="F64" s="11" t="s">
        <v>130</v>
      </c>
      <c r="G64" s="7" t="s">
        <v>131</v>
      </c>
      <c r="H64" s="12" t="s">
        <v>103</v>
      </c>
      <c r="I64" s="3"/>
      <c r="J64" s="13">
        <v>13503</v>
      </c>
      <c r="K64" s="13">
        <v>27298.50116</v>
      </c>
      <c r="L64" s="4" t="s">
        <v>132</v>
      </c>
      <c r="M64" s="4">
        <v>51</v>
      </c>
      <c r="N64" s="14">
        <v>5895</v>
      </c>
      <c r="O64" s="239">
        <v>50000</v>
      </c>
      <c r="P64" s="240">
        <v>4630789</v>
      </c>
      <c r="Q64" s="219">
        <v>15.83</v>
      </c>
      <c r="R64" s="219">
        <v>20.76</v>
      </c>
      <c r="S64" s="219">
        <v>71.459999999999994</v>
      </c>
      <c r="T64" s="219">
        <v>85.33</v>
      </c>
      <c r="U64" s="219">
        <v>362.06</v>
      </c>
      <c r="V64" s="220">
        <v>36</v>
      </c>
      <c r="W64" s="221">
        <v>10</v>
      </c>
      <c r="X64" s="220">
        <v>2</v>
      </c>
      <c r="Y64" s="221">
        <v>90</v>
      </c>
      <c r="Z64" s="220">
        <v>38</v>
      </c>
      <c r="AA64" s="37">
        <f t="shared" si="15"/>
        <v>5.38208016656694E-3</v>
      </c>
      <c r="AB64" s="37">
        <f t="shared" si="16"/>
        <v>5.3820801665669396E-2</v>
      </c>
      <c r="AC64" s="37">
        <f t="shared" si="14"/>
        <v>8.5956208994453253E-4</v>
      </c>
      <c r="AD64" s="37">
        <f t="shared" si="3"/>
        <v>8.5956208994453255E-3</v>
      </c>
      <c r="AE64" s="37"/>
    </row>
    <row r="65" spans="1:65" s="42" customFormat="1" ht="50.25" customHeight="1" thickBot="1">
      <c r="A65" s="17"/>
      <c r="B65" s="17"/>
      <c r="C65" s="16"/>
      <c r="D65" s="16"/>
      <c r="E65" s="43">
        <v>58</v>
      </c>
      <c r="F65" s="53" t="s">
        <v>133</v>
      </c>
      <c r="G65" s="61" t="s">
        <v>134</v>
      </c>
      <c r="H65" s="62" t="s">
        <v>103</v>
      </c>
      <c r="I65" s="46"/>
      <c r="J65" s="47">
        <v>427576.130382</v>
      </c>
      <c r="K65" s="47">
        <v>1400709.7856660001</v>
      </c>
      <c r="L65" s="48" t="s">
        <v>135</v>
      </c>
      <c r="M65" s="48">
        <v>50</v>
      </c>
      <c r="N65" s="49">
        <v>99807</v>
      </c>
      <c r="O65" s="237">
        <v>100000</v>
      </c>
      <c r="P65" s="238">
        <v>14034184</v>
      </c>
      <c r="Q65" s="216">
        <v>16.329999999999998</v>
      </c>
      <c r="R65" s="216">
        <v>23.81</v>
      </c>
      <c r="S65" s="216">
        <v>120.81</v>
      </c>
      <c r="T65" s="216">
        <v>199.29</v>
      </c>
      <c r="U65" s="216">
        <v>1303.44</v>
      </c>
      <c r="V65" s="217">
        <v>563</v>
      </c>
      <c r="W65" s="218">
        <v>92</v>
      </c>
      <c r="X65" s="217">
        <v>11</v>
      </c>
      <c r="Y65" s="218">
        <v>8</v>
      </c>
      <c r="Z65" s="217">
        <v>574</v>
      </c>
      <c r="AA65" s="37">
        <f t="shared" si="15"/>
        <v>0.27615920421285167</v>
      </c>
      <c r="AB65" s="37">
        <f t="shared" si="16"/>
        <v>25.406646787582353</v>
      </c>
      <c r="AC65" s="37">
        <f t="shared" si="14"/>
        <v>4.4104876810490252E-2</v>
      </c>
      <c r="AD65" s="37">
        <f t="shared" si="3"/>
        <v>4.057648666565103</v>
      </c>
      <c r="AE65" s="3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row>
    <row r="66" spans="1:65" s="17" customFormat="1" ht="50.25" customHeight="1" thickBot="1">
      <c r="C66" s="16"/>
      <c r="D66" s="16"/>
      <c r="E66" s="1">
        <v>59</v>
      </c>
      <c r="F66" s="11" t="s">
        <v>136</v>
      </c>
      <c r="G66" s="7" t="s">
        <v>137</v>
      </c>
      <c r="H66" s="12" t="s">
        <v>103</v>
      </c>
      <c r="I66" s="3"/>
      <c r="J66" s="13">
        <v>27896.077453999998</v>
      </c>
      <c r="K66" s="13">
        <v>44556.345727</v>
      </c>
      <c r="L66" s="4" t="s">
        <v>138</v>
      </c>
      <c r="M66" s="4">
        <v>50</v>
      </c>
      <c r="N66" s="14">
        <v>12139</v>
      </c>
      <c r="O66" s="239">
        <v>50000</v>
      </c>
      <c r="P66" s="240">
        <v>3670512</v>
      </c>
      <c r="Q66" s="219">
        <v>9.99</v>
      </c>
      <c r="R66" s="219">
        <v>20.61</v>
      </c>
      <c r="S66" s="219">
        <v>80.23</v>
      </c>
      <c r="T66" s="219">
        <v>102.91</v>
      </c>
      <c r="U66" s="219">
        <v>266.55</v>
      </c>
      <c r="V66" s="220">
        <v>16</v>
      </c>
      <c r="W66" s="221">
        <v>15</v>
      </c>
      <c r="X66" s="220">
        <v>3</v>
      </c>
      <c r="Y66" s="221">
        <v>85</v>
      </c>
      <c r="Z66" s="220">
        <v>19</v>
      </c>
      <c r="AA66" s="37">
        <f t="shared" si="15"/>
        <v>8.7845784362465089E-3</v>
      </c>
      <c r="AB66" s="37">
        <f t="shared" si="16"/>
        <v>0.13176867654369764</v>
      </c>
      <c r="AC66" s="37">
        <f t="shared" si="14"/>
        <v>1.402968808760461E-3</v>
      </c>
      <c r="AD66" s="37">
        <f t="shared" si="3"/>
        <v>2.1044532131406914E-2</v>
      </c>
      <c r="AE66" s="37"/>
    </row>
    <row r="67" spans="1:65" s="42" customFormat="1" ht="50.25" customHeight="1" thickBot="1">
      <c r="A67" s="17"/>
      <c r="B67" s="17"/>
      <c r="C67" s="16"/>
      <c r="D67" s="16"/>
      <c r="E67" s="43">
        <v>60</v>
      </c>
      <c r="F67" s="53" t="s">
        <v>139</v>
      </c>
      <c r="G67" s="61" t="s">
        <v>140</v>
      </c>
      <c r="H67" s="62" t="s">
        <v>103</v>
      </c>
      <c r="I67" s="46"/>
      <c r="J67" s="47">
        <v>9320.3047650000008</v>
      </c>
      <c r="K67" s="47">
        <v>16057.240248</v>
      </c>
      <c r="L67" s="48" t="s">
        <v>141</v>
      </c>
      <c r="M67" s="48">
        <v>48</v>
      </c>
      <c r="N67" s="49">
        <v>5250</v>
      </c>
      <c r="O67" s="237">
        <v>50000</v>
      </c>
      <c r="P67" s="238">
        <v>3058522</v>
      </c>
      <c r="Q67" s="216">
        <v>9.6300000000000008</v>
      </c>
      <c r="R67" s="216">
        <v>18.059999999999999</v>
      </c>
      <c r="S67" s="216">
        <v>67.16</v>
      </c>
      <c r="T67" s="216">
        <v>77.7</v>
      </c>
      <c r="U67" s="216">
        <v>205.86</v>
      </c>
      <c r="V67" s="217">
        <v>16</v>
      </c>
      <c r="W67" s="218">
        <v>5</v>
      </c>
      <c r="X67" s="217">
        <v>17</v>
      </c>
      <c r="Y67" s="218">
        <v>95</v>
      </c>
      <c r="Z67" s="217">
        <v>33</v>
      </c>
      <c r="AA67" s="37">
        <f t="shared" si="15"/>
        <v>3.165791182528104E-3</v>
      </c>
      <c r="AB67" s="37">
        <f t="shared" si="16"/>
        <v>1.5828955912640521E-2</v>
      </c>
      <c r="AC67" s="37">
        <f t="shared" si="14"/>
        <v>5.0560266680635391E-4</v>
      </c>
      <c r="AD67" s="37">
        <f t="shared" si="3"/>
        <v>2.5280133340317697E-3</v>
      </c>
      <c r="AE67" s="3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row>
    <row r="68" spans="1:65" s="17" customFormat="1" ht="50.25" customHeight="1" thickBot="1">
      <c r="C68" s="16"/>
      <c r="D68" s="16"/>
      <c r="E68" s="1">
        <v>61</v>
      </c>
      <c r="F68" s="11" t="s">
        <v>142</v>
      </c>
      <c r="G68" s="7" t="s">
        <v>19</v>
      </c>
      <c r="H68" s="12" t="s">
        <v>103</v>
      </c>
      <c r="I68" s="3"/>
      <c r="J68" s="13">
        <v>10053.450575999999</v>
      </c>
      <c r="K68" s="13">
        <v>21892.256584999999</v>
      </c>
      <c r="L68" s="4" t="s">
        <v>143</v>
      </c>
      <c r="M68" s="4">
        <v>46</v>
      </c>
      <c r="N68" s="14">
        <v>5061</v>
      </c>
      <c r="O68" s="239">
        <v>50000</v>
      </c>
      <c r="P68" s="240">
        <v>4325678</v>
      </c>
      <c r="Q68" s="219">
        <v>18.21</v>
      </c>
      <c r="R68" s="219">
        <v>23.93</v>
      </c>
      <c r="S68" s="219">
        <v>76.52</v>
      </c>
      <c r="T68" s="219">
        <v>90.25</v>
      </c>
      <c r="U68" s="219">
        <v>331.35</v>
      </c>
      <c r="V68" s="220">
        <v>9</v>
      </c>
      <c r="W68" s="221">
        <v>14</v>
      </c>
      <c r="X68" s="220">
        <v>5</v>
      </c>
      <c r="Y68" s="221">
        <v>86</v>
      </c>
      <c r="Z68" s="220">
        <v>14</v>
      </c>
      <c r="AA68" s="37">
        <f t="shared" si="15"/>
        <v>4.3162032698033665E-3</v>
      </c>
      <c r="AB68" s="37">
        <f t="shared" si="16"/>
        <v>6.0426845777247135E-2</v>
      </c>
      <c r="AC68" s="37">
        <f t="shared" si="14"/>
        <v>6.8933285800239718E-4</v>
      </c>
      <c r="AD68" s="37">
        <f t="shared" si="3"/>
        <v>9.6506600120335601E-3</v>
      </c>
      <c r="AE68" s="37"/>
    </row>
    <row r="69" spans="1:65" s="42" customFormat="1" ht="50.25" customHeight="1" thickBot="1">
      <c r="A69" s="17"/>
      <c r="B69" s="17"/>
      <c r="C69" s="16"/>
      <c r="D69" s="16"/>
      <c r="E69" s="43">
        <v>62</v>
      </c>
      <c r="F69" s="53" t="s">
        <v>144</v>
      </c>
      <c r="G69" s="61" t="s">
        <v>145</v>
      </c>
      <c r="H69" s="62" t="s">
        <v>103</v>
      </c>
      <c r="I69" s="46"/>
      <c r="J69" s="47">
        <v>22242.291000000001</v>
      </c>
      <c r="K69" s="47">
        <v>190131.16345600001</v>
      </c>
      <c r="L69" s="48" t="s">
        <v>146</v>
      </c>
      <c r="M69" s="48">
        <v>46</v>
      </c>
      <c r="N69" s="49">
        <v>23269</v>
      </c>
      <c r="O69" s="237">
        <v>50000</v>
      </c>
      <c r="P69" s="238">
        <v>8171007</v>
      </c>
      <c r="Q69" s="216">
        <v>13.36</v>
      </c>
      <c r="R69" s="216">
        <v>30.38</v>
      </c>
      <c r="S69" s="216">
        <v>129.30000000000001</v>
      </c>
      <c r="T69" s="216">
        <v>199.15</v>
      </c>
      <c r="U69" s="216">
        <v>717.11</v>
      </c>
      <c r="V69" s="217">
        <v>371</v>
      </c>
      <c r="W69" s="218">
        <v>85</v>
      </c>
      <c r="X69" s="217">
        <v>5</v>
      </c>
      <c r="Y69" s="218">
        <v>15</v>
      </c>
      <c r="Z69" s="217">
        <v>376</v>
      </c>
      <c r="AA69" s="37">
        <f t="shared" si="15"/>
        <v>3.748561717308712E-2</v>
      </c>
      <c r="AB69" s="37">
        <f t="shared" si="16"/>
        <v>3.1862774597124051</v>
      </c>
      <c r="AC69" s="37">
        <f t="shared" ref="AC69:AC111" si="17">K69/$K$113</f>
        <v>5.9867587332338686E-3</v>
      </c>
      <c r="AD69" s="37">
        <f t="shared" ref="AD69:AD111" si="18">AC69*W69</f>
        <v>0.5088744923248788</v>
      </c>
      <c r="AE69" s="3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row>
    <row r="70" spans="1:65" s="17" customFormat="1" ht="50.25" customHeight="1" thickBot="1">
      <c r="C70" s="16"/>
      <c r="D70" s="16"/>
      <c r="E70" s="1">
        <v>63</v>
      </c>
      <c r="F70" s="11" t="s">
        <v>147</v>
      </c>
      <c r="G70" s="7" t="s">
        <v>148</v>
      </c>
      <c r="H70" s="12" t="s">
        <v>103</v>
      </c>
      <c r="I70" s="3"/>
      <c r="J70" s="13">
        <v>6725</v>
      </c>
      <c r="K70" s="13">
        <v>17462.608800000002</v>
      </c>
      <c r="L70" s="4" t="s">
        <v>149</v>
      </c>
      <c r="M70" s="4">
        <v>43</v>
      </c>
      <c r="N70" s="14">
        <v>5180</v>
      </c>
      <c r="O70" s="239">
        <v>50000</v>
      </c>
      <c r="P70" s="240">
        <v>3371160</v>
      </c>
      <c r="Q70" s="219">
        <v>9.76</v>
      </c>
      <c r="R70" s="219">
        <v>23.73</v>
      </c>
      <c r="S70" s="219">
        <v>73.11</v>
      </c>
      <c r="T70" s="219">
        <v>64.400000000000006</v>
      </c>
      <c r="U70" s="219">
        <v>235.64</v>
      </c>
      <c r="V70" s="220">
        <v>41</v>
      </c>
      <c r="W70" s="221">
        <v>47</v>
      </c>
      <c r="X70" s="220">
        <v>6</v>
      </c>
      <c r="Y70" s="221">
        <v>53</v>
      </c>
      <c r="Z70" s="220">
        <v>47</v>
      </c>
      <c r="AA70" s="37">
        <f t="shared" si="15"/>
        <v>3.4428688933556572E-3</v>
      </c>
      <c r="AB70" s="37">
        <f t="shared" si="16"/>
        <v>0.1618148379877159</v>
      </c>
      <c r="AC70" s="37">
        <f t="shared" si="17"/>
        <v>5.4985423661303267E-4</v>
      </c>
      <c r="AD70" s="37">
        <f t="shared" si="18"/>
        <v>2.5843149120812536E-2</v>
      </c>
      <c r="AE70" s="37"/>
    </row>
    <row r="71" spans="1:65" s="42" customFormat="1" ht="50.25" customHeight="1" thickBot="1">
      <c r="A71" s="17"/>
      <c r="B71" s="17"/>
      <c r="C71" s="16"/>
      <c r="D71" s="16"/>
      <c r="E71" s="43">
        <v>64</v>
      </c>
      <c r="F71" s="53" t="s">
        <v>150</v>
      </c>
      <c r="G71" s="61" t="s">
        <v>34</v>
      </c>
      <c r="H71" s="62" t="s">
        <v>103</v>
      </c>
      <c r="I71" s="46"/>
      <c r="J71" s="47">
        <v>11517.001534000001</v>
      </c>
      <c r="K71" s="47">
        <v>17761.706472999998</v>
      </c>
      <c r="L71" s="48" t="s">
        <v>151</v>
      </c>
      <c r="M71" s="48">
        <v>42</v>
      </c>
      <c r="N71" s="49">
        <v>5936</v>
      </c>
      <c r="O71" s="237">
        <v>50000</v>
      </c>
      <c r="P71" s="238">
        <v>2992201</v>
      </c>
      <c r="Q71" s="216">
        <v>12.99</v>
      </c>
      <c r="R71" s="216">
        <v>17.190000000000001</v>
      </c>
      <c r="S71" s="216">
        <v>54.2</v>
      </c>
      <c r="T71" s="216">
        <v>69.790000000000006</v>
      </c>
      <c r="U71" s="216">
        <v>199.23</v>
      </c>
      <c r="V71" s="217">
        <v>18</v>
      </c>
      <c r="W71" s="218">
        <v>8</v>
      </c>
      <c r="X71" s="217">
        <v>6</v>
      </c>
      <c r="Y71" s="218">
        <v>92</v>
      </c>
      <c r="Z71" s="217">
        <v>24</v>
      </c>
      <c r="AA71" s="37">
        <f t="shared" si="15"/>
        <v>3.5018379790312608E-3</v>
      </c>
      <c r="AB71" s="37">
        <f t="shared" si="16"/>
        <v>2.8014703832250087E-2</v>
      </c>
      <c r="AC71" s="37">
        <f t="shared" si="17"/>
        <v>5.592720804497535E-4</v>
      </c>
      <c r="AD71" s="37">
        <f t="shared" si="18"/>
        <v>4.474176643598028E-3</v>
      </c>
      <c r="AE71" s="3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row>
    <row r="72" spans="1:65" s="17" customFormat="1" ht="50.25" customHeight="1" thickBot="1">
      <c r="C72" s="16"/>
      <c r="D72" s="16"/>
      <c r="E72" s="1">
        <v>65</v>
      </c>
      <c r="F72" s="11" t="s">
        <v>152</v>
      </c>
      <c r="G72" s="7" t="s">
        <v>153</v>
      </c>
      <c r="H72" s="12" t="s">
        <v>103</v>
      </c>
      <c r="I72" s="3"/>
      <c r="J72" s="13">
        <v>16074</v>
      </c>
      <c r="K72" s="13">
        <v>27474.641629999998</v>
      </c>
      <c r="L72" s="4" t="s">
        <v>151</v>
      </c>
      <c r="M72" s="4">
        <v>42</v>
      </c>
      <c r="N72" s="14">
        <v>5703</v>
      </c>
      <c r="O72" s="239">
        <v>50000</v>
      </c>
      <c r="P72" s="240">
        <v>4817577</v>
      </c>
      <c r="Q72" s="219">
        <v>3.65</v>
      </c>
      <c r="R72" s="219">
        <v>14.55</v>
      </c>
      <c r="S72" s="219">
        <v>71.510000000000005</v>
      </c>
      <c r="T72" s="219">
        <v>100.92</v>
      </c>
      <c r="U72" s="219">
        <v>381.29</v>
      </c>
      <c r="V72" s="220">
        <v>24</v>
      </c>
      <c r="W72" s="221">
        <v>6</v>
      </c>
      <c r="X72" s="220">
        <v>3</v>
      </c>
      <c r="Y72" s="221">
        <v>94</v>
      </c>
      <c r="Z72" s="220">
        <v>27</v>
      </c>
      <c r="AA72" s="37">
        <f t="shared" si="15"/>
        <v>5.4168074259340537E-3</v>
      </c>
      <c r="AB72" s="37">
        <f t="shared" si="16"/>
        <v>3.250084455560432E-2</v>
      </c>
      <c r="AC72" s="37">
        <f t="shared" si="17"/>
        <v>8.6510831644354851E-4</v>
      </c>
      <c r="AD72" s="37">
        <f t="shared" si="18"/>
        <v>5.1906498986612915E-3</v>
      </c>
      <c r="AE72" s="37"/>
    </row>
    <row r="73" spans="1:65" s="42" customFormat="1" ht="50.25" customHeight="1" thickBot="1">
      <c r="A73" s="17"/>
      <c r="B73" s="17"/>
      <c r="C73" s="16"/>
      <c r="D73" s="16"/>
      <c r="E73" s="43">
        <v>66</v>
      </c>
      <c r="F73" s="53" t="s">
        <v>157</v>
      </c>
      <c r="G73" s="61" t="s">
        <v>158</v>
      </c>
      <c r="H73" s="45" t="s">
        <v>103</v>
      </c>
      <c r="I73" s="46"/>
      <c r="J73" s="47">
        <v>8638</v>
      </c>
      <c r="K73" s="47">
        <v>15262.17484</v>
      </c>
      <c r="L73" s="48" t="s">
        <v>156</v>
      </c>
      <c r="M73" s="48">
        <v>42</v>
      </c>
      <c r="N73" s="49">
        <v>5231</v>
      </c>
      <c r="O73" s="237">
        <v>50000</v>
      </c>
      <c r="P73" s="238">
        <v>2917640</v>
      </c>
      <c r="Q73" s="216">
        <v>22.29</v>
      </c>
      <c r="R73" s="216">
        <v>30.32</v>
      </c>
      <c r="S73" s="216">
        <v>77.63</v>
      </c>
      <c r="T73" s="216">
        <v>108.62</v>
      </c>
      <c r="U73" s="216">
        <v>189.91</v>
      </c>
      <c r="V73" s="217">
        <v>20</v>
      </c>
      <c r="W73" s="218">
        <v>4</v>
      </c>
      <c r="X73" s="217">
        <v>2</v>
      </c>
      <c r="Y73" s="218">
        <v>96</v>
      </c>
      <c r="Z73" s="217">
        <v>22</v>
      </c>
      <c r="AA73" s="37">
        <f t="shared" si="15"/>
        <v>3.009038775557484E-3</v>
      </c>
      <c r="AB73" s="37">
        <f t="shared" si="16"/>
        <v>1.2036155102229936E-2</v>
      </c>
      <c r="AC73" s="37">
        <f t="shared" si="17"/>
        <v>4.8056802919978561E-4</v>
      </c>
      <c r="AD73" s="37">
        <f t="shared" si="18"/>
        <v>1.9222721167991424E-3</v>
      </c>
      <c r="AE73" s="3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row>
    <row r="74" spans="1:65" s="17" customFormat="1" ht="50.25" customHeight="1" thickBot="1">
      <c r="C74" s="16"/>
      <c r="D74" s="16"/>
      <c r="E74" s="1">
        <v>67</v>
      </c>
      <c r="F74" s="11" t="s">
        <v>297</v>
      </c>
      <c r="G74" s="7" t="s">
        <v>159</v>
      </c>
      <c r="H74" s="20" t="s">
        <v>103</v>
      </c>
      <c r="I74" s="3"/>
      <c r="J74" s="13">
        <v>6709.2491309999996</v>
      </c>
      <c r="K74" s="13">
        <v>11911.25603</v>
      </c>
      <c r="L74" s="4" t="s">
        <v>30</v>
      </c>
      <c r="M74" s="4">
        <v>42</v>
      </c>
      <c r="N74" s="14">
        <v>2600</v>
      </c>
      <c r="O74" s="239">
        <v>50000</v>
      </c>
      <c r="P74" s="240">
        <v>4581253</v>
      </c>
      <c r="Q74" s="219">
        <v>14.56</v>
      </c>
      <c r="R74" s="219">
        <v>17.75</v>
      </c>
      <c r="S74" s="219">
        <v>78.319999999999993</v>
      </c>
      <c r="T74" s="219">
        <v>129.18</v>
      </c>
      <c r="U74" s="219">
        <v>357.91</v>
      </c>
      <c r="V74" s="220">
        <v>33</v>
      </c>
      <c r="W74" s="221">
        <v>50</v>
      </c>
      <c r="X74" s="220">
        <v>2</v>
      </c>
      <c r="Y74" s="221">
        <v>50</v>
      </c>
      <c r="Z74" s="220">
        <v>35</v>
      </c>
      <c r="AA74" s="37">
        <f t="shared" si="15"/>
        <v>2.3483829556143979E-3</v>
      </c>
      <c r="AB74" s="37">
        <f t="shared" si="16"/>
        <v>0.11741914778071989</v>
      </c>
      <c r="AC74" s="37">
        <f t="shared" si="17"/>
        <v>3.7505590753874257E-4</v>
      </c>
      <c r="AD74" s="37">
        <f t="shared" si="18"/>
        <v>1.875279537693713E-2</v>
      </c>
      <c r="AE74" s="37"/>
    </row>
    <row r="75" spans="1:65" s="42" customFormat="1" ht="50.25" customHeight="1" thickBot="1">
      <c r="A75" s="17"/>
      <c r="B75" s="17"/>
      <c r="C75" s="16"/>
      <c r="D75" s="16"/>
      <c r="E75" s="43">
        <v>68</v>
      </c>
      <c r="F75" s="53" t="s">
        <v>160</v>
      </c>
      <c r="G75" s="61" t="s">
        <v>161</v>
      </c>
      <c r="H75" s="45" t="s">
        <v>103</v>
      </c>
      <c r="I75" s="46"/>
      <c r="J75" s="47">
        <v>23328</v>
      </c>
      <c r="K75" s="47">
        <v>37961.334609999998</v>
      </c>
      <c r="L75" s="48" t="s">
        <v>162</v>
      </c>
      <c r="M75" s="48">
        <v>41</v>
      </c>
      <c r="N75" s="49">
        <v>8959</v>
      </c>
      <c r="O75" s="237">
        <v>50000</v>
      </c>
      <c r="P75" s="238">
        <v>4237229</v>
      </c>
      <c r="Q75" s="216">
        <v>12.6</v>
      </c>
      <c r="R75" s="216">
        <v>22.65</v>
      </c>
      <c r="S75" s="216">
        <v>65.790000000000006</v>
      </c>
      <c r="T75" s="216">
        <v>80.62</v>
      </c>
      <c r="U75" s="216">
        <v>322.70999999999998</v>
      </c>
      <c r="V75" s="217">
        <v>25</v>
      </c>
      <c r="W75" s="218">
        <v>12</v>
      </c>
      <c r="X75" s="217">
        <v>9</v>
      </c>
      <c r="Y75" s="218">
        <v>88</v>
      </c>
      <c r="Z75" s="217">
        <v>34</v>
      </c>
      <c r="AA75" s="37">
        <f t="shared" si="15"/>
        <v>7.4843283484100319E-3</v>
      </c>
      <c r="AB75" s="37">
        <f t="shared" si="16"/>
        <v>8.9811940180920383E-2</v>
      </c>
      <c r="AC75" s="37">
        <f t="shared" si="17"/>
        <v>1.1953082670438935E-3</v>
      </c>
      <c r="AD75" s="37">
        <f t="shared" si="18"/>
        <v>1.4343699204526722E-2</v>
      </c>
      <c r="AE75" s="3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row>
    <row r="76" spans="1:65" s="17" customFormat="1" ht="50.25" customHeight="1" thickBot="1">
      <c r="C76" s="16"/>
      <c r="D76" s="16"/>
      <c r="E76" s="1">
        <v>69</v>
      </c>
      <c r="F76" s="11" t="s">
        <v>163</v>
      </c>
      <c r="G76" s="7" t="s">
        <v>164</v>
      </c>
      <c r="H76" s="12" t="s">
        <v>103</v>
      </c>
      <c r="I76" s="3"/>
      <c r="J76" s="13">
        <v>9391.8079440000001</v>
      </c>
      <c r="K76" s="13">
        <v>11119.248749</v>
      </c>
      <c r="L76" s="4" t="s">
        <v>165</v>
      </c>
      <c r="M76" s="4">
        <v>41</v>
      </c>
      <c r="N76" s="14">
        <v>5049</v>
      </c>
      <c r="O76" s="239">
        <v>50000</v>
      </c>
      <c r="P76" s="240">
        <v>2202267</v>
      </c>
      <c r="Q76" s="219">
        <v>6.17</v>
      </c>
      <c r="R76" s="219">
        <v>7.01</v>
      </c>
      <c r="S76" s="219">
        <v>44.34</v>
      </c>
      <c r="T76" s="219">
        <v>52.69</v>
      </c>
      <c r="U76" s="219">
        <v>119.86</v>
      </c>
      <c r="V76" s="220">
        <v>43</v>
      </c>
      <c r="W76" s="221">
        <v>79</v>
      </c>
      <c r="X76" s="220">
        <v>1</v>
      </c>
      <c r="Y76" s="221">
        <v>21</v>
      </c>
      <c r="Z76" s="220">
        <v>44</v>
      </c>
      <c r="AA76" s="37">
        <f t="shared" si="15"/>
        <v>2.1922334786206687E-3</v>
      </c>
      <c r="AB76" s="37">
        <f t="shared" si="16"/>
        <v>0.17318644481103282</v>
      </c>
      <c r="AC76" s="37">
        <f t="shared" si="17"/>
        <v>3.5011756276598333E-4</v>
      </c>
      <c r="AD76" s="37">
        <f t="shared" si="18"/>
        <v>2.7659287458512684E-2</v>
      </c>
      <c r="AE76" s="37"/>
    </row>
    <row r="77" spans="1:65" s="42" customFormat="1" ht="50.25" customHeight="1" thickBot="1">
      <c r="A77" s="17"/>
      <c r="B77" s="17"/>
      <c r="C77" s="16"/>
      <c r="D77" s="16"/>
      <c r="E77" s="43">
        <v>70</v>
      </c>
      <c r="F77" s="53" t="s">
        <v>298</v>
      </c>
      <c r="G77" s="61" t="s">
        <v>166</v>
      </c>
      <c r="H77" s="62" t="s">
        <v>103</v>
      </c>
      <c r="I77" s="46"/>
      <c r="J77" s="47">
        <v>18688</v>
      </c>
      <c r="K77" s="47">
        <v>190603.0955</v>
      </c>
      <c r="L77" s="48" t="s">
        <v>167</v>
      </c>
      <c r="M77" s="48">
        <v>39</v>
      </c>
      <c r="N77" s="49">
        <v>43408</v>
      </c>
      <c r="O77" s="237">
        <v>50000</v>
      </c>
      <c r="P77" s="238">
        <v>4390967</v>
      </c>
      <c r="Q77" s="216">
        <v>11.82</v>
      </c>
      <c r="R77" s="216">
        <v>12.72</v>
      </c>
      <c r="S77" s="216">
        <v>123.94</v>
      </c>
      <c r="T77" s="216">
        <v>200.71</v>
      </c>
      <c r="U77" s="216">
        <v>338.46</v>
      </c>
      <c r="V77" s="217">
        <v>403</v>
      </c>
      <c r="W77" s="218">
        <v>71</v>
      </c>
      <c r="X77" s="217">
        <v>3</v>
      </c>
      <c r="Y77" s="218">
        <v>28.999999999999996</v>
      </c>
      <c r="Z77" s="217">
        <v>406</v>
      </c>
      <c r="AA77" s="37">
        <f t="shared" si="15"/>
        <v>3.7578661698832054E-2</v>
      </c>
      <c r="AB77" s="37">
        <f t="shared" si="16"/>
        <v>2.6680849806170759</v>
      </c>
      <c r="AC77" s="37">
        <f t="shared" si="17"/>
        <v>6.0016187027125897E-3</v>
      </c>
      <c r="AD77" s="37">
        <f t="shared" si="18"/>
        <v>0.42611492789259386</v>
      </c>
      <c r="AE77" s="3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row>
    <row r="78" spans="1:65" s="17" customFormat="1" ht="50.25" customHeight="1" thickBot="1">
      <c r="C78" s="16"/>
      <c r="D78" s="16"/>
      <c r="E78" s="1">
        <v>71</v>
      </c>
      <c r="F78" s="11" t="s">
        <v>168</v>
      </c>
      <c r="G78" s="7" t="s">
        <v>64</v>
      </c>
      <c r="H78" s="12" t="s">
        <v>103</v>
      </c>
      <c r="I78" s="3"/>
      <c r="J78" s="13">
        <v>8136.5626339999999</v>
      </c>
      <c r="K78" s="13">
        <v>13810.654175</v>
      </c>
      <c r="L78" s="4" t="s">
        <v>169</v>
      </c>
      <c r="M78" s="4">
        <v>38</v>
      </c>
      <c r="N78" s="14">
        <v>4348</v>
      </c>
      <c r="O78" s="239">
        <v>50000</v>
      </c>
      <c r="P78" s="240">
        <v>3176323</v>
      </c>
      <c r="Q78" s="219">
        <v>13.45</v>
      </c>
      <c r="R78" s="219">
        <v>20.84</v>
      </c>
      <c r="S78" s="219">
        <v>51.4</v>
      </c>
      <c r="T78" s="219">
        <v>86.24</v>
      </c>
      <c r="U78" s="219">
        <v>217.31</v>
      </c>
      <c r="V78" s="220">
        <v>38</v>
      </c>
      <c r="W78" s="221">
        <v>36</v>
      </c>
      <c r="X78" s="220">
        <v>2</v>
      </c>
      <c r="Y78" s="221">
        <v>64</v>
      </c>
      <c r="Z78" s="220">
        <v>40</v>
      </c>
      <c r="AA78" s="37">
        <f t="shared" si="15"/>
        <v>2.7228618702149435E-3</v>
      </c>
      <c r="AB78" s="37">
        <f t="shared" si="16"/>
        <v>9.802302732773796E-2</v>
      </c>
      <c r="AC78" s="37">
        <f t="shared" si="17"/>
        <v>4.3486324383108305E-4</v>
      </c>
      <c r="AD78" s="37">
        <f t="shared" si="18"/>
        <v>1.565507677791899E-2</v>
      </c>
      <c r="AE78" s="37"/>
    </row>
    <row r="79" spans="1:65" s="42" customFormat="1" ht="50.25" customHeight="1" thickBot="1">
      <c r="A79" s="17"/>
      <c r="B79" s="17"/>
      <c r="C79" s="16"/>
      <c r="D79" s="16"/>
      <c r="E79" s="43">
        <v>72</v>
      </c>
      <c r="F79" s="53" t="s">
        <v>170</v>
      </c>
      <c r="G79" s="61" t="s">
        <v>27</v>
      </c>
      <c r="H79" s="62" t="s">
        <v>103</v>
      </c>
      <c r="I79" s="46"/>
      <c r="J79" s="47">
        <v>13518.455464000001</v>
      </c>
      <c r="K79" s="47">
        <v>19361.336824999998</v>
      </c>
      <c r="L79" s="48" t="s">
        <v>171</v>
      </c>
      <c r="M79" s="48">
        <v>38</v>
      </c>
      <c r="N79" s="49">
        <v>7356</v>
      </c>
      <c r="O79" s="237">
        <v>50000</v>
      </c>
      <c r="P79" s="238">
        <v>2632047</v>
      </c>
      <c r="Q79" s="216">
        <v>8.84</v>
      </c>
      <c r="R79" s="216">
        <v>14.01</v>
      </c>
      <c r="S79" s="216">
        <v>48.61</v>
      </c>
      <c r="T79" s="216">
        <v>61.85</v>
      </c>
      <c r="U79" s="216">
        <v>162.24</v>
      </c>
      <c r="V79" s="217">
        <v>58</v>
      </c>
      <c r="W79" s="218">
        <v>14</v>
      </c>
      <c r="X79" s="217">
        <v>10</v>
      </c>
      <c r="Y79" s="218">
        <v>86</v>
      </c>
      <c r="Z79" s="217">
        <v>68</v>
      </c>
      <c r="AA79" s="37">
        <f t="shared" si="15"/>
        <v>3.8172156893633139E-3</v>
      </c>
      <c r="AB79" s="37">
        <f t="shared" si="16"/>
        <v>5.3441019651086392E-2</v>
      </c>
      <c r="AC79" s="37">
        <f t="shared" si="17"/>
        <v>6.0964047248874816E-4</v>
      </c>
      <c r="AD79" s="37">
        <f t="shared" si="18"/>
        <v>8.5349666148424735E-3</v>
      </c>
      <c r="AE79" s="3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row>
    <row r="80" spans="1:65" s="17" customFormat="1" ht="50.25" customHeight="1" thickBot="1">
      <c r="C80" s="16"/>
      <c r="D80" s="16"/>
      <c r="E80" s="1">
        <v>73</v>
      </c>
      <c r="F80" s="11" t="s">
        <v>172</v>
      </c>
      <c r="G80" s="7" t="s">
        <v>125</v>
      </c>
      <c r="H80" s="12" t="s">
        <v>103</v>
      </c>
      <c r="I80" s="3"/>
      <c r="J80" s="13">
        <v>36920</v>
      </c>
      <c r="K80" s="13">
        <v>35421.297749999998</v>
      </c>
      <c r="L80" s="4" t="s">
        <v>173</v>
      </c>
      <c r="M80" s="4">
        <v>37</v>
      </c>
      <c r="N80" s="14">
        <v>10694</v>
      </c>
      <c r="O80" s="239">
        <v>50000</v>
      </c>
      <c r="P80" s="240">
        <v>3312259</v>
      </c>
      <c r="Q80" s="219">
        <v>9.23</v>
      </c>
      <c r="R80" s="219">
        <v>17.48</v>
      </c>
      <c r="S80" s="219">
        <v>63.23</v>
      </c>
      <c r="T80" s="219">
        <v>83.76</v>
      </c>
      <c r="U80" s="219">
        <v>230.8</v>
      </c>
      <c r="V80" s="220">
        <v>70</v>
      </c>
      <c r="W80" s="221">
        <v>43</v>
      </c>
      <c r="X80" s="220">
        <v>5</v>
      </c>
      <c r="Y80" s="221">
        <v>56.999999999999993</v>
      </c>
      <c r="Z80" s="220">
        <v>75</v>
      </c>
      <c r="AA80" s="37">
        <f t="shared" si="15"/>
        <v>6.9835432713675465E-3</v>
      </c>
      <c r="AB80" s="37">
        <f t="shared" si="16"/>
        <v>0.30029236066880449</v>
      </c>
      <c r="AC80" s="37">
        <f t="shared" si="17"/>
        <v>1.1153288066654268E-3</v>
      </c>
      <c r="AD80" s="37">
        <f t="shared" si="18"/>
        <v>4.7959138686613355E-2</v>
      </c>
      <c r="AE80" s="37"/>
    </row>
    <row r="81" spans="1:65" s="42" customFormat="1" ht="50.25" customHeight="1" thickBot="1">
      <c r="A81" s="17"/>
      <c r="B81" s="17"/>
      <c r="C81" s="16"/>
      <c r="D81" s="16"/>
      <c r="E81" s="43">
        <v>74</v>
      </c>
      <c r="F81" s="53" t="s">
        <v>299</v>
      </c>
      <c r="G81" s="61" t="s">
        <v>174</v>
      </c>
      <c r="H81" s="62" t="s">
        <v>103</v>
      </c>
      <c r="I81" s="46"/>
      <c r="J81" s="47">
        <v>7266</v>
      </c>
      <c r="K81" s="47">
        <v>19733.676879999999</v>
      </c>
      <c r="L81" s="48" t="s">
        <v>175</v>
      </c>
      <c r="M81" s="48">
        <v>35</v>
      </c>
      <c r="N81" s="49">
        <v>6471</v>
      </c>
      <c r="O81" s="237">
        <v>50000</v>
      </c>
      <c r="P81" s="238">
        <v>3049556</v>
      </c>
      <c r="Q81" s="216">
        <v>8.4</v>
      </c>
      <c r="R81" s="216">
        <v>7.75</v>
      </c>
      <c r="S81" s="216">
        <v>68.53</v>
      </c>
      <c r="T81" s="216">
        <v>87.66</v>
      </c>
      <c r="U81" s="216">
        <v>204.98</v>
      </c>
      <c r="V81" s="217">
        <v>22</v>
      </c>
      <c r="W81" s="218">
        <v>9</v>
      </c>
      <c r="X81" s="217">
        <v>4</v>
      </c>
      <c r="Y81" s="218">
        <v>91</v>
      </c>
      <c r="Z81" s="217">
        <v>26</v>
      </c>
      <c r="AA81" s="37">
        <f t="shared" si="15"/>
        <v>3.8906249953720379E-3</v>
      </c>
      <c r="AB81" s="37">
        <f t="shared" si="16"/>
        <v>3.501562495834834E-2</v>
      </c>
      <c r="AC81" s="37">
        <f t="shared" si="17"/>
        <v>6.2136453726322101E-4</v>
      </c>
      <c r="AD81" s="37">
        <f t="shared" si="18"/>
        <v>5.5922808353689891E-3</v>
      </c>
      <c r="AE81" s="3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row>
    <row r="82" spans="1:65" s="17" customFormat="1" ht="50.25" customHeight="1" thickBot="1">
      <c r="C82" s="16"/>
      <c r="D82" s="16"/>
      <c r="E82" s="1">
        <v>75</v>
      </c>
      <c r="F82" s="11" t="s">
        <v>176</v>
      </c>
      <c r="G82" s="7" t="s">
        <v>177</v>
      </c>
      <c r="H82" s="12" t="s">
        <v>103</v>
      </c>
      <c r="I82" s="3"/>
      <c r="J82" s="13">
        <v>8800</v>
      </c>
      <c r="K82" s="13">
        <v>21572.795590000002</v>
      </c>
      <c r="L82" s="4" t="s">
        <v>175</v>
      </c>
      <c r="M82" s="4">
        <v>35</v>
      </c>
      <c r="N82" s="14">
        <v>6766</v>
      </c>
      <c r="O82" s="239">
        <v>50000</v>
      </c>
      <c r="P82" s="240">
        <v>3188412</v>
      </c>
      <c r="Q82" s="219">
        <v>17.850000000000001</v>
      </c>
      <c r="R82" s="219">
        <v>25.92</v>
      </c>
      <c r="S82" s="219">
        <v>75.349999999999994</v>
      </c>
      <c r="T82" s="219">
        <v>99.7</v>
      </c>
      <c r="U82" s="219">
        <v>218.1</v>
      </c>
      <c r="V82" s="220">
        <v>39</v>
      </c>
      <c r="W82" s="221">
        <v>33</v>
      </c>
      <c r="X82" s="220">
        <v>3</v>
      </c>
      <c r="Y82" s="221">
        <v>67</v>
      </c>
      <c r="Z82" s="220">
        <v>42</v>
      </c>
      <c r="AA82" s="37">
        <f t="shared" si="15"/>
        <v>4.253219420429959E-3</v>
      </c>
      <c r="AB82" s="37">
        <f t="shared" si="16"/>
        <v>0.14035624087418866</v>
      </c>
      <c r="AC82" s="37">
        <f t="shared" si="17"/>
        <v>6.7927382366536485E-4</v>
      </c>
      <c r="AD82" s="37">
        <f t="shared" si="18"/>
        <v>2.2416036180957041E-2</v>
      </c>
      <c r="AE82" s="37"/>
    </row>
    <row r="83" spans="1:65" s="42" customFormat="1" ht="50.25" customHeight="1" thickBot="1">
      <c r="A83" s="17"/>
      <c r="B83" s="17"/>
      <c r="C83" s="16"/>
      <c r="D83" s="16"/>
      <c r="E83" s="43">
        <v>76</v>
      </c>
      <c r="F83" s="53" t="s">
        <v>178</v>
      </c>
      <c r="G83" s="61" t="s">
        <v>179</v>
      </c>
      <c r="H83" s="62" t="s">
        <v>103</v>
      </c>
      <c r="I83" s="46"/>
      <c r="J83" s="47">
        <v>20275.827903000001</v>
      </c>
      <c r="K83" s="47">
        <v>37038.936565000004</v>
      </c>
      <c r="L83" s="48" t="s">
        <v>180</v>
      </c>
      <c r="M83" s="48">
        <v>34</v>
      </c>
      <c r="N83" s="49">
        <v>10362</v>
      </c>
      <c r="O83" s="237">
        <v>50000</v>
      </c>
      <c r="P83" s="238">
        <v>3574497</v>
      </c>
      <c r="Q83" s="216">
        <v>15.68</v>
      </c>
      <c r="R83" s="216">
        <v>28</v>
      </c>
      <c r="S83" s="216">
        <v>70.09</v>
      </c>
      <c r="T83" s="216">
        <v>112.74</v>
      </c>
      <c r="U83" s="216">
        <v>255.55</v>
      </c>
      <c r="V83" s="217">
        <v>27</v>
      </c>
      <c r="W83" s="218">
        <v>18</v>
      </c>
      <c r="X83" s="217">
        <v>5</v>
      </c>
      <c r="Y83" s="218">
        <v>82</v>
      </c>
      <c r="Z83" s="217">
        <v>32</v>
      </c>
      <c r="AA83" s="37">
        <f t="shared" si="15"/>
        <v>7.3024714693609777E-3</v>
      </c>
      <c r="AB83" s="37">
        <f t="shared" si="16"/>
        <v>0.1314444864484976</v>
      </c>
      <c r="AC83" s="37">
        <f t="shared" si="17"/>
        <v>1.1662642405358482E-3</v>
      </c>
      <c r="AD83" s="37">
        <f t="shared" si="18"/>
        <v>2.0992756329645267E-2</v>
      </c>
      <c r="AE83" s="3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row>
    <row r="84" spans="1:65" s="17" customFormat="1" ht="50.25" customHeight="1" thickBot="1">
      <c r="C84" s="16"/>
      <c r="D84" s="16"/>
      <c r="E84" s="1">
        <v>77</v>
      </c>
      <c r="F84" s="11" t="s">
        <v>181</v>
      </c>
      <c r="G84" s="7" t="s">
        <v>182</v>
      </c>
      <c r="H84" s="12" t="s">
        <v>103</v>
      </c>
      <c r="I84" s="3"/>
      <c r="J84" s="13">
        <v>8524.7818520000001</v>
      </c>
      <c r="K84" s="13">
        <v>15666.381869000001</v>
      </c>
      <c r="L84" s="4" t="s">
        <v>180</v>
      </c>
      <c r="M84" s="4">
        <v>34</v>
      </c>
      <c r="N84" s="14">
        <v>5062</v>
      </c>
      <c r="O84" s="239">
        <v>50000</v>
      </c>
      <c r="P84" s="240">
        <v>3094899</v>
      </c>
      <c r="Q84" s="219">
        <v>12.74</v>
      </c>
      <c r="R84" s="219">
        <v>16.21</v>
      </c>
      <c r="S84" s="219">
        <v>70.39</v>
      </c>
      <c r="T84" s="219">
        <v>97.87</v>
      </c>
      <c r="U84" s="219">
        <v>207.74</v>
      </c>
      <c r="V84" s="220">
        <v>32</v>
      </c>
      <c r="W84" s="221">
        <v>40</v>
      </c>
      <c r="X84" s="220">
        <v>5</v>
      </c>
      <c r="Y84" s="221">
        <v>60</v>
      </c>
      <c r="Z84" s="220">
        <v>37</v>
      </c>
      <c r="AA84" s="37">
        <f t="shared" si="15"/>
        <v>3.0887308663875676E-3</v>
      </c>
      <c r="AB84" s="37">
        <f t="shared" si="16"/>
        <v>0.1235492346555027</v>
      </c>
      <c r="AC84" s="37">
        <f t="shared" si="17"/>
        <v>4.9329550594223075E-4</v>
      </c>
      <c r="AD84" s="37">
        <f t="shared" si="18"/>
        <v>1.973182023768923E-2</v>
      </c>
      <c r="AE84" s="37"/>
    </row>
    <row r="85" spans="1:65" s="42" customFormat="1" ht="50.25" customHeight="1" thickBot="1">
      <c r="A85" s="17"/>
      <c r="B85" s="17"/>
      <c r="C85" s="16"/>
      <c r="D85" s="16"/>
      <c r="E85" s="43">
        <v>78</v>
      </c>
      <c r="F85" s="53" t="s">
        <v>183</v>
      </c>
      <c r="G85" s="61" t="s">
        <v>184</v>
      </c>
      <c r="H85" s="62" t="s">
        <v>103</v>
      </c>
      <c r="I85" s="46"/>
      <c r="J85" s="47">
        <v>9331.6178029999992</v>
      </c>
      <c r="K85" s="47">
        <v>16528.135377999999</v>
      </c>
      <c r="L85" s="48" t="s">
        <v>185</v>
      </c>
      <c r="M85" s="48">
        <v>33</v>
      </c>
      <c r="N85" s="49">
        <v>5062</v>
      </c>
      <c r="O85" s="237">
        <v>50000</v>
      </c>
      <c r="P85" s="238">
        <v>3265139</v>
      </c>
      <c r="Q85" s="216">
        <v>15.14</v>
      </c>
      <c r="R85" s="216">
        <v>21.74</v>
      </c>
      <c r="S85" s="216">
        <v>82.68</v>
      </c>
      <c r="T85" s="216">
        <v>117.1</v>
      </c>
      <c r="U85" s="216">
        <v>223.19</v>
      </c>
      <c r="V85" s="217">
        <v>31</v>
      </c>
      <c r="W85" s="218">
        <v>28</v>
      </c>
      <c r="X85" s="217">
        <v>2</v>
      </c>
      <c r="Y85" s="218">
        <v>72</v>
      </c>
      <c r="Z85" s="217">
        <v>33</v>
      </c>
      <c r="AA85" s="37">
        <f t="shared" si="15"/>
        <v>3.2586312738155905E-3</v>
      </c>
      <c r="AB85" s="37">
        <f t="shared" si="16"/>
        <v>9.1241675666836539E-2</v>
      </c>
      <c r="AC85" s="37">
        <f t="shared" si="17"/>
        <v>5.20429986435191E-4</v>
      </c>
      <c r="AD85" s="37">
        <f t="shared" si="18"/>
        <v>1.4572039620185348E-2</v>
      </c>
      <c r="AE85" s="3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row>
    <row r="86" spans="1:65" s="17" customFormat="1" ht="50.25" customHeight="1" thickBot="1">
      <c r="C86" s="16"/>
      <c r="D86" s="16"/>
      <c r="E86" s="1">
        <v>79</v>
      </c>
      <c r="F86" s="11" t="s">
        <v>186</v>
      </c>
      <c r="G86" s="7" t="s">
        <v>187</v>
      </c>
      <c r="H86" s="12" t="s">
        <v>103</v>
      </c>
      <c r="I86" s="3"/>
      <c r="J86" s="13">
        <v>41292.301841</v>
      </c>
      <c r="K86" s="13">
        <v>297182.49417100003</v>
      </c>
      <c r="L86" s="4" t="s">
        <v>188</v>
      </c>
      <c r="M86" s="4">
        <v>32</v>
      </c>
      <c r="N86" s="14">
        <v>49998</v>
      </c>
      <c r="O86" s="239">
        <v>50000</v>
      </c>
      <c r="P86" s="240">
        <v>5943887</v>
      </c>
      <c r="Q86" s="219">
        <v>11.42</v>
      </c>
      <c r="R86" s="219">
        <v>26.79</v>
      </c>
      <c r="S86" s="219">
        <v>111.58</v>
      </c>
      <c r="T86" s="219">
        <v>201.07</v>
      </c>
      <c r="U86" s="219">
        <v>494.44</v>
      </c>
      <c r="V86" s="220">
        <v>514</v>
      </c>
      <c r="W86" s="221">
        <v>88</v>
      </c>
      <c r="X86" s="220">
        <v>10</v>
      </c>
      <c r="Y86" s="221">
        <v>12</v>
      </c>
      <c r="Z86" s="220">
        <v>524</v>
      </c>
      <c r="AA86" s="37">
        <f t="shared" si="15"/>
        <v>5.8591495494715817E-2</v>
      </c>
      <c r="AB86" s="37">
        <f t="shared" si="16"/>
        <v>5.1560516035349924</v>
      </c>
      <c r="AC86" s="37">
        <f t="shared" si="17"/>
        <v>9.3575396058321048E-3</v>
      </c>
      <c r="AD86" s="37">
        <f t="shared" si="18"/>
        <v>0.82346348531322522</v>
      </c>
      <c r="AE86" s="37"/>
    </row>
    <row r="87" spans="1:65" s="42" customFormat="1" ht="50.25" customHeight="1" thickBot="1">
      <c r="A87" s="17"/>
      <c r="B87" s="17"/>
      <c r="C87" s="16"/>
      <c r="D87" s="16"/>
      <c r="E87" s="43">
        <v>80</v>
      </c>
      <c r="F87" s="53" t="s">
        <v>189</v>
      </c>
      <c r="G87" s="61" t="s">
        <v>58</v>
      </c>
      <c r="H87" s="62" t="s">
        <v>103</v>
      </c>
      <c r="I87" s="46"/>
      <c r="J87" s="47">
        <v>41999.181316000002</v>
      </c>
      <c r="K87" s="47">
        <v>450892.26276499999</v>
      </c>
      <c r="L87" s="48" t="s">
        <v>190</v>
      </c>
      <c r="M87" s="48">
        <v>32</v>
      </c>
      <c r="N87" s="49">
        <v>98062</v>
      </c>
      <c r="O87" s="237">
        <v>100000</v>
      </c>
      <c r="P87" s="238">
        <v>4598032</v>
      </c>
      <c r="Q87" s="216">
        <v>15.05</v>
      </c>
      <c r="R87" s="216">
        <v>27.17</v>
      </c>
      <c r="S87" s="216">
        <v>113.49</v>
      </c>
      <c r="T87" s="216">
        <v>200.75</v>
      </c>
      <c r="U87" s="216">
        <v>357.48</v>
      </c>
      <c r="V87" s="217">
        <v>1303</v>
      </c>
      <c r="W87" s="218">
        <v>96</v>
      </c>
      <c r="X87" s="217">
        <v>7</v>
      </c>
      <c r="Y87" s="218">
        <v>4</v>
      </c>
      <c r="Z87" s="217">
        <v>1310</v>
      </c>
      <c r="AA87" s="37">
        <f t="shared" si="15"/>
        <v>8.8896393632110882E-2</v>
      </c>
      <c r="AB87" s="37">
        <f t="shared" si="16"/>
        <v>8.5340537886826446</v>
      </c>
      <c r="AC87" s="37">
        <f t="shared" si="17"/>
        <v>1.4197478954998521E-2</v>
      </c>
      <c r="AD87" s="37">
        <f t="shared" si="18"/>
        <v>1.3629579796798579</v>
      </c>
      <c r="AE87" s="3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row>
    <row r="88" spans="1:65" s="17" customFormat="1" ht="50.25" customHeight="1" thickBot="1">
      <c r="C88" s="16"/>
      <c r="D88" s="16"/>
      <c r="E88" s="1">
        <v>81</v>
      </c>
      <c r="F88" s="11" t="s">
        <v>191</v>
      </c>
      <c r="G88" s="7" t="s">
        <v>280</v>
      </c>
      <c r="H88" s="12" t="s">
        <v>103</v>
      </c>
      <c r="I88" s="3"/>
      <c r="J88" s="13">
        <v>7332.0503779999999</v>
      </c>
      <c r="K88" s="13">
        <v>7823.2683459999998</v>
      </c>
      <c r="L88" s="4" t="s">
        <v>192</v>
      </c>
      <c r="M88" s="4">
        <v>30</v>
      </c>
      <c r="N88" s="14">
        <v>3275</v>
      </c>
      <c r="O88" s="239">
        <v>50000</v>
      </c>
      <c r="P88" s="240">
        <v>2388784</v>
      </c>
      <c r="Q88" s="219">
        <v>19.309999999999999</v>
      </c>
      <c r="R88" s="219">
        <v>25.23</v>
      </c>
      <c r="S88" s="219">
        <v>91.29</v>
      </c>
      <c r="T88" s="219">
        <v>140.86000000000001</v>
      </c>
      <c r="U88" s="219">
        <v>137.97999999999999</v>
      </c>
      <c r="V88" s="220">
        <v>21</v>
      </c>
      <c r="W88" s="221">
        <v>52</v>
      </c>
      <c r="X88" s="220">
        <v>2</v>
      </c>
      <c r="Y88" s="221">
        <v>48</v>
      </c>
      <c r="Z88" s="220">
        <v>23</v>
      </c>
      <c r="AA88" s="37">
        <f t="shared" si="15"/>
        <v>1.5424091292028119E-3</v>
      </c>
      <c r="AB88" s="37">
        <f t="shared" si="16"/>
        <v>8.0205274718546216E-2</v>
      </c>
      <c r="AC88" s="37">
        <f t="shared" si="17"/>
        <v>2.4633531527137756E-4</v>
      </c>
      <c r="AD88" s="37">
        <f t="shared" si="18"/>
        <v>1.2809436394111633E-2</v>
      </c>
      <c r="AE88" s="37"/>
    </row>
    <row r="89" spans="1:65" s="42" customFormat="1" ht="50.25" customHeight="1" thickBot="1">
      <c r="A89" s="17"/>
      <c r="B89" s="17"/>
      <c r="C89" s="16"/>
      <c r="D89" s="16"/>
      <c r="E89" s="43">
        <v>82</v>
      </c>
      <c r="F89" s="53" t="s">
        <v>193</v>
      </c>
      <c r="G89" s="61" t="s">
        <v>194</v>
      </c>
      <c r="H89" s="45" t="s">
        <v>103</v>
      </c>
      <c r="I89" s="46"/>
      <c r="J89" s="47">
        <v>4986</v>
      </c>
      <c r="K89" s="47">
        <v>20359.025372</v>
      </c>
      <c r="L89" s="48" t="s">
        <v>37</v>
      </c>
      <c r="M89" s="48">
        <v>30</v>
      </c>
      <c r="N89" s="49">
        <v>10726</v>
      </c>
      <c r="O89" s="237">
        <v>50000</v>
      </c>
      <c r="P89" s="238">
        <v>1898100</v>
      </c>
      <c r="Q89" s="216">
        <v>11.27</v>
      </c>
      <c r="R89" s="216">
        <v>17.309999999999999</v>
      </c>
      <c r="S89" s="216">
        <v>89.57</v>
      </c>
      <c r="T89" s="216">
        <v>69.459999999999994</v>
      </c>
      <c r="U89" s="216">
        <v>88.99</v>
      </c>
      <c r="V89" s="217">
        <v>46</v>
      </c>
      <c r="W89" s="218">
        <v>91</v>
      </c>
      <c r="X89" s="217">
        <v>1</v>
      </c>
      <c r="Y89" s="218">
        <v>9</v>
      </c>
      <c r="Z89" s="217">
        <v>47</v>
      </c>
      <c r="AA89" s="37">
        <f t="shared" si="15"/>
        <v>4.0139165891580515E-3</v>
      </c>
      <c r="AB89" s="37">
        <f t="shared" si="16"/>
        <v>0.36526640961338269</v>
      </c>
      <c r="AC89" s="37">
        <f t="shared" si="17"/>
        <v>6.4105521015316003E-4</v>
      </c>
      <c r="AD89" s="37">
        <f t="shared" si="18"/>
        <v>5.8336024123937562E-2</v>
      </c>
      <c r="AE89" s="3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row>
    <row r="90" spans="1:65" s="17" customFormat="1" ht="50.25" customHeight="1" thickBot="1">
      <c r="C90" s="16"/>
      <c r="D90" s="16"/>
      <c r="E90" s="1">
        <v>83</v>
      </c>
      <c r="F90" s="15" t="s">
        <v>40</v>
      </c>
      <c r="G90" s="7" t="s">
        <v>41</v>
      </c>
      <c r="H90" s="12" t="s">
        <v>24</v>
      </c>
      <c r="I90" s="6">
        <v>20</v>
      </c>
      <c r="J90" s="13">
        <v>56645.618862000003</v>
      </c>
      <c r="K90" s="13">
        <v>36309.340842999998</v>
      </c>
      <c r="L90" s="5" t="s">
        <v>42</v>
      </c>
      <c r="M90" s="5">
        <v>29</v>
      </c>
      <c r="N90" s="14">
        <v>34914</v>
      </c>
      <c r="O90" s="239">
        <v>50000</v>
      </c>
      <c r="P90" s="240">
        <v>1039965</v>
      </c>
      <c r="Q90" s="219">
        <v>4</v>
      </c>
      <c r="R90" s="219">
        <v>9.4700000000000006</v>
      </c>
      <c r="S90" s="219">
        <v>27.76</v>
      </c>
      <c r="T90" s="234">
        <v>33.01</v>
      </c>
      <c r="U90" s="234">
        <v>60.23</v>
      </c>
      <c r="V90" s="235">
        <v>29</v>
      </c>
      <c r="W90" s="235">
        <v>6</v>
      </c>
      <c r="X90" s="235">
        <v>3</v>
      </c>
      <c r="Y90" s="235">
        <v>94</v>
      </c>
      <c r="Z90" s="220">
        <v>32</v>
      </c>
      <c r="AA90" s="37">
        <f t="shared" si="15"/>
        <v>7.1586268442669779E-3</v>
      </c>
      <c r="AB90" s="37">
        <f t="shared" si="16"/>
        <v>4.2951761065601869E-2</v>
      </c>
      <c r="AC90" s="37">
        <f t="shared" si="17"/>
        <v>1.1432910809494954E-3</v>
      </c>
      <c r="AD90" s="37">
        <f t="shared" si="18"/>
        <v>6.8597464856969721E-3</v>
      </c>
      <c r="AE90" s="37"/>
    </row>
    <row r="91" spans="1:65" s="42" customFormat="1" ht="50.25" customHeight="1" thickBot="1">
      <c r="A91" s="17"/>
      <c r="B91" s="17"/>
      <c r="C91" s="16"/>
      <c r="D91" s="16"/>
      <c r="E91" s="43">
        <v>84</v>
      </c>
      <c r="F91" s="53" t="s">
        <v>195</v>
      </c>
      <c r="G91" s="61" t="s">
        <v>128</v>
      </c>
      <c r="H91" s="62" t="s">
        <v>103</v>
      </c>
      <c r="I91" s="46"/>
      <c r="J91" s="47">
        <v>11626.465990999999</v>
      </c>
      <c r="K91" s="47">
        <v>20872.135966000002</v>
      </c>
      <c r="L91" s="48" t="s">
        <v>196</v>
      </c>
      <c r="M91" s="48">
        <v>29</v>
      </c>
      <c r="N91" s="49">
        <v>14659</v>
      </c>
      <c r="O91" s="237">
        <v>50000</v>
      </c>
      <c r="P91" s="238">
        <v>1423845</v>
      </c>
      <c r="Q91" s="216">
        <v>7.81</v>
      </c>
      <c r="R91" s="216">
        <v>20.94</v>
      </c>
      <c r="S91" s="216">
        <v>86.52</v>
      </c>
      <c r="T91" s="216">
        <v>87.78</v>
      </c>
      <c r="U91" s="216">
        <v>42.12</v>
      </c>
      <c r="V91" s="217">
        <v>244</v>
      </c>
      <c r="W91" s="218">
        <v>29</v>
      </c>
      <c r="X91" s="217">
        <v>6</v>
      </c>
      <c r="Y91" s="218">
        <v>71</v>
      </c>
      <c r="Z91" s="217">
        <v>250</v>
      </c>
      <c r="AA91" s="37">
        <f t="shared" si="15"/>
        <v>4.1150797385572325E-3</v>
      </c>
      <c r="AB91" s="37">
        <f t="shared" si="16"/>
        <v>0.11933731241815974</v>
      </c>
      <c r="AC91" s="37">
        <f t="shared" si="17"/>
        <v>6.5721179003153031E-4</v>
      </c>
      <c r="AD91" s="37">
        <f t="shared" si="18"/>
        <v>1.905914191091438E-2</v>
      </c>
      <c r="AE91" s="3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row>
    <row r="92" spans="1:65" s="17" customFormat="1" ht="50.25" customHeight="1" thickBot="1">
      <c r="C92" s="16"/>
      <c r="D92" s="16"/>
      <c r="E92" s="1">
        <v>85</v>
      </c>
      <c r="F92" s="11" t="s">
        <v>197</v>
      </c>
      <c r="G92" s="7" t="s">
        <v>198</v>
      </c>
      <c r="H92" s="12" t="s">
        <v>103</v>
      </c>
      <c r="I92" s="3"/>
      <c r="J92" s="13">
        <v>7074.5017550000002</v>
      </c>
      <c r="K92" s="13">
        <v>11706.152918</v>
      </c>
      <c r="L92" s="4" t="s">
        <v>84</v>
      </c>
      <c r="M92" s="4">
        <v>29</v>
      </c>
      <c r="N92" s="14">
        <v>5686</v>
      </c>
      <c r="O92" s="239">
        <v>50000</v>
      </c>
      <c r="P92" s="240">
        <v>2058768</v>
      </c>
      <c r="Q92" s="219">
        <v>15.03</v>
      </c>
      <c r="R92" s="219">
        <v>15.3</v>
      </c>
      <c r="S92" s="219">
        <v>62.75</v>
      </c>
      <c r="T92" s="219">
        <v>68.98</v>
      </c>
      <c r="U92" s="219">
        <v>105.46</v>
      </c>
      <c r="V92" s="220">
        <v>28</v>
      </c>
      <c r="W92" s="221">
        <v>12</v>
      </c>
      <c r="X92" s="220">
        <v>3</v>
      </c>
      <c r="Y92" s="221">
        <v>88</v>
      </c>
      <c r="Z92" s="220">
        <v>31</v>
      </c>
      <c r="AA92" s="37">
        <f t="shared" si="15"/>
        <v>2.3079455197007421E-3</v>
      </c>
      <c r="AB92" s="37">
        <f t="shared" si="16"/>
        <v>2.7695346236408905E-2</v>
      </c>
      <c r="AC92" s="37">
        <f t="shared" si="17"/>
        <v>3.6859771928248857E-4</v>
      </c>
      <c r="AD92" s="37">
        <f t="shared" si="18"/>
        <v>4.4231726313898627E-3</v>
      </c>
      <c r="AE92" s="37"/>
    </row>
    <row r="93" spans="1:65" s="42" customFormat="1" ht="50.25" customHeight="1" thickBot="1">
      <c r="A93" s="17"/>
      <c r="B93" s="17"/>
      <c r="C93" s="16"/>
      <c r="D93" s="16"/>
      <c r="E93" s="43">
        <v>86</v>
      </c>
      <c r="F93" s="53" t="s">
        <v>199</v>
      </c>
      <c r="G93" s="61" t="s">
        <v>200</v>
      </c>
      <c r="H93" s="62" t="s">
        <v>103</v>
      </c>
      <c r="I93" s="46"/>
      <c r="J93" s="47">
        <v>11960.881715</v>
      </c>
      <c r="K93" s="47">
        <v>94389.482354000007</v>
      </c>
      <c r="L93" s="48" t="s">
        <v>201</v>
      </c>
      <c r="M93" s="48">
        <v>28</v>
      </c>
      <c r="N93" s="49">
        <v>23407</v>
      </c>
      <c r="O93" s="237">
        <v>50000</v>
      </c>
      <c r="P93" s="238">
        <v>4032533</v>
      </c>
      <c r="Q93" s="216">
        <v>18.8</v>
      </c>
      <c r="R93" s="216">
        <v>28.3</v>
      </c>
      <c r="S93" s="216">
        <v>113.3</v>
      </c>
      <c r="T93" s="216">
        <v>177.62</v>
      </c>
      <c r="U93" s="216">
        <v>302.99</v>
      </c>
      <c r="V93" s="217">
        <v>208</v>
      </c>
      <c r="W93" s="218">
        <v>78</v>
      </c>
      <c r="X93" s="217">
        <v>3</v>
      </c>
      <c r="Y93" s="218">
        <v>22</v>
      </c>
      <c r="Z93" s="217">
        <v>211</v>
      </c>
      <c r="AA93" s="37">
        <f t="shared" si="15"/>
        <v>1.8609511120499321E-2</v>
      </c>
      <c r="AB93" s="37">
        <f t="shared" si="16"/>
        <v>1.4515418673989471</v>
      </c>
      <c r="AC93" s="37">
        <f t="shared" si="17"/>
        <v>2.9720906743360125E-3</v>
      </c>
      <c r="AD93" s="37">
        <f t="shared" si="18"/>
        <v>0.23182307259820897</v>
      </c>
      <c r="AE93" s="3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row>
    <row r="94" spans="1:65" s="17" customFormat="1" ht="50.25" customHeight="1" thickBot="1">
      <c r="C94" s="16"/>
      <c r="D94" s="16"/>
      <c r="E94" s="1">
        <v>87</v>
      </c>
      <c r="F94" s="11" t="s">
        <v>202</v>
      </c>
      <c r="G94" s="7" t="s">
        <v>203</v>
      </c>
      <c r="H94" s="12" t="s">
        <v>103</v>
      </c>
      <c r="I94" s="3"/>
      <c r="J94" s="13">
        <v>5971.9468420000003</v>
      </c>
      <c r="K94" s="13">
        <v>8860.7647240000006</v>
      </c>
      <c r="L94" s="4" t="s">
        <v>204</v>
      </c>
      <c r="M94" s="4">
        <v>27</v>
      </c>
      <c r="N94" s="14">
        <v>5301</v>
      </c>
      <c r="O94" s="239">
        <v>50000</v>
      </c>
      <c r="P94" s="240">
        <v>1671527</v>
      </c>
      <c r="Q94" s="219">
        <v>0.41</v>
      </c>
      <c r="R94" s="219">
        <v>5.59</v>
      </c>
      <c r="S94" s="219">
        <v>40.39</v>
      </c>
      <c r="T94" s="219">
        <v>37.380000000000003</v>
      </c>
      <c r="U94" s="219">
        <v>66.42</v>
      </c>
      <c r="V94" s="220">
        <v>39</v>
      </c>
      <c r="W94" s="221">
        <v>6</v>
      </c>
      <c r="X94" s="220">
        <v>2</v>
      </c>
      <c r="Y94" s="221">
        <v>94</v>
      </c>
      <c r="Z94" s="220">
        <v>41</v>
      </c>
      <c r="AA94" s="37">
        <f t="shared" si="15"/>
        <v>1.7469584063294554E-3</v>
      </c>
      <c r="AB94" s="37">
        <f t="shared" si="16"/>
        <v>1.0481750437976733E-2</v>
      </c>
      <c r="AC94" s="37">
        <f t="shared" si="17"/>
        <v>2.7900350279407905E-4</v>
      </c>
      <c r="AD94" s="37">
        <f t="shared" si="18"/>
        <v>1.6740210167644743E-3</v>
      </c>
      <c r="AE94" s="37"/>
    </row>
    <row r="95" spans="1:65" s="42" customFormat="1" ht="50.25" customHeight="1" thickBot="1">
      <c r="A95" s="17"/>
      <c r="B95" s="17"/>
      <c r="C95" s="17"/>
      <c r="D95" s="17"/>
      <c r="E95" s="43">
        <v>88</v>
      </c>
      <c r="F95" s="53" t="s">
        <v>205</v>
      </c>
      <c r="G95" s="61" t="s">
        <v>206</v>
      </c>
      <c r="H95" s="62" t="s">
        <v>103</v>
      </c>
      <c r="I95" s="46"/>
      <c r="J95" s="47">
        <v>27384.172933000002</v>
      </c>
      <c r="K95" s="47">
        <v>44271.206271000003</v>
      </c>
      <c r="L95" s="48" t="s">
        <v>207</v>
      </c>
      <c r="M95" s="48">
        <v>26</v>
      </c>
      <c r="N95" s="49">
        <v>17004</v>
      </c>
      <c r="O95" s="237">
        <v>50000</v>
      </c>
      <c r="P95" s="238">
        <v>2603576</v>
      </c>
      <c r="Q95" s="216">
        <v>19.02</v>
      </c>
      <c r="R95" s="216">
        <v>26.63</v>
      </c>
      <c r="S95" s="216">
        <v>83.66</v>
      </c>
      <c r="T95" s="216">
        <v>140.36000000000001</v>
      </c>
      <c r="U95" s="216">
        <v>160.36000000000001</v>
      </c>
      <c r="V95" s="217">
        <v>20</v>
      </c>
      <c r="W95" s="218">
        <v>6</v>
      </c>
      <c r="X95" s="217">
        <v>8</v>
      </c>
      <c r="Y95" s="218">
        <v>94</v>
      </c>
      <c r="Z95" s="217">
        <v>28</v>
      </c>
      <c r="AA95" s="37">
        <f t="shared" si="15"/>
        <v>8.7283613054286481E-3</v>
      </c>
      <c r="AB95" s="37">
        <f t="shared" si="16"/>
        <v>5.2370167832571889E-2</v>
      </c>
      <c r="AC95" s="37">
        <f t="shared" si="17"/>
        <v>1.3939904745549135E-3</v>
      </c>
      <c r="AD95" s="37">
        <f t="shared" si="18"/>
        <v>8.3639428473294801E-3</v>
      </c>
      <c r="AE95" s="3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row>
    <row r="96" spans="1:65" s="17" customFormat="1" ht="50.25" customHeight="1" thickBot="1">
      <c r="C96" s="16"/>
      <c r="D96" s="16"/>
      <c r="E96" s="1">
        <v>89</v>
      </c>
      <c r="F96" s="11" t="s">
        <v>208</v>
      </c>
      <c r="G96" s="7" t="s">
        <v>208</v>
      </c>
      <c r="H96" s="12" t="s">
        <v>103</v>
      </c>
      <c r="I96" s="3"/>
      <c r="J96" s="13">
        <v>6965</v>
      </c>
      <c r="K96" s="13">
        <v>9810.7232660000009</v>
      </c>
      <c r="L96" s="4" t="s">
        <v>209</v>
      </c>
      <c r="M96" s="4">
        <v>24</v>
      </c>
      <c r="N96" s="14">
        <v>5638</v>
      </c>
      <c r="O96" s="239">
        <v>50000</v>
      </c>
      <c r="P96" s="240">
        <v>1740107</v>
      </c>
      <c r="Q96" s="219">
        <v>3.78</v>
      </c>
      <c r="R96" s="219">
        <v>9.19</v>
      </c>
      <c r="S96" s="219">
        <v>38.840000000000003</v>
      </c>
      <c r="T96" s="219">
        <v>48.89</v>
      </c>
      <c r="U96" s="219">
        <v>72.84</v>
      </c>
      <c r="V96" s="220">
        <v>14</v>
      </c>
      <c r="W96" s="221">
        <v>4</v>
      </c>
      <c r="X96" s="220">
        <v>3</v>
      </c>
      <c r="Y96" s="221">
        <v>96</v>
      </c>
      <c r="Z96" s="220">
        <v>17</v>
      </c>
      <c r="AA96" s="37">
        <f t="shared" si="15"/>
        <v>1.9342490197588357E-3</v>
      </c>
      <c r="AB96" s="37">
        <f t="shared" si="16"/>
        <v>7.7369960790353428E-3</v>
      </c>
      <c r="AC96" s="37">
        <f t="shared" si="17"/>
        <v>3.0891534099121253E-4</v>
      </c>
      <c r="AD96" s="37">
        <f t="shared" si="18"/>
        <v>1.2356613639648501E-3</v>
      </c>
      <c r="AE96" s="37"/>
    </row>
    <row r="97" spans="1:65" s="42" customFormat="1" ht="50.25" customHeight="1" thickBot="1">
      <c r="A97" s="17"/>
      <c r="B97" s="17"/>
      <c r="C97" s="17"/>
      <c r="D97" s="17"/>
      <c r="E97" s="43">
        <v>90</v>
      </c>
      <c r="F97" s="53" t="s">
        <v>210</v>
      </c>
      <c r="G97" s="61" t="s">
        <v>166</v>
      </c>
      <c r="H97" s="62" t="s">
        <v>103</v>
      </c>
      <c r="I97" s="46"/>
      <c r="J97" s="47">
        <v>16349</v>
      </c>
      <c r="K97" s="47">
        <v>85694.648730000001</v>
      </c>
      <c r="L97" s="48" t="s">
        <v>211</v>
      </c>
      <c r="M97" s="48">
        <v>16</v>
      </c>
      <c r="N97" s="49">
        <v>25670</v>
      </c>
      <c r="O97" s="237">
        <v>50000</v>
      </c>
      <c r="P97" s="238">
        <v>3338319</v>
      </c>
      <c r="Q97" s="216">
        <v>13.41</v>
      </c>
      <c r="R97" s="216">
        <v>16.059999999999999</v>
      </c>
      <c r="S97" s="216">
        <v>123.8</v>
      </c>
      <c r="T97" s="216">
        <v>194.47</v>
      </c>
      <c r="U97" s="216">
        <v>231.37</v>
      </c>
      <c r="V97" s="217">
        <v>226</v>
      </c>
      <c r="W97" s="218">
        <v>60</v>
      </c>
      <c r="X97" s="217">
        <v>5</v>
      </c>
      <c r="Y97" s="218">
        <v>40</v>
      </c>
      <c r="Z97" s="217">
        <v>231</v>
      </c>
      <c r="AA97" s="37">
        <f t="shared" si="15"/>
        <v>1.6895267128675347E-2</v>
      </c>
      <c r="AB97" s="37">
        <f t="shared" si="16"/>
        <v>1.0137160277205208</v>
      </c>
      <c r="AC97" s="37">
        <f t="shared" si="17"/>
        <v>2.6983119303031133E-3</v>
      </c>
      <c r="AD97" s="37">
        <f t="shared" si="18"/>
        <v>0.16189871581818679</v>
      </c>
      <c r="AE97" s="3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row>
    <row r="98" spans="1:65" s="17" customFormat="1" ht="50.25" customHeight="1" thickBot="1">
      <c r="C98" s="16"/>
      <c r="D98" s="16"/>
      <c r="E98" s="1">
        <v>91</v>
      </c>
      <c r="F98" s="11" t="s">
        <v>215</v>
      </c>
      <c r="G98" s="7" t="s">
        <v>216</v>
      </c>
      <c r="H98" s="12" t="s">
        <v>103</v>
      </c>
      <c r="I98" s="3"/>
      <c r="J98" s="13">
        <v>19108</v>
      </c>
      <c r="K98" s="13">
        <v>64601.509910000001</v>
      </c>
      <c r="L98" s="4" t="s">
        <v>227</v>
      </c>
      <c r="M98" s="4">
        <v>14</v>
      </c>
      <c r="N98" s="14">
        <v>20001</v>
      </c>
      <c r="O98" s="239">
        <v>50000</v>
      </c>
      <c r="P98" s="240">
        <v>3229914</v>
      </c>
      <c r="Q98" s="219">
        <v>18.649999999999999</v>
      </c>
      <c r="R98" s="219">
        <v>24.67</v>
      </c>
      <c r="S98" s="219">
        <v>84.26</v>
      </c>
      <c r="T98" s="219">
        <v>139.47999999999999</v>
      </c>
      <c r="U98" s="219">
        <v>220.46</v>
      </c>
      <c r="V98" s="220">
        <v>121</v>
      </c>
      <c r="W98" s="221">
        <v>87</v>
      </c>
      <c r="X98" s="220">
        <v>1</v>
      </c>
      <c r="Y98" s="221">
        <v>13</v>
      </c>
      <c r="Z98" s="220">
        <v>122</v>
      </c>
      <c r="AA98" s="37">
        <f t="shared" si="15"/>
        <v>1.2736615214843856E-2</v>
      </c>
      <c r="AB98" s="37">
        <f t="shared" si="16"/>
        <v>1.1080855236914156</v>
      </c>
      <c r="AC98" s="37">
        <f t="shared" si="17"/>
        <v>2.0341413085776918E-3</v>
      </c>
      <c r="AD98" s="37">
        <f t="shared" si="18"/>
        <v>0.17697029384625917</v>
      </c>
      <c r="AE98" s="37"/>
    </row>
    <row r="99" spans="1:65" s="42" customFormat="1" ht="50.25" customHeight="1" thickBot="1">
      <c r="A99" s="17"/>
      <c r="B99" s="17"/>
      <c r="C99" s="17"/>
      <c r="D99" s="17"/>
      <c r="E99" s="43">
        <v>92</v>
      </c>
      <c r="F99" s="53" t="s">
        <v>217</v>
      </c>
      <c r="G99" s="61" t="s">
        <v>312</v>
      </c>
      <c r="H99" s="62" t="s">
        <v>103</v>
      </c>
      <c r="I99" s="46"/>
      <c r="J99" s="47">
        <v>18124</v>
      </c>
      <c r="K99" s="47">
        <v>157141.1764</v>
      </c>
      <c r="L99" s="48" t="s">
        <v>228</v>
      </c>
      <c r="M99" s="48">
        <v>13</v>
      </c>
      <c r="N99" s="49">
        <v>44964</v>
      </c>
      <c r="O99" s="237">
        <v>50000</v>
      </c>
      <c r="P99" s="238">
        <v>3494822</v>
      </c>
      <c r="Q99" s="216">
        <v>20.78</v>
      </c>
      <c r="R99" s="216">
        <v>23.08</v>
      </c>
      <c r="S99" s="216">
        <v>139.07</v>
      </c>
      <c r="T99" s="216">
        <v>185.7</v>
      </c>
      <c r="U99" s="216">
        <v>249.48</v>
      </c>
      <c r="V99" s="217">
        <v>490</v>
      </c>
      <c r="W99" s="218">
        <v>97</v>
      </c>
      <c r="X99" s="217">
        <v>3</v>
      </c>
      <c r="Y99" s="218">
        <v>3</v>
      </c>
      <c r="Z99" s="217">
        <v>493</v>
      </c>
      <c r="AA99" s="37">
        <f t="shared" si="15"/>
        <v>3.0981422895579844E-2</v>
      </c>
      <c r="AB99" s="37">
        <f t="shared" si="16"/>
        <v>3.0051980208712448</v>
      </c>
      <c r="AC99" s="37">
        <f t="shared" si="17"/>
        <v>4.9479858696654701E-3</v>
      </c>
      <c r="AD99" s="37">
        <f t="shared" si="18"/>
        <v>0.47995462935755062</v>
      </c>
      <c r="AE99" s="3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row>
    <row r="100" spans="1:65" s="17" customFormat="1" ht="50.25" customHeight="1" thickBot="1">
      <c r="C100" s="16"/>
      <c r="D100" s="16"/>
      <c r="E100" s="1">
        <v>93</v>
      </c>
      <c r="F100" s="11" t="s">
        <v>229</v>
      </c>
      <c r="G100" s="7" t="s">
        <v>230</v>
      </c>
      <c r="H100" s="12" t="s">
        <v>103</v>
      </c>
      <c r="I100" s="3"/>
      <c r="J100" s="13">
        <v>10356.100718</v>
      </c>
      <c r="K100" s="13">
        <v>92249.894673999996</v>
      </c>
      <c r="L100" s="4" t="s">
        <v>231</v>
      </c>
      <c r="M100" s="4">
        <v>12</v>
      </c>
      <c r="N100" s="14">
        <v>30776</v>
      </c>
      <c r="O100" s="239">
        <v>50000</v>
      </c>
      <c r="P100" s="240">
        <v>2997462</v>
      </c>
      <c r="Q100" s="219">
        <v>13.77</v>
      </c>
      <c r="R100" s="219">
        <v>25.44</v>
      </c>
      <c r="S100" s="219">
        <v>116.77</v>
      </c>
      <c r="T100" s="219">
        <v>189.29</v>
      </c>
      <c r="U100" s="219">
        <v>199.77</v>
      </c>
      <c r="V100" s="220">
        <v>336</v>
      </c>
      <c r="W100" s="221">
        <v>84</v>
      </c>
      <c r="X100" s="220">
        <v>7</v>
      </c>
      <c r="Y100" s="221">
        <v>16</v>
      </c>
      <c r="Z100" s="220">
        <v>343</v>
      </c>
      <c r="AA100" s="37">
        <f t="shared" si="15"/>
        <v>1.818767724948693E-2</v>
      </c>
      <c r="AB100" s="37">
        <f t="shared" si="16"/>
        <v>1.5277648889569022</v>
      </c>
      <c r="AC100" s="37">
        <f t="shared" si="17"/>
        <v>2.9047203653560019E-3</v>
      </c>
      <c r="AD100" s="37">
        <f t="shared" si="18"/>
        <v>0.24399651068990416</v>
      </c>
      <c r="AE100" s="37"/>
    </row>
    <row r="101" spans="1:65" s="42" customFormat="1" ht="50.25" customHeight="1" thickBot="1">
      <c r="A101" s="17"/>
      <c r="B101" s="17"/>
      <c r="C101" s="17"/>
      <c r="D101" s="17"/>
      <c r="E101" s="43">
        <v>94</v>
      </c>
      <c r="F101" s="53" t="s">
        <v>214</v>
      </c>
      <c r="G101" s="61" t="s">
        <v>310</v>
      </c>
      <c r="H101" s="62" t="s">
        <v>103</v>
      </c>
      <c r="I101" s="46"/>
      <c r="J101" s="47">
        <v>20314</v>
      </c>
      <c r="K101" s="47">
        <v>93919.658920000002</v>
      </c>
      <c r="L101" s="48" t="s">
        <v>232</v>
      </c>
      <c r="M101" s="48">
        <v>11</v>
      </c>
      <c r="N101" s="49">
        <v>34558</v>
      </c>
      <c r="O101" s="237">
        <v>50000</v>
      </c>
      <c r="P101" s="238">
        <v>2717740</v>
      </c>
      <c r="Q101" s="216">
        <v>8.61</v>
      </c>
      <c r="R101" s="216">
        <v>17.3</v>
      </c>
      <c r="S101" s="216">
        <v>114.64</v>
      </c>
      <c r="T101" s="216">
        <v>172.3</v>
      </c>
      <c r="U101" s="216">
        <v>172.3</v>
      </c>
      <c r="V101" s="217">
        <v>177</v>
      </c>
      <c r="W101" s="218">
        <v>48</v>
      </c>
      <c r="X101" s="217">
        <v>3</v>
      </c>
      <c r="Y101" s="218">
        <v>52</v>
      </c>
      <c r="Z101" s="217">
        <v>180</v>
      </c>
      <c r="AA101" s="37">
        <f t="shared" si="15"/>
        <v>1.8516882321170772E-2</v>
      </c>
      <c r="AB101" s="37">
        <f t="shared" si="16"/>
        <v>0.88881035141619713</v>
      </c>
      <c r="AC101" s="37">
        <f t="shared" si="17"/>
        <v>2.9572970997559654E-3</v>
      </c>
      <c r="AD101" s="37">
        <f t="shared" si="18"/>
        <v>0.14195026078828635</v>
      </c>
      <c r="AE101" s="3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row>
    <row r="102" spans="1:65" s="17" customFormat="1" ht="50.25" customHeight="1" thickBot="1">
      <c r="E102" s="1">
        <v>95</v>
      </c>
      <c r="F102" s="11" t="s">
        <v>234</v>
      </c>
      <c r="G102" s="7" t="s">
        <v>309</v>
      </c>
      <c r="H102" s="20" t="s">
        <v>103</v>
      </c>
      <c r="I102" s="3"/>
      <c r="J102" s="13">
        <v>6154.8835419999996</v>
      </c>
      <c r="K102" s="13">
        <v>17046.933136</v>
      </c>
      <c r="L102" s="4" t="s">
        <v>242</v>
      </c>
      <c r="M102" s="4">
        <v>9</v>
      </c>
      <c r="N102" s="14">
        <v>8938</v>
      </c>
      <c r="O102" s="239">
        <v>50000</v>
      </c>
      <c r="P102" s="240">
        <v>1907242</v>
      </c>
      <c r="Q102" s="219">
        <v>6.74</v>
      </c>
      <c r="R102" s="219">
        <v>11.67</v>
      </c>
      <c r="S102" s="219">
        <v>86.55</v>
      </c>
      <c r="T102" s="219">
        <v>0</v>
      </c>
      <c r="U102" s="219">
        <v>90.74</v>
      </c>
      <c r="V102" s="220">
        <v>48</v>
      </c>
      <c r="W102" s="221">
        <v>32</v>
      </c>
      <c r="X102" s="220">
        <v>3</v>
      </c>
      <c r="Y102" s="221">
        <v>68</v>
      </c>
      <c r="Z102" s="220">
        <v>51</v>
      </c>
      <c r="AA102" s="37">
        <f t="shared" si="15"/>
        <v>3.3609156852353124E-3</v>
      </c>
      <c r="AB102" s="37">
        <f t="shared" si="16"/>
        <v>0.10754930192753</v>
      </c>
      <c r="AC102" s="37">
        <f t="shared" si="17"/>
        <v>5.367656410014001E-4</v>
      </c>
      <c r="AD102" s="37">
        <f t="shared" si="18"/>
        <v>1.7176500512044803E-2</v>
      </c>
      <c r="AE102" s="37"/>
    </row>
    <row r="103" spans="1:65" s="42" customFormat="1" ht="50.25" customHeight="1" thickBot="1">
      <c r="A103" s="17"/>
      <c r="B103" s="17"/>
      <c r="C103" s="17"/>
      <c r="D103" s="17"/>
      <c r="E103" s="43">
        <v>96</v>
      </c>
      <c r="F103" s="60" t="s">
        <v>238</v>
      </c>
      <c r="G103" s="61" t="s">
        <v>390</v>
      </c>
      <c r="H103" s="62" t="s">
        <v>103</v>
      </c>
      <c r="I103" s="46"/>
      <c r="J103" s="47">
        <v>50488</v>
      </c>
      <c r="K103" s="47">
        <v>105294.08010000001</v>
      </c>
      <c r="L103" s="48" t="s">
        <v>239</v>
      </c>
      <c r="M103" s="48">
        <v>8</v>
      </c>
      <c r="N103" s="49">
        <v>68687</v>
      </c>
      <c r="O103" s="237">
        <v>200000</v>
      </c>
      <c r="P103" s="238">
        <v>1532955</v>
      </c>
      <c r="Q103" s="216">
        <v>10.96</v>
      </c>
      <c r="R103" s="216">
        <v>17.23</v>
      </c>
      <c r="S103" s="216">
        <v>58.15</v>
      </c>
      <c r="T103" s="216">
        <v>0</v>
      </c>
      <c r="U103" s="216">
        <v>59.83</v>
      </c>
      <c r="V103" s="217">
        <v>681</v>
      </c>
      <c r="W103" s="218">
        <v>80</v>
      </c>
      <c r="X103" s="217">
        <v>5</v>
      </c>
      <c r="Y103" s="218">
        <v>20</v>
      </c>
      <c r="Z103" s="217">
        <v>686</v>
      </c>
      <c r="AA103" s="37">
        <f t="shared" si="15"/>
        <v>2.0759424733307254E-2</v>
      </c>
      <c r="AB103" s="37">
        <f t="shared" si="16"/>
        <v>1.6607539786645802</v>
      </c>
      <c r="AC103" s="37">
        <f t="shared" si="17"/>
        <v>3.3154494094408743E-3</v>
      </c>
      <c r="AD103" s="37">
        <f t="shared" si="18"/>
        <v>0.26523595275526995</v>
      </c>
      <c r="AE103" s="3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row>
    <row r="104" spans="1:65" s="17" customFormat="1" ht="50.25" customHeight="1" thickBot="1">
      <c r="E104" s="1">
        <v>97</v>
      </c>
      <c r="F104" s="18" t="s">
        <v>249</v>
      </c>
      <c r="G104" s="7" t="s">
        <v>311</v>
      </c>
      <c r="H104" s="20" t="s">
        <v>103</v>
      </c>
      <c r="I104" s="3"/>
      <c r="J104" s="13" t="s">
        <v>68</v>
      </c>
      <c r="K104" s="13">
        <v>25848.505441000001</v>
      </c>
      <c r="L104" s="4" t="s">
        <v>250</v>
      </c>
      <c r="M104" s="4">
        <v>6</v>
      </c>
      <c r="N104" s="14">
        <v>16290</v>
      </c>
      <c r="O104" s="239">
        <v>50000</v>
      </c>
      <c r="P104" s="240">
        <v>1586772</v>
      </c>
      <c r="Q104" s="219">
        <v>15.3</v>
      </c>
      <c r="R104" s="219">
        <v>27.12</v>
      </c>
      <c r="S104" s="219">
        <v>0</v>
      </c>
      <c r="T104" s="219">
        <v>0</v>
      </c>
      <c r="U104" s="219">
        <v>58.69</v>
      </c>
      <c r="V104" s="220">
        <v>68</v>
      </c>
      <c r="W104" s="221">
        <v>97</v>
      </c>
      <c r="X104" s="220">
        <v>1</v>
      </c>
      <c r="Y104" s="221">
        <v>3</v>
      </c>
      <c r="Z104" s="220">
        <v>69</v>
      </c>
      <c r="AA104" s="37">
        <f t="shared" si="15"/>
        <v>5.0962039144204704E-3</v>
      </c>
      <c r="AB104" s="37">
        <f t="shared" si="16"/>
        <v>0.49433177969878561</v>
      </c>
      <c r="AC104" s="37">
        <f t="shared" si="17"/>
        <v>8.1390532134287263E-4</v>
      </c>
      <c r="AD104" s="37">
        <f t="shared" si="18"/>
        <v>7.8948816170258646E-2</v>
      </c>
      <c r="AE104" s="37"/>
    </row>
    <row r="105" spans="1:65" s="42" customFormat="1" ht="50.25" customHeight="1" thickBot="1">
      <c r="A105" s="17"/>
      <c r="B105" s="17"/>
      <c r="C105" s="17"/>
      <c r="D105" s="17"/>
      <c r="E105" s="43">
        <v>98</v>
      </c>
      <c r="F105" s="60" t="s">
        <v>251</v>
      </c>
      <c r="G105" s="61" t="s">
        <v>284</v>
      </c>
      <c r="H105" s="62" t="s">
        <v>103</v>
      </c>
      <c r="I105" s="46"/>
      <c r="J105" s="47" t="s">
        <v>68</v>
      </c>
      <c r="K105" s="47">
        <v>18662.962609999999</v>
      </c>
      <c r="L105" s="48" t="s">
        <v>252</v>
      </c>
      <c r="M105" s="48">
        <v>5</v>
      </c>
      <c r="N105" s="49">
        <v>13295</v>
      </c>
      <c r="O105" s="237">
        <v>50000</v>
      </c>
      <c r="P105" s="238">
        <v>1403758</v>
      </c>
      <c r="Q105" s="216">
        <v>16.39</v>
      </c>
      <c r="R105" s="216">
        <v>23.03</v>
      </c>
      <c r="S105" s="216">
        <v>0</v>
      </c>
      <c r="T105" s="216">
        <v>0</v>
      </c>
      <c r="U105" s="216">
        <v>38.99</v>
      </c>
      <c r="V105" s="217">
        <v>29</v>
      </c>
      <c r="W105" s="218">
        <v>20</v>
      </c>
      <c r="X105" s="217">
        <v>4</v>
      </c>
      <c r="Y105" s="218">
        <v>80</v>
      </c>
      <c r="Z105" s="217">
        <v>33</v>
      </c>
      <c r="AA105" s="37">
        <f t="shared" si="15"/>
        <v>3.6795265909998908E-3</v>
      </c>
      <c r="AB105" s="37">
        <f t="shared" si="16"/>
        <v>7.359053181999782E-2</v>
      </c>
      <c r="AC105" s="37">
        <f t="shared" si="17"/>
        <v>5.8765040071556316E-4</v>
      </c>
      <c r="AD105" s="37">
        <f t="shared" si="18"/>
        <v>1.1753008014311263E-2</v>
      </c>
      <c r="AE105" s="3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row>
    <row r="106" spans="1:65" s="17" customFormat="1" ht="50.25" customHeight="1" thickBot="1">
      <c r="E106" s="1">
        <v>99</v>
      </c>
      <c r="F106" s="18" t="s">
        <v>276</v>
      </c>
      <c r="G106" s="7" t="s">
        <v>308</v>
      </c>
      <c r="H106" s="20" t="s">
        <v>103</v>
      </c>
      <c r="I106" s="3"/>
      <c r="J106" s="13" t="s">
        <v>68</v>
      </c>
      <c r="K106" s="13">
        <v>11743.986419000001</v>
      </c>
      <c r="L106" s="4" t="s">
        <v>277</v>
      </c>
      <c r="M106" s="4">
        <v>4</v>
      </c>
      <c r="N106" s="14">
        <v>10333</v>
      </c>
      <c r="O106" s="239">
        <v>50000</v>
      </c>
      <c r="P106" s="240">
        <v>1136551</v>
      </c>
      <c r="Q106" s="219">
        <v>8.5399999999999991</v>
      </c>
      <c r="R106" s="219">
        <v>10.18</v>
      </c>
      <c r="S106" s="219">
        <v>0</v>
      </c>
      <c r="T106" s="219">
        <v>0</v>
      </c>
      <c r="U106" s="219">
        <v>10.64</v>
      </c>
      <c r="V106" s="220">
        <v>62</v>
      </c>
      <c r="W106" s="221">
        <v>37</v>
      </c>
      <c r="X106" s="220">
        <v>4</v>
      </c>
      <c r="Y106" s="221">
        <v>63</v>
      </c>
      <c r="Z106" s="220">
        <v>66</v>
      </c>
      <c r="AA106" s="37">
        <f t="shared" si="15"/>
        <v>2.3154046448069314E-3</v>
      </c>
      <c r="AB106" s="37">
        <f t="shared" si="16"/>
        <v>8.5669971857856464E-2</v>
      </c>
      <c r="AC106" s="37">
        <f t="shared" si="17"/>
        <v>3.6978900238623382E-4</v>
      </c>
      <c r="AD106" s="37">
        <f t="shared" si="18"/>
        <v>1.3682193088290651E-2</v>
      </c>
      <c r="AE106" s="37"/>
    </row>
    <row r="107" spans="1:65" s="42" customFormat="1" ht="50.25" customHeight="1" thickBot="1">
      <c r="A107" s="17"/>
      <c r="B107" s="17"/>
      <c r="C107" s="17"/>
      <c r="D107" s="17"/>
      <c r="E107" s="43">
        <v>100</v>
      </c>
      <c r="F107" s="60" t="s">
        <v>288</v>
      </c>
      <c r="G107" s="61" t="s">
        <v>289</v>
      </c>
      <c r="H107" s="62" t="s">
        <v>103</v>
      </c>
      <c r="I107" s="46"/>
      <c r="J107" s="47" t="s">
        <v>68</v>
      </c>
      <c r="K107" s="47">
        <v>27292.43735</v>
      </c>
      <c r="L107" s="48" t="s">
        <v>300</v>
      </c>
      <c r="M107" s="48">
        <v>2</v>
      </c>
      <c r="N107" s="49">
        <v>20202</v>
      </c>
      <c r="O107" s="237">
        <v>50000</v>
      </c>
      <c r="P107" s="238">
        <v>1350977</v>
      </c>
      <c r="Q107" s="216">
        <v>28.89</v>
      </c>
      <c r="R107" s="216">
        <v>35.1</v>
      </c>
      <c r="S107" s="216">
        <v>0</v>
      </c>
      <c r="T107" s="216">
        <v>0</v>
      </c>
      <c r="U107" s="216">
        <v>34.01</v>
      </c>
      <c r="V107" s="217">
        <v>136</v>
      </c>
      <c r="W107" s="218">
        <v>67</v>
      </c>
      <c r="X107" s="217">
        <v>2</v>
      </c>
      <c r="Y107" s="218">
        <v>33</v>
      </c>
      <c r="Z107" s="217">
        <v>138</v>
      </c>
      <c r="AA107" s="37">
        <f t="shared" si="15"/>
        <v>5.3808846462948361E-3</v>
      </c>
      <c r="AB107" s="37">
        <f t="shared" si="16"/>
        <v>0.36051927130175404</v>
      </c>
      <c r="AC107" s="37">
        <f t="shared" si="17"/>
        <v>8.5937115560839167E-4</v>
      </c>
      <c r="AD107" s="37">
        <f t="shared" si="18"/>
        <v>5.7577867425762243E-2</v>
      </c>
      <c r="AE107" s="3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row>
    <row r="108" spans="1:65" s="17" customFormat="1" ht="50.25" customHeight="1" thickBot="1">
      <c r="E108" s="1">
        <v>101</v>
      </c>
      <c r="F108" s="18" t="s">
        <v>301</v>
      </c>
      <c r="G108" s="7" t="s">
        <v>134</v>
      </c>
      <c r="H108" s="20" t="s">
        <v>103</v>
      </c>
      <c r="I108" s="3"/>
      <c r="J108" s="13" t="s">
        <v>68</v>
      </c>
      <c r="K108" s="13">
        <v>105149.217647</v>
      </c>
      <c r="L108" s="4" t="s">
        <v>302</v>
      </c>
      <c r="M108" s="4">
        <v>1</v>
      </c>
      <c r="N108" s="14">
        <v>99999</v>
      </c>
      <c r="O108" s="239">
        <v>100000</v>
      </c>
      <c r="P108" s="240">
        <v>1051503</v>
      </c>
      <c r="Q108" s="219">
        <v>0</v>
      </c>
      <c r="R108" s="219">
        <v>0</v>
      </c>
      <c r="S108" s="219">
        <v>0</v>
      </c>
      <c r="T108" s="219">
        <v>0</v>
      </c>
      <c r="U108" s="219">
        <v>5.54</v>
      </c>
      <c r="V108" s="220">
        <v>199</v>
      </c>
      <c r="W108" s="221">
        <v>100</v>
      </c>
      <c r="X108" s="220">
        <v>3</v>
      </c>
      <c r="Y108" s="221">
        <v>0</v>
      </c>
      <c r="Z108" s="220">
        <v>202</v>
      </c>
      <c r="AA108" s="37">
        <f t="shared" si="15"/>
        <v>2.0730864141991202E-2</v>
      </c>
      <c r="AB108" s="37">
        <f t="shared" si="16"/>
        <v>2.0730864141991203</v>
      </c>
      <c r="AC108" s="37">
        <f t="shared" si="17"/>
        <v>3.3108880501147575E-3</v>
      </c>
      <c r="AD108" s="37">
        <f t="shared" si="18"/>
        <v>0.33108880501147575</v>
      </c>
      <c r="AE108" s="37"/>
    </row>
    <row r="109" spans="1:65" s="77" customFormat="1" ht="50.25" customHeight="1" thickBot="1">
      <c r="A109" s="70"/>
      <c r="B109" s="70"/>
      <c r="C109" s="70"/>
      <c r="D109" s="70"/>
      <c r="E109" s="311" t="s">
        <v>212</v>
      </c>
      <c r="F109" s="301"/>
      <c r="G109" s="71" t="s">
        <v>68</v>
      </c>
      <c r="H109" s="72" t="s">
        <v>68</v>
      </c>
      <c r="I109" s="73"/>
      <c r="J109" s="74">
        <f>SUM(J53:J103)</f>
        <v>1490963.3055579998</v>
      </c>
      <c r="K109" s="74">
        <f>SUM(K53:K108)</f>
        <v>5072109.7261939999</v>
      </c>
      <c r="L109" s="75" t="s">
        <v>68</v>
      </c>
      <c r="M109" s="75"/>
      <c r="N109" s="74">
        <f>SUM(N53:N108)</f>
        <v>1062428</v>
      </c>
      <c r="O109" s="248" t="s">
        <v>68</v>
      </c>
      <c r="P109" s="251" t="s">
        <v>68</v>
      </c>
      <c r="Q109" s="231">
        <v>13.08</v>
      </c>
      <c r="R109" s="231">
        <v>20.76</v>
      </c>
      <c r="S109" s="231">
        <v>81.150000000000006</v>
      </c>
      <c r="T109" s="230">
        <v>115.85</v>
      </c>
      <c r="U109" s="230">
        <v>324.95999999999998</v>
      </c>
      <c r="V109" s="232">
        <f>SUM(V53:V108)</f>
        <v>8318</v>
      </c>
      <c r="W109" s="232">
        <v>73.783153100613532</v>
      </c>
      <c r="X109" s="232">
        <f>SUM(X53:X108)</f>
        <v>251</v>
      </c>
      <c r="Y109" s="232">
        <f>100-W109</f>
        <v>26.216846899386468</v>
      </c>
      <c r="Z109" s="233">
        <f>SUM(Z53:Z108)</f>
        <v>8569</v>
      </c>
      <c r="AA109" s="90">
        <f>SUM(AA53:AA108)</f>
        <v>1</v>
      </c>
      <c r="AB109" s="90">
        <f>SUM(AB53:AB108)</f>
        <v>73.783153100613532</v>
      </c>
      <c r="AC109" s="37"/>
      <c r="AD109" s="37">
        <f t="shared" si="18"/>
        <v>0</v>
      </c>
      <c r="AE109" s="9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row>
    <row r="110" spans="1:65" s="42" customFormat="1" ht="50.25" customHeight="1" thickBot="1">
      <c r="A110" s="17"/>
      <c r="B110" s="17"/>
      <c r="C110" s="17"/>
      <c r="D110" s="17"/>
      <c r="E110" s="43">
        <v>102</v>
      </c>
      <c r="F110" s="60" t="s">
        <v>290</v>
      </c>
      <c r="G110" s="61" t="s">
        <v>284</v>
      </c>
      <c r="H110" s="62" t="s">
        <v>303</v>
      </c>
      <c r="I110" s="46"/>
      <c r="J110" s="47" t="s">
        <v>68</v>
      </c>
      <c r="K110" s="47">
        <v>277502.14688000001</v>
      </c>
      <c r="L110" s="48" t="s">
        <v>292</v>
      </c>
      <c r="M110" s="48">
        <v>2</v>
      </c>
      <c r="N110" s="49">
        <v>25282630</v>
      </c>
      <c r="O110" s="237">
        <v>50000000</v>
      </c>
      <c r="P110" s="238">
        <v>10976</v>
      </c>
      <c r="Q110" s="216">
        <v>6.87</v>
      </c>
      <c r="R110" s="216">
        <v>0</v>
      </c>
      <c r="S110" s="216">
        <v>0</v>
      </c>
      <c r="T110" s="216">
        <v>0</v>
      </c>
      <c r="U110" s="216">
        <v>9.06</v>
      </c>
      <c r="V110" s="217">
        <v>1102</v>
      </c>
      <c r="W110" s="218">
        <v>25</v>
      </c>
      <c r="X110" s="217">
        <v>45</v>
      </c>
      <c r="Y110" s="218">
        <v>75</v>
      </c>
      <c r="Z110" s="217">
        <v>1147</v>
      </c>
      <c r="AA110" s="37">
        <f>K110/$K$112</f>
        <v>0.72551956528907968</v>
      </c>
      <c r="AB110" s="37">
        <f>AA110*W110</f>
        <v>18.137989132226991</v>
      </c>
      <c r="AC110" s="37">
        <f t="shared" si="17"/>
        <v>8.7378542850470343E-3</v>
      </c>
      <c r="AD110" s="37">
        <f t="shared" si="18"/>
        <v>0.21844635712617586</v>
      </c>
      <c r="AE110" s="3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row>
    <row r="111" spans="1:65" s="42" customFormat="1" ht="50.25" customHeight="1" thickBot="1">
      <c r="A111" s="17"/>
      <c r="B111" s="17"/>
      <c r="C111" s="17"/>
      <c r="D111" s="17"/>
      <c r="E111" s="87">
        <v>103</v>
      </c>
      <c r="F111" s="63" t="s">
        <v>304</v>
      </c>
      <c r="G111" s="61" t="s">
        <v>230</v>
      </c>
      <c r="H111" s="62" t="s">
        <v>305</v>
      </c>
      <c r="I111" s="46"/>
      <c r="J111" s="47" t="s">
        <v>68</v>
      </c>
      <c r="K111" s="47">
        <v>104985.328519</v>
      </c>
      <c r="L111" s="48" t="s">
        <v>296</v>
      </c>
      <c r="M111" s="48">
        <v>1</v>
      </c>
      <c r="N111" s="49">
        <v>10204985</v>
      </c>
      <c r="O111" s="237">
        <v>50000000</v>
      </c>
      <c r="P111" s="238">
        <v>10287</v>
      </c>
      <c r="Q111" s="216">
        <v>0</v>
      </c>
      <c r="R111" s="216">
        <v>0</v>
      </c>
      <c r="S111" s="216">
        <v>0</v>
      </c>
      <c r="T111" s="216">
        <v>0</v>
      </c>
      <c r="U111" s="216">
        <v>2.87</v>
      </c>
      <c r="V111" s="217">
        <v>422</v>
      </c>
      <c r="W111" s="218">
        <v>23</v>
      </c>
      <c r="X111" s="217">
        <v>22</v>
      </c>
      <c r="Y111" s="218">
        <v>77</v>
      </c>
      <c r="Z111" s="217">
        <v>444</v>
      </c>
      <c r="AA111" s="37">
        <f>K111/$K$112</f>
        <v>0.27448043471092043</v>
      </c>
      <c r="AB111" s="37">
        <f>AA111*W111</f>
        <v>6.3130499983511701</v>
      </c>
      <c r="AC111" s="37">
        <f t="shared" si="17"/>
        <v>3.3057275879869214E-3</v>
      </c>
      <c r="AD111" s="37">
        <f t="shared" si="18"/>
        <v>7.6031734523699185E-2</v>
      </c>
      <c r="AE111" s="3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row>
    <row r="112" spans="1:65" s="77" customFormat="1" ht="50.25" customHeight="1" thickBot="1">
      <c r="A112" s="70"/>
      <c r="B112" s="70"/>
      <c r="C112" s="70"/>
      <c r="D112" s="70"/>
      <c r="E112" s="300" t="s">
        <v>291</v>
      </c>
      <c r="F112" s="301"/>
      <c r="G112" s="78" t="s">
        <v>68</v>
      </c>
      <c r="H112" s="72" t="s">
        <v>68</v>
      </c>
      <c r="I112" s="73"/>
      <c r="J112" s="74" t="s">
        <v>68</v>
      </c>
      <c r="K112" s="74">
        <f>SUM(K110:K111)</f>
        <v>382487.47539899999</v>
      </c>
      <c r="L112" s="75" t="s">
        <v>68</v>
      </c>
      <c r="M112" s="75" t="s">
        <v>68</v>
      </c>
      <c r="N112" s="74">
        <f>SUM(N110:N111)</f>
        <v>35487615</v>
      </c>
      <c r="O112" s="248" t="s">
        <v>68</v>
      </c>
      <c r="P112" s="251" t="s">
        <v>68</v>
      </c>
      <c r="Q112" s="231">
        <v>6.87</v>
      </c>
      <c r="R112" s="231">
        <v>0</v>
      </c>
      <c r="S112" s="231">
        <v>0</v>
      </c>
      <c r="T112" s="231">
        <v>0</v>
      </c>
      <c r="U112" s="231">
        <v>5.97</v>
      </c>
      <c r="V112" s="232">
        <f>SUM(V110:V111)</f>
        <v>1524</v>
      </c>
      <c r="W112" s="232">
        <v>24.45103913057816</v>
      </c>
      <c r="X112" s="232">
        <f>SUM(X110:X111)</f>
        <v>67</v>
      </c>
      <c r="Y112" s="232">
        <f>100-W112</f>
        <v>75.548960869421848</v>
      </c>
      <c r="Z112" s="233">
        <v>1591</v>
      </c>
      <c r="AA112" s="90">
        <f>SUM(AA110:AA111)</f>
        <v>1</v>
      </c>
      <c r="AB112" s="90">
        <f>SUM(AB110:AB111)</f>
        <v>24.45103913057816</v>
      </c>
      <c r="AC112" s="37"/>
      <c r="AD112" s="90">
        <f>SUM(AD4:AD111)</f>
        <v>67.820179208303017</v>
      </c>
      <c r="AE112" s="9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row>
    <row r="113" spans="1:65" s="77" customFormat="1" ht="50.25" customHeight="1" thickBot="1">
      <c r="A113" s="70"/>
      <c r="B113" s="70"/>
      <c r="C113" s="70"/>
      <c r="D113" s="70"/>
      <c r="E113" s="302" t="s">
        <v>213</v>
      </c>
      <c r="F113" s="303"/>
      <c r="G113" s="71" t="s">
        <v>68</v>
      </c>
      <c r="H113" s="72" t="s">
        <v>68</v>
      </c>
      <c r="I113" s="73"/>
      <c r="J113" s="74">
        <f>J109+J52+J50+J42+J32</f>
        <v>23949103.810764998</v>
      </c>
      <c r="K113" s="74">
        <f>K112+K109+K52+K50+K42+K32</f>
        <v>31758614.62405999</v>
      </c>
      <c r="L113" s="75" t="s">
        <v>68</v>
      </c>
      <c r="M113" s="75" t="s">
        <v>68</v>
      </c>
      <c r="N113" s="76">
        <f>N112+N109+N52+N50+N42+N32</f>
        <v>61217984</v>
      </c>
      <c r="O113" s="248" t="s">
        <v>68</v>
      </c>
      <c r="P113" s="252" t="s">
        <v>68</v>
      </c>
      <c r="Q113" s="231" t="s">
        <v>68</v>
      </c>
      <c r="R113" s="231" t="s">
        <v>68</v>
      </c>
      <c r="S113" s="231"/>
      <c r="T113" s="236" t="s">
        <v>68</v>
      </c>
      <c r="U113" s="236" t="s">
        <v>68</v>
      </c>
      <c r="V113" s="233">
        <f>V112+V109+V52+V50+V42+V32</f>
        <v>83062</v>
      </c>
      <c r="W113" s="232">
        <v>67.820179208303017</v>
      </c>
      <c r="X113" s="233">
        <f>X112+X109+X52+X50+X42+X32</f>
        <v>909</v>
      </c>
      <c r="Y113" s="232">
        <f>100-W113</f>
        <v>32.179820791696983</v>
      </c>
      <c r="Z113" s="233">
        <f>Z32+Z42+Z50+Z52+Z109+Z112</f>
        <v>83971</v>
      </c>
      <c r="AA113" s="90"/>
      <c r="AB113" s="90"/>
      <c r="AC113" s="90">
        <f>SUM(AC4:AC112)</f>
        <v>1.0000000000000004</v>
      </c>
      <c r="AD113" s="90"/>
      <c r="AE113" s="9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row>
    <row r="114" spans="1:65">
      <c r="F114" s="299" t="s">
        <v>418</v>
      </c>
    </row>
    <row r="115" spans="1:65">
      <c r="K115" s="69"/>
    </row>
  </sheetData>
  <sortState ref="B54:Q108">
    <sortCondition descending="1" ref="G54:G108"/>
  </sortState>
  <mergeCells count="8">
    <mergeCell ref="E112:F112"/>
    <mergeCell ref="E113:F113"/>
    <mergeCell ref="E2:Z2"/>
    <mergeCell ref="E32:F32"/>
    <mergeCell ref="E42:F42"/>
    <mergeCell ref="E50:F50"/>
    <mergeCell ref="E52:F52"/>
    <mergeCell ref="E109:F109"/>
  </mergeCells>
  <pageMargins left="0" right="0" top="0" bottom="0" header="0" footer="0"/>
  <pageSetup scale="25"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H118"/>
  <sheetViews>
    <sheetView rightToLeft="1" tabSelected="1" topLeftCell="D1" zoomScaleNormal="100" workbookViewId="0">
      <pane ySplit="6" topLeftCell="A82" activePane="bottomLeft" state="frozen"/>
      <selection pane="bottomLeft" activeCell="N3" sqref="N3"/>
    </sheetView>
  </sheetViews>
  <sheetFormatPr defaultRowHeight="18"/>
  <cols>
    <col min="1" max="1" width="3.125" style="120" customWidth="1"/>
    <col min="2" max="2" width="9.25" style="91" customWidth="1"/>
    <col min="3" max="3" width="35.875" customWidth="1"/>
    <col min="4" max="4" width="24.625" style="124" customWidth="1"/>
    <col min="5" max="7" width="14.875" style="118" customWidth="1"/>
    <col min="8" max="9" width="14.875" style="119" customWidth="1"/>
    <col min="10" max="10" width="14.875" style="118" customWidth="1"/>
    <col min="11" max="34" width="9" style="120"/>
  </cols>
  <sheetData>
    <row r="1" spans="1:34" ht="18.75" thickBot="1">
      <c r="D1" s="117"/>
    </row>
    <row r="2" spans="1:34" ht="51.75" customHeight="1">
      <c r="A2" s="126"/>
      <c r="B2" s="312" t="s">
        <v>391</v>
      </c>
      <c r="C2" s="312"/>
      <c r="D2" s="312"/>
      <c r="E2" s="312"/>
      <c r="F2" s="312"/>
      <c r="G2" s="312"/>
      <c r="H2" s="312"/>
      <c r="I2" s="312"/>
      <c r="J2" s="313"/>
    </row>
    <row r="3" spans="1:34" ht="21.75" customHeight="1">
      <c r="A3" s="126"/>
      <c r="B3" s="341" t="s">
        <v>253</v>
      </c>
      <c r="C3" s="338" t="s">
        <v>316</v>
      </c>
      <c r="D3" s="336" t="s">
        <v>317</v>
      </c>
      <c r="E3" s="347" t="s">
        <v>318</v>
      </c>
      <c r="F3" s="348"/>
      <c r="G3" s="348"/>
      <c r="H3" s="348"/>
      <c r="I3" s="349"/>
      <c r="J3" s="316" t="s">
        <v>319</v>
      </c>
    </row>
    <row r="4" spans="1:34" ht="21.75" customHeight="1">
      <c r="A4" s="126"/>
      <c r="B4" s="342"/>
      <c r="C4" s="339"/>
      <c r="D4" s="337"/>
      <c r="E4" s="344" t="s">
        <v>321</v>
      </c>
      <c r="F4" s="327" t="s">
        <v>322</v>
      </c>
      <c r="G4" s="127" t="s">
        <v>323</v>
      </c>
      <c r="H4" s="330" t="s">
        <v>324</v>
      </c>
      <c r="I4" s="330" t="s">
        <v>325</v>
      </c>
      <c r="J4" s="317"/>
    </row>
    <row r="5" spans="1:34" ht="21.75" customHeight="1">
      <c r="A5" s="126"/>
      <c r="B5" s="342"/>
      <c r="C5" s="339"/>
      <c r="D5" s="334" t="s">
        <v>320</v>
      </c>
      <c r="E5" s="345"/>
      <c r="F5" s="328"/>
      <c r="G5" s="128" t="s">
        <v>375</v>
      </c>
      <c r="H5" s="331"/>
      <c r="I5" s="331"/>
      <c r="J5" s="317"/>
    </row>
    <row r="6" spans="1:34" ht="21.75" customHeight="1">
      <c r="A6" s="126"/>
      <c r="B6" s="343"/>
      <c r="C6" s="340"/>
      <c r="D6" s="335"/>
      <c r="E6" s="346"/>
      <c r="F6" s="329"/>
      <c r="G6" s="129" t="s">
        <v>376</v>
      </c>
      <c r="H6" s="332"/>
      <c r="I6" s="332"/>
      <c r="J6" s="318"/>
    </row>
    <row r="7" spans="1:34" s="133" customFormat="1" ht="20.100000000000001" customHeight="1">
      <c r="A7" s="120"/>
      <c r="B7" s="270">
        <v>1</v>
      </c>
      <c r="C7" s="271" t="s">
        <v>60</v>
      </c>
      <c r="D7" s="253">
        <v>146076.92290000001</v>
      </c>
      <c r="E7" s="254">
        <v>64.010000000000005</v>
      </c>
      <c r="F7" s="254">
        <v>1.77</v>
      </c>
      <c r="G7" s="255">
        <f>0.02+33.26</f>
        <v>33.28</v>
      </c>
      <c r="H7" s="254">
        <v>0</v>
      </c>
      <c r="I7" s="254">
        <v>0.93999999999999062</v>
      </c>
      <c r="J7" s="256">
        <v>8.06</v>
      </c>
      <c r="K7" s="120">
        <f t="shared" ref="K7:K34" si="0">E7*D7/$D$35</f>
        <v>0.38261700218235783</v>
      </c>
      <c r="L7" s="120">
        <f t="shared" ref="L7:L34" si="1">F7*D7/$D$35</f>
        <v>1.0580098326242357E-2</v>
      </c>
      <c r="M7" s="120">
        <f t="shared" ref="M7:M34" si="2">G7*D7/$D$35</f>
        <v>0.19892975836008228</v>
      </c>
      <c r="N7" s="120">
        <f t="shared" ref="N7:N34" si="3">H7*D7/$D$35</f>
        <v>0</v>
      </c>
      <c r="O7" s="120">
        <f t="shared" ref="O7:O34" si="4">I7*D7/$D$35</f>
        <v>5.6188092806032297E-3</v>
      </c>
      <c r="P7" s="120"/>
      <c r="Q7" s="120"/>
      <c r="R7" s="120"/>
      <c r="S7" s="120"/>
      <c r="T7" s="120"/>
      <c r="U7" s="120"/>
      <c r="V7" s="120"/>
      <c r="W7" s="120"/>
      <c r="X7" s="120"/>
      <c r="Y7" s="120"/>
      <c r="Z7" s="120"/>
      <c r="AA7" s="120"/>
      <c r="AB7" s="120"/>
      <c r="AC7" s="120"/>
      <c r="AD7" s="120"/>
      <c r="AE7" s="120"/>
      <c r="AF7" s="120"/>
      <c r="AG7" s="120"/>
      <c r="AH7" s="120"/>
    </row>
    <row r="8" spans="1:34" ht="20.100000000000001" customHeight="1">
      <c r="B8" s="272">
        <v>2</v>
      </c>
      <c r="C8" s="273" t="s">
        <v>93</v>
      </c>
      <c r="D8" s="257">
        <v>364236.43810000003</v>
      </c>
      <c r="E8" s="258">
        <v>48.93</v>
      </c>
      <c r="F8" s="258">
        <v>0.70000000000000007</v>
      </c>
      <c r="G8" s="258">
        <v>49.45</v>
      </c>
      <c r="H8" s="258">
        <v>0</v>
      </c>
      <c r="I8" s="258">
        <v>0.9199999999999946</v>
      </c>
      <c r="J8" s="259">
        <v>4.3499999999999996</v>
      </c>
      <c r="K8" s="120">
        <f t="shared" si="0"/>
        <v>0.72927853596303238</v>
      </c>
      <c r="L8" s="120">
        <f t="shared" si="1"/>
        <v>1.0433169327082008E-2</v>
      </c>
      <c r="M8" s="120">
        <f t="shared" si="2"/>
        <v>0.73702889032029328</v>
      </c>
      <c r="N8" s="120">
        <f t="shared" si="3"/>
        <v>0</v>
      </c>
      <c r="O8" s="120">
        <f t="shared" si="4"/>
        <v>1.3712165401307701E-2</v>
      </c>
    </row>
    <row r="9" spans="1:34" s="133" customFormat="1" ht="20.100000000000001" customHeight="1">
      <c r="A9" s="120"/>
      <c r="B9" s="270">
        <v>3</v>
      </c>
      <c r="C9" s="271" t="s">
        <v>270</v>
      </c>
      <c r="D9" s="260">
        <v>49264.605029999999</v>
      </c>
      <c r="E9" s="254">
        <v>41.67</v>
      </c>
      <c r="F9" s="254">
        <v>10.11</v>
      </c>
      <c r="G9" s="254">
        <v>47.86</v>
      </c>
      <c r="H9" s="254">
        <v>0</v>
      </c>
      <c r="I9" s="254">
        <v>0.35999999999999943</v>
      </c>
      <c r="J9" s="256">
        <v>0.46</v>
      </c>
      <c r="K9" s="120">
        <f t="shared" si="0"/>
        <v>8.4002716632240418E-2</v>
      </c>
      <c r="L9" s="120">
        <f t="shared" si="1"/>
        <v>2.0380788700550767E-2</v>
      </c>
      <c r="M9" s="120">
        <f t="shared" si="2"/>
        <v>9.6481161939501472E-2</v>
      </c>
      <c r="N9" s="120">
        <f t="shared" si="3"/>
        <v>0</v>
      </c>
      <c r="O9" s="120">
        <f t="shared" si="4"/>
        <v>7.2572541366946249E-4</v>
      </c>
      <c r="P9" s="120"/>
      <c r="Q9" s="120"/>
      <c r="R9" s="120"/>
      <c r="S9" s="120"/>
      <c r="T9" s="120"/>
      <c r="U9" s="120"/>
      <c r="V9" s="120"/>
      <c r="W9" s="120"/>
      <c r="X9" s="120"/>
      <c r="Y9" s="120"/>
      <c r="Z9" s="120"/>
      <c r="AA9" s="120"/>
      <c r="AB9" s="120"/>
      <c r="AC9" s="120"/>
      <c r="AD9" s="120"/>
      <c r="AE9" s="120"/>
      <c r="AF9" s="120"/>
      <c r="AG9" s="120"/>
      <c r="AH9" s="120"/>
    </row>
    <row r="10" spans="1:34" ht="20.100000000000001" customHeight="1">
      <c r="B10" s="272">
        <v>4</v>
      </c>
      <c r="C10" s="273" t="s">
        <v>267</v>
      </c>
      <c r="D10" s="257">
        <v>87182.882500000007</v>
      </c>
      <c r="E10" s="258">
        <v>39.6</v>
      </c>
      <c r="F10" s="258">
        <v>0</v>
      </c>
      <c r="G10" s="258">
        <f>0.05+57.74</f>
        <v>57.79</v>
      </c>
      <c r="H10" s="258">
        <v>0</v>
      </c>
      <c r="I10" s="258">
        <v>2.6099999999999994</v>
      </c>
      <c r="J10" s="259">
        <v>13.94</v>
      </c>
      <c r="K10" s="120">
        <f t="shared" si="0"/>
        <v>0.14127367259221407</v>
      </c>
      <c r="L10" s="120">
        <f t="shared" si="1"/>
        <v>0</v>
      </c>
      <c r="M10" s="120">
        <f t="shared" si="2"/>
        <v>0.2061668065430316</v>
      </c>
      <c r="N10" s="120">
        <f t="shared" si="3"/>
        <v>0</v>
      </c>
      <c r="O10" s="120">
        <f t="shared" si="4"/>
        <v>9.3112193299413806E-3</v>
      </c>
    </row>
    <row r="11" spans="1:34" s="133" customFormat="1" ht="20.100000000000001" customHeight="1">
      <c r="A11" s="120"/>
      <c r="B11" s="270">
        <v>5</v>
      </c>
      <c r="C11" s="271" t="s">
        <v>219</v>
      </c>
      <c r="D11" s="260">
        <v>236449.3903</v>
      </c>
      <c r="E11" s="254">
        <v>31.490000000000002</v>
      </c>
      <c r="F11" s="254">
        <v>0</v>
      </c>
      <c r="G11" s="254">
        <f>8.05+58.69</f>
        <v>66.739999999999995</v>
      </c>
      <c r="H11" s="254">
        <v>0</v>
      </c>
      <c r="I11" s="254">
        <v>1.769999999999996</v>
      </c>
      <c r="J11" s="256">
        <v>2.66</v>
      </c>
      <c r="K11" s="120">
        <f t="shared" si="0"/>
        <v>0.30468121914728569</v>
      </c>
      <c r="L11" s="120">
        <f t="shared" si="1"/>
        <v>0</v>
      </c>
      <c r="M11" s="120">
        <f t="shared" si="2"/>
        <v>0.64574228535693379</v>
      </c>
      <c r="N11" s="120">
        <f t="shared" si="3"/>
        <v>0</v>
      </c>
      <c r="O11" s="120">
        <f t="shared" si="4"/>
        <v>1.7125619494782293E-2</v>
      </c>
      <c r="P11" s="120"/>
      <c r="Q11" s="120"/>
      <c r="R11" s="120"/>
      <c r="S11" s="120"/>
      <c r="T11" s="120"/>
      <c r="U11" s="120"/>
      <c r="V11" s="120"/>
      <c r="W11" s="120"/>
      <c r="X11" s="120"/>
      <c r="Y11" s="120"/>
      <c r="Z11" s="120"/>
      <c r="AA11" s="120"/>
      <c r="AB11" s="120"/>
      <c r="AC11" s="120"/>
      <c r="AD11" s="120"/>
      <c r="AE11" s="120"/>
      <c r="AF11" s="120"/>
      <c r="AG11" s="120"/>
      <c r="AH11" s="120"/>
    </row>
    <row r="12" spans="1:34" ht="20.100000000000001" customHeight="1">
      <c r="B12" s="272">
        <v>6</v>
      </c>
      <c r="C12" s="273" t="s">
        <v>285</v>
      </c>
      <c r="D12" s="257">
        <v>216002.70847899999</v>
      </c>
      <c r="E12" s="258">
        <v>26.86</v>
      </c>
      <c r="F12" s="258">
        <v>0</v>
      </c>
      <c r="G12" s="258">
        <v>68.78</v>
      </c>
      <c r="H12" s="258">
        <v>0</v>
      </c>
      <c r="I12" s="258">
        <v>4.3600000000000003</v>
      </c>
      <c r="J12" s="259">
        <v>1.01</v>
      </c>
      <c r="K12" s="120">
        <f t="shared" si="0"/>
        <v>0.23741055908340841</v>
      </c>
      <c r="L12" s="120">
        <f t="shared" si="1"/>
        <v>0</v>
      </c>
      <c r="M12" s="120">
        <f t="shared" si="2"/>
        <v>0.60793366544143079</v>
      </c>
      <c r="N12" s="120">
        <f t="shared" si="3"/>
        <v>0</v>
      </c>
      <c r="O12" s="120">
        <f t="shared" si="4"/>
        <v>3.8537231481893551E-2</v>
      </c>
    </row>
    <row r="13" spans="1:34" s="133" customFormat="1" ht="20.100000000000001" customHeight="1">
      <c r="A13" s="120"/>
      <c r="B13" s="270">
        <v>7</v>
      </c>
      <c r="C13" s="271" t="s">
        <v>326</v>
      </c>
      <c r="D13" s="260">
        <v>183830.07044499999</v>
      </c>
      <c r="E13" s="254">
        <v>26.61</v>
      </c>
      <c r="F13" s="254">
        <v>68.77</v>
      </c>
      <c r="G13" s="254">
        <v>3.12</v>
      </c>
      <c r="H13" s="254">
        <v>0.01</v>
      </c>
      <c r="I13" s="254">
        <v>0.98</v>
      </c>
      <c r="J13" s="256">
        <v>0.75</v>
      </c>
      <c r="K13" s="120">
        <f t="shared" si="0"/>
        <v>0.20016873922248282</v>
      </c>
      <c r="L13" s="120">
        <f t="shared" si="1"/>
        <v>0.51730943992221512</v>
      </c>
      <c r="M13" s="120">
        <f t="shared" si="2"/>
        <v>2.3469615421801822E-2</v>
      </c>
      <c r="N13" s="120">
        <f t="shared" si="3"/>
        <v>7.5223126351928914E-5</v>
      </c>
      <c r="O13" s="120">
        <f t="shared" si="4"/>
        <v>7.3718663824890339E-3</v>
      </c>
      <c r="P13" s="120"/>
      <c r="Q13" s="120"/>
      <c r="R13" s="120"/>
      <c r="S13" s="120"/>
      <c r="T13" s="120"/>
      <c r="U13" s="120"/>
      <c r="V13" s="120"/>
      <c r="W13" s="120"/>
      <c r="X13" s="120"/>
      <c r="Y13" s="120"/>
      <c r="Z13" s="120"/>
      <c r="AA13" s="120"/>
      <c r="AB13" s="120"/>
      <c r="AC13" s="120"/>
      <c r="AD13" s="120"/>
      <c r="AE13" s="120"/>
      <c r="AF13" s="120"/>
      <c r="AG13" s="120"/>
      <c r="AH13" s="120"/>
    </row>
    <row r="14" spans="1:34" ht="20.100000000000001" customHeight="1">
      <c r="B14" s="272">
        <v>8</v>
      </c>
      <c r="C14" s="273" t="s">
        <v>69</v>
      </c>
      <c r="D14" s="257">
        <v>52780.735046000002</v>
      </c>
      <c r="E14" s="258">
        <v>25.24</v>
      </c>
      <c r="F14" s="258">
        <v>0</v>
      </c>
      <c r="G14" s="258">
        <v>74.760000000000005</v>
      </c>
      <c r="H14" s="258">
        <v>0</v>
      </c>
      <c r="I14" s="261">
        <v>0</v>
      </c>
      <c r="J14" s="259">
        <v>7.59</v>
      </c>
      <c r="K14" s="120">
        <f t="shared" si="0"/>
        <v>5.4512940644887986E-2</v>
      </c>
      <c r="L14" s="120">
        <f t="shared" si="1"/>
        <v>0</v>
      </c>
      <c r="M14" s="120">
        <f t="shared" si="2"/>
        <v>0.16146542958050025</v>
      </c>
      <c r="N14" s="120">
        <f t="shared" si="3"/>
        <v>0</v>
      </c>
      <c r="O14" s="120">
        <f t="shared" si="4"/>
        <v>0</v>
      </c>
    </row>
    <row r="15" spans="1:34" s="133" customFormat="1" ht="20.100000000000001" customHeight="1">
      <c r="A15" s="120"/>
      <c r="B15" s="270">
        <v>9</v>
      </c>
      <c r="C15" s="271" t="s">
        <v>247</v>
      </c>
      <c r="D15" s="260">
        <v>53387.745173000003</v>
      </c>
      <c r="E15" s="254">
        <v>24.7</v>
      </c>
      <c r="F15" s="254">
        <v>25.18</v>
      </c>
      <c r="G15" s="254">
        <v>0</v>
      </c>
      <c r="H15" s="254">
        <v>0</v>
      </c>
      <c r="I15" s="254">
        <v>50.12</v>
      </c>
      <c r="J15" s="256">
        <v>52.89</v>
      </c>
      <c r="K15" s="120">
        <f t="shared" si="0"/>
        <v>5.3960176019879846E-2</v>
      </c>
      <c r="L15" s="120">
        <f t="shared" si="1"/>
        <v>5.5008794825124475E-2</v>
      </c>
      <c r="M15" s="120">
        <f t="shared" si="2"/>
        <v>0</v>
      </c>
      <c r="N15" s="120">
        <f t="shared" si="3"/>
        <v>0</v>
      </c>
      <c r="O15" s="120">
        <f t="shared" si="4"/>
        <v>0.10949328024762664</v>
      </c>
      <c r="P15" s="120"/>
      <c r="Q15" s="120"/>
      <c r="R15" s="120"/>
      <c r="S15" s="120"/>
      <c r="T15" s="120"/>
      <c r="U15" s="120"/>
      <c r="V15" s="120"/>
      <c r="W15" s="120"/>
      <c r="X15" s="120"/>
      <c r="Y15" s="120"/>
      <c r="Z15" s="120"/>
      <c r="AA15" s="120"/>
      <c r="AB15" s="120"/>
      <c r="AC15" s="120"/>
      <c r="AD15" s="120"/>
      <c r="AE15" s="120"/>
      <c r="AF15" s="120"/>
      <c r="AG15" s="120"/>
      <c r="AH15" s="120"/>
    </row>
    <row r="16" spans="1:34" ht="20.100000000000001" customHeight="1">
      <c r="B16" s="272">
        <v>10</v>
      </c>
      <c r="C16" s="273" t="s">
        <v>45</v>
      </c>
      <c r="D16" s="257">
        <v>43971.856779000002</v>
      </c>
      <c r="E16" s="258">
        <v>24.2</v>
      </c>
      <c r="F16" s="258">
        <v>72.8</v>
      </c>
      <c r="G16" s="258">
        <v>1.24</v>
      </c>
      <c r="H16" s="258">
        <v>0</v>
      </c>
      <c r="I16" s="258">
        <v>1.76</v>
      </c>
      <c r="J16" s="259">
        <v>6.41</v>
      </c>
      <c r="K16" s="120">
        <f t="shared" si="0"/>
        <v>4.354366662423028E-2</v>
      </c>
      <c r="L16" s="120">
        <f t="shared" si="1"/>
        <v>0.13099086488611422</v>
      </c>
      <c r="M16" s="120">
        <f t="shared" si="2"/>
        <v>2.2311630832250223E-3</v>
      </c>
      <c r="N16" s="120">
        <f t="shared" si="3"/>
        <v>0</v>
      </c>
      <c r="O16" s="120">
        <f t="shared" si="4"/>
        <v>3.1668121181258387E-3</v>
      </c>
    </row>
    <row r="17" spans="1:34" s="133" customFormat="1" ht="20.100000000000001" customHeight="1">
      <c r="A17" s="120"/>
      <c r="B17" s="270">
        <v>11</v>
      </c>
      <c r="C17" s="271" t="s">
        <v>31</v>
      </c>
      <c r="D17" s="260">
        <v>173021.9785</v>
      </c>
      <c r="E17" s="254">
        <v>23.21</v>
      </c>
      <c r="F17" s="254">
        <v>71.960000000000008</v>
      </c>
      <c r="G17" s="254">
        <v>4.37</v>
      </c>
      <c r="H17" s="254">
        <v>0</v>
      </c>
      <c r="I17" s="254">
        <v>0.45999999999998398</v>
      </c>
      <c r="J17" s="256">
        <v>0.73</v>
      </c>
      <c r="K17" s="120">
        <f t="shared" si="0"/>
        <v>0.16432787524845152</v>
      </c>
      <c r="L17" s="120">
        <f t="shared" si="1"/>
        <v>0.50948013368714229</v>
      </c>
      <c r="M17" s="120">
        <f t="shared" si="2"/>
        <v>3.0939802448760587E-2</v>
      </c>
      <c r="N17" s="120">
        <f t="shared" si="3"/>
        <v>0</v>
      </c>
      <c r="O17" s="120">
        <f t="shared" si="4"/>
        <v>3.2568213103957378E-3</v>
      </c>
      <c r="P17" s="120"/>
      <c r="Q17" s="120"/>
      <c r="R17" s="120"/>
      <c r="S17" s="120"/>
      <c r="T17" s="120"/>
      <c r="U17" s="120"/>
      <c r="V17" s="120"/>
      <c r="W17" s="120"/>
      <c r="X17" s="120"/>
      <c r="Y17" s="120"/>
      <c r="Z17" s="120"/>
      <c r="AA17" s="120"/>
      <c r="AB17" s="120"/>
      <c r="AC17" s="120"/>
      <c r="AD17" s="120"/>
      <c r="AE17" s="120"/>
      <c r="AF17" s="120"/>
      <c r="AG17" s="120"/>
      <c r="AH17" s="120"/>
    </row>
    <row r="18" spans="1:34" ht="20.100000000000001" customHeight="1">
      <c r="B18" s="272">
        <v>12</v>
      </c>
      <c r="C18" s="273" t="s">
        <v>51</v>
      </c>
      <c r="D18" s="257">
        <v>113301.571452</v>
      </c>
      <c r="E18" s="258">
        <v>21.86</v>
      </c>
      <c r="F18" s="258">
        <v>0</v>
      </c>
      <c r="G18" s="258">
        <v>76.84</v>
      </c>
      <c r="H18" s="258">
        <v>0</v>
      </c>
      <c r="I18" s="258">
        <v>1.2999999999999972</v>
      </c>
      <c r="J18" s="259">
        <v>6.08</v>
      </c>
      <c r="K18" s="120">
        <f t="shared" si="0"/>
        <v>0.10134933807292593</v>
      </c>
      <c r="L18" s="120">
        <f t="shared" si="1"/>
        <v>0</v>
      </c>
      <c r="M18" s="120">
        <f t="shared" si="2"/>
        <v>0.35625265953904983</v>
      </c>
      <c r="N18" s="120">
        <f t="shared" si="3"/>
        <v>0</v>
      </c>
      <c r="O18" s="120">
        <f t="shared" si="4"/>
        <v>6.02717929985377E-3</v>
      </c>
    </row>
    <row r="19" spans="1:34" s="133" customFormat="1" ht="20.100000000000001" customHeight="1">
      <c r="A19" s="120"/>
      <c r="B19" s="270">
        <v>13</v>
      </c>
      <c r="C19" s="271" t="s">
        <v>55</v>
      </c>
      <c r="D19" s="260">
        <v>713635.03010099998</v>
      </c>
      <c r="E19" s="254">
        <v>20.37</v>
      </c>
      <c r="F19" s="254">
        <v>29.21</v>
      </c>
      <c r="G19" s="254">
        <v>50.23</v>
      </c>
      <c r="H19" s="254">
        <v>0</v>
      </c>
      <c r="I19" s="254">
        <v>0.18999999999999773</v>
      </c>
      <c r="J19" s="256">
        <v>1.89</v>
      </c>
      <c r="K19" s="120">
        <f t="shared" si="0"/>
        <v>0.59484253343110827</v>
      </c>
      <c r="L19" s="120">
        <f t="shared" si="1"/>
        <v>0.85298725584303747</v>
      </c>
      <c r="M19" s="120">
        <f t="shared" si="2"/>
        <v>1.4668110188632582</v>
      </c>
      <c r="N19" s="120">
        <f t="shared" si="3"/>
        <v>0</v>
      </c>
      <c r="O19" s="120">
        <f t="shared" si="4"/>
        <v>5.5483594183558761E-3</v>
      </c>
      <c r="P19" s="120"/>
      <c r="Q19" s="120"/>
      <c r="R19" s="120"/>
      <c r="S19" s="120"/>
      <c r="T19" s="120"/>
      <c r="U19" s="120"/>
      <c r="V19" s="120"/>
      <c r="W19" s="120"/>
      <c r="X19" s="120"/>
      <c r="Y19" s="120"/>
      <c r="Z19" s="120"/>
      <c r="AA19" s="120"/>
      <c r="AB19" s="120"/>
      <c r="AC19" s="120"/>
      <c r="AD19" s="120"/>
      <c r="AE19" s="120"/>
      <c r="AF19" s="120"/>
      <c r="AG19" s="120"/>
      <c r="AH19" s="120"/>
    </row>
    <row r="20" spans="1:34" ht="20.100000000000001" customHeight="1">
      <c r="B20" s="272">
        <v>14</v>
      </c>
      <c r="C20" s="273" t="s">
        <v>57</v>
      </c>
      <c r="D20" s="257">
        <v>165638.92730000001</v>
      </c>
      <c r="E20" s="258">
        <v>15.129999999999999</v>
      </c>
      <c r="F20" s="258">
        <v>0</v>
      </c>
      <c r="G20" s="258">
        <v>83.2</v>
      </c>
      <c r="H20" s="258">
        <v>0</v>
      </c>
      <c r="I20" s="258">
        <v>1.6700000000000017</v>
      </c>
      <c r="J20" s="259">
        <v>8.4600000000000009</v>
      </c>
      <c r="K20" s="120">
        <f t="shared" si="0"/>
        <v>0.10255011763546691</v>
      </c>
      <c r="L20" s="120">
        <f t="shared" si="1"/>
        <v>0</v>
      </c>
      <c r="M20" s="120">
        <f t="shared" si="2"/>
        <v>0.56392397800864824</v>
      </c>
      <c r="N20" s="120">
        <f t="shared" si="3"/>
        <v>0</v>
      </c>
      <c r="O20" s="120">
        <f t="shared" si="4"/>
        <v>1.1319147154740907E-2</v>
      </c>
    </row>
    <row r="21" spans="1:34" s="133" customFormat="1" ht="20.100000000000001" customHeight="1">
      <c r="A21" s="120"/>
      <c r="B21" s="270">
        <v>15</v>
      </c>
      <c r="C21" s="271" t="s">
        <v>29</v>
      </c>
      <c r="D21" s="260">
        <v>498862.37516499998</v>
      </c>
      <c r="E21" s="254">
        <v>11.57</v>
      </c>
      <c r="F21" s="254">
        <v>33.17</v>
      </c>
      <c r="G21" s="254">
        <v>53.84</v>
      </c>
      <c r="H21" s="254">
        <v>0.01</v>
      </c>
      <c r="I21" s="254">
        <v>1.4100000000000017</v>
      </c>
      <c r="J21" s="256">
        <v>0.91</v>
      </c>
      <c r="K21" s="120">
        <f t="shared" si="0"/>
        <v>0.23618316311581941</v>
      </c>
      <c r="L21" s="120">
        <f t="shared" si="1"/>
        <v>0.67711283669418576</v>
      </c>
      <c r="M21" s="120">
        <f t="shared" si="2"/>
        <v>1.0990580382157058</v>
      </c>
      <c r="N21" s="120">
        <f t="shared" si="3"/>
        <v>2.0413410813813258E-4</v>
      </c>
      <c r="O21" s="120">
        <f t="shared" si="4"/>
        <v>2.8782909247476725E-2</v>
      </c>
      <c r="P21" s="120"/>
      <c r="Q21" s="120"/>
      <c r="R21" s="120"/>
      <c r="S21" s="120"/>
      <c r="T21" s="120"/>
      <c r="U21" s="120"/>
      <c r="V21" s="120"/>
      <c r="W21" s="120"/>
      <c r="X21" s="120"/>
      <c r="Y21" s="120"/>
      <c r="Z21" s="120"/>
      <c r="AA21" s="120"/>
      <c r="AB21" s="120"/>
      <c r="AC21" s="120"/>
      <c r="AD21" s="120"/>
      <c r="AE21" s="120"/>
      <c r="AF21" s="120"/>
      <c r="AG21" s="120"/>
      <c r="AH21" s="120"/>
    </row>
    <row r="22" spans="1:34" ht="20.100000000000001" customHeight="1">
      <c r="B22" s="272">
        <v>16</v>
      </c>
      <c r="C22" s="273" t="s">
        <v>33</v>
      </c>
      <c r="D22" s="257">
        <v>13386954.636049001</v>
      </c>
      <c r="E22" s="258">
        <v>9.84</v>
      </c>
      <c r="F22" s="258">
        <v>11.47</v>
      </c>
      <c r="G22" s="258">
        <v>77.52</v>
      </c>
      <c r="H22" s="258">
        <v>0.13</v>
      </c>
      <c r="I22" s="258">
        <v>1.0400000000000018</v>
      </c>
      <c r="J22" s="259">
        <v>1.69</v>
      </c>
      <c r="K22" s="120">
        <f t="shared" si="0"/>
        <v>5.3902848449956906</v>
      </c>
      <c r="L22" s="120">
        <f t="shared" si="1"/>
        <v>6.2831877207419282</v>
      </c>
      <c r="M22" s="120">
        <f t="shared" si="2"/>
        <v>42.464926949600198</v>
      </c>
      <c r="N22" s="120">
        <f t="shared" si="3"/>
        <v>7.1213112789577218E-2</v>
      </c>
      <c r="O22" s="120">
        <f t="shared" si="4"/>
        <v>0.56970490231661874</v>
      </c>
    </row>
    <row r="23" spans="1:34" s="133" customFormat="1" ht="20.100000000000001" customHeight="1">
      <c r="A23" s="120"/>
      <c r="B23" s="270">
        <v>17</v>
      </c>
      <c r="C23" s="271" t="s">
        <v>244</v>
      </c>
      <c r="D23" s="260">
        <v>27009.358677</v>
      </c>
      <c r="E23" s="254">
        <v>7.02</v>
      </c>
      <c r="F23" s="254">
        <v>0.15</v>
      </c>
      <c r="G23" s="254">
        <v>89.6</v>
      </c>
      <c r="H23" s="254">
        <v>0</v>
      </c>
      <c r="I23" s="254">
        <v>3.230000000000004</v>
      </c>
      <c r="J23" s="256">
        <v>11.37</v>
      </c>
      <c r="K23" s="120">
        <f t="shared" si="0"/>
        <v>7.7586508761024056E-3</v>
      </c>
      <c r="L23" s="120">
        <f t="shared" si="1"/>
        <v>1.6578313837825652E-4</v>
      </c>
      <c r="M23" s="120">
        <f t="shared" si="2"/>
        <v>9.9027794657945228E-2</v>
      </c>
      <c r="N23" s="120">
        <f t="shared" si="3"/>
        <v>0</v>
      </c>
      <c r="O23" s="120">
        <f t="shared" si="4"/>
        <v>3.5698635797451286E-3</v>
      </c>
      <c r="P23" s="120"/>
      <c r="Q23" s="120"/>
      <c r="R23" s="120"/>
      <c r="S23" s="120"/>
      <c r="T23" s="120"/>
      <c r="U23" s="120"/>
      <c r="V23" s="120"/>
      <c r="W23" s="120"/>
      <c r="X23" s="120"/>
      <c r="Y23" s="120"/>
      <c r="Z23" s="120"/>
      <c r="AA23" s="120"/>
      <c r="AB23" s="120"/>
      <c r="AC23" s="120"/>
      <c r="AD23" s="120"/>
      <c r="AE23" s="120"/>
      <c r="AF23" s="120"/>
      <c r="AG23" s="120"/>
      <c r="AH23" s="120"/>
    </row>
    <row r="24" spans="1:34" s="120" customFormat="1" ht="20.100000000000001" customHeight="1">
      <c r="B24" s="272">
        <v>18</v>
      </c>
      <c r="C24" s="273" t="s">
        <v>327</v>
      </c>
      <c r="D24" s="257">
        <v>1041858.2135599999</v>
      </c>
      <c r="E24" s="258">
        <v>6.24</v>
      </c>
      <c r="F24" s="258">
        <v>30.37</v>
      </c>
      <c r="G24" s="258">
        <v>62.05</v>
      </c>
      <c r="H24" s="258">
        <v>0.01</v>
      </c>
      <c r="I24" s="258">
        <v>1.3300000000000034</v>
      </c>
      <c r="J24" s="259">
        <v>2.36</v>
      </c>
      <c r="K24" s="120">
        <f t="shared" si="0"/>
        <v>0.26602842001972088</v>
      </c>
      <c r="L24" s="120">
        <f t="shared" si="1"/>
        <v>1.2947569096152123</v>
      </c>
      <c r="M24" s="120">
        <f t="shared" si="2"/>
        <v>2.6453627343307184</v>
      </c>
      <c r="N24" s="120">
        <f t="shared" si="3"/>
        <v>4.2632759618545018E-4</v>
      </c>
      <c r="O24" s="120">
        <f t="shared" si="4"/>
        <v>5.6701570292665017E-2</v>
      </c>
    </row>
    <row r="25" spans="1:34" s="133" customFormat="1" ht="20.100000000000001" customHeight="1">
      <c r="A25" s="126"/>
      <c r="B25" s="270">
        <v>19</v>
      </c>
      <c r="C25" s="271" t="s">
        <v>49</v>
      </c>
      <c r="D25" s="260">
        <v>211247.53950899999</v>
      </c>
      <c r="E25" s="254">
        <v>6.19</v>
      </c>
      <c r="F25" s="254">
        <v>41.37</v>
      </c>
      <c r="G25" s="254">
        <v>51.94</v>
      </c>
      <c r="H25" s="254">
        <v>0.02</v>
      </c>
      <c r="I25" s="254">
        <v>0.48</v>
      </c>
      <c r="J25" s="256">
        <v>0.93</v>
      </c>
      <c r="K25" s="120">
        <f t="shared" si="0"/>
        <v>5.3507804770814495E-2</v>
      </c>
      <c r="L25" s="120">
        <f t="shared" si="1"/>
        <v>0.35761193592384416</v>
      </c>
      <c r="M25" s="120">
        <f t="shared" si="2"/>
        <v>0.44898148300421714</v>
      </c>
      <c r="N25" s="120">
        <f t="shared" si="3"/>
        <v>1.7288466808017605E-4</v>
      </c>
      <c r="O25" s="120">
        <f t="shared" si="4"/>
        <v>4.1492320339242246E-3</v>
      </c>
      <c r="P25" s="120"/>
      <c r="Q25" s="120"/>
      <c r="R25" s="120"/>
      <c r="S25" s="120"/>
      <c r="T25" s="120"/>
      <c r="U25" s="120"/>
      <c r="V25" s="120"/>
      <c r="W25" s="120"/>
      <c r="X25" s="120"/>
      <c r="Y25" s="120"/>
      <c r="Z25" s="120"/>
      <c r="AA25" s="120"/>
      <c r="AB25" s="120"/>
      <c r="AC25" s="120"/>
      <c r="AD25" s="120"/>
      <c r="AE25" s="120"/>
      <c r="AF25" s="120"/>
      <c r="AG25" s="120"/>
      <c r="AH25" s="120"/>
    </row>
    <row r="26" spans="1:34" ht="20.100000000000001" customHeight="1">
      <c r="A26" s="126"/>
      <c r="B26" s="272">
        <v>20</v>
      </c>
      <c r="C26" s="274" t="s">
        <v>268</v>
      </c>
      <c r="D26" s="257">
        <v>5088.9802330000002</v>
      </c>
      <c r="E26" s="258">
        <v>5.58</v>
      </c>
      <c r="F26" s="258">
        <v>86.78</v>
      </c>
      <c r="G26" s="258">
        <v>5.46</v>
      </c>
      <c r="H26" s="258">
        <v>0</v>
      </c>
      <c r="I26" s="258">
        <f>100-(E26+F26+G26)</f>
        <v>2.1800000000000068</v>
      </c>
      <c r="J26" s="259">
        <v>2.34</v>
      </c>
      <c r="K26" s="120">
        <f t="shared" si="0"/>
        <v>1.1619830378983059E-3</v>
      </c>
      <c r="L26" s="120">
        <f t="shared" si="1"/>
        <v>1.8071126886884403E-2</v>
      </c>
      <c r="M26" s="120">
        <f t="shared" si="2"/>
        <v>1.1369941553628583E-3</v>
      </c>
      <c r="N26" s="120">
        <f t="shared" si="3"/>
        <v>0</v>
      </c>
      <c r="O26" s="120">
        <f t="shared" si="4"/>
        <v>4.5396469939396321E-4</v>
      </c>
    </row>
    <row r="27" spans="1:34" s="133" customFormat="1" ht="20.100000000000001" customHeight="1">
      <c r="A27" s="126"/>
      <c r="B27" s="270">
        <v>21</v>
      </c>
      <c r="C27" s="271" t="s">
        <v>47</v>
      </c>
      <c r="D27" s="260">
        <v>217626</v>
      </c>
      <c r="E27" s="254">
        <v>4.46</v>
      </c>
      <c r="F27" s="254">
        <v>31.42</v>
      </c>
      <c r="G27" s="254">
        <v>62.09</v>
      </c>
      <c r="H27" s="254">
        <v>0.02</v>
      </c>
      <c r="I27" s="254">
        <v>2.0099999999999998</v>
      </c>
      <c r="J27" s="256">
        <v>6.27</v>
      </c>
      <c r="K27" s="120">
        <f t="shared" si="0"/>
        <v>3.9717368289655268E-2</v>
      </c>
      <c r="L27" s="120">
        <f t="shared" si="1"/>
        <v>0.27980262593295263</v>
      </c>
      <c r="M27" s="120">
        <f t="shared" si="2"/>
        <v>0.55292632222078386</v>
      </c>
      <c r="N27" s="120">
        <f t="shared" si="3"/>
        <v>1.7810479053657075E-4</v>
      </c>
      <c r="O27" s="120">
        <f t="shared" si="4"/>
        <v>1.7899531448925355E-2</v>
      </c>
      <c r="P27" s="120"/>
      <c r="Q27" s="120"/>
      <c r="R27" s="120"/>
      <c r="S27" s="120"/>
      <c r="T27" s="120"/>
      <c r="U27" s="120"/>
      <c r="V27" s="120"/>
      <c r="W27" s="120"/>
      <c r="X27" s="120"/>
      <c r="Y27" s="120"/>
      <c r="Z27" s="120"/>
      <c r="AA27" s="120"/>
      <c r="AB27" s="120"/>
      <c r="AC27" s="120"/>
      <c r="AD27" s="120"/>
      <c r="AE27" s="120"/>
      <c r="AF27" s="120"/>
      <c r="AG27" s="120"/>
      <c r="AH27" s="120"/>
    </row>
    <row r="28" spans="1:34" ht="20.100000000000001" customHeight="1">
      <c r="A28" s="126"/>
      <c r="B28" s="272">
        <v>22</v>
      </c>
      <c r="C28" s="273" t="s">
        <v>26</v>
      </c>
      <c r="D28" s="257">
        <v>430820.05596799997</v>
      </c>
      <c r="E28" s="258">
        <v>2.76</v>
      </c>
      <c r="F28" s="258">
        <v>40.92</v>
      </c>
      <c r="G28" s="258">
        <v>56.13</v>
      </c>
      <c r="H28" s="258">
        <v>0.01</v>
      </c>
      <c r="I28" s="258">
        <v>0.17999999999999061</v>
      </c>
      <c r="J28" s="259">
        <v>0.64</v>
      </c>
      <c r="K28" s="120">
        <f t="shared" si="0"/>
        <v>4.8656382896090235E-2</v>
      </c>
      <c r="L28" s="120">
        <f t="shared" si="1"/>
        <v>0.721383763807251</v>
      </c>
      <c r="M28" s="120">
        <f t="shared" si="2"/>
        <v>0.98952274346287883</v>
      </c>
      <c r="N28" s="120">
        <f t="shared" si="3"/>
        <v>1.7629124237713857E-4</v>
      </c>
      <c r="O28" s="120">
        <f t="shared" si="4"/>
        <v>3.1732423627883286E-3</v>
      </c>
    </row>
    <row r="29" spans="1:34" s="133" customFormat="1" ht="20.100000000000001" customHeight="1">
      <c r="A29" s="126"/>
      <c r="B29" s="270">
        <v>23</v>
      </c>
      <c r="C29" s="275" t="s">
        <v>53</v>
      </c>
      <c r="D29" s="260">
        <v>154931.945263</v>
      </c>
      <c r="E29" s="254">
        <v>2.2999999999999998</v>
      </c>
      <c r="F29" s="254">
        <v>43.28</v>
      </c>
      <c r="G29" s="254">
        <v>53.52</v>
      </c>
      <c r="H29" s="254">
        <v>0</v>
      </c>
      <c r="I29" s="254">
        <v>0.89999999999999858</v>
      </c>
      <c r="J29" s="256">
        <v>3.21</v>
      </c>
      <c r="K29" s="120">
        <f t="shared" si="0"/>
        <v>1.4581548117993054E-2</v>
      </c>
      <c r="L29" s="120">
        <f t="shared" si="1"/>
        <v>0.27438669675945193</v>
      </c>
      <c r="M29" s="120">
        <f t="shared" si="2"/>
        <v>0.33930628490216885</v>
      </c>
      <c r="N29" s="120">
        <f t="shared" si="3"/>
        <v>0</v>
      </c>
      <c r="O29" s="120">
        <f t="shared" si="4"/>
        <v>5.7058231766059691E-3</v>
      </c>
      <c r="P29" s="120"/>
      <c r="Q29" s="120"/>
      <c r="R29" s="120"/>
      <c r="S29" s="120"/>
      <c r="T29" s="120"/>
      <c r="U29" s="120"/>
      <c r="V29" s="120"/>
      <c r="W29" s="120"/>
      <c r="X29" s="120"/>
      <c r="Y29" s="120"/>
      <c r="Z29" s="120"/>
      <c r="AA29" s="120"/>
      <c r="AB29" s="120"/>
      <c r="AC29" s="120"/>
      <c r="AD29" s="120"/>
      <c r="AE29" s="120"/>
      <c r="AF29" s="120"/>
      <c r="AG29" s="120"/>
      <c r="AH29" s="120"/>
    </row>
    <row r="30" spans="1:34" s="120" customFormat="1" ht="20.100000000000001" customHeight="1">
      <c r="A30" s="126"/>
      <c r="B30" s="272">
        <v>24</v>
      </c>
      <c r="C30" s="274" t="s">
        <v>36</v>
      </c>
      <c r="D30" s="257">
        <v>572409.52725799999</v>
      </c>
      <c r="E30" s="258">
        <v>0.99</v>
      </c>
      <c r="F30" s="258">
        <v>27.2</v>
      </c>
      <c r="G30" s="258">
        <v>71.38</v>
      </c>
      <c r="H30" s="258">
        <v>0</v>
      </c>
      <c r="I30" s="258">
        <v>0.43000000000000682</v>
      </c>
      <c r="J30" s="259">
        <v>0.51</v>
      </c>
      <c r="K30" s="120">
        <f t="shared" si="0"/>
        <v>2.3188725189979442E-2</v>
      </c>
      <c r="L30" s="120">
        <f t="shared" si="1"/>
        <v>0.63710436885600086</v>
      </c>
      <c r="M30" s="120">
        <f t="shared" si="2"/>
        <v>1.6719305091522549</v>
      </c>
      <c r="N30" s="120">
        <f t="shared" si="3"/>
        <v>0</v>
      </c>
      <c r="O30" s="120">
        <f t="shared" si="4"/>
        <v>1.0071870537061938E-2</v>
      </c>
    </row>
    <row r="31" spans="1:34" s="133" customFormat="1" ht="20.100000000000001" customHeight="1">
      <c r="A31" s="126"/>
      <c r="B31" s="270">
        <v>25</v>
      </c>
      <c r="C31" s="275" t="s">
        <v>221</v>
      </c>
      <c r="D31" s="260">
        <v>2540973.996212</v>
      </c>
      <c r="E31" s="254">
        <v>0.21</v>
      </c>
      <c r="F31" s="254">
        <v>29.92</v>
      </c>
      <c r="G31" s="254">
        <v>69.25</v>
      </c>
      <c r="H31" s="254">
        <v>0</v>
      </c>
      <c r="I31" s="254">
        <v>0.62000000000000455</v>
      </c>
      <c r="J31" s="256">
        <v>5.09</v>
      </c>
      <c r="K31" s="120">
        <f t="shared" si="0"/>
        <v>2.1835057549278204E-2</v>
      </c>
      <c r="L31" s="120">
        <f t="shared" si="1"/>
        <v>3.1109758184495426</v>
      </c>
      <c r="M31" s="120">
        <f t="shared" si="2"/>
        <v>7.2003701680357892</v>
      </c>
      <c r="N31" s="120">
        <f t="shared" si="3"/>
        <v>0</v>
      </c>
      <c r="O31" s="120">
        <f t="shared" si="4"/>
        <v>6.4465408002631369E-2</v>
      </c>
      <c r="P31" s="120"/>
      <c r="Q31" s="120"/>
      <c r="R31" s="120"/>
      <c r="S31" s="120"/>
      <c r="T31" s="120"/>
      <c r="U31" s="120"/>
      <c r="V31" s="120"/>
      <c r="W31" s="120"/>
      <c r="X31" s="120"/>
      <c r="Y31" s="120"/>
      <c r="Z31" s="120"/>
      <c r="AA31" s="120"/>
      <c r="AB31" s="120"/>
      <c r="AC31" s="120"/>
      <c r="AD31" s="120"/>
      <c r="AE31" s="120"/>
      <c r="AF31" s="120"/>
      <c r="AG31" s="120"/>
      <c r="AH31" s="120"/>
    </row>
    <row r="32" spans="1:34" s="120" customFormat="1" ht="20.100000000000001" customHeight="1">
      <c r="A32" s="126"/>
      <c r="B32" s="272">
        <v>26</v>
      </c>
      <c r="C32" s="276" t="s">
        <v>18</v>
      </c>
      <c r="D32" s="257">
        <v>2714131.8844770002</v>
      </c>
      <c r="E32" s="258">
        <v>0.16</v>
      </c>
      <c r="F32" s="258">
        <v>30.89</v>
      </c>
      <c r="G32" s="258">
        <v>68.12</v>
      </c>
      <c r="H32" s="258">
        <v>0</v>
      </c>
      <c r="I32" s="258">
        <v>0.82999999999999829</v>
      </c>
      <c r="J32" s="259">
        <v>0.79</v>
      </c>
      <c r="K32" s="120">
        <f t="shared" si="0"/>
        <v>1.7769931562346561E-2</v>
      </c>
      <c r="L32" s="120">
        <f t="shared" si="1"/>
        <v>3.4307074122555332</v>
      </c>
      <c r="M32" s="120">
        <f t="shared" si="2"/>
        <v>7.5655483626690492</v>
      </c>
      <c r="N32" s="120">
        <f t="shared" si="3"/>
        <v>0</v>
      </c>
      <c r="O32" s="120">
        <f t="shared" si="4"/>
        <v>9.2181519979672596E-2</v>
      </c>
    </row>
    <row r="33" spans="1:34" s="133" customFormat="1" ht="20.100000000000001" customHeight="1">
      <c r="A33" s="126"/>
      <c r="B33" s="270">
        <v>27</v>
      </c>
      <c r="C33" s="275" t="s">
        <v>43</v>
      </c>
      <c r="D33" s="260">
        <v>20592.638836999999</v>
      </c>
      <c r="E33" s="254">
        <v>0</v>
      </c>
      <c r="F33" s="254">
        <v>20.59</v>
      </c>
      <c r="G33" s="254">
        <v>77.44</v>
      </c>
      <c r="H33" s="254">
        <v>0.24</v>
      </c>
      <c r="I33" s="254">
        <v>1.7299999999999989</v>
      </c>
      <c r="J33" s="256">
        <v>1.69</v>
      </c>
      <c r="K33" s="120">
        <f t="shared" si="0"/>
        <v>0</v>
      </c>
      <c r="L33" s="120">
        <f t="shared" si="1"/>
        <v>1.7350147646170867E-2</v>
      </c>
      <c r="M33" s="120">
        <f t="shared" si="2"/>
        <v>6.5254756372970943E-2</v>
      </c>
      <c r="N33" s="120">
        <f t="shared" si="3"/>
        <v>2.0223581520548845E-4</v>
      </c>
      <c r="O33" s="120">
        <f t="shared" si="4"/>
        <v>1.4577831679395618E-3</v>
      </c>
      <c r="P33" s="120"/>
      <c r="Q33" s="120"/>
      <c r="R33" s="120"/>
      <c r="S33" s="120"/>
      <c r="T33" s="120"/>
      <c r="U33" s="120"/>
      <c r="V33" s="120"/>
      <c r="W33" s="120"/>
      <c r="X33" s="120"/>
      <c r="Y33" s="120"/>
      <c r="Z33" s="120"/>
      <c r="AA33" s="120"/>
      <c r="AB33" s="120"/>
      <c r="AC33" s="120"/>
      <c r="AD33" s="120"/>
      <c r="AE33" s="120"/>
      <c r="AF33" s="120"/>
      <c r="AG33" s="120"/>
      <c r="AH33" s="120"/>
    </row>
    <row r="34" spans="1:34" s="120" customFormat="1" ht="20.100000000000001" customHeight="1">
      <c r="A34" s="126"/>
      <c r="B34" s="272">
        <v>28</v>
      </c>
      <c r="C34" s="274" t="s">
        <v>63</v>
      </c>
      <c r="D34" s="257">
        <v>16684.636874</v>
      </c>
      <c r="E34" s="258">
        <v>0</v>
      </c>
      <c r="F34" s="258">
        <v>15.47</v>
      </c>
      <c r="G34" s="258">
        <v>72.48</v>
      </c>
      <c r="H34" s="258">
        <v>0</v>
      </c>
      <c r="I34" s="258">
        <v>12.049999999999997</v>
      </c>
      <c r="J34" s="259">
        <v>9.16</v>
      </c>
      <c r="K34" s="120">
        <f t="shared" si="0"/>
        <v>0</v>
      </c>
      <c r="L34" s="120">
        <f t="shared" si="1"/>
        <v>1.0561896280655873E-2</v>
      </c>
      <c r="M34" s="120">
        <f t="shared" si="2"/>
        <v>4.9484566413829194E-2</v>
      </c>
      <c r="N34" s="120">
        <f t="shared" si="3"/>
        <v>0</v>
      </c>
      <c r="O34" s="120">
        <f t="shared" si="4"/>
        <v>8.2269457131159164E-3</v>
      </c>
    </row>
    <row r="35" spans="1:34" ht="20.100000000000001" customHeight="1">
      <c r="A35" s="126"/>
      <c r="B35" s="350" t="s">
        <v>328</v>
      </c>
      <c r="C35" s="351"/>
      <c r="D35" s="262">
        <v>24437972.650187001</v>
      </c>
      <c r="E35" s="263">
        <v>9.3151929729213645</v>
      </c>
      <c r="F35" s="263">
        <v>19.220349588505499</v>
      </c>
      <c r="G35" s="263">
        <v>70.29021394210038</v>
      </c>
      <c r="H35" s="263">
        <v>7.2648314136452091E-2</v>
      </c>
      <c r="I35" s="263">
        <v>1.0977588028923502</v>
      </c>
      <c r="J35" s="264"/>
      <c r="K35" s="130">
        <f>SUM(K7:K34)</f>
        <v>9.3151929729213645</v>
      </c>
      <c r="L35" s="130">
        <f t="shared" ref="L35:O35" si="5">SUM(L7:L34)</f>
        <v>19.220349588505499</v>
      </c>
      <c r="M35" s="130">
        <f t="shared" si="5"/>
        <v>70.29021394210038</v>
      </c>
      <c r="N35" s="130">
        <f t="shared" si="5"/>
        <v>7.2648314136452091E-2</v>
      </c>
      <c r="O35" s="130">
        <f t="shared" si="5"/>
        <v>1.0977588028923502</v>
      </c>
    </row>
    <row r="36" spans="1:34" s="133" customFormat="1" ht="20.100000000000001" customHeight="1">
      <c r="A36" s="126"/>
      <c r="B36" s="277">
        <v>29</v>
      </c>
      <c r="C36" s="271" t="s">
        <v>75</v>
      </c>
      <c r="D36" s="260">
        <v>20853.995561</v>
      </c>
      <c r="E36" s="254">
        <v>66.67</v>
      </c>
      <c r="F36" s="254">
        <v>7.45</v>
      </c>
      <c r="G36" s="254">
        <v>21.81</v>
      </c>
      <c r="H36" s="254">
        <v>0</v>
      </c>
      <c r="I36" s="265">
        <v>4.07</v>
      </c>
      <c r="J36" s="256">
        <v>3.61</v>
      </c>
      <c r="K36" s="120">
        <f t="shared" ref="K36:K44" si="6">E36*D36/$D$45</f>
        <v>5.7968210336755082</v>
      </c>
      <c r="L36" s="120">
        <f t="shared" ref="L36:L44" si="7">F36*D36/$D$45</f>
        <v>0.64776236239511831</v>
      </c>
      <c r="M36" s="120">
        <f t="shared" ref="M36:M44" si="8">G36*D36/$D$45</f>
        <v>1.8963351844077219</v>
      </c>
      <c r="N36" s="120">
        <f t="shared" ref="N36:N44" si="9">H36*D36/$D$45</f>
        <v>0</v>
      </c>
      <c r="O36" s="120">
        <f t="shared" ref="O36:O44" si="10">I36*D36/$D$45</f>
        <v>0.35387823019438003</v>
      </c>
      <c r="P36" s="120"/>
      <c r="Q36" s="120"/>
      <c r="R36" s="120"/>
      <c r="S36" s="120"/>
      <c r="T36" s="120"/>
      <c r="U36" s="120"/>
      <c r="V36" s="120"/>
      <c r="W36" s="120"/>
      <c r="X36" s="120"/>
      <c r="Y36" s="120"/>
      <c r="Z36" s="120"/>
      <c r="AA36" s="120"/>
      <c r="AB36" s="120"/>
      <c r="AC36" s="120"/>
      <c r="AD36" s="120"/>
      <c r="AE36" s="120"/>
      <c r="AF36" s="120"/>
      <c r="AG36" s="120"/>
      <c r="AH36" s="120"/>
    </row>
    <row r="37" spans="1:34" ht="20.100000000000001" customHeight="1">
      <c r="A37" s="126"/>
      <c r="B37" s="278">
        <v>30</v>
      </c>
      <c r="C37" s="273" t="s">
        <v>274</v>
      </c>
      <c r="D37" s="257">
        <v>6590.7225959999996</v>
      </c>
      <c r="E37" s="258">
        <v>58.56</v>
      </c>
      <c r="F37" s="258">
        <v>37.059999999999995</v>
      </c>
      <c r="G37" s="258">
        <v>0</v>
      </c>
      <c r="H37" s="258">
        <v>0.73</v>
      </c>
      <c r="I37" s="258">
        <v>3.6500000000000026</v>
      </c>
      <c r="J37" s="259">
        <v>6.64</v>
      </c>
      <c r="K37" s="120">
        <f t="shared" si="6"/>
        <v>1.6091786475952048</v>
      </c>
      <c r="L37" s="120">
        <f t="shared" si="7"/>
        <v>1.0183770607902711</v>
      </c>
      <c r="M37" s="120">
        <f t="shared" si="8"/>
        <v>0</v>
      </c>
      <c r="N37" s="120">
        <f t="shared" si="9"/>
        <v>2.0059774807795413E-2</v>
      </c>
      <c r="O37" s="120">
        <f t="shared" si="10"/>
        <v>0.10029887403897715</v>
      </c>
    </row>
    <row r="38" spans="1:34" s="133" customFormat="1" ht="20.100000000000001" customHeight="1">
      <c r="A38" s="126"/>
      <c r="B38" s="277">
        <v>31</v>
      </c>
      <c r="C38" s="271" t="s">
        <v>235</v>
      </c>
      <c r="D38" s="260">
        <v>21083.756130000002</v>
      </c>
      <c r="E38" s="254">
        <v>58.550000000000004</v>
      </c>
      <c r="F38" s="254">
        <v>38.65</v>
      </c>
      <c r="G38" s="254">
        <v>0</v>
      </c>
      <c r="H38" s="254">
        <v>1.23</v>
      </c>
      <c r="I38" s="265">
        <v>1.5699999999999972</v>
      </c>
      <c r="J38" s="256">
        <v>1.98</v>
      </c>
      <c r="K38" s="120">
        <f t="shared" si="6"/>
        <v>5.1468918689538956</v>
      </c>
      <c r="L38" s="120">
        <f t="shared" si="7"/>
        <v>3.3975639749798137</v>
      </c>
      <c r="M38" s="120">
        <f t="shared" si="8"/>
        <v>0</v>
      </c>
      <c r="N38" s="120">
        <f t="shared" si="9"/>
        <v>0.10812428691397595</v>
      </c>
      <c r="O38" s="120">
        <f t="shared" si="10"/>
        <v>0.13801230118287963</v>
      </c>
      <c r="P38" s="120"/>
      <c r="Q38" s="120"/>
      <c r="R38" s="120"/>
      <c r="S38" s="120"/>
      <c r="T38" s="120"/>
      <c r="U38" s="120"/>
      <c r="V38" s="120"/>
      <c r="W38" s="120"/>
      <c r="X38" s="120"/>
      <c r="Y38" s="120"/>
      <c r="Z38" s="120"/>
      <c r="AA38" s="120"/>
      <c r="AB38" s="120"/>
      <c r="AC38" s="120"/>
      <c r="AD38" s="120"/>
      <c r="AE38" s="120"/>
      <c r="AF38" s="120"/>
      <c r="AG38" s="120"/>
      <c r="AH38" s="120"/>
    </row>
    <row r="39" spans="1:34" ht="20.100000000000001" customHeight="1">
      <c r="A39" s="126"/>
      <c r="B39" s="278">
        <v>32</v>
      </c>
      <c r="C39" s="274" t="s">
        <v>272</v>
      </c>
      <c r="D39" s="257">
        <v>5735.568045</v>
      </c>
      <c r="E39" s="258">
        <v>57.66</v>
      </c>
      <c r="F39" s="258">
        <v>0</v>
      </c>
      <c r="G39" s="258">
        <v>0</v>
      </c>
      <c r="H39" s="258">
        <v>0.05</v>
      </c>
      <c r="I39" s="258">
        <v>42.290000000000006</v>
      </c>
      <c r="J39" s="259">
        <v>5.46</v>
      </c>
      <c r="K39" s="120">
        <f t="shared" si="6"/>
        <v>1.3788633718796153</v>
      </c>
      <c r="L39" s="120">
        <f t="shared" si="7"/>
        <v>0</v>
      </c>
      <c r="M39" s="120">
        <f t="shared" si="8"/>
        <v>0</v>
      </c>
      <c r="N39" s="120">
        <f t="shared" si="9"/>
        <v>1.1956845056188131E-3</v>
      </c>
      <c r="O39" s="120">
        <f t="shared" si="10"/>
        <v>1.0113099548523923</v>
      </c>
    </row>
    <row r="40" spans="1:34" s="133" customFormat="1" ht="20.100000000000001" customHeight="1">
      <c r="A40" s="126"/>
      <c r="B40" s="277">
        <v>33</v>
      </c>
      <c r="C40" s="275" t="s">
        <v>77</v>
      </c>
      <c r="D40" s="260">
        <v>10532.1242</v>
      </c>
      <c r="E40" s="254">
        <v>51.63</v>
      </c>
      <c r="F40" s="254">
        <v>0</v>
      </c>
      <c r="G40" s="254">
        <v>45.06</v>
      </c>
      <c r="H40" s="254">
        <v>0</v>
      </c>
      <c r="I40" s="265">
        <v>3.3099999999999952</v>
      </c>
      <c r="J40" s="256">
        <v>4.51</v>
      </c>
      <c r="K40" s="120">
        <f t="shared" si="6"/>
        <v>2.2671917760803808</v>
      </c>
      <c r="L40" s="120">
        <f t="shared" si="7"/>
        <v>0</v>
      </c>
      <c r="M40" s="120">
        <f t="shared" si="8"/>
        <v>1.9786879998098383</v>
      </c>
      <c r="N40" s="120">
        <f t="shared" si="9"/>
        <v>0</v>
      </c>
      <c r="O40" s="120">
        <f t="shared" si="10"/>
        <v>0.1453496955031193</v>
      </c>
      <c r="P40" s="120"/>
      <c r="Q40" s="120"/>
      <c r="R40" s="120"/>
      <c r="S40" s="120"/>
      <c r="T40" s="120"/>
      <c r="U40" s="120"/>
      <c r="V40" s="120"/>
      <c r="W40" s="120"/>
      <c r="X40" s="120"/>
      <c r="Y40" s="120"/>
      <c r="Z40" s="120"/>
      <c r="AA40" s="120"/>
      <c r="AB40" s="120"/>
      <c r="AC40" s="120"/>
      <c r="AD40" s="120"/>
      <c r="AE40" s="120"/>
      <c r="AF40" s="120"/>
      <c r="AG40" s="120"/>
      <c r="AH40" s="120"/>
    </row>
    <row r="41" spans="1:34" ht="20.100000000000001" customHeight="1">
      <c r="A41" s="126"/>
      <c r="B41" s="278">
        <v>34</v>
      </c>
      <c r="C41" s="274" t="s">
        <v>224</v>
      </c>
      <c r="D41" s="257">
        <v>11636.05766</v>
      </c>
      <c r="E41" s="258">
        <v>50.51</v>
      </c>
      <c r="F41" s="258">
        <v>32.28</v>
      </c>
      <c r="G41" s="258">
        <v>11.18</v>
      </c>
      <c r="H41" s="258">
        <v>1.17</v>
      </c>
      <c r="I41" s="261">
        <v>4.8600000000000012</v>
      </c>
      <c r="J41" s="259">
        <v>4.8099999999999996</v>
      </c>
      <c r="K41" s="120">
        <f t="shared" si="6"/>
        <v>2.4504925910655295</v>
      </c>
      <c r="L41" s="120">
        <f t="shared" si="7"/>
        <v>1.566064162336078</v>
      </c>
      <c r="M41" s="120">
        <f t="shared" si="8"/>
        <v>0.54239768695530821</v>
      </c>
      <c r="N41" s="120">
        <f t="shared" si="9"/>
        <v>5.6762548634857843E-2</v>
      </c>
      <c r="O41" s="120">
        <f t="shared" si="10"/>
        <v>0.23578289432940955</v>
      </c>
    </row>
    <row r="42" spans="1:34" s="133" customFormat="1" ht="20.100000000000001" customHeight="1">
      <c r="A42" s="126"/>
      <c r="B42" s="277">
        <v>35</v>
      </c>
      <c r="C42" s="271" t="s">
        <v>330</v>
      </c>
      <c r="D42" s="260">
        <v>52936.809710000001</v>
      </c>
      <c r="E42" s="254">
        <v>47.97</v>
      </c>
      <c r="F42" s="254">
        <v>27.750000000000004</v>
      </c>
      <c r="G42" s="254">
        <v>14.71</v>
      </c>
      <c r="H42" s="254">
        <v>4.33</v>
      </c>
      <c r="I42" s="254">
        <v>5.2399999999999967</v>
      </c>
      <c r="J42" s="256">
        <v>1.07</v>
      </c>
      <c r="K42" s="120">
        <f t="shared" si="6"/>
        <v>10.587602886222005</v>
      </c>
      <c r="L42" s="120">
        <f t="shared" si="7"/>
        <v>6.1247859097907167</v>
      </c>
      <c r="M42" s="120">
        <f t="shared" si="8"/>
        <v>3.2466883147034755</v>
      </c>
      <c r="N42" s="120">
        <f t="shared" si="9"/>
        <v>0.9556873149331101</v>
      </c>
      <c r="O42" s="120">
        <f t="shared" si="10"/>
        <v>1.1565361501730931</v>
      </c>
      <c r="P42" s="120"/>
      <c r="Q42" s="120"/>
      <c r="R42" s="120"/>
      <c r="S42" s="120"/>
      <c r="T42" s="120"/>
      <c r="U42" s="120"/>
      <c r="V42" s="120"/>
      <c r="W42" s="120"/>
      <c r="X42" s="120"/>
      <c r="Y42" s="120"/>
      <c r="Z42" s="120"/>
      <c r="AA42" s="120"/>
      <c r="AB42" s="120"/>
      <c r="AC42" s="120"/>
      <c r="AD42" s="120"/>
      <c r="AE42" s="120"/>
      <c r="AF42" s="120"/>
      <c r="AG42" s="120"/>
      <c r="AH42" s="120"/>
    </row>
    <row r="43" spans="1:34" s="120" customFormat="1" ht="20.100000000000001" customHeight="1">
      <c r="A43" s="126"/>
      <c r="B43" s="278">
        <v>36</v>
      </c>
      <c r="C43" s="274" t="s">
        <v>240</v>
      </c>
      <c r="D43" s="257">
        <v>7215.1069040000002</v>
      </c>
      <c r="E43" s="258">
        <v>32.869999999999997</v>
      </c>
      <c r="F43" s="258">
        <v>0</v>
      </c>
      <c r="G43" s="258">
        <v>61.9</v>
      </c>
      <c r="H43" s="258">
        <v>2.4700000000000002</v>
      </c>
      <c r="I43" s="261">
        <v>2.7599999999999967</v>
      </c>
      <c r="J43" s="259">
        <v>2.5499999999999998</v>
      </c>
      <c r="K43" s="120">
        <f t="shared" si="6"/>
        <v>0.98880951081202839</v>
      </c>
      <c r="L43" s="120">
        <f t="shared" si="7"/>
        <v>0</v>
      </c>
      <c r="M43" s="120">
        <f t="shared" si="8"/>
        <v>1.8621024861352165</v>
      </c>
      <c r="N43" s="120">
        <f t="shared" si="9"/>
        <v>7.4303604858707351E-2</v>
      </c>
      <c r="O43" s="120">
        <f t="shared" si="10"/>
        <v>8.3027509882604059E-2</v>
      </c>
    </row>
    <row r="44" spans="1:34" s="133" customFormat="1" ht="20.100000000000001" customHeight="1">
      <c r="A44" s="126"/>
      <c r="B44" s="277">
        <v>37</v>
      </c>
      <c r="C44" s="275" t="s">
        <v>329</v>
      </c>
      <c r="D44" s="260">
        <v>103260.40087899999</v>
      </c>
      <c r="E44" s="254">
        <v>31.94</v>
      </c>
      <c r="F44" s="254">
        <v>0</v>
      </c>
      <c r="G44" s="254">
        <v>63.88</v>
      </c>
      <c r="H44" s="254">
        <v>0.05</v>
      </c>
      <c r="I44" s="265">
        <v>4.13</v>
      </c>
      <c r="J44" s="256">
        <v>2.5499999999999998</v>
      </c>
      <c r="K44" s="120">
        <f t="shared" si="6"/>
        <v>13.751145558304476</v>
      </c>
      <c r="L44" s="120">
        <f t="shared" si="7"/>
        <v>0</v>
      </c>
      <c r="M44" s="120">
        <f t="shared" si="8"/>
        <v>27.502291116608951</v>
      </c>
      <c r="N44" s="120">
        <f t="shared" si="9"/>
        <v>2.1526527173300683E-2</v>
      </c>
      <c r="O44" s="120">
        <f t="shared" si="10"/>
        <v>1.7780911445146361</v>
      </c>
      <c r="P44" s="120"/>
      <c r="Q44" s="120"/>
      <c r="R44" s="120"/>
      <c r="S44" s="120"/>
      <c r="T44" s="120"/>
      <c r="U44" s="120"/>
      <c r="V44" s="120"/>
      <c r="W44" s="120"/>
      <c r="X44" s="120"/>
      <c r="Y44" s="120"/>
      <c r="Z44" s="120"/>
      <c r="AA44" s="120"/>
      <c r="AB44" s="120"/>
      <c r="AC44" s="120"/>
      <c r="AD44" s="120"/>
      <c r="AE44" s="120"/>
      <c r="AF44" s="120"/>
      <c r="AG44" s="120"/>
      <c r="AH44" s="120"/>
    </row>
    <row r="45" spans="1:34" ht="20.100000000000001" customHeight="1">
      <c r="A45" s="126"/>
      <c r="B45" s="314" t="s">
        <v>331</v>
      </c>
      <c r="C45" s="315"/>
      <c r="D45" s="262">
        <v>239844.54168499997</v>
      </c>
      <c r="E45" s="266">
        <v>43.976997244588652</v>
      </c>
      <c r="F45" s="266">
        <v>12.754553470291999</v>
      </c>
      <c r="G45" s="263">
        <v>37.028502788620514</v>
      </c>
      <c r="H45" s="263">
        <v>1.2376597418273663</v>
      </c>
      <c r="I45" s="266">
        <v>5.0022867546714913</v>
      </c>
      <c r="J45" s="262"/>
      <c r="K45" s="130">
        <f>SUM(K36:K44)</f>
        <v>43.976997244588645</v>
      </c>
      <c r="L45" s="130">
        <f t="shared" ref="L45:O45" si="11">SUM(L36:L44)</f>
        <v>12.754553470291999</v>
      </c>
      <c r="M45" s="130">
        <f t="shared" si="11"/>
        <v>37.028502788620514</v>
      </c>
      <c r="N45" s="130">
        <f t="shared" si="11"/>
        <v>1.2376597418273663</v>
      </c>
      <c r="O45" s="130">
        <f t="shared" si="11"/>
        <v>5.0022867546714913</v>
      </c>
    </row>
    <row r="46" spans="1:34" s="133" customFormat="1" ht="20.100000000000001" customHeight="1">
      <c r="A46" s="126"/>
      <c r="B46" s="277">
        <v>38</v>
      </c>
      <c r="C46" s="271" t="s">
        <v>333</v>
      </c>
      <c r="D46" s="260">
        <v>214048.393839</v>
      </c>
      <c r="E46" s="254">
        <v>88.71</v>
      </c>
      <c r="F46" s="254">
        <v>0</v>
      </c>
      <c r="G46" s="254">
        <v>3.75</v>
      </c>
      <c r="H46" s="254">
        <v>0</v>
      </c>
      <c r="I46" s="265">
        <v>7.5400000000000063</v>
      </c>
      <c r="J46" s="256">
        <v>7.5</v>
      </c>
      <c r="K46" s="131">
        <f t="shared" ref="K46:K52" si="12">E46*D46/$D$53</f>
        <v>12.403034820225635</v>
      </c>
      <c r="L46" s="120">
        <f t="shared" ref="L46:L52" si="13">F46*D46/$D$53</f>
        <v>0</v>
      </c>
      <c r="M46" s="120">
        <f t="shared" ref="M46:M52" si="14">G46*D46/$D$53</f>
        <v>0.52430820173425918</v>
      </c>
      <c r="N46" s="120">
        <f t="shared" ref="N46:N52" si="15">H46*D46/$D$53</f>
        <v>0</v>
      </c>
      <c r="O46" s="120">
        <f t="shared" ref="O46:O52" si="16">I46*D46/$D$53</f>
        <v>1.0542090242870179</v>
      </c>
      <c r="P46" s="120"/>
      <c r="Q46" s="120"/>
      <c r="R46" s="120"/>
      <c r="S46" s="120"/>
      <c r="T46" s="120"/>
      <c r="U46" s="120"/>
      <c r="V46" s="120"/>
      <c r="W46" s="120"/>
      <c r="X46" s="120"/>
      <c r="Y46" s="120"/>
      <c r="Z46" s="120"/>
      <c r="AA46" s="120"/>
      <c r="AB46" s="120"/>
      <c r="AC46" s="120"/>
      <c r="AD46" s="120"/>
      <c r="AE46" s="120"/>
      <c r="AF46" s="120"/>
      <c r="AG46" s="120"/>
      <c r="AH46" s="120"/>
    </row>
    <row r="47" spans="1:34" s="120" customFormat="1" ht="20.100000000000001" customHeight="1">
      <c r="A47" s="126"/>
      <c r="B47" s="278">
        <v>39</v>
      </c>
      <c r="C47" s="273" t="s">
        <v>332</v>
      </c>
      <c r="D47" s="257">
        <v>250079.62590000001</v>
      </c>
      <c r="E47" s="258">
        <v>87.69</v>
      </c>
      <c r="F47" s="258">
        <v>2.56</v>
      </c>
      <c r="G47" s="258">
        <v>1.9900000000000002</v>
      </c>
      <c r="H47" s="258">
        <v>0.2</v>
      </c>
      <c r="I47" s="258">
        <v>7.5600000000000014</v>
      </c>
      <c r="J47" s="259">
        <v>7.22</v>
      </c>
      <c r="K47" s="131">
        <f t="shared" si="12"/>
        <v>14.324246678812226</v>
      </c>
      <c r="L47" s="120">
        <f t="shared" si="13"/>
        <v>0.41817848668901014</v>
      </c>
      <c r="M47" s="120">
        <f t="shared" si="14"/>
        <v>0.32506843301216026</v>
      </c>
      <c r="N47" s="120">
        <f t="shared" si="15"/>
        <v>3.2670194272578917E-2</v>
      </c>
      <c r="O47" s="120">
        <f t="shared" si="16"/>
        <v>1.2349333435034833</v>
      </c>
    </row>
    <row r="48" spans="1:34" s="133" customFormat="1" ht="20.100000000000001" customHeight="1">
      <c r="A48" s="126"/>
      <c r="B48" s="277">
        <v>40</v>
      </c>
      <c r="C48" s="271" t="s">
        <v>85</v>
      </c>
      <c r="D48" s="260">
        <v>198142.94289999999</v>
      </c>
      <c r="E48" s="254">
        <v>87.61</v>
      </c>
      <c r="F48" s="254">
        <v>2.35</v>
      </c>
      <c r="G48" s="254">
        <v>0.02</v>
      </c>
      <c r="H48" s="254">
        <v>0.75</v>
      </c>
      <c r="I48" s="265">
        <v>9.2700000000000014</v>
      </c>
      <c r="J48" s="256">
        <v>8.44</v>
      </c>
      <c r="K48" s="131">
        <f t="shared" si="12"/>
        <v>11.339024657386503</v>
      </c>
      <c r="L48" s="120">
        <f t="shared" si="13"/>
        <v>0.30415144326969845</v>
      </c>
      <c r="M48" s="120">
        <f t="shared" si="14"/>
        <v>2.5885229214442419E-3</v>
      </c>
      <c r="N48" s="120">
        <f t="shared" si="15"/>
        <v>9.7069609554159067E-2</v>
      </c>
      <c r="O48" s="120">
        <f t="shared" si="16"/>
        <v>1.1997803740894062</v>
      </c>
      <c r="P48" s="120"/>
      <c r="Q48" s="120"/>
      <c r="R48" s="120"/>
      <c r="S48" s="120"/>
      <c r="T48" s="120"/>
      <c r="U48" s="120"/>
      <c r="V48" s="120"/>
      <c r="W48" s="120"/>
      <c r="X48" s="120"/>
      <c r="Y48" s="120"/>
      <c r="Z48" s="120"/>
      <c r="AA48" s="120"/>
      <c r="AB48" s="120"/>
      <c r="AC48" s="120"/>
      <c r="AD48" s="120"/>
      <c r="AE48" s="120"/>
      <c r="AF48" s="120"/>
      <c r="AG48" s="120"/>
      <c r="AH48" s="120"/>
    </row>
    <row r="49" spans="1:34" s="120" customFormat="1" ht="20.100000000000001" customHeight="1">
      <c r="A49" s="126"/>
      <c r="B49" s="278">
        <v>41</v>
      </c>
      <c r="C49" s="273" t="s">
        <v>334</v>
      </c>
      <c r="D49" s="257">
        <v>95654.613851999995</v>
      </c>
      <c r="E49" s="258">
        <v>79.48</v>
      </c>
      <c r="F49" s="258">
        <v>0</v>
      </c>
      <c r="G49" s="258">
        <v>0</v>
      </c>
      <c r="H49" s="258">
        <v>0</v>
      </c>
      <c r="I49" s="258">
        <v>20.519999999999996</v>
      </c>
      <c r="J49" s="259">
        <v>7.86</v>
      </c>
      <c r="K49" s="131">
        <f t="shared" si="12"/>
        <v>4.9660054474655562</v>
      </c>
      <c r="L49" s="120">
        <f t="shared" si="13"/>
        <v>0</v>
      </c>
      <c r="M49" s="120">
        <f t="shared" si="14"/>
        <v>0</v>
      </c>
      <c r="N49" s="120">
        <f t="shared" si="15"/>
        <v>0</v>
      </c>
      <c r="O49" s="120">
        <f t="shared" si="16"/>
        <v>1.2821141391795823</v>
      </c>
    </row>
    <row r="50" spans="1:34" s="133" customFormat="1" ht="20.100000000000001" customHeight="1">
      <c r="A50" s="126"/>
      <c r="B50" s="277">
        <v>42</v>
      </c>
      <c r="C50" s="271" t="s">
        <v>82</v>
      </c>
      <c r="D50" s="260">
        <v>274489.73413</v>
      </c>
      <c r="E50" s="254">
        <v>79.010000000000005</v>
      </c>
      <c r="F50" s="254">
        <v>9.9499999999999993</v>
      </c>
      <c r="G50" s="254">
        <v>0.52</v>
      </c>
      <c r="H50" s="254">
        <v>0.01</v>
      </c>
      <c r="I50" s="265">
        <v>10.509999999999996</v>
      </c>
      <c r="J50" s="256">
        <v>22.31</v>
      </c>
      <c r="K50" s="131">
        <f t="shared" si="12"/>
        <v>14.166141604460744</v>
      </c>
      <c r="L50" s="120">
        <f t="shared" si="13"/>
        <v>1.7839907475558079</v>
      </c>
      <c r="M50" s="120">
        <f t="shared" si="14"/>
        <v>9.3233687309449281E-2</v>
      </c>
      <c r="N50" s="120">
        <f t="shared" si="15"/>
        <v>1.7929555251817166E-3</v>
      </c>
      <c r="O50" s="120">
        <f t="shared" si="16"/>
        <v>1.8843962569659836</v>
      </c>
      <c r="P50" s="120"/>
      <c r="Q50" s="120"/>
      <c r="R50" s="120"/>
      <c r="S50" s="120"/>
      <c r="T50" s="120"/>
      <c r="U50" s="120"/>
      <c r="V50" s="120"/>
      <c r="W50" s="120"/>
      <c r="X50" s="120"/>
      <c r="Y50" s="120"/>
      <c r="Z50" s="120"/>
      <c r="AA50" s="120"/>
      <c r="AB50" s="120"/>
      <c r="AC50" s="120"/>
      <c r="AD50" s="120"/>
      <c r="AE50" s="120"/>
      <c r="AF50" s="120"/>
      <c r="AG50" s="120"/>
      <c r="AH50" s="120"/>
    </row>
    <row r="51" spans="1:34" ht="20.100000000000001" customHeight="1">
      <c r="A51" s="126"/>
      <c r="B51" s="278">
        <v>43</v>
      </c>
      <c r="C51" s="274" t="s">
        <v>237</v>
      </c>
      <c r="D51" s="257">
        <v>398664.3</v>
      </c>
      <c r="E51" s="258">
        <v>70.06</v>
      </c>
      <c r="F51" s="258">
        <v>0</v>
      </c>
      <c r="G51" s="258">
        <v>29.03</v>
      </c>
      <c r="H51" s="258">
        <v>0</v>
      </c>
      <c r="I51" s="261">
        <v>0.90999999999999659</v>
      </c>
      <c r="J51" s="259">
        <v>1.6</v>
      </c>
      <c r="K51" s="131">
        <f t="shared" si="12"/>
        <v>18.244034720178103</v>
      </c>
      <c r="L51" s="120">
        <f t="shared" si="13"/>
        <v>0</v>
      </c>
      <c r="M51" s="120">
        <f t="shared" si="14"/>
        <v>7.559582185651875</v>
      </c>
      <c r="N51" s="120">
        <f t="shared" si="15"/>
        <v>0</v>
      </c>
      <c r="O51" s="120">
        <f t="shared" si="16"/>
        <v>0.23696933478963764</v>
      </c>
    </row>
    <row r="52" spans="1:34" s="133" customFormat="1" ht="20.100000000000001" customHeight="1">
      <c r="A52" s="126"/>
      <c r="B52" s="277">
        <v>44</v>
      </c>
      <c r="C52" s="275" t="s">
        <v>294</v>
      </c>
      <c r="D52" s="260">
        <v>99854.817337999993</v>
      </c>
      <c r="E52" s="254">
        <v>33.89</v>
      </c>
      <c r="F52" s="254">
        <v>0</v>
      </c>
      <c r="G52" s="254">
        <v>64.92</v>
      </c>
      <c r="H52" s="254">
        <v>0</v>
      </c>
      <c r="I52" s="265">
        <v>1.1899999999999977</v>
      </c>
      <c r="J52" s="256">
        <v>0</v>
      </c>
      <c r="K52" s="131">
        <f t="shared" si="12"/>
        <v>2.2104668219502925</v>
      </c>
      <c r="L52" s="120">
        <f t="shared" si="13"/>
        <v>0</v>
      </c>
      <c r="M52" s="120">
        <f t="shared" si="14"/>
        <v>4.2343908551493952</v>
      </c>
      <c r="N52" s="120">
        <f t="shared" si="15"/>
        <v>0</v>
      </c>
      <c r="O52" s="120">
        <f t="shared" si="16"/>
        <v>7.7617454060809762E-2</v>
      </c>
      <c r="P52" s="120"/>
      <c r="Q52" s="120"/>
      <c r="R52" s="120"/>
      <c r="S52" s="120"/>
      <c r="T52" s="120"/>
      <c r="U52" s="120"/>
      <c r="V52" s="120"/>
      <c r="W52" s="120"/>
      <c r="X52" s="120"/>
      <c r="Y52" s="120"/>
      <c r="Z52" s="120"/>
      <c r="AA52" s="120"/>
      <c r="AB52" s="120"/>
      <c r="AC52" s="120"/>
      <c r="AD52" s="120"/>
      <c r="AE52" s="120"/>
      <c r="AF52" s="120"/>
      <c r="AG52" s="120"/>
      <c r="AH52" s="120"/>
    </row>
    <row r="53" spans="1:34" ht="20.100000000000001" customHeight="1">
      <c r="A53" s="126"/>
      <c r="B53" s="319" t="s">
        <v>335</v>
      </c>
      <c r="C53" s="320"/>
      <c r="D53" s="262">
        <v>1530934.427959</v>
      </c>
      <c r="E53" s="263">
        <v>77.652954750479054</v>
      </c>
      <c r="F53" s="263">
        <v>2.5063206775145166</v>
      </c>
      <c r="G53" s="263">
        <v>12.739171885778582</v>
      </c>
      <c r="H53" s="263">
        <v>0.13153275935191971</v>
      </c>
      <c r="I53" s="263">
        <v>6.9700199268759206</v>
      </c>
      <c r="J53" s="264"/>
      <c r="K53" s="132">
        <f>SUM(K46:K52)</f>
        <v>77.652954750479054</v>
      </c>
      <c r="L53" s="132">
        <f>SUM(L46:L52)</f>
        <v>2.5063206775145166</v>
      </c>
      <c r="M53" s="132">
        <f>SUM(M46:M52)</f>
        <v>12.739171885778582</v>
      </c>
      <c r="N53" s="132">
        <f>SUM(N46:N52)</f>
        <v>0.13153275935191971</v>
      </c>
      <c r="O53" s="132">
        <f>SUM(O46:O52)</f>
        <v>6.9700199268759206</v>
      </c>
    </row>
    <row r="54" spans="1:34" s="133" customFormat="1" ht="20.100000000000001" customHeight="1">
      <c r="A54" s="126"/>
      <c r="B54" s="277">
        <v>45</v>
      </c>
      <c r="C54" s="271" t="s">
        <v>336</v>
      </c>
      <c r="D54" s="260">
        <v>95265.802635999993</v>
      </c>
      <c r="E54" s="254">
        <v>92.46</v>
      </c>
      <c r="F54" s="254">
        <v>2.16</v>
      </c>
      <c r="G54" s="254">
        <v>0</v>
      </c>
      <c r="H54" s="254">
        <v>0</v>
      </c>
      <c r="I54" s="265">
        <v>5.3800000000000061</v>
      </c>
      <c r="J54" s="256">
        <v>6.17</v>
      </c>
      <c r="K54" s="120">
        <v>92.46</v>
      </c>
      <c r="L54" s="120">
        <v>2.16</v>
      </c>
      <c r="M54" s="120">
        <v>0</v>
      </c>
      <c r="N54" s="120">
        <v>0</v>
      </c>
      <c r="O54" s="120">
        <v>5.3800000000000061</v>
      </c>
      <c r="P54" s="120"/>
      <c r="Q54" s="120"/>
      <c r="R54" s="120"/>
      <c r="S54" s="120"/>
      <c r="T54" s="120"/>
      <c r="U54" s="120"/>
      <c r="V54" s="120"/>
      <c r="W54" s="120"/>
      <c r="X54" s="120"/>
      <c r="Y54" s="120"/>
      <c r="Z54" s="120"/>
      <c r="AA54" s="120"/>
      <c r="AB54" s="120"/>
      <c r="AC54" s="120"/>
      <c r="AD54" s="120"/>
      <c r="AE54" s="120"/>
      <c r="AF54" s="120"/>
      <c r="AG54" s="120"/>
      <c r="AH54" s="120"/>
    </row>
    <row r="55" spans="1:34" ht="20.100000000000001" customHeight="1">
      <c r="A55" s="126"/>
      <c r="B55" s="314" t="s">
        <v>337</v>
      </c>
      <c r="C55" s="315"/>
      <c r="D55" s="262">
        <v>95265.802635999993</v>
      </c>
      <c r="E55" s="266">
        <v>92.46</v>
      </c>
      <c r="F55" s="262">
        <v>2.16</v>
      </c>
      <c r="G55" s="263">
        <v>0</v>
      </c>
      <c r="H55" s="263">
        <v>0</v>
      </c>
      <c r="I55" s="266">
        <v>5.3800000000000061</v>
      </c>
      <c r="J55" s="267"/>
      <c r="K55" s="130">
        <v>92.46</v>
      </c>
      <c r="L55" s="130">
        <v>2.16</v>
      </c>
      <c r="M55" s="130">
        <v>0</v>
      </c>
      <c r="N55" s="130">
        <v>0</v>
      </c>
      <c r="O55" s="130">
        <v>5.3800000000000061</v>
      </c>
    </row>
    <row r="56" spans="1:34" s="133" customFormat="1" ht="20.100000000000001" customHeight="1">
      <c r="A56" s="126"/>
      <c r="B56" s="277">
        <v>46</v>
      </c>
      <c r="C56" s="271" t="s">
        <v>301</v>
      </c>
      <c r="D56" s="260">
        <v>105149.217647</v>
      </c>
      <c r="E56" s="254">
        <v>99.92</v>
      </c>
      <c r="F56" s="254">
        <v>0</v>
      </c>
      <c r="G56" s="254">
        <v>0</v>
      </c>
      <c r="H56" s="254">
        <v>0</v>
      </c>
      <c r="I56" s="254">
        <v>7.9999999999998295E-2</v>
      </c>
      <c r="J56" s="256">
        <v>0</v>
      </c>
      <c r="K56" s="120">
        <f t="shared" ref="K56:K87" si="17">E56*D56/$D$112</f>
        <v>2.0714279450677608</v>
      </c>
      <c r="L56" s="120">
        <f t="shared" ref="L56:L87" si="18">F56*D56/$D$112</f>
        <v>0</v>
      </c>
      <c r="M56" s="120">
        <f t="shared" ref="M56:M87" si="19">G56*D56/$D$112</f>
        <v>0</v>
      </c>
      <c r="N56" s="120">
        <f t="shared" ref="N56:N87" si="20">H56*D56/$D$112</f>
        <v>0</v>
      </c>
      <c r="O56" s="120">
        <f t="shared" ref="O56:O87" si="21">I56*D56/$D$112</f>
        <v>1.6584691313592606E-3</v>
      </c>
      <c r="P56" s="120"/>
      <c r="Q56" s="120"/>
      <c r="R56" s="120"/>
      <c r="S56" s="120"/>
      <c r="T56" s="120"/>
      <c r="U56" s="120"/>
      <c r="V56" s="120"/>
      <c r="W56" s="120"/>
      <c r="X56" s="120"/>
      <c r="Y56" s="120"/>
      <c r="Z56" s="120"/>
      <c r="AA56" s="120"/>
      <c r="AB56" s="120"/>
      <c r="AC56" s="120"/>
      <c r="AD56" s="120"/>
      <c r="AE56" s="120"/>
      <c r="AF56" s="120"/>
      <c r="AG56" s="120"/>
      <c r="AH56" s="120"/>
    </row>
    <row r="57" spans="1:34" s="120" customFormat="1" ht="20.100000000000001" customHeight="1">
      <c r="A57" s="126"/>
      <c r="B57" s="278">
        <v>47</v>
      </c>
      <c r="C57" s="273" t="s">
        <v>348</v>
      </c>
      <c r="D57" s="257">
        <v>297182.49417100003</v>
      </c>
      <c r="E57" s="258">
        <v>98.65</v>
      </c>
      <c r="F57" s="258">
        <v>0</v>
      </c>
      <c r="G57" s="258">
        <v>0</v>
      </c>
      <c r="H57" s="258">
        <v>7.0000000000000007E-2</v>
      </c>
      <c r="I57" s="258">
        <v>1.2799999999999943</v>
      </c>
      <c r="J57" s="259">
        <v>10.06</v>
      </c>
      <c r="K57" s="120">
        <f t="shared" si="17"/>
        <v>5.7800510305537163</v>
      </c>
      <c r="L57" s="120">
        <f t="shared" si="18"/>
        <v>0</v>
      </c>
      <c r="M57" s="120">
        <f t="shared" si="19"/>
        <v>0</v>
      </c>
      <c r="N57" s="120">
        <f t="shared" si="20"/>
        <v>4.1014046846301073E-3</v>
      </c>
      <c r="O57" s="120">
        <f t="shared" si="21"/>
        <v>7.4997114233235906E-2</v>
      </c>
    </row>
    <row r="58" spans="1:34" s="133" customFormat="1" ht="20.100000000000001" customHeight="1">
      <c r="A58" s="135"/>
      <c r="B58" s="277">
        <v>48</v>
      </c>
      <c r="C58" s="271" t="s">
        <v>40</v>
      </c>
      <c r="D58" s="260">
        <v>36309.340842999998</v>
      </c>
      <c r="E58" s="254">
        <v>97.52</v>
      </c>
      <c r="F58" s="254">
        <v>0</v>
      </c>
      <c r="G58" s="254">
        <v>0</v>
      </c>
      <c r="H58" s="254">
        <v>0</v>
      </c>
      <c r="I58" s="254">
        <v>2.480000000000004</v>
      </c>
      <c r="J58" s="256">
        <v>12.63</v>
      </c>
      <c r="K58" s="120">
        <f t="shared" si="17"/>
        <v>0.69810928985291565</v>
      </c>
      <c r="L58" s="120">
        <f t="shared" si="18"/>
        <v>0</v>
      </c>
      <c r="M58" s="120">
        <f t="shared" si="19"/>
        <v>0</v>
      </c>
      <c r="N58" s="120">
        <f t="shared" si="20"/>
        <v>0</v>
      </c>
      <c r="O58" s="120">
        <f t="shared" si="21"/>
        <v>1.7753394573782135E-2</v>
      </c>
      <c r="P58" s="120"/>
      <c r="Q58" s="120"/>
      <c r="R58" s="120"/>
      <c r="S58" s="120"/>
      <c r="T58" s="120"/>
      <c r="U58" s="120"/>
      <c r="V58" s="120"/>
      <c r="W58" s="120"/>
      <c r="X58" s="120"/>
      <c r="Y58" s="120"/>
      <c r="Z58" s="120"/>
      <c r="AA58" s="120"/>
      <c r="AB58" s="120"/>
      <c r="AC58" s="120"/>
      <c r="AD58" s="120"/>
      <c r="AE58" s="120"/>
      <c r="AF58" s="120"/>
      <c r="AG58" s="120"/>
      <c r="AH58" s="120"/>
    </row>
    <row r="59" spans="1:34" s="121" customFormat="1" ht="20.100000000000001" customHeight="1">
      <c r="A59" s="126"/>
      <c r="B59" s="278">
        <v>49</v>
      </c>
      <c r="C59" s="273" t="s">
        <v>351</v>
      </c>
      <c r="D59" s="257">
        <v>177412.63984600001</v>
      </c>
      <c r="E59" s="258">
        <v>97.31</v>
      </c>
      <c r="F59" s="258">
        <v>0</v>
      </c>
      <c r="G59" s="258">
        <v>1.06</v>
      </c>
      <c r="H59" s="258">
        <v>0.03</v>
      </c>
      <c r="I59" s="261">
        <v>1.5999999999999976</v>
      </c>
      <c r="J59" s="259">
        <v>2.33</v>
      </c>
      <c r="K59" s="120">
        <f t="shared" si="17"/>
        <v>3.4037165825213345</v>
      </c>
      <c r="L59" s="120">
        <f t="shared" si="18"/>
        <v>0</v>
      </c>
      <c r="M59" s="120">
        <f t="shared" si="19"/>
        <v>3.7076760635829972E-2</v>
      </c>
      <c r="N59" s="120">
        <f t="shared" si="20"/>
        <v>1.0493422821461311E-3</v>
      </c>
      <c r="O59" s="120">
        <f t="shared" si="21"/>
        <v>5.5964921714460242E-2</v>
      </c>
      <c r="P59" s="120"/>
      <c r="Q59" s="120"/>
      <c r="R59" s="120"/>
      <c r="S59" s="120"/>
      <c r="T59" s="120"/>
      <c r="U59" s="120"/>
      <c r="V59" s="120"/>
      <c r="W59" s="120"/>
      <c r="X59" s="120"/>
      <c r="Y59" s="120"/>
      <c r="Z59" s="120"/>
      <c r="AA59" s="120"/>
      <c r="AB59" s="120"/>
      <c r="AC59" s="120"/>
      <c r="AD59" s="120"/>
      <c r="AE59" s="120"/>
      <c r="AF59" s="120"/>
      <c r="AG59" s="120"/>
      <c r="AH59" s="120"/>
    </row>
    <row r="60" spans="1:34" s="133" customFormat="1" ht="20.100000000000001" customHeight="1">
      <c r="A60" s="126"/>
      <c r="B60" s="277">
        <v>50</v>
      </c>
      <c r="C60" s="271" t="s">
        <v>341</v>
      </c>
      <c r="D60" s="260">
        <v>98686.413455000002</v>
      </c>
      <c r="E60" s="254">
        <v>97.2</v>
      </c>
      <c r="F60" s="254">
        <v>0</v>
      </c>
      <c r="G60" s="254">
        <v>0</v>
      </c>
      <c r="H60" s="254">
        <v>0</v>
      </c>
      <c r="I60" s="254">
        <v>2.7999999999999972</v>
      </c>
      <c r="J60" s="256">
        <v>2.69</v>
      </c>
      <c r="K60" s="120">
        <f t="shared" si="17"/>
        <v>1.891189249768827</v>
      </c>
      <c r="L60" s="120">
        <f t="shared" si="18"/>
        <v>0</v>
      </c>
      <c r="M60" s="120">
        <f t="shared" si="19"/>
        <v>0</v>
      </c>
      <c r="N60" s="120">
        <f t="shared" si="20"/>
        <v>0</v>
      </c>
      <c r="O60" s="120">
        <f t="shared" si="21"/>
        <v>5.4478702668237754E-2</v>
      </c>
      <c r="P60" s="120"/>
      <c r="Q60" s="120"/>
      <c r="R60" s="120"/>
      <c r="S60" s="120"/>
      <c r="T60" s="120"/>
      <c r="U60" s="120"/>
      <c r="V60" s="120"/>
      <c r="W60" s="120"/>
      <c r="X60" s="120"/>
      <c r="Y60" s="120"/>
      <c r="Z60" s="120"/>
      <c r="AA60" s="120"/>
      <c r="AB60" s="120"/>
      <c r="AC60" s="120"/>
      <c r="AD60" s="120"/>
      <c r="AE60" s="120"/>
      <c r="AF60" s="120"/>
      <c r="AG60" s="120"/>
      <c r="AH60" s="120"/>
    </row>
    <row r="61" spans="1:34" ht="20.100000000000001" customHeight="1">
      <c r="A61" s="126"/>
      <c r="B61" s="278">
        <v>51</v>
      </c>
      <c r="C61" s="273" t="s">
        <v>202</v>
      </c>
      <c r="D61" s="257">
        <v>8860.7647240000006</v>
      </c>
      <c r="E61" s="258">
        <v>97.13</v>
      </c>
      <c r="F61" s="258">
        <v>0</v>
      </c>
      <c r="G61" s="258">
        <v>0.14000000000000001</v>
      </c>
      <c r="H61" s="258">
        <v>0</v>
      </c>
      <c r="I61" s="258">
        <v>2.7300000000000044</v>
      </c>
      <c r="J61" s="259">
        <v>5.54</v>
      </c>
      <c r="K61" s="120">
        <f t="shared" si="17"/>
        <v>0.16968207000678001</v>
      </c>
      <c r="L61" s="120">
        <f t="shared" si="18"/>
        <v>0</v>
      </c>
      <c r="M61" s="120">
        <f t="shared" si="19"/>
        <v>2.4457417688612381E-4</v>
      </c>
      <c r="N61" s="120">
        <f t="shared" si="20"/>
        <v>0</v>
      </c>
      <c r="O61" s="120">
        <f t="shared" si="21"/>
        <v>4.7691964492794208E-3</v>
      </c>
    </row>
    <row r="62" spans="1:34" s="133" customFormat="1" ht="20.100000000000001" customHeight="1">
      <c r="A62" s="126"/>
      <c r="B62" s="277">
        <v>52</v>
      </c>
      <c r="C62" s="271" t="s">
        <v>366</v>
      </c>
      <c r="D62" s="260">
        <v>21892.256584999999</v>
      </c>
      <c r="E62" s="254">
        <v>96.99</v>
      </c>
      <c r="F62" s="254">
        <v>0</v>
      </c>
      <c r="G62" s="254">
        <v>0</v>
      </c>
      <c r="H62" s="254">
        <v>0</v>
      </c>
      <c r="I62" s="265">
        <v>3.0100000000000051</v>
      </c>
      <c r="J62" s="256">
        <v>3.95</v>
      </c>
      <c r="K62" s="120">
        <f t="shared" si="17"/>
        <v>0.41862855513822844</v>
      </c>
      <c r="L62" s="120">
        <f t="shared" si="18"/>
        <v>0</v>
      </c>
      <c r="M62" s="120">
        <f t="shared" si="19"/>
        <v>0</v>
      </c>
      <c r="N62" s="120">
        <f t="shared" si="20"/>
        <v>0</v>
      </c>
      <c r="O62" s="120">
        <f t="shared" si="21"/>
        <v>1.2991771842108155E-2</v>
      </c>
      <c r="P62" s="120"/>
      <c r="Q62" s="120"/>
      <c r="R62" s="120"/>
      <c r="S62" s="120"/>
      <c r="T62" s="120"/>
      <c r="U62" s="120"/>
      <c r="V62" s="120"/>
      <c r="W62" s="120"/>
      <c r="X62" s="120"/>
      <c r="Y62" s="120"/>
      <c r="Z62" s="120"/>
      <c r="AA62" s="120"/>
      <c r="AB62" s="120"/>
      <c r="AC62" s="120"/>
      <c r="AD62" s="120"/>
      <c r="AE62" s="120"/>
      <c r="AF62" s="120"/>
      <c r="AG62" s="120"/>
      <c r="AH62" s="120"/>
    </row>
    <row r="63" spans="1:34" ht="20.100000000000001" customHeight="1">
      <c r="A63" s="126"/>
      <c r="B63" s="278">
        <v>53</v>
      </c>
      <c r="C63" s="273" t="s">
        <v>364</v>
      </c>
      <c r="D63" s="257">
        <v>34622.981191999999</v>
      </c>
      <c r="E63" s="258">
        <v>96.61</v>
      </c>
      <c r="F63" s="258">
        <v>0</v>
      </c>
      <c r="G63" s="258">
        <v>0</v>
      </c>
      <c r="H63" s="258">
        <v>0</v>
      </c>
      <c r="I63" s="258">
        <v>3.3900000000000006</v>
      </c>
      <c r="J63" s="259">
        <v>11.08</v>
      </c>
      <c r="K63" s="120">
        <f t="shared" si="17"/>
        <v>0.65947433977716396</v>
      </c>
      <c r="L63" s="120">
        <f t="shared" si="18"/>
        <v>0</v>
      </c>
      <c r="M63" s="120">
        <f t="shared" si="19"/>
        <v>0</v>
      </c>
      <c r="N63" s="120">
        <f t="shared" si="20"/>
        <v>0</v>
      </c>
      <c r="O63" s="120">
        <f t="shared" si="21"/>
        <v>2.3140648088651138E-2</v>
      </c>
    </row>
    <row r="64" spans="1:34" s="134" customFormat="1" ht="20.100000000000001" customHeight="1">
      <c r="A64" s="126"/>
      <c r="B64" s="277">
        <v>54</v>
      </c>
      <c r="C64" s="271" t="s">
        <v>199</v>
      </c>
      <c r="D64" s="260">
        <v>94389.482354000007</v>
      </c>
      <c r="E64" s="254">
        <v>95.96</v>
      </c>
      <c r="F64" s="254">
        <v>0</v>
      </c>
      <c r="G64" s="254">
        <v>0</v>
      </c>
      <c r="H64" s="254">
        <v>0.01</v>
      </c>
      <c r="I64" s="265">
        <v>4.0300000000000065</v>
      </c>
      <c r="J64" s="256">
        <v>2.15</v>
      </c>
      <c r="K64" s="120">
        <f t="shared" si="17"/>
        <v>1.7857686871231147</v>
      </c>
      <c r="L64" s="120">
        <f t="shared" si="18"/>
        <v>0</v>
      </c>
      <c r="M64" s="120">
        <f t="shared" si="19"/>
        <v>0</v>
      </c>
      <c r="N64" s="120">
        <f t="shared" si="20"/>
        <v>1.8609511120499321E-4</v>
      </c>
      <c r="O64" s="120">
        <f t="shared" si="21"/>
        <v>7.4996329815612384E-2</v>
      </c>
      <c r="P64" s="137"/>
      <c r="Q64" s="137"/>
      <c r="R64" s="137"/>
      <c r="S64" s="137"/>
      <c r="T64" s="137"/>
      <c r="U64" s="137"/>
      <c r="V64" s="137"/>
      <c r="W64" s="137"/>
      <c r="X64" s="137"/>
      <c r="Y64" s="137"/>
      <c r="Z64" s="137"/>
      <c r="AA64" s="137"/>
      <c r="AB64" s="137"/>
      <c r="AC64" s="137"/>
      <c r="AD64" s="137"/>
      <c r="AE64" s="137"/>
      <c r="AF64" s="137"/>
      <c r="AG64" s="137"/>
      <c r="AH64" s="137"/>
    </row>
    <row r="65" spans="1:34" s="120" customFormat="1" ht="20.100000000000001" customHeight="1">
      <c r="A65" s="126"/>
      <c r="B65" s="278">
        <v>55</v>
      </c>
      <c r="C65" s="273" t="s">
        <v>214</v>
      </c>
      <c r="D65" s="257">
        <v>93919.658920000002</v>
      </c>
      <c r="E65" s="258">
        <v>95.95</v>
      </c>
      <c r="F65" s="258">
        <v>0</v>
      </c>
      <c r="G65" s="258">
        <v>3.54</v>
      </c>
      <c r="H65" s="258">
        <v>0</v>
      </c>
      <c r="I65" s="258">
        <v>0.50999999999999712</v>
      </c>
      <c r="J65" s="259">
        <v>0.63</v>
      </c>
      <c r="K65" s="120">
        <f t="shared" si="17"/>
        <v>1.7766948587163356</v>
      </c>
      <c r="L65" s="120">
        <f t="shared" si="18"/>
        <v>0</v>
      </c>
      <c r="M65" s="120">
        <f t="shared" si="19"/>
        <v>6.5549763416944531E-2</v>
      </c>
      <c r="N65" s="120">
        <f t="shared" si="20"/>
        <v>0</v>
      </c>
      <c r="O65" s="120">
        <f t="shared" si="21"/>
        <v>9.4436099837970407E-3</v>
      </c>
    </row>
    <row r="66" spans="1:34" s="133" customFormat="1" ht="20.100000000000001" customHeight="1">
      <c r="A66" s="126"/>
      <c r="B66" s="277">
        <v>56</v>
      </c>
      <c r="C66" s="271" t="s">
        <v>251</v>
      </c>
      <c r="D66" s="260">
        <v>18662.962609999999</v>
      </c>
      <c r="E66" s="254">
        <v>95.71</v>
      </c>
      <c r="F66" s="254">
        <v>0</v>
      </c>
      <c r="G66" s="254">
        <v>0</v>
      </c>
      <c r="H66" s="254">
        <v>0.65</v>
      </c>
      <c r="I66" s="254">
        <v>3.6400000000000063</v>
      </c>
      <c r="J66" s="256">
        <v>3.31</v>
      </c>
      <c r="K66" s="120">
        <f t="shared" si="17"/>
        <v>0.35216749002459952</v>
      </c>
      <c r="L66" s="120">
        <f t="shared" si="18"/>
        <v>0</v>
      </c>
      <c r="M66" s="120">
        <f t="shared" si="19"/>
        <v>0</v>
      </c>
      <c r="N66" s="120">
        <f t="shared" si="20"/>
        <v>2.3916922841499292E-3</v>
      </c>
      <c r="O66" s="120">
        <f t="shared" si="21"/>
        <v>1.3393476791239626E-2</v>
      </c>
      <c r="P66" s="120"/>
      <c r="Q66" s="120"/>
      <c r="R66" s="120"/>
      <c r="S66" s="120"/>
      <c r="T66" s="120"/>
      <c r="U66" s="120"/>
      <c r="V66" s="120"/>
      <c r="W66" s="120"/>
      <c r="X66" s="120"/>
      <c r="Y66" s="120"/>
      <c r="Z66" s="120"/>
      <c r="AA66" s="120"/>
      <c r="AB66" s="120"/>
      <c r="AC66" s="120"/>
      <c r="AD66" s="120"/>
      <c r="AE66" s="120"/>
      <c r="AF66" s="120"/>
      <c r="AG66" s="120"/>
      <c r="AH66" s="120"/>
    </row>
    <row r="67" spans="1:34" s="120" customFormat="1" ht="20.100000000000001" customHeight="1">
      <c r="A67" s="126"/>
      <c r="B67" s="278">
        <v>57</v>
      </c>
      <c r="C67" s="273" t="s">
        <v>183</v>
      </c>
      <c r="D67" s="257">
        <v>16528.135377999999</v>
      </c>
      <c r="E67" s="258">
        <v>95.6</v>
      </c>
      <c r="F67" s="258">
        <v>0</v>
      </c>
      <c r="G67" s="258">
        <v>0.77</v>
      </c>
      <c r="H67" s="258">
        <v>0.12</v>
      </c>
      <c r="I67" s="261">
        <v>3.5100000000000056</v>
      </c>
      <c r="J67" s="259">
        <v>5.51</v>
      </c>
      <c r="K67" s="120">
        <f t="shared" si="17"/>
        <v>0.31152514977677043</v>
      </c>
      <c r="L67" s="120">
        <f t="shared" si="18"/>
        <v>0</v>
      </c>
      <c r="M67" s="120">
        <f t="shared" si="19"/>
        <v>2.5091460808380046E-3</v>
      </c>
      <c r="N67" s="120">
        <f t="shared" si="20"/>
        <v>3.910357528578708E-4</v>
      </c>
      <c r="O67" s="120">
        <f t="shared" si="21"/>
        <v>1.1437795771092741E-2</v>
      </c>
    </row>
    <row r="68" spans="1:34" s="133" customFormat="1" ht="20.100000000000001" customHeight="1">
      <c r="A68" s="126"/>
      <c r="B68" s="277">
        <v>58</v>
      </c>
      <c r="C68" s="271" t="s">
        <v>361</v>
      </c>
      <c r="D68" s="260">
        <v>37038.936565000004</v>
      </c>
      <c r="E68" s="254">
        <v>95.59</v>
      </c>
      <c r="F68" s="254">
        <v>0</v>
      </c>
      <c r="G68" s="254">
        <v>0.1</v>
      </c>
      <c r="H68" s="254">
        <v>0</v>
      </c>
      <c r="I68" s="254">
        <v>4.3099999999999969</v>
      </c>
      <c r="J68" s="256">
        <v>6.16</v>
      </c>
      <c r="K68" s="120">
        <f t="shared" si="17"/>
        <v>0.69804324775621596</v>
      </c>
      <c r="L68" s="120">
        <f t="shared" si="18"/>
        <v>0</v>
      </c>
      <c r="M68" s="120">
        <f t="shared" si="19"/>
        <v>7.3024714693609779E-4</v>
      </c>
      <c r="N68" s="120">
        <f t="shared" si="20"/>
        <v>0</v>
      </c>
      <c r="O68" s="120">
        <f t="shared" si="21"/>
        <v>3.147365203294579E-2</v>
      </c>
      <c r="P68" s="120"/>
      <c r="Q68" s="120"/>
      <c r="R68" s="120"/>
      <c r="S68" s="120"/>
      <c r="T68" s="120"/>
      <c r="U68" s="120"/>
      <c r="V68" s="120"/>
      <c r="W68" s="120"/>
      <c r="X68" s="120"/>
      <c r="Y68" s="120"/>
      <c r="Z68" s="120"/>
      <c r="AA68" s="120"/>
      <c r="AB68" s="120"/>
      <c r="AC68" s="120"/>
      <c r="AD68" s="120"/>
      <c r="AE68" s="120"/>
      <c r="AF68" s="120"/>
      <c r="AG68" s="120"/>
      <c r="AH68" s="120"/>
    </row>
    <row r="69" spans="1:34" s="120" customFormat="1" ht="20.100000000000001" customHeight="1">
      <c r="A69" s="126"/>
      <c r="B69" s="278">
        <v>59</v>
      </c>
      <c r="C69" s="273" t="s">
        <v>363</v>
      </c>
      <c r="D69" s="257">
        <v>17761.706472999998</v>
      </c>
      <c r="E69" s="258">
        <v>95.51</v>
      </c>
      <c r="F69" s="258">
        <v>0</v>
      </c>
      <c r="G69" s="258">
        <v>0</v>
      </c>
      <c r="H69" s="258">
        <v>1.63</v>
      </c>
      <c r="I69" s="258">
        <v>2.859999999999995</v>
      </c>
      <c r="J69" s="259">
        <v>3.38</v>
      </c>
      <c r="K69" s="120">
        <f t="shared" si="17"/>
        <v>0.33446054537727576</v>
      </c>
      <c r="L69" s="120">
        <f t="shared" si="18"/>
        <v>0</v>
      </c>
      <c r="M69" s="120">
        <f t="shared" si="19"/>
        <v>0</v>
      </c>
      <c r="N69" s="120">
        <f t="shared" si="20"/>
        <v>5.7079959058209551E-3</v>
      </c>
      <c r="O69" s="120">
        <f t="shared" si="21"/>
        <v>1.0015256620029387E-2</v>
      </c>
    </row>
    <row r="70" spans="1:34" s="133" customFormat="1" ht="20.100000000000001" customHeight="1">
      <c r="A70" s="126"/>
      <c r="B70" s="277">
        <v>60</v>
      </c>
      <c r="C70" s="271" t="s">
        <v>367</v>
      </c>
      <c r="D70" s="260">
        <v>27298.50116</v>
      </c>
      <c r="E70" s="254">
        <v>95.47</v>
      </c>
      <c r="F70" s="254">
        <v>0</v>
      </c>
      <c r="G70" s="254">
        <v>0</v>
      </c>
      <c r="H70" s="254">
        <v>1.9</v>
      </c>
      <c r="I70" s="265">
        <v>2.6300000000000012</v>
      </c>
      <c r="J70" s="256">
        <v>3.95</v>
      </c>
      <c r="K70" s="120">
        <f t="shared" si="17"/>
        <v>0.51382719350214578</v>
      </c>
      <c r="L70" s="120">
        <f t="shared" si="18"/>
        <v>0</v>
      </c>
      <c r="M70" s="120">
        <f t="shared" si="19"/>
        <v>0</v>
      </c>
      <c r="N70" s="120">
        <f t="shared" si="20"/>
        <v>1.0225952316477186E-2</v>
      </c>
      <c r="O70" s="120">
        <f t="shared" si="21"/>
        <v>1.4154870838071059E-2</v>
      </c>
      <c r="P70" s="120"/>
      <c r="Q70" s="120"/>
      <c r="R70" s="120"/>
      <c r="S70" s="120"/>
      <c r="T70" s="120"/>
      <c r="U70" s="120"/>
      <c r="V70" s="120"/>
      <c r="W70" s="120"/>
      <c r="X70" s="120"/>
      <c r="Y70" s="120"/>
      <c r="Z70" s="120"/>
      <c r="AA70" s="120"/>
      <c r="AB70" s="120"/>
      <c r="AC70" s="120"/>
      <c r="AD70" s="120"/>
      <c r="AE70" s="120"/>
      <c r="AF70" s="120"/>
      <c r="AG70" s="120"/>
      <c r="AH70" s="120"/>
    </row>
    <row r="71" spans="1:34" s="120" customFormat="1" ht="20.100000000000001" customHeight="1">
      <c r="A71" s="126"/>
      <c r="B71" s="278">
        <v>61</v>
      </c>
      <c r="C71" s="273" t="s">
        <v>298</v>
      </c>
      <c r="D71" s="257">
        <v>190603.0955</v>
      </c>
      <c r="E71" s="258">
        <v>95.46</v>
      </c>
      <c r="F71" s="258">
        <v>0</v>
      </c>
      <c r="G71" s="258">
        <v>0</v>
      </c>
      <c r="H71" s="258">
        <v>3.3300000000000005</v>
      </c>
      <c r="I71" s="261">
        <v>1.2100000000000057</v>
      </c>
      <c r="J71" s="259">
        <v>1.4</v>
      </c>
      <c r="K71" s="120">
        <f t="shared" si="17"/>
        <v>3.5872590457705074</v>
      </c>
      <c r="L71" s="120">
        <f t="shared" si="18"/>
        <v>0</v>
      </c>
      <c r="M71" s="120">
        <f t="shared" si="19"/>
        <v>0</v>
      </c>
      <c r="N71" s="120">
        <f t="shared" si="20"/>
        <v>0.12513694345711077</v>
      </c>
      <c r="O71" s="120">
        <f t="shared" si="21"/>
        <v>4.5470180655587E-2</v>
      </c>
    </row>
    <row r="72" spans="1:34" s="133" customFormat="1" ht="20.100000000000001" customHeight="1">
      <c r="A72" s="126"/>
      <c r="B72" s="277">
        <v>62</v>
      </c>
      <c r="C72" s="271" t="s">
        <v>353</v>
      </c>
      <c r="D72" s="260">
        <v>42204.295903999999</v>
      </c>
      <c r="E72" s="254">
        <v>95.29</v>
      </c>
      <c r="F72" s="254">
        <v>0</v>
      </c>
      <c r="G72" s="254">
        <v>2.42</v>
      </c>
      <c r="H72" s="254">
        <v>0</v>
      </c>
      <c r="I72" s="254">
        <v>2.2899999999999938</v>
      </c>
      <c r="J72" s="256">
        <v>4.6100000000000003</v>
      </c>
      <c r="K72" s="120">
        <f t="shared" si="17"/>
        <v>0.79289439183917576</v>
      </c>
      <c r="L72" s="120">
        <f t="shared" si="18"/>
        <v>0</v>
      </c>
      <c r="M72" s="120">
        <f t="shared" si="19"/>
        <v>2.0136472119328421E-2</v>
      </c>
      <c r="N72" s="120">
        <f t="shared" si="20"/>
        <v>0</v>
      </c>
      <c r="O72" s="120">
        <f t="shared" si="21"/>
        <v>1.9054760807133045E-2</v>
      </c>
      <c r="P72" s="120"/>
      <c r="Q72" s="120"/>
      <c r="R72" s="120"/>
      <c r="S72" s="120"/>
      <c r="T72" s="120"/>
      <c r="U72" s="120"/>
      <c r="V72" s="120"/>
      <c r="W72" s="120"/>
      <c r="X72" s="120"/>
      <c r="Y72" s="120"/>
      <c r="Z72" s="120"/>
      <c r="AA72" s="120"/>
      <c r="AB72" s="120"/>
      <c r="AC72" s="120"/>
      <c r="AD72" s="120"/>
      <c r="AE72" s="120"/>
      <c r="AF72" s="120"/>
      <c r="AG72" s="120"/>
      <c r="AH72" s="120"/>
    </row>
    <row r="73" spans="1:34" s="120" customFormat="1" ht="20.100000000000001" customHeight="1">
      <c r="A73" s="126"/>
      <c r="B73" s="278">
        <v>63</v>
      </c>
      <c r="C73" s="273" t="s">
        <v>176</v>
      </c>
      <c r="D73" s="257">
        <v>21572.795590000002</v>
      </c>
      <c r="E73" s="258">
        <v>95</v>
      </c>
      <c r="F73" s="258">
        <v>0</v>
      </c>
      <c r="G73" s="258">
        <v>0</v>
      </c>
      <c r="H73" s="258">
        <v>1.7999999999999998</v>
      </c>
      <c r="I73" s="258">
        <v>3.2</v>
      </c>
      <c r="J73" s="259">
        <v>4.4400000000000004</v>
      </c>
      <c r="K73" s="120">
        <f t="shared" si="17"/>
        <v>0.40405584494084612</v>
      </c>
      <c r="L73" s="120">
        <f t="shared" si="18"/>
        <v>0</v>
      </c>
      <c r="M73" s="120">
        <f t="shared" si="19"/>
        <v>0</v>
      </c>
      <c r="N73" s="120">
        <f t="shared" si="20"/>
        <v>7.6557949567739253E-3</v>
      </c>
      <c r="O73" s="120">
        <f t="shared" si="21"/>
        <v>1.3610302145375867E-2</v>
      </c>
    </row>
    <row r="74" spans="1:34" s="133" customFormat="1" ht="20.100000000000001" customHeight="1">
      <c r="A74" s="126"/>
      <c r="B74" s="277">
        <v>64</v>
      </c>
      <c r="C74" s="271" t="s">
        <v>345</v>
      </c>
      <c r="D74" s="260">
        <v>27474.641629999998</v>
      </c>
      <c r="E74" s="254">
        <v>94.93</v>
      </c>
      <c r="F74" s="254">
        <v>0</v>
      </c>
      <c r="G74" s="254">
        <v>0</v>
      </c>
      <c r="H74" s="254">
        <v>0.16</v>
      </c>
      <c r="I74" s="265">
        <v>4.909999999999993</v>
      </c>
      <c r="J74" s="256">
        <v>12.9</v>
      </c>
      <c r="K74" s="120">
        <f t="shared" si="17"/>
        <v>0.5142175289439197</v>
      </c>
      <c r="L74" s="120">
        <f t="shared" si="18"/>
        <v>0</v>
      </c>
      <c r="M74" s="120">
        <f t="shared" si="19"/>
        <v>0</v>
      </c>
      <c r="N74" s="120">
        <f t="shared" si="20"/>
        <v>8.6668918814944852E-4</v>
      </c>
      <c r="O74" s="120">
        <f t="shared" si="21"/>
        <v>2.6596524461336167E-2</v>
      </c>
      <c r="P74" s="120"/>
      <c r="Q74" s="120"/>
      <c r="R74" s="120"/>
      <c r="S74" s="120"/>
      <c r="T74" s="120"/>
      <c r="U74" s="120"/>
      <c r="V74" s="120"/>
      <c r="W74" s="120"/>
      <c r="X74" s="120"/>
      <c r="Y74" s="120"/>
      <c r="Z74" s="120"/>
      <c r="AA74" s="120"/>
      <c r="AB74" s="120"/>
      <c r="AC74" s="120"/>
      <c r="AD74" s="120"/>
      <c r="AE74" s="120"/>
      <c r="AF74" s="120"/>
      <c r="AG74" s="120"/>
      <c r="AH74" s="120"/>
    </row>
    <row r="75" spans="1:34" s="120" customFormat="1" ht="20.100000000000001" customHeight="1">
      <c r="A75" s="126"/>
      <c r="B75" s="278">
        <v>65</v>
      </c>
      <c r="C75" s="273" t="s">
        <v>205</v>
      </c>
      <c r="D75" s="257">
        <v>44271.206271000003</v>
      </c>
      <c r="E75" s="258">
        <v>94.89</v>
      </c>
      <c r="F75" s="258">
        <v>1.34</v>
      </c>
      <c r="G75" s="258">
        <v>0</v>
      </c>
      <c r="H75" s="258">
        <v>0.03</v>
      </c>
      <c r="I75" s="261">
        <v>3.7399999999999998</v>
      </c>
      <c r="J75" s="259">
        <v>3.2</v>
      </c>
      <c r="K75" s="120">
        <f t="shared" si="17"/>
        <v>0.82823420427212446</v>
      </c>
      <c r="L75" s="120">
        <f t="shared" si="18"/>
        <v>1.1696004149274389E-2</v>
      </c>
      <c r="M75" s="120">
        <f t="shared" si="19"/>
        <v>0</v>
      </c>
      <c r="N75" s="120">
        <f t="shared" si="20"/>
        <v>2.6185083916285942E-4</v>
      </c>
      <c r="O75" s="120">
        <f t="shared" si="21"/>
        <v>3.2644071282303143E-2</v>
      </c>
    </row>
    <row r="76" spans="1:34" s="133" customFormat="1" ht="20.100000000000001" customHeight="1">
      <c r="A76" s="126"/>
      <c r="B76" s="277">
        <v>66</v>
      </c>
      <c r="C76" s="271" t="s">
        <v>343</v>
      </c>
      <c r="D76" s="260">
        <v>190131.16345600001</v>
      </c>
      <c r="E76" s="254">
        <v>94.75</v>
      </c>
      <c r="F76" s="254">
        <v>0</v>
      </c>
      <c r="G76" s="254">
        <v>0</v>
      </c>
      <c r="H76" s="254">
        <v>0.23</v>
      </c>
      <c r="I76" s="254">
        <v>5.0199999999999996</v>
      </c>
      <c r="J76" s="256">
        <v>3.58</v>
      </c>
      <c r="K76" s="120">
        <f t="shared" si="17"/>
        <v>3.5517622271500047</v>
      </c>
      <c r="L76" s="120">
        <f t="shared" si="18"/>
        <v>0</v>
      </c>
      <c r="M76" s="120">
        <f t="shared" si="19"/>
        <v>0</v>
      </c>
      <c r="N76" s="120">
        <f t="shared" si="20"/>
        <v>8.6216919498100387E-3</v>
      </c>
      <c r="O76" s="120">
        <f t="shared" si="21"/>
        <v>0.18817779820889732</v>
      </c>
      <c r="P76" s="120"/>
      <c r="Q76" s="120"/>
      <c r="R76" s="120"/>
      <c r="S76" s="120"/>
      <c r="T76" s="120"/>
      <c r="U76" s="120"/>
      <c r="V76" s="120"/>
      <c r="W76" s="120"/>
      <c r="X76" s="120"/>
      <c r="Y76" s="120"/>
      <c r="Z76" s="120"/>
      <c r="AA76" s="120"/>
      <c r="AB76" s="120"/>
      <c r="AC76" s="120"/>
      <c r="AD76" s="120"/>
      <c r="AE76" s="120"/>
      <c r="AF76" s="120"/>
      <c r="AG76" s="120"/>
      <c r="AH76" s="120"/>
    </row>
    <row r="77" spans="1:34" s="120" customFormat="1" ht="20.100000000000001" customHeight="1">
      <c r="A77" s="126"/>
      <c r="B77" s="278">
        <v>67</v>
      </c>
      <c r="C77" s="273" t="s">
        <v>352</v>
      </c>
      <c r="D77" s="257">
        <v>95115.071016999995</v>
      </c>
      <c r="E77" s="258">
        <v>94.54</v>
      </c>
      <c r="F77" s="258">
        <v>0</v>
      </c>
      <c r="G77" s="258">
        <v>0</v>
      </c>
      <c r="H77" s="258">
        <v>0</v>
      </c>
      <c r="I77" s="258">
        <v>5.4599999999999937</v>
      </c>
      <c r="J77" s="259">
        <v>2.0099999999999998</v>
      </c>
      <c r="K77" s="120">
        <f t="shared" si="17"/>
        <v>1.7728675638676914</v>
      </c>
      <c r="L77" s="120">
        <f t="shared" si="18"/>
        <v>0</v>
      </c>
      <c r="M77" s="120">
        <f t="shared" si="19"/>
        <v>0</v>
      </c>
      <c r="N77" s="120">
        <f t="shared" si="20"/>
        <v>0</v>
      </c>
      <c r="O77" s="120">
        <f t="shared" si="21"/>
        <v>0.10238900887156319</v>
      </c>
    </row>
    <row r="78" spans="1:34" s="133" customFormat="1" ht="20.100000000000001" customHeight="1">
      <c r="A78" s="126"/>
      <c r="B78" s="277">
        <v>68</v>
      </c>
      <c r="C78" s="271" t="s">
        <v>215</v>
      </c>
      <c r="D78" s="260">
        <v>64601.509910000001</v>
      </c>
      <c r="E78" s="254">
        <v>94.38</v>
      </c>
      <c r="F78" s="254">
        <v>2.04</v>
      </c>
      <c r="G78" s="254">
        <v>0</v>
      </c>
      <c r="H78" s="254">
        <v>0.2</v>
      </c>
      <c r="I78" s="254">
        <v>3.3800000000000043</v>
      </c>
      <c r="J78" s="256">
        <v>2.88</v>
      </c>
      <c r="K78" s="120">
        <f t="shared" si="17"/>
        <v>1.2020817439769631</v>
      </c>
      <c r="L78" s="120">
        <f t="shared" si="18"/>
        <v>2.5982695038281465E-2</v>
      </c>
      <c r="M78" s="120">
        <f t="shared" si="19"/>
        <v>0</v>
      </c>
      <c r="N78" s="120">
        <f t="shared" si="20"/>
        <v>2.5473230429687711E-3</v>
      </c>
      <c r="O78" s="120">
        <f t="shared" si="21"/>
        <v>4.3049759426172285E-2</v>
      </c>
      <c r="P78" s="120"/>
      <c r="Q78" s="120"/>
      <c r="R78" s="120"/>
      <c r="S78" s="120"/>
      <c r="T78" s="120"/>
      <c r="U78" s="120"/>
      <c r="V78" s="120"/>
      <c r="W78" s="120"/>
      <c r="X78" s="120"/>
      <c r="Y78" s="120"/>
      <c r="Z78" s="120"/>
      <c r="AA78" s="120"/>
      <c r="AB78" s="120"/>
      <c r="AC78" s="120"/>
      <c r="AD78" s="120"/>
      <c r="AE78" s="120"/>
      <c r="AF78" s="120"/>
      <c r="AG78" s="120"/>
      <c r="AH78" s="120"/>
    </row>
    <row r="79" spans="1:34" s="120" customFormat="1" ht="20.100000000000001" customHeight="1">
      <c r="A79" s="126"/>
      <c r="B79" s="278">
        <v>69</v>
      </c>
      <c r="C79" s="273" t="s">
        <v>338</v>
      </c>
      <c r="D79" s="257">
        <v>1400709.7856660001</v>
      </c>
      <c r="E79" s="258">
        <v>94.25</v>
      </c>
      <c r="F79" s="258">
        <v>2.35</v>
      </c>
      <c r="G79" s="258">
        <v>0</v>
      </c>
      <c r="H79" s="258">
        <v>0.02</v>
      </c>
      <c r="I79" s="261">
        <v>3.38</v>
      </c>
      <c r="J79" s="259">
        <v>3.01</v>
      </c>
      <c r="K79" s="120">
        <f t="shared" si="17"/>
        <v>26.028004997061274</v>
      </c>
      <c r="L79" s="120">
        <f t="shared" si="18"/>
        <v>0.64897412990020142</v>
      </c>
      <c r="M79" s="120">
        <f t="shared" si="19"/>
        <v>0</v>
      </c>
      <c r="N79" s="120">
        <f t="shared" si="20"/>
        <v>5.5231840842570341E-3</v>
      </c>
      <c r="O79" s="120">
        <f t="shared" si="21"/>
        <v>0.93341811023943877</v>
      </c>
    </row>
    <row r="80" spans="1:34" s="133" customFormat="1" ht="20.100000000000001" customHeight="1">
      <c r="A80" s="126"/>
      <c r="B80" s="277">
        <v>70</v>
      </c>
      <c r="C80" s="271" t="s">
        <v>340</v>
      </c>
      <c r="D80" s="260">
        <v>15262.17484</v>
      </c>
      <c r="E80" s="254">
        <v>93.899999999999991</v>
      </c>
      <c r="F80" s="254">
        <v>0</v>
      </c>
      <c r="G80" s="254">
        <v>0</v>
      </c>
      <c r="H80" s="254">
        <v>1.55</v>
      </c>
      <c r="I80" s="265">
        <v>4.5500000000000087</v>
      </c>
      <c r="J80" s="256">
        <v>6.54</v>
      </c>
      <c r="K80" s="120">
        <f t="shared" si="17"/>
        <v>0.28254874102484773</v>
      </c>
      <c r="L80" s="120">
        <f t="shared" si="18"/>
        <v>0</v>
      </c>
      <c r="M80" s="120">
        <f t="shared" si="19"/>
        <v>0</v>
      </c>
      <c r="N80" s="120">
        <f t="shared" si="20"/>
        <v>4.6640101021141007E-3</v>
      </c>
      <c r="O80" s="120">
        <f t="shared" si="21"/>
        <v>1.3691126428786581E-2</v>
      </c>
      <c r="P80" s="120"/>
      <c r="Q80" s="120"/>
      <c r="R80" s="120"/>
      <c r="S80" s="120"/>
      <c r="T80" s="120"/>
      <c r="U80" s="120"/>
      <c r="V80" s="120"/>
      <c r="W80" s="120"/>
      <c r="X80" s="120"/>
      <c r="Y80" s="120"/>
      <c r="Z80" s="120"/>
      <c r="AA80" s="120"/>
      <c r="AB80" s="120"/>
      <c r="AC80" s="120"/>
      <c r="AD80" s="120"/>
      <c r="AE80" s="120"/>
      <c r="AF80" s="120"/>
      <c r="AG80" s="120"/>
      <c r="AH80" s="120"/>
    </row>
    <row r="81" spans="1:34" s="120" customFormat="1" ht="20.100000000000001" customHeight="1">
      <c r="A81" s="126"/>
      <c r="B81" s="278">
        <v>71</v>
      </c>
      <c r="C81" s="273" t="s">
        <v>217</v>
      </c>
      <c r="D81" s="257">
        <v>157141.1764</v>
      </c>
      <c r="E81" s="258">
        <v>93.65</v>
      </c>
      <c r="F81" s="258">
        <v>0</v>
      </c>
      <c r="G81" s="258">
        <v>0</v>
      </c>
      <c r="H81" s="258">
        <v>4.2299999999999995</v>
      </c>
      <c r="I81" s="261">
        <v>2.1199999999999948</v>
      </c>
      <c r="J81" s="259">
        <v>3.28</v>
      </c>
      <c r="K81" s="120">
        <f t="shared" si="17"/>
        <v>2.9014102541710525</v>
      </c>
      <c r="L81" s="120">
        <f t="shared" si="18"/>
        <v>0</v>
      </c>
      <c r="M81" s="120">
        <f t="shared" si="19"/>
        <v>0</v>
      </c>
      <c r="N81" s="120">
        <f t="shared" si="20"/>
        <v>0.13105141884830271</v>
      </c>
      <c r="O81" s="120">
        <f t="shared" si="21"/>
        <v>6.5680616538629111E-2</v>
      </c>
    </row>
    <row r="82" spans="1:34" s="133" customFormat="1" ht="20.100000000000001" customHeight="1">
      <c r="A82" s="126"/>
      <c r="B82" s="277">
        <v>72</v>
      </c>
      <c r="C82" s="271" t="s">
        <v>368</v>
      </c>
      <c r="D82" s="260">
        <v>11706.152918</v>
      </c>
      <c r="E82" s="254">
        <v>93.55</v>
      </c>
      <c r="F82" s="254">
        <v>0</v>
      </c>
      <c r="G82" s="254">
        <v>1.54</v>
      </c>
      <c r="H82" s="254">
        <v>0</v>
      </c>
      <c r="I82" s="254">
        <v>4.9100000000000028</v>
      </c>
      <c r="J82" s="256">
        <v>5.85</v>
      </c>
      <c r="K82" s="120">
        <f t="shared" si="17"/>
        <v>0.21590830336800443</v>
      </c>
      <c r="L82" s="120">
        <f t="shared" si="18"/>
        <v>0</v>
      </c>
      <c r="M82" s="120">
        <f t="shared" si="19"/>
        <v>3.5542361003391434E-3</v>
      </c>
      <c r="N82" s="120">
        <f t="shared" si="20"/>
        <v>0</v>
      </c>
      <c r="O82" s="120">
        <f t="shared" si="21"/>
        <v>1.1332012501730651E-2</v>
      </c>
      <c r="P82" s="120"/>
      <c r="Q82" s="120"/>
      <c r="R82" s="120"/>
      <c r="S82" s="120"/>
      <c r="T82" s="120"/>
      <c r="U82" s="120"/>
      <c r="V82" s="120"/>
      <c r="W82" s="120"/>
      <c r="X82" s="120"/>
      <c r="Y82" s="120"/>
      <c r="Z82" s="120"/>
      <c r="AA82" s="120"/>
      <c r="AB82" s="120"/>
      <c r="AC82" s="120"/>
      <c r="AD82" s="120"/>
      <c r="AE82" s="120"/>
      <c r="AF82" s="120"/>
      <c r="AG82" s="120"/>
      <c r="AH82" s="120"/>
    </row>
    <row r="83" spans="1:34" s="120" customFormat="1" ht="20.100000000000001" customHeight="1">
      <c r="A83" s="126"/>
      <c r="B83" s="278">
        <v>73</v>
      </c>
      <c r="C83" s="273" t="s">
        <v>342</v>
      </c>
      <c r="D83" s="257">
        <v>7823.2683459999998</v>
      </c>
      <c r="E83" s="258">
        <v>93.33</v>
      </c>
      <c r="F83" s="258">
        <v>0.25</v>
      </c>
      <c r="G83" s="258">
        <v>0</v>
      </c>
      <c r="H83" s="258">
        <v>0</v>
      </c>
      <c r="I83" s="261">
        <v>6.4200000000000017</v>
      </c>
      <c r="J83" s="259">
        <v>9.42</v>
      </c>
      <c r="K83" s="120">
        <f t="shared" si="17"/>
        <v>0.14395304402849843</v>
      </c>
      <c r="L83" s="120">
        <f t="shared" si="18"/>
        <v>3.8560228230070297E-4</v>
      </c>
      <c r="M83" s="120">
        <f t="shared" si="19"/>
        <v>0</v>
      </c>
      <c r="N83" s="120">
        <f t="shared" si="20"/>
        <v>0</v>
      </c>
      <c r="O83" s="120">
        <f t="shared" si="21"/>
        <v>9.9022666094820549E-3</v>
      </c>
    </row>
    <row r="84" spans="1:34" s="133" customFormat="1" ht="20.100000000000001" customHeight="1">
      <c r="A84" s="126"/>
      <c r="B84" s="277">
        <v>74</v>
      </c>
      <c r="C84" s="271" t="s">
        <v>365</v>
      </c>
      <c r="D84" s="260">
        <v>13810.654175</v>
      </c>
      <c r="E84" s="254">
        <v>93.16</v>
      </c>
      <c r="F84" s="254">
        <v>0</v>
      </c>
      <c r="G84" s="254">
        <v>3.67</v>
      </c>
      <c r="H84" s="254">
        <v>0.14000000000000001</v>
      </c>
      <c r="I84" s="254">
        <v>3.0300000000000034</v>
      </c>
      <c r="J84" s="256">
        <v>5.2</v>
      </c>
      <c r="K84" s="120">
        <f t="shared" si="17"/>
        <v>0.25366181182922409</v>
      </c>
      <c r="L84" s="120">
        <f t="shared" si="18"/>
        <v>0</v>
      </c>
      <c r="M84" s="120">
        <f t="shared" si="19"/>
        <v>9.9929030636888416E-3</v>
      </c>
      <c r="N84" s="120">
        <f t="shared" si="20"/>
        <v>3.8120066183009214E-4</v>
      </c>
      <c r="O84" s="120">
        <f t="shared" si="21"/>
        <v>8.2502714667512887E-3</v>
      </c>
      <c r="P84" s="120"/>
      <c r="Q84" s="120"/>
      <c r="R84" s="120"/>
      <c r="S84" s="120"/>
      <c r="T84" s="120"/>
      <c r="U84" s="120"/>
      <c r="V84" s="120"/>
      <c r="W84" s="120"/>
      <c r="X84" s="120"/>
      <c r="Y84" s="120"/>
      <c r="Z84" s="120"/>
      <c r="AA84" s="120"/>
      <c r="AB84" s="120"/>
      <c r="AC84" s="120"/>
      <c r="AD84" s="120"/>
      <c r="AE84" s="120"/>
      <c r="AF84" s="120"/>
      <c r="AG84" s="120"/>
      <c r="AH84" s="120"/>
    </row>
    <row r="85" spans="1:34" s="121" customFormat="1" ht="20.100000000000001" customHeight="1">
      <c r="A85" s="126"/>
      <c r="B85" s="278">
        <v>75</v>
      </c>
      <c r="C85" s="273" t="s">
        <v>344</v>
      </c>
      <c r="D85" s="257">
        <v>53993.549429999999</v>
      </c>
      <c r="E85" s="258">
        <v>92.47999999999999</v>
      </c>
      <c r="F85" s="258">
        <v>2.16</v>
      </c>
      <c r="G85" s="258">
        <v>0</v>
      </c>
      <c r="H85" s="258">
        <v>0.51</v>
      </c>
      <c r="I85" s="258">
        <v>4.8500000000000103</v>
      </c>
      <c r="J85" s="259">
        <v>5.76</v>
      </c>
      <c r="K85" s="120">
        <f t="shared" si="17"/>
        <v>0.98446676449038106</v>
      </c>
      <c r="L85" s="120">
        <f t="shared" si="18"/>
        <v>2.2993600900726895E-2</v>
      </c>
      <c r="M85" s="120">
        <f t="shared" si="19"/>
        <v>0</v>
      </c>
      <c r="N85" s="120">
        <f t="shared" si="20"/>
        <v>5.4290446571160726E-3</v>
      </c>
      <c r="O85" s="120">
        <f t="shared" si="21"/>
        <v>5.1629150170613737E-2</v>
      </c>
      <c r="P85" s="120"/>
      <c r="Q85" s="120"/>
      <c r="R85" s="120"/>
      <c r="S85" s="120"/>
      <c r="T85" s="120"/>
      <c r="U85" s="120"/>
      <c r="V85" s="120"/>
      <c r="W85" s="120"/>
      <c r="X85" s="120"/>
      <c r="Y85" s="120"/>
      <c r="Z85" s="120"/>
      <c r="AA85" s="120"/>
      <c r="AB85" s="120"/>
      <c r="AC85" s="120"/>
      <c r="AD85" s="120"/>
      <c r="AE85" s="120"/>
      <c r="AF85" s="120"/>
      <c r="AG85" s="120"/>
      <c r="AH85" s="120"/>
    </row>
    <row r="86" spans="1:34" s="133" customFormat="1" ht="20.100000000000001" customHeight="1">
      <c r="A86" s="126"/>
      <c r="B86" s="277">
        <v>76</v>
      </c>
      <c r="C86" s="271" t="s">
        <v>362</v>
      </c>
      <c r="D86" s="260">
        <v>11785.234403</v>
      </c>
      <c r="E86" s="254">
        <v>92.39</v>
      </c>
      <c r="F86" s="254">
        <v>0</v>
      </c>
      <c r="G86" s="254">
        <v>0</v>
      </c>
      <c r="H86" s="254">
        <v>0.22</v>
      </c>
      <c r="I86" s="265">
        <v>7.39</v>
      </c>
      <c r="J86" s="256">
        <v>14.16</v>
      </c>
      <c r="K86" s="120">
        <f t="shared" si="17"/>
        <v>0.21467157953426416</v>
      </c>
      <c r="L86" s="120">
        <f t="shared" si="18"/>
        <v>0</v>
      </c>
      <c r="M86" s="120">
        <f t="shared" si="19"/>
        <v>0</v>
      </c>
      <c r="N86" s="120">
        <f t="shared" si="20"/>
        <v>5.1117813072343451E-4</v>
      </c>
      <c r="O86" s="120">
        <f t="shared" si="21"/>
        <v>1.7170938118391731E-2</v>
      </c>
      <c r="P86" s="120"/>
      <c r="Q86" s="120"/>
      <c r="R86" s="120"/>
      <c r="S86" s="120"/>
      <c r="T86" s="120"/>
      <c r="U86" s="120"/>
      <c r="V86" s="120"/>
      <c r="W86" s="120"/>
      <c r="X86" s="120"/>
      <c r="Y86" s="120"/>
      <c r="Z86" s="120"/>
      <c r="AA86" s="120"/>
      <c r="AB86" s="120"/>
      <c r="AC86" s="120"/>
      <c r="AD86" s="120"/>
      <c r="AE86" s="120"/>
      <c r="AF86" s="120"/>
      <c r="AG86" s="120"/>
      <c r="AH86" s="120"/>
    </row>
    <row r="87" spans="1:34" s="121" customFormat="1" ht="20.100000000000001" customHeight="1">
      <c r="A87" s="126"/>
      <c r="B87" s="278">
        <v>77</v>
      </c>
      <c r="C87" s="273" t="s">
        <v>181</v>
      </c>
      <c r="D87" s="257">
        <v>15666.381869000001</v>
      </c>
      <c r="E87" s="258">
        <v>91.28</v>
      </c>
      <c r="F87" s="258">
        <v>0</v>
      </c>
      <c r="G87" s="258">
        <v>0</v>
      </c>
      <c r="H87" s="258">
        <v>1.05</v>
      </c>
      <c r="I87" s="261">
        <v>7.669999999999999</v>
      </c>
      <c r="J87" s="259">
        <v>17.39</v>
      </c>
      <c r="K87" s="120">
        <f t="shared" si="17"/>
        <v>0.28193935348385712</v>
      </c>
      <c r="L87" s="120">
        <f t="shared" si="18"/>
        <v>0</v>
      </c>
      <c r="M87" s="120">
        <f t="shared" si="19"/>
        <v>0</v>
      </c>
      <c r="N87" s="120">
        <f t="shared" si="20"/>
        <v>3.2431674097069462E-3</v>
      </c>
      <c r="O87" s="120">
        <f t="shared" si="21"/>
        <v>2.369056574519264E-2</v>
      </c>
      <c r="P87" s="120"/>
      <c r="Q87" s="120"/>
      <c r="R87" s="120"/>
      <c r="S87" s="120"/>
      <c r="T87" s="120"/>
      <c r="U87" s="120"/>
      <c r="V87" s="120"/>
      <c r="W87" s="120"/>
      <c r="X87" s="120"/>
      <c r="Y87" s="120"/>
      <c r="Z87" s="120"/>
      <c r="AA87" s="120"/>
      <c r="AB87" s="120"/>
      <c r="AC87" s="120"/>
      <c r="AD87" s="120"/>
      <c r="AE87" s="120"/>
      <c r="AF87" s="120"/>
      <c r="AG87" s="120"/>
      <c r="AH87" s="120"/>
    </row>
    <row r="88" spans="1:34" s="133" customFormat="1" ht="20.100000000000001" customHeight="1">
      <c r="A88" s="126"/>
      <c r="B88" s="277">
        <v>78</v>
      </c>
      <c r="C88" s="271" t="s">
        <v>210</v>
      </c>
      <c r="D88" s="260">
        <v>85694.648730000001</v>
      </c>
      <c r="E88" s="254">
        <v>90.47</v>
      </c>
      <c r="F88" s="254">
        <v>0</v>
      </c>
      <c r="G88" s="254">
        <v>0</v>
      </c>
      <c r="H88" s="254">
        <v>6.23</v>
      </c>
      <c r="I88" s="265">
        <v>3.3000000000000007</v>
      </c>
      <c r="J88" s="256">
        <v>1.6</v>
      </c>
      <c r="K88" s="120">
        <f t="shared" ref="K88:K111" si="22">E88*D88/$D$112</f>
        <v>1.5285148171312588</v>
      </c>
      <c r="L88" s="120">
        <f t="shared" ref="L88:L111" si="23">F88*D88/$D$112</f>
        <v>0</v>
      </c>
      <c r="M88" s="120">
        <f t="shared" ref="M88:M111" si="24">G88*D88/$D$112</f>
        <v>0</v>
      </c>
      <c r="N88" s="120">
        <f t="shared" ref="N88:N111" si="25">H88*D88/$D$112</f>
        <v>0.10525751421164742</v>
      </c>
      <c r="O88" s="120">
        <f t="shared" ref="O88:O111" si="26">I88*D88/$D$112</f>
        <v>5.5754381524628659E-2</v>
      </c>
      <c r="P88" s="120"/>
      <c r="Q88" s="120"/>
      <c r="R88" s="120"/>
      <c r="S88" s="120"/>
      <c r="T88" s="120"/>
      <c r="U88" s="120"/>
      <c r="V88" s="120"/>
      <c r="W88" s="120"/>
      <c r="X88" s="120"/>
      <c r="Y88" s="120"/>
      <c r="Z88" s="120"/>
      <c r="AA88" s="120"/>
      <c r="AB88" s="120"/>
      <c r="AC88" s="120"/>
      <c r="AD88" s="120"/>
      <c r="AE88" s="120"/>
      <c r="AF88" s="120"/>
      <c r="AG88" s="120"/>
      <c r="AH88" s="120"/>
    </row>
    <row r="89" spans="1:34" s="121" customFormat="1" ht="20.100000000000001" customHeight="1">
      <c r="A89" s="126"/>
      <c r="B89" s="278">
        <v>79</v>
      </c>
      <c r="C89" s="273" t="s">
        <v>359</v>
      </c>
      <c r="D89" s="257">
        <v>17462.608800000002</v>
      </c>
      <c r="E89" s="258">
        <v>89.710000000000008</v>
      </c>
      <c r="F89" s="258">
        <v>0</v>
      </c>
      <c r="G89" s="258">
        <v>0</v>
      </c>
      <c r="H89" s="258">
        <v>0.47000000000000003</v>
      </c>
      <c r="I89" s="261">
        <v>9.8199999999999914</v>
      </c>
      <c r="J89" s="259">
        <v>7.61</v>
      </c>
      <c r="K89" s="120">
        <f t="shared" si="22"/>
        <v>0.30885976842293605</v>
      </c>
      <c r="L89" s="120">
        <f t="shared" si="23"/>
        <v>0</v>
      </c>
      <c r="M89" s="120">
        <f t="shared" si="24"/>
        <v>0</v>
      </c>
      <c r="N89" s="120">
        <f t="shared" si="25"/>
        <v>1.6181483798771591E-3</v>
      </c>
      <c r="O89" s="120">
        <f t="shared" si="26"/>
        <v>3.3808972532752529E-2</v>
      </c>
      <c r="P89" s="120"/>
      <c r="Q89" s="120"/>
      <c r="R89" s="120"/>
      <c r="S89" s="120"/>
      <c r="T89" s="120"/>
      <c r="U89" s="120"/>
      <c r="V89" s="120"/>
      <c r="W89" s="120"/>
      <c r="X89" s="120"/>
      <c r="Y89" s="120"/>
      <c r="Z89" s="120"/>
      <c r="AA89" s="120"/>
      <c r="AB89" s="120"/>
      <c r="AC89" s="120"/>
      <c r="AD89" s="120"/>
      <c r="AE89" s="120"/>
      <c r="AF89" s="120"/>
      <c r="AG89" s="120"/>
      <c r="AH89" s="120"/>
    </row>
    <row r="90" spans="1:34" s="133" customFormat="1" ht="20.100000000000001" customHeight="1">
      <c r="A90" s="126"/>
      <c r="B90" s="277">
        <v>80</v>
      </c>
      <c r="C90" s="271" t="s">
        <v>339</v>
      </c>
      <c r="D90" s="260">
        <v>450892.26276499999</v>
      </c>
      <c r="E90" s="254">
        <v>89.65</v>
      </c>
      <c r="F90" s="254">
        <v>4.16</v>
      </c>
      <c r="G90" s="254">
        <v>1.74</v>
      </c>
      <c r="H90" s="254">
        <v>0</v>
      </c>
      <c r="I90" s="254">
        <v>4.449999999999994</v>
      </c>
      <c r="J90" s="256">
        <v>5.77</v>
      </c>
      <c r="K90" s="120">
        <f t="shared" si="22"/>
        <v>7.9695616891187413</v>
      </c>
      <c r="L90" s="120">
        <f t="shared" si="23"/>
        <v>0.36980899750958129</v>
      </c>
      <c r="M90" s="120">
        <f t="shared" si="24"/>
        <v>0.15467972491987295</v>
      </c>
      <c r="N90" s="120">
        <f t="shared" si="25"/>
        <v>0</v>
      </c>
      <c r="O90" s="120">
        <f t="shared" si="26"/>
        <v>0.39558895166289287</v>
      </c>
      <c r="P90" s="120"/>
      <c r="Q90" s="120"/>
      <c r="R90" s="120"/>
      <c r="S90" s="120"/>
      <c r="T90" s="120"/>
      <c r="U90" s="120"/>
      <c r="V90" s="120"/>
      <c r="W90" s="120"/>
      <c r="X90" s="120"/>
      <c r="Y90" s="120"/>
      <c r="Z90" s="120"/>
      <c r="AA90" s="120"/>
      <c r="AB90" s="120"/>
      <c r="AC90" s="120"/>
      <c r="AD90" s="120"/>
      <c r="AE90" s="120"/>
      <c r="AF90" s="120"/>
      <c r="AG90" s="120"/>
      <c r="AH90" s="120"/>
    </row>
    <row r="91" spans="1:34" s="120" customFormat="1" ht="20.100000000000001" customHeight="1">
      <c r="A91" s="126"/>
      <c r="B91" s="278">
        <v>81</v>
      </c>
      <c r="C91" s="273" t="s">
        <v>347</v>
      </c>
      <c r="D91" s="257">
        <v>20957.690611000002</v>
      </c>
      <c r="E91" s="258">
        <v>89.49</v>
      </c>
      <c r="F91" s="258">
        <v>0</v>
      </c>
      <c r="G91" s="258">
        <v>0</v>
      </c>
      <c r="H91" s="258">
        <v>0.08</v>
      </c>
      <c r="I91" s="261">
        <v>10.430000000000005</v>
      </c>
      <c r="J91" s="259">
        <v>22.25</v>
      </c>
      <c r="K91" s="120">
        <f t="shared" si="22"/>
        <v>0.36976797309661658</v>
      </c>
      <c r="L91" s="120">
        <f t="shared" si="23"/>
        <v>0</v>
      </c>
      <c r="M91" s="120">
        <f t="shared" si="24"/>
        <v>0</v>
      </c>
      <c r="N91" s="120">
        <f t="shared" si="25"/>
        <v>3.3055579224191894E-4</v>
      </c>
      <c r="O91" s="120">
        <f t="shared" si="26"/>
        <v>4.3096211413540197E-2</v>
      </c>
    </row>
    <row r="92" spans="1:34" s="133" customFormat="1" ht="20.100000000000001" customHeight="1">
      <c r="A92" s="126"/>
      <c r="B92" s="277">
        <v>82</v>
      </c>
      <c r="C92" s="271" t="s">
        <v>358</v>
      </c>
      <c r="D92" s="260">
        <v>20359.025372</v>
      </c>
      <c r="E92" s="254">
        <v>89.35</v>
      </c>
      <c r="F92" s="254">
        <v>3.46</v>
      </c>
      <c r="G92" s="254">
        <v>0.2</v>
      </c>
      <c r="H92" s="254">
        <v>0</v>
      </c>
      <c r="I92" s="254">
        <v>6.9900000000000055</v>
      </c>
      <c r="J92" s="256">
        <v>3.12</v>
      </c>
      <c r="K92" s="120">
        <f t="shared" si="22"/>
        <v>0.3586434472412719</v>
      </c>
      <c r="L92" s="120">
        <f t="shared" si="23"/>
        <v>1.3888151398486861E-2</v>
      </c>
      <c r="M92" s="120">
        <f t="shared" si="24"/>
        <v>8.0278331783161037E-4</v>
      </c>
      <c r="N92" s="120">
        <f t="shared" si="25"/>
        <v>0</v>
      </c>
      <c r="O92" s="120">
        <f t="shared" si="26"/>
        <v>2.8057276958214805E-2</v>
      </c>
      <c r="P92" s="120"/>
      <c r="Q92" s="120"/>
      <c r="R92" s="120"/>
      <c r="S92" s="120"/>
      <c r="T92" s="120"/>
      <c r="U92" s="120"/>
      <c r="V92" s="120"/>
      <c r="W92" s="120"/>
      <c r="X92" s="120"/>
      <c r="Y92" s="120"/>
      <c r="Z92" s="120"/>
      <c r="AA92" s="120"/>
      <c r="AB92" s="120"/>
      <c r="AC92" s="120"/>
      <c r="AD92" s="120"/>
      <c r="AE92" s="120"/>
      <c r="AF92" s="120"/>
      <c r="AG92" s="120"/>
      <c r="AH92" s="120"/>
    </row>
    <row r="93" spans="1:34" s="120" customFormat="1" ht="20.100000000000001" customHeight="1">
      <c r="A93" s="126"/>
      <c r="B93" s="278">
        <v>83</v>
      </c>
      <c r="C93" s="273" t="s">
        <v>412</v>
      </c>
      <c r="D93" s="257">
        <v>11911.25603</v>
      </c>
      <c r="E93" s="258">
        <v>89.28</v>
      </c>
      <c r="F93" s="258">
        <v>0</v>
      </c>
      <c r="G93" s="258">
        <v>0</v>
      </c>
      <c r="H93" s="258">
        <v>0.33</v>
      </c>
      <c r="I93" s="258">
        <v>10.389999999999999</v>
      </c>
      <c r="J93" s="259">
        <v>6.5</v>
      </c>
      <c r="K93" s="120">
        <f t="shared" si="22"/>
        <v>0.20966363027725346</v>
      </c>
      <c r="L93" s="120">
        <f t="shared" si="23"/>
        <v>0</v>
      </c>
      <c r="M93" s="120">
        <f t="shared" si="24"/>
        <v>0</v>
      </c>
      <c r="N93" s="120">
        <f t="shared" si="25"/>
        <v>7.7496637535275136E-4</v>
      </c>
      <c r="O93" s="120">
        <f t="shared" si="26"/>
        <v>2.4399698908833593E-2</v>
      </c>
    </row>
    <row r="94" spans="1:34" s="133" customFormat="1" ht="20.100000000000001" customHeight="1">
      <c r="A94" s="126"/>
      <c r="B94" s="277">
        <v>84</v>
      </c>
      <c r="C94" s="271" t="s">
        <v>356</v>
      </c>
      <c r="D94" s="260">
        <v>85802.004300000001</v>
      </c>
      <c r="E94" s="254">
        <v>89.02</v>
      </c>
      <c r="F94" s="254">
        <v>0</v>
      </c>
      <c r="G94" s="254">
        <v>0.77</v>
      </c>
      <c r="H94" s="254">
        <v>0</v>
      </c>
      <c r="I94" s="254">
        <v>10.210000000000001</v>
      </c>
      <c r="J94" s="256">
        <v>9.92</v>
      </c>
      <c r="K94" s="120">
        <f t="shared" si="22"/>
        <v>1.5059008647507037</v>
      </c>
      <c r="L94" s="120">
        <f t="shared" si="23"/>
        <v>0</v>
      </c>
      <c r="M94" s="120">
        <f t="shared" si="24"/>
        <v>1.3025653402134824E-2</v>
      </c>
      <c r="N94" s="120">
        <f t="shared" si="25"/>
        <v>0</v>
      </c>
      <c r="O94" s="120">
        <f t="shared" si="26"/>
        <v>0.17271678082570982</v>
      </c>
      <c r="P94" s="120"/>
      <c r="Q94" s="120"/>
      <c r="R94" s="120"/>
      <c r="S94" s="120"/>
      <c r="T94" s="120"/>
      <c r="U94" s="120"/>
      <c r="V94" s="120"/>
      <c r="W94" s="120"/>
      <c r="X94" s="120"/>
      <c r="Y94" s="120"/>
      <c r="Z94" s="120"/>
      <c r="AA94" s="120"/>
      <c r="AB94" s="120"/>
      <c r="AC94" s="120"/>
      <c r="AD94" s="120"/>
      <c r="AE94" s="120"/>
      <c r="AF94" s="120"/>
      <c r="AG94" s="120"/>
      <c r="AH94" s="120"/>
    </row>
    <row r="95" spans="1:34" s="121" customFormat="1" ht="20.100000000000001" customHeight="1">
      <c r="A95" s="126"/>
      <c r="B95" s="278">
        <v>85</v>
      </c>
      <c r="C95" s="273" t="s">
        <v>234</v>
      </c>
      <c r="D95" s="257">
        <v>17046.933136</v>
      </c>
      <c r="E95" s="258">
        <v>88.77</v>
      </c>
      <c r="F95" s="258">
        <v>2.67</v>
      </c>
      <c r="G95" s="258">
        <v>0</v>
      </c>
      <c r="H95" s="258">
        <v>1.03</v>
      </c>
      <c r="I95" s="258">
        <v>7.5300000000000038</v>
      </c>
      <c r="J95" s="259">
        <v>2.99</v>
      </c>
      <c r="K95" s="120">
        <f t="shared" si="22"/>
        <v>0.29834848537833863</v>
      </c>
      <c r="L95" s="120">
        <f t="shared" si="23"/>
        <v>8.9736448795782828E-3</v>
      </c>
      <c r="M95" s="120">
        <f t="shared" si="24"/>
        <v>0</v>
      </c>
      <c r="N95" s="120">
        <f t="shared" si="25"/>
        <v>3.4617431557923718E-3</v>
      </c>
      <c r="O95" s="120">
        <f t="shared" si="26"/>
        <v>2.5307695109821917E-2</v>
      </c>
      <c r="P95" s="120"/>
      <c r="Q95" s="120"/>
      <c r="R95" s="120"/>
      <c r="S95" s="120"/>
      <c r="T95" s="120"/>
      <c r="U95" s="120"/>
      <c r="V95" s="120"/>
      <c r="W95" s="120"/>
      <c r="X95" s="120"/>
      <c r="Y95" s="120"/>
      <c r="Z95" s="120"/>
      <c r="AA95" s="120"/>
      <c r="AB95" s="120"/>
      <c r="AC95" s="120"/>
      <c r="AD95" s="120"/>
      <c r="AE95" s="120"/>
      <c r="AF95" s="120"/>
      <c r="AG95" s="120"/>
      <c r="AH95" s="120"/>
    </row>
    <row r="96" spans="1:34" s="133" customFormat="1" ht="20.100000000000001" customHeight="1">
      <c r="A96" s="126"/>
      <c r="B96" s="277">
        <v>86</v>
      </c>
      <c r="C96" s="271" t="s">
        <v>288</v>
      </c>
      <c r="D96" s="260">
        <v>27292.43735</v>
      </c>
      <c r="E96" s="254">
        <v>88.34</v>
      </c>
      <c r="F96" s="254">
        <v>0</v>
      </c>
      <c r="G96" s="254">
        <v>11.29</v>
      </c>
      <c r="H96" s="254">
        <v>0</v>
      </c>
      <c r="I96" s="254">
        <v>0.36999999999999744</v>
      </c>
      <c r="J96" s="256">
        <v>1.42</v>
      </c>
      <c r="K96" s="120">
        <f t="shared" si="22"/>
        <v>0.4753473496536858</v>
      </c>
      <c r="L96" s="120">
        <f t="shared" si="23"/>
        <v>0</v>
      </c>
      <c r="M96" s="120">
        <f t="shared" si="24"/>
        <v>6.0750187656668696E-2</v>
      </c>
      <c r="N96" s="120">
        <f t="shared" si="25"/>
        <v>0</v>
      </c>
      <c r="O96" s="120">
        <f t="shared" si="26"/>
        <v>1.990927319129076E-3</v>
      </c>
      <c r="P96" s="120"/>
      <c r="Q96" s="120"/>
      <c r="R96" s="120"/>
      <c r="S96" s="120"/>
      <c r="T96" s="120"/>
      <c r="U96" s="120"/>
      <c r="V96" s="120"/>
      <c r="W96" s="120"/>
      <c r="X96" s="120"/>
      <c r="Y96" s="120"/>
      <c r="Z96" s="120"/>
      <c r="AA96" s="120"/>
      <c r="AB96" s="120"/>
      <c r="AC96" s="120"/>
      <c r="AD96" s="120"/>
      <c r="AE96" s="120"/>
      <c r="AF96" s="120"/>
      <c r="AG96" s="120"/>
      <c r="AH96" s="120"/>
    </row>
    <row r="97" spans="1:34" s="120" customFormat="1" ht="20.100000000000001" customHeight="1">
      <c r="A97" s="126"/>
      <c r="B97" s="278">
        <v>87</v>
      </c>
      <c r="C97" s="273" t="s">
        <v>346</v>
      </c>
      <c r="D97" s="257">
        <v>37961.334609999998</v>
      </c>
      <c r="E97" s="258">
        <v>88.2</v>
      </c>
      <c r="F97" s="258">
        <v>0</v>
      </c>
      <c r="G97" s="258">
        <v>0</v>
      </c>
      <c r="H97" s="258">
        <v>0.64</v>
      </c>
      <c r="I97" s="258">
        <v>11.159999999999997</v>
      </c>
      <c r="J97" s="259">
        <v>6.3</v>
      </c>
      <c r="K97" s="120">
        <f t="shared" si="22"/>
        <v>0.66011776032976477</v>
      </c>
      <c r="L97" s="120">
        <f t="shared" si="23"/>
        <v>0</v>
      </c>
      <c r="M97" s="120">
        <f t="shared" si="24"/>
        <v>0</v>
      </c>
      <c r="N97" s="120">
        <f t="shared" si="25"/>
        <v>4.7899701429824203E-3</v>
      </c>
      <c r="O97" s="120">
        <f t="shared" si="26"/>
        <v>8.3525104368255929E-2</v>
      </c>
    </row>
    <row r="98" spans="1:34" s="133" customFormat="1" ht="20.100000000000001" customHeight="1">
      <c r="A98" s="126"/>
      <c r="B98" s="277">
        <v>88</v>
      </c>
      <c r="C98" s="271" t="s">
        <v>350</v>
      </c>
      <c r="D98" s="260">
        <v>76111.184110000002</v>
      </c>
      <c r="E98" s="254">
        <v>88.14</v>
      </c>
      <c r="F98" s="254">
        <v>6.12</v>
      </c>
      <c r="G98" s="254">
        <v>0.11</v>
      </c>
      <c r="H98" s="254">
        <v>0.13</v>
      </c>
      <c r="I98" s="254">
        <v>5.4999999999999991</v>
      </c>
      <c r="J98" s="256">
        <v>6.19</v>
      </c>
      <c r="K98" s="120">
        <f t="shared" si="22"/>
        <v>1.3226132969503532</v>
      </c>
      <c r="L98" s="120">
        <f t="shared" si="23"/>
        <v>9.1835640768506505E-2</v>
      </c>
      <c r="M98" s="120">
        <f t="shared" si="24"/>
        <v>1.6506406020483193E-3</v>
      </c>
      <c r="N98" s="120">
        <f t="shared" si="25"/>
        <v>1.9507570751480141E-3</v>
      </c>
      <c r="O98" s="120">
        <f t="shared" si="26"/>
        <v>8.2532030102415957E-2</v>
      </c>
      <c r="P98" s="120"/>
      <c r="Q98" s="120"/>
      <c r="R98" s="120"/>
      <c r="S98" s="120"/>
      <c r="T98" s="120"/>
      <c r="U98" s="120"/>
      <c r="V98" s="120"/>
      <c r="W98" s="120"/>
      <c r="X98" s="120"/>
      <c r="Y98" s="120"/>
      <c r="Z98" s="120"/>
      <c r="AA98" s="120"/>
      <c r="AB98" s="120"/>
      <c r="AC98" s="120"/>
      <c r="AD98" s="120"/>
      <c r="AE98" s="120"/>
      <c r="AF98" s="120"/>
      <c r="AG98" s="120"/>
      <c r="AH98" s="120"/>
    </row>
    <row r="99" spans="1:34" s="120" customFormat="1" ht="20.100000000000001" customHeight="1">
      <c r="A99" s="126"/>
      <c r="B99" s="278">
        <v>89</v>
      </c>
      <c r="C99" s="273" t="s">
        <v>354</v>
      </c>
      <c r="D99" s="257">
        <v>11119.248749</v>
      </c>
      <c r="E99" s="258">
        <v>87.78</v>
      </c>
      <c r="F99" s="258">
        <v>4.29</v>
      </c>
      <c r="G99" s="258">
        <v>3</v>
      </c>
      <c r="H99" s="258">
        <v>0</v>
      </c>
      <c r="I99" s="261">
        <v>4.9299999999999988</v>
      </c>
      <c r="J99" s="259">
        <v>11.41</v>
      </c>
      <c r="K99" s="120">
        <f t="shared" si="22"/>
        <v>0.19243425475332232</v>
      </c>
      <c r="L99" s="120">
        <f t="shared" si="23"/>
        <v>9.4046816232826701E-3</v>
      </c>
      <c r="M99" s="120">
        <f t="shared" si="24"/>
        <v>6.5767004358620066E-3</v>
      </c>
      <c r="N99" s="120">
        <f t="shared" si="25"/>
        <v>0</v>
      </c>
      <c r="O99" s="120">
        <f t="shared" si="26"/>
        <v>1.0807711049599895E-2</v>
      </c>
    </row>
    <row r="100" spans="1:34" s="133" customFormat="1" ht="20.100000000000001" customHeight="1">
      <c r="A100" s="126"/>
      <c r="B100" s="277">
        <v>90</v>
      </c>
      <c r="C100" s="271" t="s">
        <v>229</v>
      </c>
      <c r="D100" s="260">
        <v>92249.894673999996</v>
      </c>
      <c r="E100" s="254">
        <v>87.23</v>
      </c>
      <c r="F100" s="254">
        <v>0</v>
      </c>
      <c r="G100" s="254">
        <v>0</v>
      </c>
      <c r="H100" s="254">
        <v>11.88</v>
      </c>
      <c r="I100" s="254">
        <v>0.88999999999999524</v>
      </c>
      <c r="J100" s="256">
        <v>3.21</v>
      </c>
      <c r="K100" s="120">
        <f t="shared" si="22"/>
        <v>1.586511086472745</v>
      </c>
      <c r="L100" s="120">
        <f t="shared" si="23"/>
        <v>0</v>
      </c>
      <c r="M100" s="120">
        <f t="shared" si="24"/>
        <v>0</v>
      </c>
      <c r="N100" s="120">
        <f t="shared" si="25"/>
        <v>0.21606960572390474</v>
      </c>
      <c r="O100" s="120">
        <f t="shared" si="26"/>
        <v>1.6187032752043282E-2</v>
      </c>
      <c r="P100" s="120"/>
      <c r="Q100" s="120"/>
      <c r="R100" s="120"/>
      <c r="S100" s="120"/>
      <c r="T100" s="120"/>
      <c r="U100" s="120"/>
      <c r="V100" s="120"/>
      <c r="W100" s="120"/>
      <c r="X100" s="120"/>
      <c r="Y100" s="120"/>
      <c r="Z100" s="120"/>
      <c r="AA100" s="120"/>
      <c r="AB100" s="120"/>
      <c r="AC100" s="120"/>
      <c r="AD100" s="120"/>
      <c r="AE100" s="120"/>
      <c r="AF100" s="120"/>
      <c r="AG100" s="120"/>
      <c r="AH100" s="120"/>
    </row>
    <row r="101" spans="1:34" s="120" customFormat="1" ht="20.100000000000001" customHeight="1">
      <c r="A101" s="126"/>
      <c r="B101" s="278">
        <v>91</v>
      </c>
      <c r="C101" s="273" t="s">
        <v>360</v>
      </c>
      <c r="D101" s="257">
        <v>44556.345727</v>
      </c>
      <c r="E101" s="258">
        <v>86.88</v>
      </c>
      <c r="F101" s="258">
        <v>1.02</v>
      </c>
      <c r="G101" s="258">
        <v>6</v>
      </c>
      <c r="H101" s="258">
        <v>0</v>
      </c>
      <c r="I101" s="258">
        <v>6.100000000000005</v>
      </c>
      <c r="J101" s="259">
        <v>5.68</v>
      </c>
      <c r="K101" s="120">
        <f t="shared" si="22"/>
        <v>0.76320417454109668</v>
      </c>
      <c r="L101" s="120">
        <f t="shared" si="23"/>
        <v>8.9602700049714393E-3</v>
      </c>
      <c r="M101" s="120">
        <f t="shared" si="24"/>
        <v>5.2707470617479053E-2</v>
      </c>
      <c r="N101" s="120">
        <f t="shared" si="25"/>
        <v>0</v>
      </c>
      <c r="O101" s="120">
        <f t="shared" si="26"/>
        <v>5.3585928461103757E-2</v>
      </c>
    </row>
    <row r="102" spans="1:34" s="133" customFormat="1" ht="20.100000000000001" customHeight="1">
      <c r="A102" s="126"/>
      <c r="B102" s="277">
        <v>92</v>
      </c>
      <c r="C102" s="271" t="s">
        <v>357</v>
      </c>
      <c r="D102" s="260">
        <v>16057.240248</v>
      </c>
      <c r="E102" s="254">
        <v>86.81</v>
      </c>
      <c r="F102" s="254">
        <v>0</v>
      </c>
      <c r="G102" s="254">
        <v>0</v>
      </c>
      <c r="H102" s="254">
        <v>0.13</v>
      </c>
      <c r="I102" s="254">
        <v>13.06</v>
      </c>
      <c r="J102" s="256">
        <v>8.0399999999999991</v>
      </c>
      <c r="K102" s="120">
        <f t="shared" si="22"/>
        <v>0.27482233255526473</v>
      </c>
      <c r="L102" s="120">
        <f t="shared" si="23"/>
        <v>0</v>
      </c>
      <c r="M102" s="120">
        <f t="shared" si="24"/>
        <v>0</v>
      </c>
      <c r="N102" s="120">
        <f t="shared" si="25"/>
        <v>4.1155285372865345E-4</v>
      </c>
      <c r="O102" s="120">
        <f t="shared" si="26"/>
        <v>4.134523284381704E-2</v>
      </c>
      <c r="P102" s="120"/>
      <c r="Q102" s="120"/>
      <c r="R102" s="120"/>
      <c r="S102" s="120"/>
      <c r="T102" s="120"/>
      <c r="U102" s="120"/>
      <c r="V102" s="120"/>
      <c r="W102" s="120"/>
      <c r="X102" s="120"/>
      <c r="Y102" s="120"/>
      <c r="Z102" s="120"/>
      <c r="AA102" s="120"/>
      <c r="AB102" s="120"/>
      <c r="AC102" s="120"/>
      <c r="AD102" s="120"/>
      <c r="AE102" s="120"/>
      <c r="AF102" s="120"/>
      <c r="AG102" s="120"/>
      <c r="AH102" s="120"/>
    </row>
    <row r="103" spans="1:34" s="120" customFormat="1" ht="20.100000000000001" customHeight="1">
      <c r="A103" s="126"/>
      <c r="B103" s="278">
        <v>93</v>
      </c>
      <c r="C103" s="273" t="s">
        <v>254</v>
      </c>
      <c r="D103" s="257">
        <v>19733.676879999999</v>
      </c>
      <c r="E103" s="258">
        <v>83.679999999999993</v>
      </c>
      <c r="F103" s="258">
        <v>14.06</v>
      </c>
      <c r="G103" s="258">
        <v>0</v>
      </c>
      <c r="H103" s="258">
        <v>0.37</v>
      </c>
      <c r="I103" s="261">
        <v>1.8900000000000068</v>
      </c>
      <c r="J103" s="259">
        <v>17.25</v>
      </c>
      <c r="K103" s="120">
        <f t="shared" si="22"/>
        <v>0.32556749961273213</v>
      </c>
      <c r="L103" s="120">
        <f t="shared" si="23"/>
        <v>5.4702187434930855E-2</v>
      </c>
      <c r="M103" s="120">
        <f t="shared" si="24"/>
        <v>0</v>
      </c>
      <c r="N103" s="120">
        <f t="shared" si="25"/>
        <v>1.4395312482876541E-3</v>
      </c>
      <c r="O103" s="120">
        <f t="shared" si="26"/>
        <v>7.3532812412531777E-3</v>
      </c>
    </row>
    <row r="104" spans="1:34" s="133" customFormat="1" ht="20.100000000000001" customHeight="1">
      <c r="A104" s="126"/>
      <c r="B104" s="277">
        <v>94</v>
      </c>
      <c r="C104" s="275" t="s">
        <v>355</v>
      </c>
      <c r="D104" s="260">
        <v>20872.135966000002</v>
      </c>
      <c r="E104" s="254">
        <v>82.13</v>
      </c>
      <c r="F104" s="254">
        <v>12.95</v>
      </c>
      <c r="G104" s="254">
        <v>0</v>
      </c>
      <c r="H104" s="254">
        <v>1.35</v>
      </c>
      <c r="I104" s="265">
        <v>3.5700000000000052</v>
      </c>
      <c r="J104" s="256">
        <v>3.31</v>
      </c>
      <c r="K104" s="120">
        <f t="shared" si="22"/>
        <v>0.3379714989277055</v>
      </c>
      <c r="L104" s="120">
        <f t="shared" si="23"/>
        <v>5.3290282614316155E-2</v>
      </c>
      <c r="M104" s="120">
        <f t="shared" si="24"/>
        <v>0</v>
      </c>
      <c r="N104" s="120">
        <f t="shared" si="25"/>
        <v>5.5553576470522645E-3</v>
      </c>
      <c r="O104" s="120">
        <f t="shared" si="26"/>
        <v>1.4690834666649341E-2</v>
      </c>
      <c r="P104" s="120"/>
      <c r="Q104" s="120"/>
      <c r="R104" s="120"/>
      <c r="S104" s="120"/>
      <c r="T104" s="120"/>
      <c r="U104" s="120"/>
      <c r="V104" s="120"/>
      <c r="W104" s="120"/>
      <c r="X104" s="120"/>
      <c r="Y104" s="120"/>
      <c r="Z104" s="120"/>
      <c r="AA104" s="120"/>
      <c r="AB104" s="120"/>
      <c r="AC104" s="120"/>
      <c r="AD104" s="120"/>
      <c r="AE104" s="120"/>
      <c r="AF104" s="120"/>
      <c r="AG104" s="120"/>
      <c r="AH104" s="120"/>
    </row>
    <row r="105" spans="1:34" s="120" customFormat="1" ht="20.100000000000001" customHeight="1">
      <c r="A105" s="126"/>
      <c r="B105" s="278">
        <v>95</v>
      </c>
      <c r="C105" s="274" t="s">
        <v>249</v>
      </c>
      <c r="D105" s="257">
        <v>25848.505441000001</v>
      </c>
      <c r="E105" s="258">
        <v>81.91</v>
      </c>
      <c r="F105" s="258">
        <v>0</v>
      </c>
      <c r="G105" s="258">
        <v>1.44</v>
      </c>
      <c r="H105" s="258">
        <v>1.44</v>
      </c>
      <c r="I105" s="258">
        <v>16.650000000000002</v>
      </c>
      <c r="J105" s="259">
        <v>3.44</v>
      </c>
      <c r="K105" s="120">
        <f t="shared" si="22"/>
        <v>0.41743006263018073</v>
      </c>
      <c r="L105" s="120">
        <f t="shared" si="23"/>
        <v>0</v>
      </c>
      <c r="M105" s="120">
        <f t="shared" si="24"/>
        <v>7.3385336367654775E-3</v>
      </c>
      <c r="N105" s="120">
        <f t="shared" si="25"/>
        <v>7.3385336367654775E-3</v>
      </c>
      <c r="O105" s="120">
        <f t="shared" si="26"/>
        <v>8.4851795175100844E-2</v>
      </c>
    </row>
    <row r="106" spans="1:34" s="133" customFormat="1" ht="20.100000000000001" customHeight="1">
      <c r="A106" s="126"/>
      <c r="B106" s="277">
        <v>96</v>
      </c>
      <c r="C106" s="275" t="s">
        <v>276</v>
      </c>
      <c r="D106" s="260">
        <v>11743.986419000001</v>
      </c>
      <c r="E106" s="254">
        <v>76.489999999999995</v>
      </c>
      <c r="F106" s="254">
        <v>11.82</v>
      </c>
      <c r="G106" s="254">
        <v>6.74</v>
      </c>
      <c r="H106" s="254">
        <v>0</v>
      </c>
      <c r="I106" s="254">
        <v>4.9500000000000046</v>
      </c>
      <c r="J106" s="256">
        <v>2.2799999999999998</v>
      </c>
      <c r="K106" s="120">
        <f t="shared" si="22"/>
        <v>0.17710530128128218</v>
      </c>
      <c r="L106" s="120">
        <f t="shared" si="23"/>
        <v>2.7368082901617932E-2</v>
      </c>
      <c r="M106" s="120">
        <f t="shared" si="24"/>
        <v>1.5605827305998717E-2</v>
      </c>
      <c r="N106" s="120">
        <f t="shared" si="25"/>
        <v>0</v>
      </c>
      <c r="O106" s="120">
        <f t="shared" si="26"/>
        <v>1.146125299179432E-2</v>
      </c>
      <c r="P106" s="120"/>
      <c r="Q106" s="120"/>
      <c r="R106" s="120"/>
      <c r="S106" s="120"/>
      <c r="T106" s="120"/>
      <c r="U106" s="120"/>
      <c r="V106" s="120"/>
      <c r="W106" s="120"/>
      <c r="X106" s="120"/>
      <c r="Y106" s="120"/>
      <c r="Z106" s="120"/>
      <c r="AA106" s="120"/>
      <c r="AB106" s="120"/>
      <c r="AC106" s="120"/>
      <c r="AD106" s="120"/>
      <c r="AE106" s="120"/>
      <c r="AF106" s="120"/>
      <c r="AG106" s="120"/>
      <c r="AH106" s="120"/>
    </row>
    <row r="107" spans="1:34" s="120" customFormat="1" ht="20.100000000000001" customHeight="1">
      <c r="A107" s="126"/>
      <c r="B107" s="278">
        <v>97</v>
      </c>
      <c r="C107" s="274" t="s">
        <v>349</v>
      </c>
      <c r="D107" s="257">
        <v>358962.219087</v>
      </c>
      <c r="E107" s="258">
        <v>75.11</v>
      </c>
      <c r="F107" s="258">
        <v>7.96</v>
      </c>
      <c r="G107" s="258">
        <v>15.85</v>
      </c>
      <c r="H107" s="258">
        <v>0</v>
      </c>
      <c r="I107" s="258">
        <v>1.08</v>
      </c>
      <c r="J107" s="259">
        <v>9.42</v>
      </c>
      <c r="K107" s="120">
        <f t="shared" si="22"/>
        <v>5.3156681797292276</v>
      </c>
      <c r="L107" s="120">
        <f t="shared" si="23"/>
        <v>0.56334334590127344</v>
      </c>
      <c r="M107" s="120">
        <f t="shared" si="24"/>
        <v>1.1217326674039176</v>
      </c>
      <c r="N107" s="120">
        <f t="shared" si="25"/>
        <v>0</v>
      </c>
      <c r="O107" s="120">
        <f t="shared" si="26"/>
        <v>7.6433519293137617E-2</v>
      </c>
    </row>
    <row r="108" spans="1:34" s="133" customFormat="1" ht="20.100000000000001" customHeight="1">
      <c r="A108" s="126"/>
      <c r="B108" s="277">
        <v>98</v>
      </c>
      <c r="C108" s="275" t="s">
        <v>238</v>
      </c>
      <c r="D108" s="260">
        <v>105294.08010000001</v>
      </c>
      <c r="E108" s="254">
        <v>70.06</v>
      </c>
      <c r="F108" s="254">
        <v>0</v>
      </c>
      <c r="G108" s="254">
        <v>29.03</v>
      </c>
      <c r="H108" s="254">
        <v>0</v>
      </c>
      <c r="I108" s="254">
        <v>0.90999999999999659</v>
      </c>
      <c r="J108" s="256">
        <v>6.82</v>
      </c>
      <c r="K108" s="120">
        <f t="shared" si="22"/>
        <v>1.4544052968155061</v>
      </c>
      <c r="L108" s="120">
        <f t="shared" si="23"/>
        <v>0</v>
      </c>
      <c r="M108" s="120">
        <f t="shared" si="24"/>
        <v>0.60264610000790964</v>
      </c>
      <c r="N108" s="120">
        <f t="shared" si="25"/>
        <v>0</v>
      </c>
      <c r="O108" s="120">
        <f t="shared" si="26"/>
        <v>1.8891076507309531E-2</v>
      </c>
      <c r="P108" s="120"/>
      <c r="Q108" s="120"/>
      <c r="R108" s="120"/>
      <c r="S108" s="120"/>
      <c r="T108" s="120"/>
      <c r="U108" s="120"/>
      <c r="V108" s="120"/>
      <c r="W108" s="120"/>
      <c r="X108" s="120"/>
      <c r="Y108" s="120"/>
      <c r="Z108" s="120"/>
      <c r="AA108" s="120"/>
      <c r="AB108" s="120"/>
      <c r="AC108" s="120"/>
      <c r="AD108" s="120"/>
      <c r="AE108" s="120"/>
      <c r="AF108" s="120"/>
      <c r="AG108" s="120"/>
      <c r="AH108" s="120"/>
    </row>
    <row r="109" spans="1:34" s="120" customFormat="1" ht="20.100000000000001" customHeight="1">
      <c r="A109" s="126"/>
      <c r="B109" s="278">
        <v>99</v>
      </c>
      <c r="C109" s="274" t="s">
        <v>208</v>
      </c>
      <c r="D109" s="257">
        <v>9810.7232660000009</v>
      </c>
      <c r="E109" s="258">
        <v>69.94</v>
      </c>
      <c r="F109" s="258">
        <v>20.46</v>
      </c>
      <c r="G109" s="258">
        <v>0</v>
      </c>
      <c r="H109" s="258">
        <v>0.01</v>
      </c>
      <c r="I109" s="261">
        <v>9.5900000000000016</v>
      </c>
      <c r="J109" s="259">
        <v>3.07</v>
      </c>
      <c r="K109" s="120">
        <f t="shared" si="22"/>
        <v>0.13528137644193294</v>
      </c>
      <c r="L109" s="120">
        <f t="shared" si="23"/>
        <v>3.9574734944265777E-2</v>
      </c>
      <c r="M109" s="120">
        <f t="shared" si="24"/>
        <v>0</v>
      </c>
      <c r="N109" s="120">
        <f t="shared" si="25"/>
        <v>1.9342490197588357E-5</v>
      </c>
      <c r="O109" s="120">
        <f t="shared" si="26"/>
        <v>1.8549448099487238E-2</v>
      </c>
    </row>
    <row r="110" spans="1:34" s="133" customFormat="1" ht="20.100000000000001" customHeight="1">
      <c r="A110" s="126"/>
      <c r="B110" s="277">
        <v>100</v>
      </c>
      <c r="C110" s="275" t="s">
        <v>255</v>
      </c>
      <c r="D110" s="260">
        <v>35421.297749999998</v>
      </c>
      <c r="E110" s="254">
        <v>52.49</v>
      </c>
      <c r="F110" s="254">
        <v>29.2</v>
      </c>
      <c r="G110" s="254">
        <v>0.02</v>
      </c>
      <c r="H110" s="254">
        <v>0.1</v>
      </c>
      <c r="I110" s="265">
        <v>18.189999999999998</v>
      </c>
      <c r="J110" s="256">
        <v>4.28</v>
      </c>
      <c r="K110" s="120">
        <f t="shared" si="22"/>
        <v>0.36656618631408255</v>
      </c>
      <c r="L110" s="120">
        <f t="shared" si="23"/>
        <v>0.20391946352393236</v>
      </c>
      <c r="M110" s="120">
        <f t="shared" si="24"/>
        <v>1.3967086542735093E-4</v>
      </c>
      <c r="N110" s="120">
        <f t="shared" si="25"/>
        <v>6.9835432713675474E-4</v>
      </c>
      <c r="O110" s="120">
        <f t="shared" si="26"/>
        <v>0.12703065210617567</v>
      </c>
      <c r="P110" s="120"/>
      <c r="Q110" s="120"/>
      <c r="R110" s="120"/>
      <c r="S110" s="120"/>
      <c r="T110" s="120"/>
      <c r="U110" s="120"/>
      <c r="V110" s="120"/>
      <c r="W110" s="120"/>
      <c r="X110" s="120"/>
      <c r="Y110" s="120"/>
      <c r="Z110" s="120"/>
      <c r="AA110" s="120"/>
      <c r="AB110" s="120"/>
      <c r="AC110" s="120"/>
      <c r="AD110" s="120"/>
      <c r="AE110" s="120"/>
      <c r="AF110" s="120"/>
      <c r="AG110" s="120"/>
      <c r="AH110" s="120"/>
    </row>
    <row r="111" spans="1:34" s="120" customFormat="1" ht="20.100000000000001" customHeight="1">
      <c r="A111" s="126"/>
      <c r="B111" s="278">
        <v>101</v>
      </c>
      <c r="C111" s="274" t="s">
        <v>369</v>
      </c>
      <c r="D111" s="257">
        <v>19361.336824999998</v>
      </c>
      <c r="E111" s="258">
        <v>51</v>
      </c>
      <c r="F111" s="258">
        <v>0</v>
      </c>
      <c r="G111" s="258">
        <v>44.61</v>
      </c>
      <c r="H111" s="258">
        <v>0.24</v>
      </c>
      <c r="I111" s="261">
        <v>4.1500000000000004</v>
      </c>
      <c r="J111" s="259">
        <v>10.89</v>
      </c>
      <c r="K111" s="120">
        <f t="shared" si="22"/>
        <v>0.19467800015752901</v>
      </c>
      <c r="L111" s="120">
        <f t="shared" si="23"/>
        <v>0</v>
      </c>
      <c r="M111" s="120">
        <f t="shared" si="24"/>
        <v>0.17028599190249744</v>
      </c>
      <c r="N111" s="120">
        <f t="shared" si="25"/>
        <v>9.1613176544719525E-4</v>
      </c>
      <c r="O111" s="120">
        <f t="shared" si="26"/>
        <v>1.5841445110857756E-2</v>
      </c>
    </row>
    <row r="112" spans="1:34" ht="20.100000000000001" customHeight="1">
      <c r="A112" s="126"/>
      <c r="B112" s="333" t="s">
        <v>370</v>
      </c>
      <c r="C112" s="320"/>
      <c r="D112" s="268">
        <v>5072109.7261939999</v>
      </c>
      <c r="E112" s="263">
        <v>91.373687967299333</v>
      </c>
      <c r="F112" s="263">
        <v>2.1551015157755291</v>
      </c>
      <c r="G112" s="263">
        <v>2.3477360548152051</v>
      </c>
      <c r="H112" s="263">
        <v>0.67057908049087589</v>
      </c>
      <c r="I112" s="263">
        <v>3.4602339152558121</v>
      </c>
      <c r="J112" s="264"/>
      <c r="K112" s="130">
        <f>SUM(K56:K111)</f>
        <v>91.373687967299347</v>
      </c>
      <c r="L112" s="130">
        <f>SUM(L56:L111)</f>
        <v>2.1551015157755287</v>
      </c>
      <c r="M112" s="130">
        <f>SUM(M56:M111)</f>
        <v>2.3477360548152046</v>
      </c>
      <c r="N112" s="130">
        <f>SUM(N56:N111)</f>
        <v>0.67057908049087589</v>
      </c>
      <c r="O112" s="130">
        <f>SUM(O56:O111)</f>
        <v>3.4602339152558126</v>
      </c>
    </row>
    <row r="113" spans="1:34" s="133" customFormat="1" ht="20.100000000000001" customHeight="1">
      <c r="A113" s="126"/>
      <c r="B113" s="279">
        <v>102</v>
      </c>
      <c r="C113" s="280" t="s">
        <v>304</v>
      </c>
      <c r="D113" s="269">
        <v>104985.328519</v>
      </c>
      <c r="E113" s="254">
        <v>62.89</v>
      </c>
      <c r="F113" s="254">
        <v>0</v>
      </c>
      <c r="G113" s="254">
        <v>35.130000000000003</v>
      </c>
      <c r="H113" s="265">
        <v>0</v>
      </c>
      <c r="I113" s="265">
        <v>1.9799999999999969</v>
      </c>
      <c r="J113" s="256">
        <v>0</v>
      </c>
      <c r="K113" s="120">
        <f>E113*D113/$D$115</f>
        <v>17.262074538969784</v>
      </c>
      <c r="L113" s="120">
        <f>F113*D113/$D$115</f>
        <v>0</v>
      </c>
      <c r="M113" s="120">
        <f>G113*D113/$D$115</f>
        <v>9.6424976713946347</v>
      </c>
      <c r="N113" s="120">
        <f>H113*D113/$D$115</f>
        <v>0</v>
      </c>
      <c r="O113" s="120">
        <f>I113*D113/$D$115</f>
        <v>0.54347126072762153</v>
      </c>
      <c r="P113" s="120"/>
      <c r="Q113" s="120"/>
      <c r="R113" s="120"/>
      <c r="S113" s="120"/>
      <c r="T113" s="120"/>
      <c r="U113" s="120"/>
      <c r="V113" s="120"/>
      <c r="W113" s="120"/>
      <c r="X113" s="120"/>
      <c r="Y113" s="120"/>
      <c r="Z113" s="120"/>
      <c r="AA113" s="120"/>
      <c r="AB113" s="120"/>
      <c r="AC113" s="120"/>
      <c r="AD113" s="120"/>
      <c r="AE113" s="120"/>
      <c r="AF113" s="120"/>
      <c r="AG113" s="120"/>
      <c r="AH113" s="120"/>
    </row>
    <row r="114" spans="1:34" s="133" customFormat="1" ht="20.100000000000001" customHeight="1">
      <c r="A114" s="126"/>
      <c r="B114" s="279">
        <v>103</v>
      </c>
      <c r="C114" s="280" t="s">
        <v>290</v>
      </c>
      <c r="D114" s="269">
        <v>277502.14688000001</v>
      </c>
      <c r="E114" s="254">
        <v>46.46</v>
      </c>
      <c r="F114" s="254">
        <v>0</v>
      </c>
      <c r="G114" s="254">
        <v>27.41</v>
      </c>
      <c r="H114" s="265">
        <v>20.82</v>
      </c>
      <c r="I114" s="265">
        <v>5.3099999999999987</v>
      </c>
      <c r="J114" s="256">
        <v>0</v>
      </c>
      <c r="K114" s="120">
        <f>E114*D114/$D$115</f>
        <v>33.707639003330641</v>
      </c>
      <c r="L114" s="120">
        <f>F114*D114/$D$115</f>
        <v>0</v>
      </c>
      <c r="M114" s="120">
        <f>G114*D114/$D$115</f>
        <v>19.886491284573673</v>
      </c>
      <c r="N114" s="120">
        <f>H114*D114/$D$115</f>
        <v>15.105317349318637</v>
      </c>
      <c r="O114" s="120">
        <f>I114*D114/$D$115</f>
        <v>3.8525088916850119</v>
      </c>
      <c r="P114" s="120"/>
      <c r="Q114" s="120"/>
      <c r="R114" s="120"/>
      <c r="S114" s="120"/>
      <c r="T114" s="120"/>
      <c r="U114" s="120"/>
      <c r="V114" s="120"/>
      <c r="W114" s="120"/>
      <c r="X114" s="120"/>
      <c r="Y114" s="120"/>
      <c r="Z114" s="120"/>
      <c r="AA114" s="120"/>
      <c r="AB114" s="120"/>
      <c r="AC114" s="120"/>
      <c r="AD114" s="120"/>
      <c r="AE114" s="120"/>
      <c r="AF114" s="120"/>
      <c r="AG114" s="120"/>
      <c r="AH114" s="120"/>
    </row>
    <row r="115" spans="1:34" s="120" customFormat="1" ht="20.100000000000001" customHeight="1">
      <c r="A115" s="126"/>
      <c r="B115" s="281"/>
      <c r="C115" s="281" t="s">
        <v>371</v>
      </c>
      <c r="D115" s="268">
        <v>382487.47539899999</v>
      </c>
      <c r="E115" s="263">
        <v>50.969713542300426</v>
      </c>
      <c r="F115" s="263">
        <v>0</v>
      </c>
      <c r="G115" s="263">
        <v>29.528988955968309</v>
      </c>
      <c r="H115" s="263">
        <v>15.105317349318637</v>
      </c>
      <c r="I115" s="263">
        <v>4.3959801524126334</v>
      </c>
      <c r="J115" s="264"/>
      <c r="K115" s="130">
        <f>SUM(K113:K114)</f>
        <v>50.969713542300426</v>
      </c>
      <c r="L115" s="130">
        <f>SUM(L113:L114)</f>
        <v>0</v>
      </c>
      <c r="M115" s="130">
        <f>SUM(M113:M114)</f>
        <v>29.528988955968309</v>
      </c>
      <c r="N115" s="130">
        <f>SUM(N113:N114)</f>
        <v>15.105317349318637</v>
      </c>
      <c r="O115" s="130">
        <f>SUM(O113:O114)</f>
        <v>4.3959801524126334</v>
      </c>
    </row>
    <row r="116" spans="1:34" ht="20.100000000000001" customHeight="1">
      <c r="A116" s="126"/>
      <c r="B116" s="319" t="s">
        <v>372</v>
      </c>
      <c r="C116" s="320"/>
      <c r="D116" s="268">
        <v>31758614.624060001</v>
      </c>
      <c r="E116" s="263">
        <v>26.727695473622571</v>
      </c>
      <c r="F116" s="263">
        <v>15.007381544602879</v>
      </c>
      <c r="G116" s="263">
        <v>54.981442502652691</v>
      </c>
      <c r="H116" s="263">
        <v>7.16439022775225E-2</v>
      </c>
      <c r="I116" s="263">
        <v>1.2185117609921041</v>
      </c>
      <c r="J116" s="264"/>
      <c r="K116" s="130">
        <f>(K35*$D35+K45*$D45+K53*$D53+K55*D55+$K112*D112+$K115*D115)/$D$116</f>
        <v>26.727695473622571</v>
      </c>
      <c r="L116" s="130">
        <f t="shared" ref="L116:O116" si="27">(L35*$D35+L45*$D45+L53*$D53+L55*E55+$K112*E112+$K115*E115)/$D$116</f>
        <v>15.007381544602879</v>
      </c>
      <c r="M116" s="130">
        <f t="shared" si="27"/>
        <v>54.981442502652691</v>
      </c>
      <c r="N116" s="130">
        <f t="shared" si="27"/>
        <v>7.16439022775225E-2</v>
      </c>
      <c r="O116" s="130">
        <f t="shared" si="27"/>
        <v>1.2185117609921041</v>
      </c>
    </row>
    <row r="117" spans="1:34" s="122" customFormat="1" ht="26.25" customHeight="1">
      <c r="A117" s="136"/>
      <c r="B117" s="125"/>
      <c r="C117" s="321" t="s">
        <v>373</v>
      </c>
      <c r="D117" s="322"/>
      <c r="E117" s="322"/>
      <c r="F117" s="322"/>
      <c r="G117" s="322"/>
      <c r="H117" s="322"/>
      <c r="I117" s="323"/>
      <c r="J117" s="123"/>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row>
    <row r="118" spans="1:34" s="143" customFormat="1" ht="54" customHeight="1" thickBot="1">
      <c r="A118" s="139"/>
      <c r="B118" s="140"/>
      <c r="C118" s="324" t="s">
        <v>374</v>
      </c>
      <c r="D118" s="325"/>
      <c r="E118" s="325"/>
      <c r="F118" s="325"/>
      <c r="G118" s="325"/>
      <c r="H118" s="325"/>
      <c r="I118" s="326"/>
      <c r="J118" s="141"/>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row>
  </sheetData>
  <sortState ref="A113:O114">
    <sortCondition descending="1" ref="E113:E114"/>
  </sortState>
  <mergeCells count="19">
    <mergeCell ref="C118:I118"/>
    <mergeCell ref="F4:F6"/>
    <mergeCell ref="H4:H6"/>
    <mergeCell ref="I4:I6"/>
    <mergeCell ref="B53:C53"/>
    <mergeCell ref="B112:C112"/>
    <mergeCell ref="D5:D6"/>
    <mergeCell ref="D3:D4"/>
    <mergeCell ref="C3:C6"/>
    <mergeCell ref="B3:B6"/>
    <mergeCell ref="E4:E6"/>
    <mergeCell ref="E3:I3"/>
    <mergeCell ref="B35:C35"/>
    <mergeCell ref="B45:C45"/>
    <mergeCell ref="B2:J2"/>
    <mergeCell ref="B55:C55"/>
    <mergeCell ref="J3:J6"/>
    <mergeCell ref="B116:C116"/>
    <mergeCell ref="C117:I117"/>
  </mergeCells>
  <printOptions horizontalCentered="1"/>
  <pageMargins left="0" right="0" top="0" bottom="0" header="0" footer="0"/>
  <pageSetup paperSize="9" scale="62" fitToHeight="2" orientation="portrait" r:id="rId1"/>
</worksheet>
</file>

<file path=xl/worksheets/sheet3.xml><?xml version="1.0" encoding="utf-8"?>
<worksheet xmlns="http://schemas.openxmlformats.org/spreadsheetml/2006/main" xmlns:r="http://schemas.openxmlformats.org/officeDocument/2006/relationships">
  <dimension ref="A1:AZ116"/>
  <sheetViews>
    <sheetView rightToLeft="1" workbookViewId="0">
      <selection activeCell="B2" sqref="B2:Q116"/>
    </sheetView>
  </sheetViews>
  <sheetFormatPr defaultRowHeight="18"/>
  <cols>
    <col min="1" max="1" width="5.25" style="93" customWidth="1"/>
    <col min="2" max="2" width="5.625" style="114" customWidth="1"/>
    <col min="3" max="3" width="23.875" style="94" customWidth="1"/>
    <col min="4" max="4" width="11.25" style="94" customWidth="1"/>
    <col min="5" max="5" width="12" style="94" customWidth="1"/>
    <col min="6" max="6" width="12.625" style="94" customWidth="1"/>
    <col min="7" max="7" width="13.125" style="94" customWidth="1"/>
    <col min="8" max="8" width="10.125" style="94" customWidth="1"/>
    <col min="9" max="9" width="10.5" style="94" customWidth="1"/>
    <col min="10" max="10" width="12.625" style="94" customWidth="1"/>
    <col min="11" max="11" width="11.875" style="94" customWidth="1"/>
    <col min="12" max="12" width="12.125" style="94" customWidth="1"/>
    <col min="13" max="13" width="12.875" style="94" customWidth="1"/>
    <col min="14" max="14" width="11.5" style="94" customWidth="1"/>
    <col min="15" max="15" width="10.375" style="94" customWidth="1"/>
    <col min="16" max="16" width="10.25" style="94" customWidth="1"/>
    <col min="17" max="17" width="11.875" style="94" customWidth="1"/>
    <col min="18" max="18" width="9" style="92"/>
    <col min="19" max="52" width="9" style="93"/>
    <col min="53" max="257" width="9" style="94"/>
    <col min="258" max="258" width="4.625" style="94" customWidth="1"/>
    <col min="259" max="259" width="27.375" style="94" bestFit="1" customWidth="1"/>
    <col min="260" max="260" width="10.25" style="94" bestFit="1" customWidth="1"/>
    <col min="261" max="261" width="10.75" style="94" customWidth="1"/>
    <col min="262" max="262" width="11.75" style="94" customWidth="1"/>
    <col min="263" max="263" width="10" style="94" bestFit="1" customWidth="1"/>
    <col min="264" max="264" width="9" style="94" customWidth="1"/>
    <col min="265" max="265" width="9.25" style="94" customWidth="1"/>
    <col min="266" max="266" width="11.75" style="94" customWidth="1"/>
    <col min="267" max="267" width="10.875" style="94" bestFit="1" customWidth="1"/>
    <col min="268" max="269" width="10.375" style="94" bestFit="1" customWidth="1"/>
    <col min="270" max="270" width="11.75" style="94" customWidth="1"/>
    <col min="271" max="271" width="10.375" style="94" bestFit="1" customWidth="1"/>
    <col min="272" max="272" width="10.25" style="94" bestFit="1" customWidth="1"/>
    <col min="273" max="273" width="11.75" style="94" customWidth="1"/>
    <col min="274" max="513" width="9" style="94"/>
    <col min="514" max="514" width="4.625" style="94" customWidth="1"/>
    <col min="515" max="515" width="27.375" style="94" bestFit="1" customWidth="1"/>
    <col min="516" max="516" width="10.25" style="94" bestFit="1" customWidth="1"/>
    <col min="517" max="517" width="10.75" style="94" customWidth="1"/>
    <col min="518" max="518" width="11.75" style="94" customWidth="1"/>
    <col min="519" max="519" width="10" style="94" bestFit="1" customWidth="1"/>
    <col min="520" max="520" width="9" style="94" customWidth="1"/>
    <col min="521" max="521" width="9.25" style="94" customWidth="1"/>
    <col min="522" max="522" width="11.75" style="94" customWidth="1"/>
    <col min="523" max="523" width="10.875" style="94" bestFit="1" customWidth="1"/>
    <col min="524" max="525" width="10.375" style="94" bestFit="1" customWidth="1"/>
    <col min="526" max="526" width="11.75" style="94" customWidth="1"/>
    <col min="527" max="527" width="10.375" style="94" bestFit="1" customWidth="1"/>
    <col min="528" max="528" width="10.25" style="94" bestFit="1" customWidth="1"/>
    <col min="529" max="529" width="11.75" style="94" customWidth="1"/>
    <col min="530" max="769" width="9" style="94"/>
    <col min="770" max="770" width="4.625" style="94" customWidth="1"/>
    <col min="771" max="771" width="27.375" style="94" bestFit="1" customWidth="1"/>
    <col min="772" max="772" width="10.25" style="94" bestFit="1" customWidth="1"/>
    <col min="773" max="773" width="10.75" style="94" customWidth="1"/>
    <col min="774" max="774" width="11.75" style="94" customWidth="1"/>
    <col min="775" max="775" width="10" style="94" bestFit="1" customWidth="1"/>
    <col min="776" max="776" width="9" style="94" customWidth="1"/>
    <col min="777" max="777" width="9.25" style="94" customWidth="1"/>
    <col min="778" max="778" width="11.75" style="94" customWidth="1"/>
    <col min="779" max="779" width="10.875" style="94" bestFit="1" customWidth="1"/>
    <col min="780" max="781" width="10.375" style="94" bestFit="1" customWidth="1"/>
    <col min="782" max="782" width="11.75" style="94" customWidth="1"/>
    <col min="783" max="783" width="10.375" style="94" bestFit="1" customWidth="1"/>
    <col min="784" max="784" width="10.25" style="94" bestFit="1" customWidth="1"/>
    <col min="785" max="785" width="11.75" style="94" customWidth="1"/>
    <col min="786" max="1025" width="9" style="94"/>
    <col min="1026" max="1026" width="4.625" style="94" customWidth="1"/>
    <col min="1027" max="1027" width="27.375" style="94" bestFit="1" customWidth="1"/>
    <col min="1028" max="1028" width="10.25" style="94" bestFit="1" customWidth="1"/>
    <col min="1029" max="1029" width="10.75" style="94" customWidth="1"/>
    <col min="1030" max="1030" width="11.75" style="94" customWidth="1"/>
    <col min="1031" max="1031" width="10" style="94" bestFit="1" customWidth="1"/>
    <col min="1032" max="1032" width="9" style="94" customWidth="1"/>
    <col min="1033" max="1033" width="9.25" style="94" customWidth="1"/>
    <col min="1034" max="1034" width="11.75" style="94" customWidth="1"/>
    <col min="1035" max="1035" width="10.875" style="94" bestFit="1" customWidth="1"/>
    <col min="1036" max="1037" width="10.375" style="94" bestFit="1" customWidth="1"/>
    <col min="1038" max="1038" width="11.75" style="94" customWidth="1"/>
    <col min="1039" max="1039" width="10.375" style="94" bestFit="1" customWidth="1"/>
    <col min="1040" max="1040" width="10.25" style="94" bestFit="1" customWidth="1"/>
    <col min="1041" max="1041" width="11.75" style="94" customWidth="1"/>
    <col min="1042" max="1281" width="9" style="94"/>
    <col min="1282" max="1282" width="4.625" style="94" customWidth="1"/>
    <col min="1283" max="1283" width="27.375" style="94" bestFit="1" customWidth="1"/>
    <col min="1284" max="1284" width="10.25" style="94" bestFit="1" customWidth="1"/>
    <col min="1285" max="1285" width="10.75" style="94" customWidth="1"/>
    <col min="1286" max="1286" width="11.75" style="94" customWidth="1"/>
    <col min="1287" max="1287" width="10" style="94" bestFit="1" customWidth="1"/>
    <col min="1288" max="1288" width="9" style="94" customWidth="1"/>
    <col min="1289" max="1289" width="9.25" style="94" customWidth="1"/>
    <col min="1290" max="1290" width="11.75" style="94" customWidth="1"/>
    <col min="1291" max="1291" width="10.875" style="94" bestFit="1" customWidth="1"/>
    <col min="1292" max="1293" width="10.375" style="94" bestFit="1" customWidth="1"/>
    <col min="1294" max="1294" width="11.75" style="94" customWidth="1"/>
    <col min="1295" max="1295" width="10.375" style="94" bestFit="1" customWidth="1"/>
    <col min="1296" max="1296" width="10.25" style="94" bestFit="1" customWidth="1"/>
    <col min="1297" max="1297" width="11.75" style="94" customWidth="1"/>
    <col min="1298" max="1537" width="9" style="94"/>
    <col min="1538" max="1538" width="4.625" style="94" customWidth="1"/>
    <col min="1539" max="1539" width="27.375" style="94" bestFit="1" customWidth="1"/>
    <col min="1540" max="1540" width="10.25" style="94" bestFit="1" customWidth="1"/>
    <col min="1541" max="1541" width="10.75" style="94" customWidth="1"/>
    <col min="1542" max="1542" width="11.75" style="94" customWidth="1"/>
    <col min="1543" max="1543" width="10" style="94" bestFit="1" customWidth="1"/>
    <col min="1544" max="1544" width="9" style="94" customWidth="1"/>
    <col min="1545" max="1545" width="9.25" style="94" customWidth="1"/>
    <col min="1546" max="1546" width="11.75" style="94" customWidth="1"/>
    <col min="1547" max="1547" width="10.875" style="94" bestFit="1" customWidth="1"/>
    <col min="1548" max="1549" width="10.375" style="94" bestFit="1" customWidth="1"/>
    <col min="1550" max="1550" width="11.75" style="94" customWidth="1"/>
    <col min="1551" max="1551" width="10.375" style="94" bestFit="1" customWidth="1"/>
    <col min="1552" max="1552" width="10.25" style="94" bestFit="1" customWidth="1"/>
    <col min="1553" max="1553" width="11.75" style="94" customWidth="1"/>
    <col min="1554" max="1793" width="9" style="94"/>
    <col min="1794" max="1794" width="4.625" style="94" customWidth="1"/>
    <col min="1795" max="1795" width="27.375" style="94" bestFit="1" customWidth="1"/>
    <col min="1796" max="1796" width="10.25" style="94" bestFit="1" customWidth="1"/>
    <col min="1797" max="1797" width="10.75" style="94" customWidth="1"/>
    <col min="1798" max="1798" width="11.75" style="94" customWidth="1"/>
    <col min="1799" max="1799" width="10" style="94" bestFit="1" customWidth="1"/>
    <col min="1800" max="1800" width="9" style="94" customWidth="1"/>
    <col min="1801" max="1801" width="9.25" style="94" customWidth="1"/>
    <col min="1802" max="1802" width="11.75" style="94" customWidth="1"/>
    <col min="1803" max="1803" width="10.875" style="94" bestFit="1" customWidth="1"/>
    <col min="1804" max="1805" width="10.375" style="94" bestFit="1" customWidth="1"/>
    <col min="1806" max="1806" width="11.75" style="94" customWidth="1"/>
    <col min="1807" max="1807" width="10.375" style="94" bestFit="1" customWidth="1"/>
    <col min="1808" max="1808" width="10.25" style="94" bestFit="1" customWidth="1"/>
    <col min="1809" max="1809" width="11.75" style="94" customWidth="1"/>
    <col min="1810" max="2049" width="9" style="94"/>
    <col min="2050" max="2050" width="4.625" style="94" customWidth="1"/>
    <col min="2051" max="2051" width="27.375" style="94" bestFit="1" customWidth="1"/>
    <col min="2052" max="2052" width="10.25" style="94" bestFit="1" customWidth="1"/>
    <col min="2053" max="2053" width="10.75" style="94" customWidth="1"/>
    <col min="2054" max="2054" width="11.75" style="94" customWidth="1"/>
    <col min="2055" max="2055" width="10" style="94" bestFit="1" customWidth="1"/>
    <col min="2056" max="2056" width="9" style="94" customWidth="1"/>
    <col min="2057" max="2057" width="9.25" style="94" customWidth="1"/>
    <col min="2058" max="2058" width="11.75" style="94" customWidth="1"/>
    <col min="2059" max="2059" width="10.875" style="94" bestFit="1" customWidth="1"/>
    <col min="2060" max="2061" width="10.375" style="94" bestFit="1" customWidth="1"/>
    <col min="2062" max="2062" width="11.75" style="94" customWidth="1"/>
    <col min="2063" max="2063" width="10.375" style="94" bestFit="1" customWidth="1"/>
    <col min="2064" max="2064" width="10.25" style="94" bestFit="1" customWidth="1"/>
    <col min="2065" max="2065" width="11.75" style="94" customWidth="1"/>
    <col min="2066" max="2305" width="9" style="94"/>
    <col min="2306" max="2306" width="4.625" style="94" customWidth="1"/>
    <col min="2307" max="2307" width="27.375" style="94" bestFit="1" customWidth="1"/>
    <col min="2308" max="2308" width="10.25" style="94" bestFit="1" customWidth="1"/>
    <col min="2309" max="2309" width="10.75" style="94" customWidth="1"/>
    <col min="2310" max="2310" width="11.75" style="94" customWidth="1"/>
    <col min="2311" max="2311" width="10" style="94" bestFit="1" customWidth="1"/>
    <col min="2312" max="2312" width="9" style="94" customWidth="1"/>
    <col min="2313" max="2313" width="9.25" style="94" customWidth="1"/>
    <col min="2314" max="2314" width="11.75" style="94" customWidth="1"/>
    <col min="2315" max="2315" width="10.875" style="94" bestFit="1" customWidth="1"/>
    <col min="2316" max="2317" width="10.375" style="94" bestFit="1" customWidth="1"/>
    <col min="2318" max="2318" width="11.75" style="94" customWidth="1"/>
    <col min="2319" max="2319" width="10.375" style="94" bestFit="1" customWidth="1"/>
    <col min="2320" max="2320" width="10.25" style="94" bestFit="1" customWidth="1"/>
    <col min="2321" max="2321" width="11.75" style="94" customWidth="1"/>
    <col min="2322" max="2561" width="9" style="94"/>
    <col min="2562" max="2562" width="4.625" style="94" customWidth="1"/>
    <col min="2563" max="2563" width="27.375" style="94" bestFit="1" customWidth="1"/>
    <col min="2564" max="2564" width="10.25" style="94" bestFit="1" customWidth="1"/>
    <col min="2565" max="2565" width="10.75" style="94" customWidth="1"/>
    <col min="2566" max="2566" width="11.75" style="94" customWidth="1"/>
    <col min="2567" max="2567" width="10" style="94" bestFit="1" customWidth="1"/>
    <col min="2568" max="2568" width="9" style="94" customWidth="1"/>
    <col min="2569" max="2569" width="9.25" style="94" customWidth="1"/>
    <col min="2570" max="2570" width="11.75" style="94" customWidth="1"/>
    <col min="2571" max="2571" width="10.875" style="94" bestFit="1" customWidth="1"/>
    <col min="2572" max="2573" width="10.375" style="94" bestFit="1" customWidth="1"/>
    <col min="2574" max="2574" width="11.75" style="94" customWidth="1"/>
    <col min="2575" max="2575" width="10.375" style="94" bestFit="1" customWidth="1"/>
    <col min="2576" max="2576" width="10.25" style="94" bestFit="1" customWidth="1"/>
    <col min="2577" max="2577" width="11.75" style="94" customWidth="1"/>
    <col min="2578" max="2817" width="9" style="94"/>
    <col min="2818" max="2818" width="4.625" style="94" customWidth="1"/>
    <col min="2819" max="2819" width="27.375" style="94" bestFit="1" customWidth="1"/>
    <col min="2820" max="2820" width="10.25" style="94" bestFit="1" customWidth="1"/>
    <col min="2821" max="2821" width="10.75" style="94" customWidth="1"/>
    <col min="2822" max="2822" width="11.75" style="94" customWidth="1"/>
    <col min="2823" max="2823" width="10" style="94" bestFit="1" customWidth="1"/>
    <col min="2824" max="2824" width="9" style="94" customWidth="1"/>
    <col min="2825" max="2825" width="9.25" style="94" customWidth="1"/>
    <col min="2826" max="2826" width="11.75" style="94" customWidth="1"/>
    <col min="2827" max="2827" width="10.875" style="94" bestFit="1" customWidth="1"/>
    <col min="2828" max="2829" width="10.375" style="94" bestFit="1" customWidth="1"/>
    <col min="2830" max="2830" width="11.75" style="94" customWidth="1"/>
    <col min="2831" max="2831" width="10.375" style="94" bestFit="1" customWidth="1"/>
    <col min="2832" max="2832" width="10.25" style="94" bestFit="1" customWidth="1"/>
    <col min="2833" max="2833" width="11.75" style="94" customWidth="1"/>
    <col min="2834" max="3073" width="9" style="94"/>
    <col min="3074" max="3074" width="4.625" style="94" customWidth="1"/>
    <col min="3075" max="3075" width="27.375" style="94" bestFit="1" customWidth="1"/>
    <col min="3076" max="3076" width="10.25" style="94" bestFit="1" customWidth="1"/>
    <col min="3077" max="3077" width="10.75" style="94" customWidth="1"/>
    <col min="3078" max="3078" width="11.75" style="94" customWidth="1"/>
    <col min="3079" max="3079" width="10" style="94" bestFit="1" customWidth="1"/>
    <col min="3080" max="3080" width="9" style="94" customWidth="1"/>
    <col min="3081" max="3081" width="9.25" style="94" customWidth="1"/>
    <col min="3082" max="3082" width="11.75" style="94" customWidth="1"/>
    <col min="3083" max="3083" width="10.875" style="94" bestFit="1" customWidth="1"/>
    <col min="3084" max="3085" width="10.375" style="94" bestFit="1" customWidth="1"/>
    <col min="3086" max="3086" width="11.75" style="94" customWidth="1"/>
    <col min="3087" max="3087" width="10.375" style="94" bestFit="1" customWidth="1"/>
    <col min="3088" max="3088" width="10.25" style="94" bestFit="1" customWidth="1"/>
    <col min="3089" max="3089" width="11.75" style="94" customWidth="1"/>
    <col min="3090" max="3329" width="9" style="94"/>
    <col min="3330" max="3330" width="4.625" style="94" customWidth="1"/>
    <col min="3331" max="3331" width="27.375" style="94" bestFit="1" customWidth="1"/>
    <col min="3332" max="3332" width="10.25" style="94" bestFit="1" customWidth="1"/>
    <col min="3333" max="3333" width="10.75" style="94" customWidth="1"/>
    <col min="3334" max="3334" width="11.75" style="94" customWidth="1"/>
    <col min="3335" max="3335" width="10" style="94" bestFit="1" customWidth="1"/>
    <col min="3336" max="3336" width="9" style="94" customWidth="1"/>
    <col min="3337" max="3337" width="9.25" style="94" customWidth="1"/>
    <col min="3338" max="3338" width="11.75" style="94" customWidth="1"/>
    <col min="3339" max="3339" width="10.875" style="94" bestFit="1" customWidth="1"/>
    <col min="3340" max="3341" width="10.375" style="94" bestFit="1" customWidth="1"/>
    <col min="3342" max="3342" width="11.75" style="94" customWidth="1"/>
    <col min="3343" max="3343" width="10.375" style="94" bestFit="1" customWidth="1"/>
    <col min="3344" max="3344" width="10.25" style="94" bestFit="1" customWidth="1"/>
    <col min="3345" max="3345" width="11.75" style="94" customWidth="1"/>
    <col min="3346" max="3585" width="9" style="94"/>
    <col min="3586" max="3586" width="4.625" style="94" customWidth="1"/>
    <col min="3587" max="3587" width="27.375" style="94" bestFit="1" customWidth="1"/>
    <col min="3588" max="3588" width="10.25" style="94" bestFit="1" customWidth="1"/>
    <col min="3589" max="3589" width="10.75" style="94" customWidth="1"/>
    <col min="3590" max="3590" width="11.75" style="94" customWidth="1"/>
    <col min="3591" max="3591" width="10" style="94" bestFit="1" customWidth="1"/>
    <col min="3592" max="3592" width="9" style="94" customWidth="1"/>
    <col min="3593" max="3593" width="9.25" style="94" customWidth="1"/>
    <col min="3594" max="3594" width="11.75" style="94" customWidth="1"/>
    <col min="3595" max="3595" width="10.875" style="94" bestFit="1" customWidth="1"/>
    <col min="3596" max="3597" width="10.375" style="94" bestFit="1" customWidth="1"/>
    <col min="3598" max="3598" width="11.75" style="94" customWidth="1"/>
    <col min="3599" max="3599" width="10.375" style="94" bestFit="1" customWidth="1"/>
    <col min="3600" max="3600" width="10.25" style="94" bestFit="1" customWidth="1"/>
    <col min="3601" max="3601" width="11.75" style="94" customWidth="1"/>
    <col min="3602" max="3841" width="9" style="94"/>
    <col min="3842" max="3842" width="4.625" style="94" customWidth="1"/>
    <col min="3843" max="3843" width="27.375" style="94" bestFit="1" customWidth="1"/>
    <col min="3844" max="3844" width="10.25" style="94" bestFit="1" customWidth="1"/>
    <col min="3845" max="3845" width="10.75" style="94" customWidth="1"/>
    <col min="3846" max="3846" width="11.75" style="94" customWidth="1"/>
    <col min="3847" max="3847" width="10" style="94" bestFit="1" customWidth="1"/>
    <col min="3848" max="3848" width="9" style="94" customWidth="1"/>
    <col min="3849" max="3849" width="9.25" style="94" customWidth="1"/>
    <col min="3850" max="3850" width="11.75" style="94" customWidth="1"/>
    <col min="3851" max="3851" width="10.875" style="94" bestFit="1" customWidth="1"/>
    <col min="3852" max="3853" width="10.375" style="94" bestFit="1" customWidth="1"/>
    <col min="3854" max="3854" width="11.75" style="94" customWidth="1"/>
    <col min="3855" max="3855" width="10.375" style="94" bestFit="1" customWidth="1"/>
    <col min="3856" max="3856" width="10.25" style="94" bestFit="1" customWidth="1"/>
    <col min="3857" max="3857" width="11.75" style="94" customWidth="1"/>
    <col min="3858" max="4097" width="9" style="94"/>
    <col min="4098" max="4098" width="4.625" style="94" customWidth="1"/>
    <col min="4099" max="4099" width="27.375" style="94" bestFit="1" customWidth="1"/>
    <col min="4100" max="4100" width="10.25" style="94" bestFit="1" customWidth="1"/>
    <col min="4101" max="4101" width="10.75" style="94" customWidth="1"/>
    <col min="4102" max="4102" width="11.75" style="94" customWidth="1"/>
    <col min="4103" max="4103" width="10" style="94" bestFit="1" customWidth="1"/>
    <col min="4104" max="4104" width="9" style="94" customWidth="1"/>
    <col min="4105" max="4105" width="9.25" style="94" customWidth="1"/>
    <col min="4106" max="4106" width="11.75" style="94" customWidth="1"/>
    <col min="4107" max="4107" width="10.875" style="94" bestFit="1" customWidth="1"/>
    <col min="4108" max="4109" width="10.375" style="94" bestFit="1" customWidth="1"/>
    <col min="4110" max="4110" width="11.75" style="94" customWidth="1"/>
    <col min="4111" max="4111" width="10.375" style="94" bestFit="1" customWidth="1"/>
    <col min="4112" max="4112" width="10.25" style="94" bestFit="1" customWidth="1"/>
    <col min="4113" max="4113" width="11.75" style="94" customWidth="1"/>
    <col min="4114" max="4353" width="9" style="94"/>
    <col min="4354" max="4354" width="4.625" style="94" customWidth="1"/>
    <col min="4355" max="4355" width="27.375" style="94" bestFit="1" customWidth="1"/>
    <col min="4356" max="4356" width="10.25" style="94" bestFit="1" customWidth="1"/>
    <col min="4357" max="4357" width="10.75" style="94" customWidth="1"/>
    <col min="4358" max="4358" width="11.75" style="94" customWidth="1"/>
    <col min="4359" max="4359" width="10" style="94" bestFit="1" customWidth="1"/>
    <col min="4360" max="4360" width="9" style="94" customWidth="1"/>
    <col min="4361" max="4361" width="9.25" style="94" customWidth="1"/>
    <col min="4362" max="4362" width="11.75" style="94" customWidth="1"/>
    <col min="4363" max="4363" width="10.875" style="94" bestFit="1" customWidth="1"/>
    <col min="4364" max="4365" width="10.375" style="94" bestFit="1" customWidth="1"/>
    <col min="4366" max="4366" width="11.75" style="94" customWidth="1"/>
    <col min="4367" max="4367" width="10.375" style="94" bestFit="1" customWidth="1"/>
    <col min="4368" max="4368" width="10.25" style="94" bestFit="1" customWidth="1"/>
    <col min="4369" max="4369" width="11.75" style="94" customWidth="1"/>
    <col min="4370" max="4609" width="9" style="94"/>
    <col min="4610" max="4610" width="4.625" style="94" customWidth="1"/>
    <col min="4611" max="4611" width="27.375" style="94" bestFit="1" customWidth="1"/>
    <col min="4612" max="4612" width="10.25" style="94" bestFit="1" customWidth="1"/>
    <col min="4613" max="4613" width="10.75" style="94" customWidth="1"/>
    <col min="4614" max="4614" width="11.75" style="94" customWidth="1"/>
    <col min="4615" max="4615" width="10" style="94" bestFit="1" customWidth="1"/>
    <col min="4616" max="4616" width="9" style="94" customWidth="1"/>
    <col min="4617" max="4617" width="9.25" style="94" customWidth="1"/>
    <col min="4618" max="4618" width="11.75" style="94" customWidth="1"/>
    <col min="4619" max="4619" width="10.875" style="94" bestFit="1" customWidth="1"/>
    <col min="4620" max="4621" width="10.375" style="94" bestFit="1" customWidth="1"/>
    <col min="4622" max="4622" width="11.75" style="94" customWidth="1"/>
    <col min="4623" max="4623" width="10.375" style="94" bestFit="1" customWidth="1"/>
    <col min="4624" max="4624" width="10.25" style="94" bestFit="1" customWidth="1"/>
    <col min="4625" max="4625" width="11.75" style="94" customWidth="1"/>
    <col min="4626" max="4865" width="9" style="94"/>
    <col min="4866" max="4866" width="4.625" style="94" customWidth="1"/>
    <col min="4867" max="4867" width="27.375" style="94" bestFit="1" customWidth="1"/>
    <col min="4868" max="4868" width="10.25" style="94" bestFit="1" customWidth="1"/>
    <col min="4869" max="4869" width="10.75" style="94" customWidth="1"/>
    <col min="4870" max="4870" width="11.75" style="94" customWidth="1"/>
    <col min="4871" max="4871" width="10" style="94" bestFit="1" customWidth="1"/>
    <col min="4872" max="4872" width="9" style="94" customWidth="1"/>
    <col min="4873" max="4873" width="9.25" style="94" customWidth="1"/>
    <col min="4874" max="4874" width="11.75" style="94" customWidth="1"/>
    <col min="4875" max="4875" width="10.875" style="94" bestFit="1" customWidth="1"/>
    <col min="4876" max="4877" width="10.375" style="94" bestFit="1" customWidth="1"/>
    <col min="4878" max="4878" width="11.75" style="94" customWidth="1"/>
    <col min="4879" max="4879" width="10.375" style="94" bestFit="1" customWidth="1"/>
    <col min="4880" max="4880" width="10.25" style="94" bestFit="1" customWidth="1"/>
    <col min="4881" max="4881" width="11.75" style="94" customWidth="1"/>
    <col min="4882" max="5121" width="9" style="94"/>
    <col min="5122" max="5122" width="4.625" style="94" customWidth="1"/>
    <col min="5123" max="5123" width="27.375" style="94" bestFit="1" customWidth="1"/>
    <col min="5124" max="5124" width="10.25" style="94" bestFit="1" customWidth="1"/>
    <col min="5125" max="5125" width="10.75" style="94" customWidth="1"/>
    <col min="5126" max="5126" width="11.75" style="94" customWidth="1"/>
    <col min="5127" max="5127" width="10" style="94" bestFit="1" customWidth="1"/>
    <col min="5128" max="5128" width="9" style="94" customWidth="1"/>
    <col min="5129" max="5129" width="9.25" style="94" customWidth="1"/>
    <col min="5130" max="5130" width="11.75" style="94" customWidth="1"/>
    <col min="5131" max="5131" width="10.875" style="94" bestFit="1" customWidth="1"/>
    <col min="5132" max="5133" width="10.375" style="94" bestFit="1" customWidth="1"/>
    <col min="5134" max="5134" width="11.75" style="94" customWidth="1"/>
    <col min="5135" max="5135" width="10.375" style="94" bestFit="1" customWidth="1"/>
    <col min="5136" max="5136" width="10.25" style="94" bestFit="1" customWidth="1"/>
    <col min="5137" max="5137" width="11.75" style="94" customWidth="1"/>
    <col min="5138" max="5377" width="9" style="94"/>
    <col min="5378" max="5378" width="4.625" style="94" customWidth="1"/>
    <col min="5379" max="5379" width="27.375" style="94" bestFit="1" customWidth="1"/>
    <col min="5380" max="5380" width="10.25" style="94" bestFit="1" customWidth="1"/>
    <col min="5381" max="5381" width="10.75" style="94" customWidth="1"/>
    <col min="5382" max="5382" width="11.75" style="94" customWidth="1"/>
    <col min="5383" max="5383" width="10" style="94" bestFit="1" customWidth="1"/>
    <col min="5384" max="5384" width="9" style="94" customWidth="1"/>
    <col min="5385" max="5385" width="9.25" style="94" customWidth="1"/>
    <col min="5386" max="5386" width="11.75" style="94" customWidth="1"/>
    <col min="5387" max="5387" width="10.875" style="94" bestFit="1" customWidth="1"/>
    <col min="5388" max="5389" width="10.375" style="94" bestFit="1" customWidth="1"/>
    <col min="5390" max="5390" width="11.75" style="94" customWidth="1"/>
    <col min="5391" max="5391" width="10.375" style="94" bestFit="1" customWidth="1"/>
    <col min="5392" max="5392" width="10.25" style="94" bestFit="1" customWidth="1"/>
    <col min="5393" max="5393" width="11.75" style="94" customWidth="1"/>
    <col min="5394" max="5633" width="9" style="94"/>
    <col min="5634" max="5634" width="4.625" style="94" customWidth="1"/>
    <col min="5635" max="5635" width="27.375" style="94" bestFit="1" customWidth="1"/>
    <col min="5636" max="5636" width="10.25" style="94" bestFit="1" customWidth="1"/>
    <col min="5637" max="5637" width="10.75" style="94" customWidth="1"/>
    <col min="5638" max="5638" width="11.75" style="94" customWidth="1"/>
    <col min="5639" max="5639" width="10" style="94" bestFit="1" customWidth="1"/>
    <col min="5640" max="5640" width="9" style="94" customWidth="1"/>
    <col min="5641" max="5641" width="9.25" style="94" customWidth="1"/>
    <col min="5642" max="5642" width="11.75" style="94" customWidth="1"/>
    <col min="5643" max="5643" width="10.875" style="94" bestFit="1" customWidth="1"/>
    <col min="5644" max="5645" width="10.375" style="94" bestFit="1" customWidth="1"/>
    <col min="5646" max="5646" width="11.75" style="94" customWidth="1"/>
    <col min="5647" max="5647" width="10.375" style="94" bestFit="1" customWidth="1"/>
    <col min="5648" max="5648" width="10.25" style="94" bestFit="1" customWidth="1"/>
    <col min="5649" max="5649" width="11.75" style="94" customWidth="1"/>
    <col min="5650" max="5889" width="9" style="94"/>
    <col min="5890" max="5890" width="4.625" style="94" customWidth="1"/>
    <col min="5891" max="5891" width="27.375" style="94" bestFit="1" customWidth="1"/>
    <col min="5892" max="5892" width="10.25" style="94" bestFit="1" customWidth="1"/>
    <col min="5893" max="5893" width="10.75" style="94" customWidth="1"/>
    <col min="5894" max="5894" width="11.75" style="94" customWidth="1"/>
    <col min="5895" max="5895" width="10" style="94" bestFit="1" customWidth="1"/>
    <col min="5896" max="5896" width="9" style="94" customWidth="1"/>
    <col min="5897" max="5897" width="9.25" style="94" customWidth="1"/>
    <col min="5898" max="5898" width="11.75" style="94" customWidth="1"/>
    <col min="5899" max="5899" width="10.875" style="94" bestFit="1" customWidth="1"/>
    <col min="5900" max="5901" width="10.375" style="94" bestFit="1" customWidth="1"/>
    <col min="5902" max="5902" width="11.75" style="94" customWidth="1"/>
    <col min="5903" max="5903" width="10.375" style="94" bestFit="1" customWidth="1"/>
    <col min="5904" max="5904" width="10.25" style="94" bestFit="1" customWidth="1"/>
    <col min="5905" max="5905" width="11.75" style="94" customWidth="1"/>
    <col min="5906" max="6145" width="9" style="94"/>
    <col min="6146" max="6146" width="4.625" style="94" customWidth="1"/>
    <col min="6147" max="6147" width="27.375" style="94" bestFit="1" customWidth="1"/>
    <col min="6148" max="6148" width="10.25" style="94" bestFit="1" customWidth="1"/>
    <col min="6149" max="6149" width="10.75" style="94" customWidth="1"/>
    <col min="6150" max="6150" width="11.75" style="94" customWidth="1"/>
    <col min="6151" max="6151" width="10" style="94" bestFit="1" customWidth="1"/>
    <col min="6152" max="6152" width="9" style="94" customWidth="1"/>
    <col min="6153" max="6153" width="9.25" style="94" customWidth="1"/>
    <col min="6154" max="6154" width="11.75" style="94" customWidth="1"/>
    <col min="6155" max="6155" width="10.875" style="94" bestFit="1" customWidth="1"/>
    <col min="6156" max="6157" width="10.375" style="94" bestFit="1" customWidth="1"/>
    <col min="6158" max="6158" width="11.75" style="94" customWidth="1"/>
    <col min="6159" max="6159" width="10.375" style="94" bestFit="1" customWidth="1"/>
    <col min="6160" max="6160" width="10.25" style="94" bestFit="1" customWidth="1"/>
    <col min="6161" max="6161" width="11.75" style="94" customWidth="1"/>
    <col min="6162" max="6401" width="9" style="94"/>
    <col min="6402" max="6402" width="4.625" style="94" customWidth="1"/>
    <col min="6403" max="6403" width="27.375" style="94" bestFit="1" customWidth="1"/>
    <col min="6404" max="6404" width="10.25" style="94" bestFit="1" customWidth="1"/>
    <col min="6405" max="6405" width="10.75" style="94" customWidth="1"/>
    <col min="6406" max="6406" width="11.75" style="94" customWidth="1"/>
    <col min="6407" max="6407" width="10" style="94" bestFit="1" customWidth="1"/>
    <col min="6408" max="6408" width="9" style="94" customWidth="1"/>
    <col min="6409" max="6409" width="9.25" style="94" customWidth="1"/>
    <col min="6410" max="6410" width="11.75" style="94" customWidth="1"/>
    <col min="6411" max="6411" width="10.875" style="94" bestFit="1" customWidth="1"/>
    <col min="6412" max="6413" width="10.375" style="94" bestFit="1" customWidth="1"/>
    <col min="6414" max="6414" width="11.75" style="94" customWidth="1"/>
    <col min="6415" max="6415" width="10.375" style="94" bestFit="1" customWidth="1"/>
    <col min="6416" max="6416" width="10.25" style="94" bestFit="1" customWidth="1"/>
    <col min="6417" max="6417" width="11.75" style="94" customWidth="1"/>
    <col min="6418" max="6657" width="9" style="94"/>
    <col min="6658" max="6658" width="4.625" style="94" customWidth="1"/>
    <col min="6659" max="6659" width="27.375" style="94" bestFit="1" customWidth="1"/>
    <col min="6660" max="6660" width="10.25" style="94" bestFit="1" customWidth="1"/>
    <col min="6661" max="6661" width="10.75" style="94" customWidth="1"/>
    <col min="6662" max="6662" width="11.75" style="94" customWidth="1"/>
    <col min="6663" max="6663" width="10" style="94" bestFit="1" customWidth="1"/>
    <col min="6664" max="6664" width="9" style="94" customWidth="1"/>
    <col min="6665" max="6665" width="9.25" style="94" customWidth="1"/>
    <col min="6666" max="6666" width="11.75" style="94" customWidth="1"/>
    <col min="6667" max="6667" width="10.875" style="94" bestFit="1" customWidth="1"/>
    <col min="6668" max="6669" width="10.375" style="94" bestFit="1" customWidth="1"/>
    <col min="6670" max="6670" width="11.75" style="94" customWidth="1"/>
    <col min="6671" max="6671" width="10.375" style="94" bestFit="1" customWidth="1"/>
    <col min="6672" max="6672" width="10.25" style="94" bestFit="1" customWidth="1"/>
    <col min="6673" max="6673" width="11.75" style="94" customWidth="1"/>
    <col min="6674" max="6913" width="9" style="94"/>
    <col min="6914" max="6914" width="4.625" style="94" customWidth="1"/>
    <col min="6915" max="6915" width="27.375" style="94" bestFit="1" customWidth="1"/>
    <col min="6916" max="6916" width="10.25" style="94" bestFit="1" customWidth="1"/>
    <col min="6917" max="6917" width="10.75" style="94" customWidth="1"/>
    <col min="6918" max="6918" width="11.75" style="94" customWidth="1"/>
    <col min="6919" max="6919" width="10" style="94" bestFit="1" customWidth="1"/>
    <col min="6920" max="6920" width="9" style="94" customWidth="1"/>
    <col min="6921" max="6921" width="9.25" style="94" customWidth="1"/>
    <col min="6922" max="6922" width="11.75" style="94" customWidth="1"/>
    <col min="6923" max="6923" width="10.875" style="94" bestFit="1" customWidth="1"/>
    <col min="6924" max="6925" width="10.375" style="94" bestFit="1" customWidth="1"/>
    <col min="6926" max="6926" width="11.75" style="94" customWidth="1"/>
    <col min="6927" max="6927" width="10.375" style="94" bestFit="1" customWidth="1"/>
    <col min="6928" max="6928" width="10.25" style="94" bestFit="1" customWidth="1"/>
    <col min="6929" max="6929" width="11.75" style="94" customWidth="1"/>
    <col min="6930" max="7169" width="9" style="94"/>
    <col min="7170" max="7170" width="4.625" style="94" customWidth="1"/>
    <col min="7171" max="7171" width="27.375" style="94" bestFit="1" customWidth="1"/>
    <col min="7172" max="7172" width="10.25" style="94" bestFit="1" customWidth="1"/>
    <col min="7173" max="7173" width="10.75" style="94" customWidth="1"/>
    <col min="7174" max="7174" width="11.75" style="94" customWidth="1"/>
    <col min="7175" max="7175" width="10" style="94" bestFit="1" customWidth="1"/>
    <col min="7176" max="7176" width="9" style="94" customWidth="1"/>
    <col min="7177" max="7177" width="9.25" style="94" customWidth="1"/>
    <col min="7178" max="7178" width="11.75" style="94" customWidth="1"/>
    <col min="7179" max="7179" width="10.875" style="94" bestFit="1" customWidth="1"/>
    <col min="7180" max="7181" width="10.375" style="94" bestFit="1" customWidth="1"/>
    <col min="7182" max="7182" width="11.75" style="94" customWidth="1"/>
    <col min="7183" max="7183" width="10.375" style="94" bestFit="1" customWidth="1"/>
    <col min="7184" max="7184" width="10.25" style="94" bestFit="1" customWidth="1"/>
    <col min="7185" max="7185" width="11.75" style="94" customWidth="1"/>
    <col min="7186" max="7425" width="9" style="94"/>
    <col min="7426" max="7426" width="4.625" style="94" customWidth="1"/>
    <col min="7427" max="7427" width="27.375" style="94" bestFit="1" customWidth="1"/>
    <col min="7428" max="7428" width="10.25" style="94" bestFit="1" customWidth="1"/>
    <col min="7429" max="7429" width="10.75" style="94" customWidth="1"/>
    <col min="7430" max="7430" width="11.75" style="94" customWidth="1"/>
    <col min="7431" max="7431" width="10" style="94" bestFit="1" customWidth="1"/>
    <col min="7432" max="7432" width="9" style="94" customWidth="1"/>
    <col min="7433" max="7433" width="9.25" style="94" customWidth="1"/>
    <col min="7434" max="7434" width="11.75" style="94" customWidth="1"/>
    <col min="7435" max="7435" width="10.875" style="94" bestFit="1" customWidth="1"/>
    <col min="7436" max="7437" width="10.375" style="94" bestFit="1" customWidth="1"/>
    <col min="7438" max="7438" width="11.75" style="94" customWidth="1"/>
    <col min="7439" max="7439" width="10.375" style="94" bestFit="1" customWidth="1"/>
    <col min="7440" max="7440" width="10.25" style="94" bestFit="1" customWidth="1"/>
    <col min="7441" max="7441" width="11.75" style="94" customWidth="1"/>
    <col min="7442" max="7681" width="9" style="94"/>
    <col min="7682" max="7682" width="4.625" style="94" customWidth="1"/>
    <col min="7683" max="7683" width="27.375" style="94" bestFit="1" customWidth="1"/>
    <col min="7684" max="7684" width="10.25" style="94" bestFit="1" customWidth="1"/>
    <col min="7685" max="7685" width="10.75" style="94" customWidth="1"/>
    <col min="7686" max="7686" width="11.75" style="94" customWidth="1"/>
    <col min="7687" max="7687" width="10" style="94" bestFit="1" customWidth="1"/>
    <col min="7688" max="7688" width="9" style="94" customWidth="1"/>
    <col min="7689" max="7689" width="9.25" style="94" customWidth="1"/>
    <col min="7690" max="7690" width="11.75" style="94" customWidth="1"/>
    <col min="7691" max="7691" width="10.875" style="94" bestFit="1" customWidth="1"/>
    <col min="7692" max="7693" width="10.375" style="94" bestFit="1" customWidth="1"/>
    <col min="7694" max="7694" width="11.75" style="94" customWidth="1"/>
    <col min="7695" max="7695" width="10.375" style="94" bestFit="1" customWidth="1"/>
    <col min="7696" max="7696" width="10.25" style="94" bestFit="1" customWidth="1"/>
    <col min="7697" max="7697" width="11.75" style="94" customWidth="1"/>
    <col min="7698" max="7937" width="9" style="94"/>
    <col min="7938" max="7938" width="4.625" style="94" customWidth="1"/>
    <col min="7939" max="7939" width="27.375" style="94" bestFit="1" customWidth="1"/>
    <col min="7940" max="7940" width="10.25" style="94" bestFit="1" customWidth="1"/>
    <col min="7941" max="7941" width="10.75" style="94" customWidth="1"/>
    <col min="7942" max="7942" width="11.75" style="94" customWidth="1"/>
    <col min="7943" max="7943" width="10" style="94" bestFit="1" customWidth="1"/>
    <col min="7944" max="7944" width="9" style="94" customWidth="1"/>
    <col min="7945" max="7945" width="9.25" style="94" customWidth="1"/>
    <col min="7946" max="7946" width="11.75" style="94" customWidth="1"/>
    <col min="7947" max="7947" width="10.875" style="94" bestFit="1" customWidth="1"/>
    <col min="7948" max="7949" width="10.375" style="94" bestFit="1" customWidth="1"/>
    <col min="7950" max="7950" width="11.75" style="94" customWidth="1"/>
    <col min="7951" max="7951" width="10.375" style="94" bestFit="1" customWidth="1"/>
    <col min="7952" max="7952" width="10.25" style="94" bestFit="1" customWidth="1"/>
    <col min="7953" max="7953" width="11.75" style="94" customWidth="1"/>
    <col min="7954" max="8193" width="9" style="94"/>
    <col min="8194" max="8194" width="4.625" style="94" customWidth="1"/>
    <col min="8195" max="8195" width="27.375" style="94" bestFit="1" customWidth="1"/>
    <col min="8196" max="8196" width="10.25" style="94" bestFit="1" customWidth="1"/>
    <col min="8197" max="8197" width="10.75" style="94" customWidth="1"/>
    <col min="8198" max="8198" width="11.75" style="94" customWidth="1"/>
    <col min="8199" max="8199" width="10" style="94" bestFit="1" customWidth="1"/>
    <col min="8200" max="8200" width="9" style="94" customWidth="1"/>
    <col min="8201" max="8201" width="9.25" style="94" customWidth="1"/>
    <col min="8202" max="8202" width="11.75" style="94" customWidth="1"/>
    <col min="8203" max="8203" width="10.875" style="94" bestFit="1" customWidth="1"/>
    <col min="8204" max="8205" width="10.375" style="94" bestFit="1" customWidth="1"/>
    <col min="8206" max="8206" width="11.75" style="94" customWidth="1"/>
    <col min="8207" max="8207" width="10.375" style="94" bestFit="1" customWidth="1"/>
    <col min="8208" max="8208" width="10.25" style="94" bestFit="1" customWidth="1"/>
    <col min="8209" max="8209" width="11.75" style="94" customWidth="1"/>
    <col min="8210" max="8449" width="9" style="94"/>
    <col min="8450" max="8450" width="4.625" style="94" customWidth="1"/>
    <col min="8451" max="8451" width="27.375" style="94" bestFit="1" customWidth="1"/>
    <col min="8452" max="8452" width="10.25" style="94" bestFit="1" customWidth="1"/>
    <col min="8453" max="8453" width="10.75" style="94" customWidth="1"/>
    <col min="8454" max="8454" width="11.75" style="94" customWidth="1"/>
    <col min="8455" max="8455" width="10" style="94" bestFit="1" customWidth="1"/>
    <col min="8456" max="8456" width="9" style="94" customWidth="1"/>
    <col min="8457" max="8457" width="9.25" style="94" customWidth="1"/>
    <col min="8458" max="8458" width="11.75" style="94" customWidth="1"/>
    <col min="8459" max="8459" width="10.875" style="94" bestFit="1" customWidth="1"/>
    <col min="8460" max="8461" width="10.375" style="94" bestFit="1" customWidth="1"/>
    <col min="8462" max="8462" width="11.75" style="94" customWidth="1"/>
    <col min="8463" max="8463" width="10.375" style="94" bestFit="1" customWidth="1"/>
    <col min="8464" max="8464" width="10.25" style="94" bestFit="1" customWidth="1"/>
    <col min="8465" max="8465" width="11.75" style="94" customWidth="1"/>
    <col min="8466" max="8705" width="9" style="94"/>
    <col min="8706" max="8706" width="4.625" style="94" customWidth="1"/>
    <col min="8707" max="8707" width="27.375" style="94" bestFit="1" customWidth="1"/>
    <col min="8708" max="8708" width="10.25" style="94" bestFit="1" customWidth="1"/>
    <col min="8709" max="8709" width="10.75" style="94" customWidth="1"/>
    <col min="8710" max="8710" width="11.75" style="94" customWidth="1"/>
    <col min="8711" max="8711" width="10" style="94" bestFit="1" customWidth="1"/>
    <col min="8712" max="8712" width="9" style="94" customWidth="1"/>
    <col min="8713" max="8713" width="9.25" style="94" customWidth="1"/>
    <col min="8714" max="8714" width="11.75" style="94" customWidth="1"/>
    <col min="8715" max="8715" width="10.875" style="94" bestFit="1" customWidth="1"/>
    <col min="8716" max="8717" width="10.375" style="94" bestFit="1" customWidth="1"/>
    <col min="8718" max="8718" width="11.75" style="94" customWidth="1"/>
    <col min="8719" max="8719" width="10.375" style="94" bestFit="1" customWidth="1"/>
    <col min="8720" max="8720" width="10.25" style="94" bestFit="1" customWidth="1"/>
    <col min="8721" max="8721" width="11.75" style="94" customWidth="1"/>
    <col min="8722" max="8961" width="9" style="94"/>
    <col min="8962" max="8962" width="4.625" style="94" customWidth="1"/>
    <col min="8963" max="8963" width="27.375" style="94" bestFit="1" customWidth="1"/>
    <col min="8964" max="8964" width="10.25" style="94" bestFit="1" customWidth="1"/>
    <col min="8965" max="8965" width="10.75" style="94" customWidth="1"/>
    <col min="8966" max="8966" width="11.75" style="94" customWidth="1"/>
    <col min="8967" max="8967" width="10" style="94" bestFit="1" customWidth="1"/>
    <col min="8968" max="8968" width="9" style="94" customWidth="1"/>
    <col min="8969" max="8969" width="9.25" style="94" customWidth="1"/>
    <col min="8970" max="8970" width="11.75" style="94" customWidth="1"/>
    <col min="8971" max="8971" width="10.875" style="94" bestFit="1" customWidth="1"/>
    <col min="8972" max="8973" width="10.375" style="94" bestFit="1" customWidth="1"/>
    <col min="8974" max="8974" width="11.75" style="94" customWidth="1"/>
    <col min="8975" max="8975" width="10.375" style="94" bestFit="1" customWidth="1"/>
    <col min="8976" max="8976" width="10.25" style="94" bestFit="1" customWidth="1"/>
    <col min="8977" max="8977" width="11.75" style="94" customWidth="1"/>
    <col min="8978" max="9217" width="9" style="94"/>
    <col min="9218" max="9218" width="4.625" style="94" customWidth="1"/>
    <col min="9219" max="9219" width="27.375" style="94" bestFit="1" customWidth="1"/>
    <col min="9220" max="9220" width="10.25" style="94" bestFit="1" customWidth="1"/>
    <col min="9221" max="9221" width="10.75" style="94" customWidth="1"/>
    <col min="9222" max="9222" width="11.75" style="94" customWidth="1"/>
    <col min="9223" max="9223" width="10" style="94" bestFit="1" customWidth="1"/>
    <col min="9224" max="9224" width="9" style="94" customWidth="1"/>
    <col min="9225" max="9225" width="9.25" style="94" customWidth="1"/>
    <col min="9226" max="9226" width="11.75" style="94" customWidth="1"/>
    <col min="9227" max="9227" width="10.875" style="94" bestFit="1" customWidth="1"/>
    <col min="9228" max="9229" width="10.375" style="94" bestFit="1" customWidth="1"/>
    <col min="9230" max="9230" width="11.75" style="94" customWidth="1"/>
    <col min="9231" max="9231" width="10.375" style="94" bestFit="1" customWidth="1"/>
    <col min="9232" max="9232" width="10.25" style="94" bestFit="1" customWidth="1"/>
    <col min="9233" max="9233" width="11.75" style="94" customWidth="1"/>
    <col min="9234" max="9473" width="9" style="94"/>
    <col min="9474" max="9474" width="4.625" style="94" customWidth="1"/>
    <col min="9475" max="9475" width="27.375" style="94" bestFit="1" customWidth="1"/>
    <col min="9476" max="9476" width="10.25" style="94" bestFit="1" customWidth="1"/>
    <col min="9477" max="9477" width="10.75" style="94" customWidth="1"/>
    <col min="9478" max="9478" width="11.75" style="94" customWidth="1"/>
    <col min="9479" max="9479" width="10" style="94" bestFit="1" customWidth="1"/>
    <col min="9480" max="9480" width="9" style="94" customWidth="1"/>
    <col min="9481" max="9481" width="9.25" style="94" customWidth="1"/>
    <col min="9482" max="9482" width="11.75" style="94" customWidth="1"/>
    <col min="9483" max="9483" width="10.875" style="94" bestFit="1" customWidth="1"/>
    <col min="9484" max="9485" width="10.375" style="94" bestFit="1" customWidth="1"/>
    <col min="9486" max="9486" width="11.75" style="94" customWidth="1"/>
    <col min="9487" max="9487" width="10.375" style="94" bestFit="1" customWidth="1"/>
    <col min="9488" max="9488" width="10.25" style="94" bestFit="1" customWidth="1"/>
    <col min="9489" max="9489" width="11.75" style="94" customWidth="1"/>
    <col min="9490" max="9729" width="9" style="94"/>
    <col min="9730" max="9730" width="4.625" style="94" customWidth="1"/>
    <col min="9731" max="9731" width="27.375" style="94" bestFit="1" customWidth="1"/>
    <col min="9732" max="9732" width="10.25" style="94" bestFit="1" customWidth="1"/>
    <col min="9733" max="9733" width="10.75" style="94" customWidth="1"/>
    <col min="9734" max="9734" width="11.75" style="94" customWidth="1"/>
    <col min="9735" max="9735" width="10" style="94" bestFit="1" customWidth="1"/>
    <col min="9736" max="9736" width="9" style="94" customWidth="1"/>
    <col min="9737" max="9737" width="9.25" style="94" customWidth="1"/>
    <col min="9738" max="9738" width="11.75" style="94" customWidth="1"/>
    <col min="9739" max="9739" width="10.875" style="94" bestFit="1" customWidth="1"/>
    <col min="9740" max="9741" width="10.375" style="94" bestFit="1" customWidth="1"/>
    <col min="9742" max="9742" width="11.75" style="94" customWidth="1"/>
    <col min="9743" max="9743" width="10.375" style="94" bestFit="1" customWidth="1"/>
    <col min="9744" max="9744" width="10.25" style="94" bestFit="1" customWidth="1"/>
    <col min="9745" max="9745" width="11.75" style="94" customWidth="1"/>
    <col min="9746" max="9985" width="9" style="94"/>
    <col min="9986" max="9986" width="4.625" style="94" customWidth="1"/>
    <col min="9987" max="9987" width="27.375" style="94" bestFit="1" customWidth="1"/>
    <col min="9988" max="9988" width="10.25" style="94" bestFit="1" customWidth="1"/>
    <col min="9989" max="9989" width="10.75" style="94" customWidth="1"/>
    <col min="9990" max="9990" width="11.75" style="94" customWidth="1"/>
    <col min="9991" max="9991" width="10" style="94" bestFit="1" customWidth="1"/>
    <col min="9992" max="9992" width="9" style="94" customWidth="1"/>
    <col min="9993" max="9993" width="9.25" style="94" customWidth="1"/>
    <col min="9994" max="9994" width="11.75" style="94" customWidth="1"/>
    <col min="9995" max="9995" width="10.875" style="94" bestFit="1" customWidth="1"/>
    <col min="9996" max="9997" width="10.375" style="94" bestFit="1" customWidth="1"/>
    <col min="9998" max="9998" width="11.75" style="94" customWidth="1"/>
    <col min="9999" max="9999" width="10.375" style="94" bestFit="1" customWidth="1"/>
    <col min="10000" max="10000" width="10.25" style="94" bestFit="1" customWidth="1"/>
    <col min="10001" max="10001" width="11.75" style="94" customWidth="1"/>
    <col min="10002" max="10241" width="9" style="94"/>
    <col min="10242" max="10242" width="4.625" style="94" customWidth="1"/>
    <col min="10243" max="10243" width="27.375" style="94" bestFit="1" customWidth="1"/>
    <col min="10244" max="10244" width="10.25" style="94" bestFit="1" customWidth="1"/>
    <col min="10245" max="10245" width="10.75" style="94" customWidth="1"/>
    <col min="10246" max="10246" width="11.75" style="94" customWidth="1"/>
    <col min="10247" max="10247" width="10" style="94" bestFit="1" customWidth="1"/>
    <col min="10248" max="10248" width="9" style="94" customWidth="1"/>
    <col min="10249" max="10249" width="9.25" style="94" customWidth="1"/>
    <col min="10250" max="10250" width="11.75" style="94" customWidth="1"/>
    <col min="10251" max="10251" width="10.875" style="94" bestFit="1" customWidth="1"/>
    <col min="10252" max="10253" width="10.375" style="94" bestFit="1" customWidth="1"/>
    <col min="10254" max="10254" width="11.75" style="94" customWidth="1"/>
    <col min="10255" max="10255" width="10.375" style="94" bestFit="1" customWidth="1"/>
    <col min="10256" max="10256" width="10.25" style="94" bestFit="1" customWidth="1"/>
    <col min="10257" max="10257" width="11.75" style="94" customWidth="1"/>
    <col min="10258" max="10497" width="9" style="94"/>
    <col min="10498" max="10498" width="4.625" style="94" customWidth="1"/>
    <col min="10499" max="10499" width="27.375" style="94" bestFit="1" customWidth="1"/>
    <col min="10500" max="10500" width="10.25" style="94" bestFit="1" customWidth="1"/>
    <col min="10501" max="10501" width="10.75" style="94" customWidth="1"/>
    <col min="10502" max="10502" width="11.75" style="94" customWidth="1"/>
    <col min="10503" max="10503" width="10" style="94" bestFit="1" customWidth="1"/>
    <col min="10504" max="10504" width="9" style="94" customWidth="1"/>
    <col min="10505" max="10505" width="9.25" style="94" customWidth="1"/>
    <col min="10506" max="10506" width="11.75" style="94" customWidth="1"/>
    <col min="10507" max="10507" width="10.875" style="94" bestFit="1" customWidth="1"/>
    <col min="10508" max="10509" width="10.375" style="94" bestFit="1" customWidth="1"/>
    <col min="10510" max="10510" width="11.75" style="94" customWidth="1"/>
    <col min="10511" max="10511" width="10.375" style="94" bestFit="1" customWidth="1"/>
    <col min="10512" max="10512" width="10.25" style="94" bestFit="1" customWidth="1"/>
    <col min="10513" max="10513" width="11.75" style="94" customWidth="1"/>
    <col min="10514" max="10753" width="9" style="94"/>
    <col min="10754" max="10754" width="4.625" style="94" customWidth="1"/>
    <col min="10755" max="10755" width="27.375" style="94" bestFit="1" customWidth="1"/>
    <col min="10756" max="10756" width="10.25" style="94" bestFit="1" customWidth="1"/>
    <col min="10757" max="10757" width="10.75" style="94" customWidth="1"/>
    <col min="10758" max="10758" width="11.75" style="94" customWidth="1"/>
    <col min="10759" max="10759" width="10" style="94" bestFit="1" customWidth="1"/>
    <col min="10760" max="10760" width="9" style="94" customWidth="1"/>
    <col min="10761" max="10761" width="9.25" style="94" customWidth="1"/>
    <col min="10762" max="10762" width="11.75" style="94" customWidth="1"/>
    <col min="10763" max="10763" width="10.875" style="94" bestFit="1" customWidth="1"/>
    <col min="10764" max="10765" width="10.375" style="94" bestFit="1" customWidth="1"/>
    <col min="10766" max="10766" width="11.75" style="94" customWidth="1"/>
    <col min="10767" max="10767" width="10.375" style="94" bestFit="1" customWidth="1"/>
    <col min="10768" max="10768" width="10.25" style="94" bestFit="1" customWidth="1"/>
    <col min="10769" max="10769" width="11.75" style="94" customWidth="1"/>
    <col min="10770" max="11009" width="9" style="94"/>
    <col min="11010" max="11010" width="4.625" style="94" customWidth="1"/>
    <col min="11011" max="11011" width="27.375" style="94" bestFit="1" customWidth="1"/>
    <col min="11012" max="11012" width="10.25" style="94" bestFit="1" customWidth="1"/>
    <col min="11013" max="11013" width="10.75" style="94" customWidth="1"/>
    <col min="11014" max="11014" width="11.75" style="94" customWidth="1"/>
    <col min="11015" max="11015" width="10" style="94" bestFit="1" customWidth="1"/>
    <col min="11016" max="11016" width="9" style="94" customWidth="1"/>
    <col min="11017" max="11017" width="9.25" style="94" customWidth="1"/>
    <col min="11018" max="11018" width="11.75" style="94" customWidth="1"/>
    <col min="11019" max="11019" width="10.875" style="94" bestFit="1" customWidth="1"/>
    <col min="11020" max="11021" width="10.375" style="94" bestFit="1" customWidth="1"/>
    <col min="11022" max="11022" width="11.75" style="94" customWidth="1"/>
    <col min="11023" max="11023" width="10.375" style="94" bestFit="1" customWidth="1"/>
    <col min="11024" max="11024" width="10.25" style="94" bestFit="1" customWidth="1"/>
    <col min="11025" max="11025" width="11.75" style="94" customWidth="1"/>
    <col min="11026" max="11265" width="9" style="94"/>
    <col min="11266" max="11266" width="4.625" style="94" customWidth="1"/>
    <col min="11267" max="11267" width="27.375" style="94" bestFit="1" customWidth="1"/>
    <col min="11268" max="11268" width="10.25" style="94" bestFit="1" customWidth="1"/>
    <col min="11269" max="11269" width="10.75" style="94" customWidth="1"/>
    <col min="11270" max="11270" width="11.75" style="94" customWidth="1"/>
    <col min="11271" max="11271" width="10" style="94" bestFit="1" customWidth="1"/>
    <col min="11272" max="11272" width="9" style="94" customWidth="1"/>
    <col min="11273" max="11273" width="9.25" style="94" customWidth="1"/>
    <col min="11274" max="11274" width="11.75" style="94" customWidth="1"/>
    <col min="11275" max="11275" width="10.875" style="94" bestFit="1" customWidth="1"/>
    <col min="11276" max="11277" width="10.375" style="94" bestFit="1" customWidth="1"/>
    <col min="11278" max="11278" width="11.75" style="94" customWidth="1"/>
    <col min="11279" max="11279" width="10.375" style="94" bestFit="1" customWidth="1"/>
    <col min="11280" max="11280" width="10.25" style="94" bestFit="1" customWidth="1"/>
    <col min="11281" max="11281" width="11.75" style="94" customWidth="1"/>
    <col min="11282" max="11521" width="9" style="94"/>
    <col min="11522" max="11522" width="4.625" style="94" customWidth="1"/>
    <col min="11523" max="11523" width="27.375" style="94" bestFit="1" customWidth="1"/>
    <col min="11524" max="11524" width="10.25" style="94" bestFit="1" customWidth="1"/>
    <col min="11525" max="11525" width="10.75" style="94" customWidth="1"/>
    <col min="11526" max="11526" width="11.75" style="94" customWidth="1"/>
    <col min="11527" max="11527" width="10" style="94" bestFit="1" customWidth="1"/>
    <col min="11528" max="11528" width="9" style="94" customWidth="1"/>
    <col min="11529" max="11529" width="9.25" style="94" customWidth="1"/>
    <col min="11530" max="11530" width="11.75" style="94" customWidth="1"/>
    <col min="11531" max="11531" width="10.875" style="94" bestFit="1" customWidth="1"/>
    <col min="11532" max="11533" width="10.375" style="94" bestFit="1" customWidth="1"/>
    <col min="11534" max="11534" width="11.75" style="94" customWidth="1"/>
    <col min="11535" max="11535" width="10.375" style="94" bestFit="1" customWidth="1"/>
    <col min="11536" max="11536" width="10.25" style="94" bestFit="1" customWidth="1"/>
    <col min="11537" max="11537" width="11.75" style="94" customWidth="1"/>
    <col min="11538" max="11777" width="9" style="94"/>
    <col min="11778" max="11778" width="4.625" style="94" customWidth="1"/>
    <col min="11779" max="11779" width="27.375" style="94" bestFit="1" customWidth="1"/>
    <col min="11780" max="11780" width="10.25" style="94" bestFit="1" customWidth="1"/>
    <col min="11781" max="11781" width="10.75" style="94" customWidth="1"/>
    <col min="11782" max="11782" width="11.75" style="94" customWidth="1"/>
    <col min="11783" max="11783" width="10" style="94" bestFit="1" customWidth="1"/>
    <col min="11784" max="11784" width="9" style="94" customWidth="1"/>
    <col min="11785" max="11785" width="9.25" style="94" customWidth="1"/>
    <col min="11786" max="11786" width="11.75" style="94" customWidth="1"/>
    <col min="11787" max="11787" width="10.875" style="94" bestFit="1" customWidth="1"/>
    <col min="11788" max="11789" width="10.375" style="94" bestFit="1" customWidth="1"/>
    <col min="11790" max="11790" width="11.75" style="94" customWidth="1"/>
    <col min="11791" max="11791" width="10.375" style="94" bestFit="1" customWidth="1"/>
    <col min="11792" max="11792" width="10.25" style="94" bestFit="1" customWidth="1"/>
    <col min="11793" max="11793" width="11.75" style="94" customWidth="1"/>
    <col min="11794" max="12033" width="9" style="94"/>
    <col min="12034" max="12034" width="4.625" style="94" customWidth="1"/>
    <col min="12035" max="12035" width="27.375" style="94" bestFit="1" customWidth="1"/>
    <col min="12036" max="12036" width="10.25" style="94" bestFit="1" customWidth="1"/>
    <col min="12037" max="12037" width="10.75" style="94" customWidth="1"/>
    <col min="12038" max="12038" width="11.75" style="94" customWidth="1"/>
    <col min="12039" max="12039" width="10" style="94" bestFit="1" customWidth="1"/>
    <col min="12040" max="12040" width="9" style="94" customWidth="1"/>
    <col min="12041" max="12041" width="9.25" style="94" customWidth="1"/>
    <col min="12042" max="12042" width="11.75" style="94" customWidth="1"/>
    <col min="12043" max="12043" width="10.875" style="94" bestFit="1" customWidth="1"/>
    <col min="12044" max="12045" width="10.375" style="94" bestFit="1" customWidth="1"/>
    <col min="12046" max="12046" width="11.75" style="94" customWidth="1"/>
    <col min="12047" max="12047" width="10.375" style="94" bestFit="1" customWidth="1"/>
    <col min="12048" max="12048" width="10.25" style="94" bestFit="1" customWidth="1"/>
    <col min="12049" max="12049" width="11.75" style="94" customWidth="1"/>
    <col min="12050" max="12289" width="9" style="94"/>
    <col min="12290" max="12290" width="4.625" style="94" customWidth="1"/>
    <col min="12291" max="12291" width="27.375" style="94" bestFit="1" customWidth="1"/>
    <col min="12292" max="12292" width="10.25" style="94" bestFit="1" customWidth="1"/>
    <col min="12293" max="12293" width="10.75" style="94" customWidth="1"/>
    <col min="12294" max="12294" width="11.75" style="94" customWidth="1"/>
    <col min="12295" max="12295" width="10" style="94" bestFit="1" customWidth="1"/>
    <col min="12296" max="12296" width="9" style="94" customWidth="1"/>
    <col min="12297" max="12297" width="9.25" style="94" customWidth="1"/>
    <col min="12298" max="12298" width="11.75" style="94" customWidth="1"/>
    <col min="12299" max="12299" width="10.875" style="94" bestFit="1" customWidth="1"/>
    <col min="12300" max="12301" width="10.375" style="94" bestFit="1" customWidth="1"/>
    <col min="12302" max="12302" width="11.75" style="94" customWidth="1"/>
    <col min="12303" max="12303" width="10.375" style="94" bestFit="1" customWidth="1"/>
    <col min="12304" max="12304" width="10.25" style="94" bestFit="1" customWidth="1"/>
    <col min="12305" max="12305" width="11.75" style="94" customWidth="1"/>
    <col min="12306" max="12545" width="9" style="94"/>
    <col min="12546" max="12546" width="4.625" style="94" customWidth="1"/>
    <col min="12547" max="12547" width="27.375" style="94" bestFit="1" customWidth="1"/>
    <col min="12548" max="12548" width="10.25" style="94" bestFit="1" customWidth="1"/>
    <col min="12549" max="12549" width="10.75" style="94" customWidth="1"/>
    <col min="12550" max="12550" width="11.75" style="94" customWidth="1"/>
    <col min="12551" max="12551" width="10" style="94" bestFit="1" customWidth="1"/>
    <col min="12552" max="12552" width="9" style="94" customWidth="1"/>
    <col min="12553" max="12553" width="9.25" style="94" customWidth="1"/>
    <col min="12554" max="12554" width="11.75" style="94" customWidth="1"/>
    <col min="12555" max="12555" width="10.875" style="94" bestFit="1" customWidth="1"/>
    <col min="12556" max="12557" width="10.375" style="94" bestFit="1" customWidth="1"/>
    <col min="12558" max="12558" width="11.75" style="94" customWidth="1"/>
    <col min="12559" max="12559" width="10.375" style="94" bestFit="1" customWidth="1"/>
    <col min="12560" max="12560" width="10.25" style="94" bestFit="1" customWidth="1"/>
    <col min="12561" max="12561" width="11.75" style="94" customWidth="1"/>
    <col min="12562" max="12801" width="9" style="94"/>
    <col min="12802" max="12802" width="4.625" style="94" customWidth="1"/>
    <col min="12803" max="12803" width="27.375" style="94" bestFit="1" customWidth="1"/>
    <col min="12804" max="12804" width="10.25" style="94" bestFit="1" customWidth="1"/>
    <col min="12805" max="12805" width="10.75" style="94" customWidth="1"/>
    <col min="12806" max="12806" width="11.75" style="94" customWidth="1"/>
    <col min="12807" max="12807" width="10" style="94" bestFit="1" customWidth="1"/>
    <col min="12808" max="12808" width="9" style="94" customWidth="1"/>
    <col min="12809" max="12809" width="9.25" style="94" customWidth="1"/>
    <col min="12810" max="12810" width="11.75" style="94" customWidth="1"/>
    <col min="12811" max="12811" width="10.875" style="94" bestFit="1" customWidth="1"/>
    <col min="12812" max="12813" width="10.375" style="94" bestFit="1" customWidth="1"/>
    <col min="12814" max="12814" width="11.75" style="94" customWidth="1"/>
    <col min="12815" max="12815" width="10.375" style="94" bestFit="1" customWidth="1"/>
    <col min="12816" max="12816" width="10.25" style="94" bestFit="1" customWidth="1"/>
    <col min="12817" max="12817" width="11.75" style="94" customWidth="1"/>
    <col min="12818" max="13057" width="9" style="94"/>
    <col min="13058" max="13058" width="4.625" style="94" customWidth="1"/>
    <col min="13059" max="13059" width="27.375" style="94" bestFit="1" customWidth="1"/>
    <col min="13060" max="13060" width="10.25" style="94" bestFit="1" customWidth="1"/>
    <col min="13061" max="13061" width="10.75" style="94" customWidth="1"/>
    <col min="13062" max="13062" width="11.75" style="94" customWidth="1"/>
    <col min="13063" max="13063" width="10" style="94" bestFit="1" customWidth="1"/>
    <col min="13064" max="13064" width="9" style="94" customWidth="1"/>
    <col min="13065" max="13065" width="9.25" style="94" customWidth="1"/>
    <col min="13066" max="13066" width="11.75" style="94" customWidth="1"/>
    <col min="13067" max="13067" width="10.875" style="94" bestFit="1" customWidth="1"/>
    <col min="13068" max="13069" width="10.375" style="94" bestFit="1" customWidth="1"/>
    <col min="13070" max="13070" width="11.75" style="94" customWidth="1"/>
    <col min="13071" max="13071" width="10.375" style="94" bestFit="1" customWidth="1"/>
    <col min="13072" max="13072" width="10.25" style="94" bestFit="1" customWidth="1"/>
    <col min="13073" max="13073" width="11.75" style="94" customWidth="1"/>
    <col min="13074" max="13313" width="9" style="94"/>
    <col min="13314" max="13314" width="4.625" style="94" customWidth="1"/>
    <col min="13315" max="13315" width="27.375" style="94" bestFit="1" customWidth="1"/>
    <col min="13316" max="13316" width="10.25" style="94" bestFit="1" customWidth="1"/>
    <col min="13317" max="13317" width="10.75" style="94" customWidth="1"/>
    <col min="13318" max="13318" width="11.75" style="94" customWidth="1"/>
    <col min="13319" max="13319" width="10" style="94" bestFit="1" customWidth="1"/>
    <col min="13320" max="13320" width="9" style="94" customWidth="1"/>
    <col min="13321" max="13321" width="9.25" style="94" customWidth="1"/>
    <col min="13322" max="13322" width="11.75" style="94" customWidth="1"/>
    <col min="13323" max="13323" width="10.875" style="94" bestFit="1" customWidth="1"/>
    <col min="13324" max="13325" width="10.375" style="94" bestFit="1" customWidth="1"/>
    <col min="13326" max="13326" width="11.75" style="94" customWidth="1"/>
    <col min="13327" max="13327" width="10.375" style="94" bestFit="1" customWidth="1"/>
    <col min="13328" max="13328" width="10.25" style="94" bestFit="1" customWidth="1"/>
    <col min="13329" max="13329" width="11.75" style="94" customWidth="1"/>
    <col min="13330" max="13569" width="9" style="94"/>
    <col min="13570" max="13570" width="4.625" style="94" customWidth="1"/>
    <col min="13571" max="13571" width="27.375" style="94" bestFit="1" customWidth="1"/>
    <col min="13572" max="13572" width="10.25" style="94" bestFit="1" customWidth="1"/>
    <col min="13573" max="13573" width="10.75" style="94" customWidth="1"/>
    <col min="13574" max="13574" width="11.75" style="94" customWidth="1"/>
    <col min="13575" max="13575" width="10" style="94" bestFit="1" customWidth="1"/>
    <col min="13576" max="13576" width="9" style="94" customWidth="1"/>
    <col min="13577" max="13577" width="9.25" style="94" customWidth="1"/>
    <col min="13578" max="13578" width="11.75" style="94" customWidth="1"/>
    <col min="13579" max="13579" width="10.875" style="94" bestFit="1" customWidth="1"/>
    <col min="13580" max="13581" width="10.375" style="94" bestFit="1" customWidth="1"/>
    <col min="13582" max="13582" width="11.75" style="94" customWidth="1"/>
    <col min="13583" max="13583" width="10.375" style="94" bestFit="1" customWidth="1"/>
    <col min="13584" max="13584" width="10.25" style="94" bestFit="1" customWidth="1"/>
    <col min="13585" max="13585" width="11.75" style="94" customWidth="1"/>
    <col min="13586" max="13825" width="9" style="94"/>
    <col min="13826" max="13826" width="4.625" style="94" customWidth="1"/>
    <col min="13827" max="13827" width="27.375" style="94" bestFit="1" customWidth="1"/>
    <col min="13828" max="13828" width="10.25" style="94" bestFit="1" customWidth="1"/>
    <col min="13829" max="13829" width="10.75" style="94" customWidth="1"/>
    <col min="13830" max="13830" width="11.75" style="94" customWidth="1"/>
    <col min="13831" max="13831" width="10" style="94" bestFit="1" customWidth="1"/>
    <col min="13832" max="13832" width="9" style="94" customWidth="1"/>
    <col min="13833" max="13833" width="9.25" style="94" customWidth="1"/>
    <col min="13834" max="13834" width="11.75" style="94" customWidth="1"/>
    <col min="13835" max="13835" width="10.875" style="94" bestFit="1" customWidth="1"/>
    <col min="13836" max="13837" width="10.375" style="94" bestFit="1" customWidth="1"/>
    <col min="13838" max="13838" width="11.75" style="94" customWidth="1"/>
    <col min="13839" max="13839" width="10.375" style="94" bestFit="1" customWidth="1"/>
    <col min="13840" max="13840" width="10.25" style="94" bestFit="1" customWidth="1"/>
    <col min="13841" max="13841" width="11.75" style="94" customWidth="1"/>
    <col min="13842" max="14081" width="9" style="94"/>
    <col min="14082" max="14082" width="4.625" style="94" customWidth="1"/>
    <col min="14083" max="14083" width="27.375" style="94" bestFit="1" customWidth="1"/>
    <col min="14084" max="14084" width="10.25" style="94" bestFit="1" customWidth="1"/>
    <col min="14085" max="14085" width="10.75" style="94" customWidth="1"/>
    <col min="14086" max="14086" width="11.75" style="94" customWidth="1"/>
    <col min="14087" max="14087" width="10" style="94" bestFit="1" customWidth="1"/>
    <col min="14088" max="14088" width="9" style="94" customWidth="1"/>
    <col min="14089" max="14089" width="9.25" style="94" customWidth="1"/>
    <col min="14090" max="14090" width="11.75" style="94" customWidth="1"/>
    <col min="14091" max="14091" width="10.875" style="94" bestFit="1" customWidth="1"/>
    <col min="14092" max="14093" width="10.375" style="94" bestFit="1" customWidth="1"/>
    <col min="14094" max="14094" width="11.75" style="94" customWidth="1"/>
    <col min="14095" max="14095" width="10.375" style="94" bestFit="1" customWidth="1"/>
    <col min="14096" max="14096" width="10.25" style="94" bestFit="1" customWidth="1"/>
    <col min="14097" max="14097" width="11.75" style="94" customWidth="1"/>
    <col min="14098" max="14337" width="9" style="94"/>
    <col min="14338" max="14338" width="4.625" style="94" customWidth="1"/>
    <col min="14339" max="14339" width="27.375" style="94" bestFit="1" customWidth="1"/>
    <col min="14340" max="14340" width="10.25" style="94" bestFit="1" customWidth="1"/>
    <col min="14341" max="14341" width="10.75" style="94" customWidth="1"/>
    <col min="14342" max="14342" width="11.75" style="94" customWidth="1"/>
    <col min="14343" max="14343" width="10" style="94" bestFit="1" customWidth="1"/>
    <col min="14344" max="14344" width="9" style="94" customWidth="1"/>
    <col min="14345" max="14345" width="9.25" style="94" customWidth="1"/>
    <col min="14346" max="14346" width="11.75" style="94" customWidth="1"/>
    <col min="14347" max="14347" width="10.875" style="94" bestFit="1" customWidth="1"/>
    <col min="14348" max="14349" width="10.375" style="94" bestFit="1" customWidth="1"/>
    <col min="14350" max="14350" width="11.75" style="94" customWidth="1"/>
    <col min="14351" max="14351" width="10.375" style="94" bestFit="1" customWidth="1"/>
    <col min="14352" max="14352" width="10.25" style="94" bestFit="1" customWidth="1"/>
    <col min="14353" max="14353" width="11.75" style="94" customWidth="1"/>
    <col min="14354" max="14593" width="9" style="94"/>
    <col min="14594" max="14594" width="4.625" style="94" customWidth="1"/>
    <col min="14595" max="14595" width="27.375" style="94" bestFit="1" customWidth="1"/>
    <col min="14596" max="14596" width="10.25" style="94" bestFit="1" customWidth="1"/>
    <col min="14597" max="14597" width="10.75" style="94" customWidth="1"/>
    <col min="14598" max="14598" width="11.75" style="94" customWidth="1"/>
    <col min="14599" max="14599" width="10" style="94" bestFit="1" customWidth="1"/>
    <col min="14600" max="14600" width="9" style="94" customWidth="1"/>
    <col min="14601" max="14601" width="9.25" style="94" customWidth="1"/>
    <col min="14602" max="14602" width="11.75" style="94" customWidth="1"/>
    <col min="14603" max="14603" width="10.875" style="94" bestFit="1" customWidth="1"/>
    <col min="14604" max="14605" width="10.375" style="94" bestFit="1" customWidth="1"/>
    <col min="14606" max="14606" width="11.75" style="94" customWidth="1"/>
    <col min="14607" max="14607" width="10.375" style="94" bestFit="1" customWidth="1"/>
    <col min="14608" max="14608" width="10.25" style="94" bestFit="1" customWidth="1"/>
    <col min="14609" max="14609" width="11.75" style="94" customWidth="1"/>
    <col min="14610" max="14849" width="9" style="94"/>
    <col min="14850" max="14850" width="4.625" style="94" customWidth="1"/>
    <col min="14851" max="14851" width="27.375" style="94" bestFit="1" customWidth="1"/>
    <col min="14852" max="14852" width="10.25" style="94" bestFit="1" customWidth="1"/>
    <col min="14853" max="14853" width="10.75" style="94" customWidth="1"/>
    <col min="14854" max="14854" width="11.75" style="94" customWidth="1"/>
    <col min="14855" max="14855" width="10" style="94" bestFit="1" customWidth="1"/>
    <col min="14856" max="14856" width="9" style="94" customWidth="1"/>
    <col min="14857" max="14857" width="9.25" style="94" customWidth="1"/>
    <col min="14858" max="14858" width="11.75" style="94" customWidth="1"/>
    <col min="14859" max="14859" width="10.875" style="94" bestFit="1" customWidth="1"/>
    <col min="14860" max="14861" width="10.375" style="94" bestFit="1" customWidth="1"/>
    <col min="14862" max="14862" width="11.75" style="94" customWidth="1"/>
    <col min="14863" max="14863" width="10.375" style="94" bestFit="1" customWidth="1"/>
    <col min="14864" max="14864" width="10.25" style="94" bestFit="1" customWidth="1"/>
    <col min="14865" max="14865" width="11.75" style="94" customWidth="1"/>
    <col min="14866" max="15105" width="9" style="94"/>
    <col min="15106" max="15106" width="4.625" style="94" customWidth="1"/>
    <col min="15107" max="15107" width="27.375" style="94" bestFit="1" customWidth="1"/>
    <col min="15108" max="15108" width="10.25" style="94" bestFit="1" customWidth="1"/>
    <col min="15109" max="15109" width="10.75" style="94" customWidth="1"/>
    <col min="15110" max="15110" width="11.75" style="94" customWidth="1"/>
    <col min="15111" max="15111" width="10" style="94" bestFit="1" customWidth="1"/>
    <col min="15112" max="15112" width="9" style="94" customWidth="1"/>
    <col min="15113" max="15113" width="9.25" style="94" customWidth="1"/>
    <col min="15114" max="15114" width="11.75" style="94" customWidth="1"/>
    <col min="15115" max="15115" width="10.875" style="94" bestFit="1" customWidth="1"/>
    <col min="15116" max="15117" width="10.375" style="94" bestFit="1" customWidth="1"/>
    <col min="15118" max="15118" width="11.75" style="94" customWidth="1"/>
    <col min="15119" max="15119" width="10.375" style="94" bestFit="1" customWidth="1"/>
    <col min="15120" max="15120" width="10.25" style="94" bestFit="1" customWidth="1"/>
    <col min="15121" max="15121" width="11.75" style="94" customWidth="1"/>
    <col min="15122" max="15361" width="9" style="94"/>
    <col min="15362" max="15362" width="4.625" style="94" customWidth="1"/>
    <col min="15363" max="15363" width="27.375" style="94" bestFit="1" customWidth="1"/>
    <col min="15364" max="15364" width="10.25" style="94" bestFit="1" customWidth="1"/>
    <col min="15365" max="15365" width="10.75" style="94" customWidth="1"/>
    <col min="15366" max="15366" width="11.75" style="94" customWidth="1"/>
    <col min="15367" max="15367" width="10" style="94" bestFit="1" customWidth="1"/>
    <col min="15368" max="15368" width="9" style="94" customWidth="1"/>
    <col min="15369" max="15369" width="9.25" style="94" customWidth="1"/>
    <col min="15370" max="15370" width="11.75" style="94" customWidth="1"/>
    <col min="15371" max="15371" width="10.875" style="94" bestFit="1" customWidth="1"/>
    <col min="15372" max="15373" width="10.375" style="94" bestFit="1" customWidth="1"/>
    <col min="15374" max="15374" width="11.75" style="94" customWidth="1"/>
    <col min="15375" max="15375" width="10.375" style="94" bestFit="1" customWidth="1"/>
    <col min="15376" max="15376" width="10.25" style="94" bestFit="1" customWidth="1"/>
    <col min="15377" max="15377" width="11.75" style="94" customWidth="1"/>
    <col min="15378" max="15617" width="9" style="94"/>
    <col min="15618" max="15618" width="4.625" style="94" customWidth="1"/>
    <col min="15619" max="15619" width="27.375" style="94" bestFit="1" customWidth="1"/>
    <col min="15620" max="15620" width="10.25" style="94" bestFit="1" customWidth="1"/>
    <col min="15621" max="15621" width="10.75" style="94" customWidth="1"/>
    <col min="15622" max="15622" width="11.75" style="94" customWidth="1"/>
    <col min="15623" max="15623" width="10" style="94" bestFit="1" customWidth="1"/>
    <col min="15624" max="15624" width="9" style="94" customWidth="1"/>
    <col min="15625" max="15625" width="9.25" style="94" customWidth="1"/>
    <col min="15626" max="15626" width="11.75" style="94" customWidth="1"/>
    <col min="15627" max="15627" width="10.875" style="94" bestFit="1" customWidth="1"/>
    <col min="15628" max="15629" width="10.375" style="94" bestFit="1" customWidth="1"/>
    <col min="15630" max="15630" width="11.75" style="94" customWidth="1"/>
    <col min="15631" max="15631" width="10.375" style="94" bestFit="1" customWidth="1"/>
    <col min="15632" max="15632" width="10.25" style="94" bestFit="1" customWidth="1"/>
    <col min="15633" max="15633" width="11.75" style="94" customWidth="1"/>
    <col min="15634" max="15873" width="9" style="94"/>
    <col min="15874" max="15874" width="4.625" style="94" customWidth="1"/>
    <col min="15875" max="15875" width="27.375" style="94" bestFit="1" customWidth="1"/>
    <col min="15876" max="15876" width="10.25" style="94" bestFit="1" customWidth="1"/>
    <col min="15877" max="15877" width="10.75" style="94" customWidth="1"/>
    <col min="15878" max="15878" width="11.75" style="94" customWidth="1"/>
    <col min="15879" max="15879" width="10" style="94" bestFit="1" customWidth="1"/>
    <col min="15880" max="15880" width="9" style="94" customWidth="1"/>
    <col min="15881" max="15881" width="9.25" style="94" customWidth="1"/>
    <col min="15882" max="15882" width="11.75" style="94" customWidth="1"/>
    <col min="15883" max="15883" width="10.875" style="94" bestFit="1" customWidth="1"/>
    <col min="15884" max="15885" width="10.375" style="94" bestFit="1" customWidth="1"/>
    <col min="15886" max="15886" width="11.75" style="94" customWidth="1"/>
    <col min="15887" max="15887" width="10.375" style="94" bestFit="1" customWidth="1"/>
    <col min="15888" max="15888" width="10.25" style="94" bestFit="1" customWidth="1"/>
    <col min="15889" max="15889" width="11.75" style="94" customWidth="1"/>
    <col min="15890" max="16129" width="9" style="94"/>
    <col min="16130" max="16130" width="4.625" style="94" customWidth="1"/>
    <col min="16131" max="16131" width="27.375" style="94" bestFit="1" customWidth="1"/>
    <col min="16132" max="16132" width="10.25" style="94" bestFit="1" customWidth="1"/>
    <col min="16133" max="16133" width="10.75" style="94" customWidth="1"/>
    <col min="16134" max="16134" width="11.75" style="94" customWidth="1"/>
    <col min="16135" max="16135" width="10" style="94" bestFit="1" customWidth="1"/>
    <col min="16136" max="16136" width="9" style="94" customWidth="1"/>
    <col min="16137" max="16137" width="9.25" style="94" customWidth="1"/>
    <col min="16138" max="16138" width="11.75" style="94" customWidth="1"/>
    <col min="16139" max="16139" width="10.875" style="94" bestFit="1" customWidth="1"/>
    <col min="16140" max="16141" width="10.375" style="94" bestFit="1" customWidth="1"/>
    <col min="16142" max="16142" width="11.75" style="94" customWidth="1"/>
    <col min="16143" max="16143" width="10.375" style="94" bestFit="1" customWidth="1"/>
    <col min="16144" max="16144" width="10.25" style="94" bestFit="1" customWidth="1"/>
    <col min="16145" max="16145" width="11.75" style="94" customWidth="1"/>
    <col min="16146" max="16384" width="9" style="94"/>
  </cols>
  <sheetData>
    <row r="1" spans="1:52" ht="18.75" thickBot="1">
      <c r="R1" s="116"/>
    </row>
    <row r="2" spans="1:52" ht="53.25" customHeight="1" thickBot="1">
      <c r="B2" s="352" t="s">
        <v>392</v>
      </c>
      <c r="C2" s="353"/>
      <c r="D2" s="353"/>
      <c r="E2" s="353"/>
      <c r="F2" s="353"/>
      <c r="G2" s="353"/>
      <c r="H2" s="353"/>
      <c r="I2" s="353"/>
      <c r="J2" s="353"/>
      <c r="K2" s="353"/>
      <c r="L2" s="353"/>
      <c r="M2" s="353"/>
      <c r="N2" s="353"/>
      <c r="O2" s="353"/>
      <c r="P2" s="353"/>
      <c r="Q2" s="354"/>
      <c r="R2" s="116"/>
    </row>
    <row r="3" spans="1:52" ht="21" customHeight="1">
      <c r="B3" s="355" t="s">
        <v>253</v>
      </c>
      <c r="C3" s="357" t="s">
        <v>256</v>
      </c>
      <c r="D3" s="359" t="s">
        <v>377</v>
      </c>
      <c r="E3" s="360"/>
      <c r="F3" s="360"/>
      <c r="G3" s="360"/>
      <c r="H3" s="360"/>
      <c r="I3" s="360"/>
      <c r="J3" s="360"/>
      <c r="K3" s="361"/>
      <c r="L3" s="359" t="s">
        <v>378</v>
      </c>
      <c r="M3" s="360"/>
      <c r="N3" s="360"/>
      <c r="O3" s="360"/>
      <c r="P3" s="360"/>
      <c r="Q3" s="362"/>
      <c r="R3" s="116"/>
    </row>
    <row r="4" spans="1:52" ht="21" customHeight="1">
      <c r="B4" s="356"/>
      <c r="C4" s="358"/>
      <c r="D4" s="363" t="s">
        <v>393</v>
      </c>
      <c r="E4" s="363"/>
      <c r="F4" s="363"/>
      <c r="G4" s="363"/>
      <c r="H4" s="363" t="s">
        <v>394</v>
      </c>
      <c r="I4" s="363"/>
      <c r="J4" s="363"/>
      <c r="K4" s="363"/>
      <c r="L4" s="364" t="s">
        <v>393</v>
      </c>
      <c r="M4" s="365"/>
      <c r="N4" s="366"/>
      <c r="O4" s="364" t="s">
        <v>395</v>
      </c>
      <c r="P4" s="365"/>
      <c r="Q4" s="367"/>
      <c r="R4" s="116"/>
    </row>
    <row r="5" spans="1:52" ht="42" customHeight="1">
      <c r="B5" s="356"/>
      <c r="C5" s="358"/>
      <c r="D5" s="144" t="s">
        <v>379</v>
      </c>
      <c r="E5" s="144" t="s">
        <v>380</v>
      </c>
      <c r="F5" s="145" t="s">
        <v>381</v>
      </c>
      <c r="G5" s="144" t="s">
        <v>382</v>
      </c>
      <c r="H5" s="146" t="s">
        <v>383</v>
      </c>
      <c r="I5" s="146" t="s">
        <v>380</v>
      </c>
      <c r="J5" s="145" t="s">
        <v>381</v>
      </c>
      <c r="K5" s="146" t="s">
        <v>382</v>
      </c>
      <c r="L5" s="144" t="s">
        <v>384</v>
      </c>
      <c r="M5" s="144" t="s">
        <v>385</v>
      </c>
      <c r="N5" s="145" t="s">
        <v>381</v>
      </c>
      <c r="O5" s="144" t="s">
        <v>384</v>
      </c>
      <c r="P5" s="144" t="s">
        <v>385</v>
      </c>
      <c r="Q5" s="147" t="s">
        <v>381</v>
      </c>
      <c r="R5" s="116"/>
    </row>
    <row r="6" spans="1:52" s="150" customFormat="1" ht="18.75">
      <c r="A6" s="93"/>
      <c r="B6" s="102">
        <v>1</v>
      </c>
      <c r="C6" s="108" t="s">
        <v>386</v>
      </c>
      <c r="D6" s="100">
        <v>2263783.2311200001</v>
      </c>
      <c r="E6" s="100">
        <v>1611709.5822610001</v>
      </c>
      <c r="F6" s="100">
        <v>652073.64885900007</v>
      </c>
      <c r="G6" s="100">
        <v>3875492.8133810004</v>
      </c>
      <c r="H6" s="100">
        <v>394900.80106799997</v>
      </c>
      <c r="I6" s="100">
        <v>67611.321609000006</v>
      </c>
      <c r="J6" s="100">
        <v>327289.47945899994</v>
      </c>
      <c r="K6" s="100">
        <v>462512.12267700001</v>
      </c>
      <c r="L6" s="100">
        <v>14201088</v>
      </c>
      <c r="M6" s="100">
        <v>11083915</v>
      </c>
      <c r="N6" s="100">
        <v>3117173</v>
      </c>
      <c r="O6" s="100">
        <v>709917</v>
      </c>
      <c r="P6" s="100">
        <v>704078</v>
      </c>
      <c r="Q6" s="165">
        <v>5839</v>
      </c>
      <c r="R6" s="163"/>
      <c r="S6" s="98"/>
      <c r="T6" s="98"/>
      <c r="U6" s="98"/>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row>
    <row r="7" spans="1:52" s="101" customFormat="1" ht="18.75">
      <c r="B7" s="95">
        <v>2</v>
      </c>
      <c r="C7" s="96" t="s">
        <v>93</v>
      </c>
      <c r="D7" s="97">
        <v>1006627.196078</v>
      </c>
      <c r="E7" s="97">
        <v>901740.30790500005</v>
      </c>
      <c r="F7" s="97">
        <v>104886.88817299996</v>
      </c>
      <c r="G7" s="97">
        <v>1908367.5039830001</v>
      </c>
      <c r="H7" s="97">
        <v>195152.51460299999</v>
      </c>
      <c r="I7" s="97">
        <v>206516.22329600001</v>
      </c>
      <c r="J7" s="97">
        <v>-11363.708693000022</v>
      </c>
      <c r="K7" s="97">
        <v>401668.737899</v>
      </c>
      <c r="L7" s="97">
        <v>79008.778739000001</v>
      </c>
      <c r="M7" s="97">
        <v>264.74224700000002</v>
      </c>
      <c r="N7" s="97">
        <v>78744.036491999999</v>
      </c>
      <c r="O7" s="97">
        <v>180.946901</v>
      </c>
      <c r="P7" s="97">
        <v>85.210060999999996</v>
      </c>
      <c r="Q7" s="166">
        <v>95.736840000000001</v>
      </c>
      <c r="R7" s="163"/>
      <c r="S7" s="98"/>
      <c r="T7" s="98"/>
      <c r="U7" s="98"/>
      <c r="V7" s="93"/>
      <c r="W7" s="93"/>
      <c r="X7" s="93"/>
      <c r="Y7" s="93"/>
      <c r="Z7" s="93"/>
    </row>
    <row r="8" spans="1:52" s="150" customFormat="1" ht="18.75">
      <c r="A8" s="93"/>
      <c r="B8" s="102">
        <v>3</v>
      </c>
      <c r="C8" s="99" t="s">
        <v>60</v>
      </c>
      <c r="D8" s="100">
        <v>352773.01509100001</v>
      </c>
      <c r="E8" s="100">
        <v>269431.70567699999</v>
      </c>
      <c r="F8" s="100">
        <v>83341.309414000018</v>
      </c>
      <c r="G8" s="100">
        <v>622204.720768</v>
      </c>
      <c r="H8" s="100">
        <v>174285.64284499999</v>
      </c>
      <c r="I8" s="100">
        <v>110903.395317</v>
      </c>
      <c r="J8" s="100">
        <v>63382.247527999993</v>
      </c>
      <c r="K8" s="100">
        <v>285189.03816200001</v>
      </c>
      <c r="L8" s="100">
        <v>116130</v>
      </c>
      <c r="M8" s="100">
        <v>29558</v>
      </c>
      <c r="N8" s="100">
        <v>86572</v>
      </c>
      <c r="O8" s="100">
        <v>62664.847835</v>
      </c>
      <c r="P8" s="100">
        <v>871.72447699999998</v>
      </c>
      <c r="Q8" s="165">
        <v>61793.123357999997</v>
      </c>
      <c r="R8" s="163"/>
      <c r="S8" s="98"/>
      <c r="T8" s="98"/>
      <c r="U8" s="98"/>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row>
    <row r="9" spans="1:52" s="93" customFormat="1" ht="18.75">
      <c r="B9" s="95">
        <v>4</v>
      </c>
      <c r="C9" s="104" t="s">
        <v>55</v>
      </c>
      <c r="D9" s="97">
        <v>190949.23303100001</v>
      </c>
      <c r="E9" s="97">
        <v>66947.354256000006</v>
      </c>
      <c r="F9" s="97">
        <v>124001.878775</v>
      </c>
      <c r="G9" s="97">
        <v>257896.58728700003</v>
      </c>
      <c r="H9" s="97">
        <v>107039.88001399999</v>
      </c>
      <c r="I9" s="97">
        <v>56868.439528000003</v>
      </c>
      <c r="J9" s="97">
        <v>50171.440485999992</v>
      </c>
      <c r="K9" s="97">
        <v>163908.31954200001</v>
      </c>
      <c r="L9" s="97">
        <v>917434</v>
      </c>
      <c r="M9" s="97">
        <v>864730</v>
      </c>
      <c r="N9" s="97">
        <v>52704</v>
      </c>
      <c r="O9" s="97">
        <v>5784</v>
      </c>
      <c r="P9" s="97">
        <v>85307</v>
      </c>
      <c r="Q9" s="166">
        <v>-79523</v>
      </c>
      <c r="R9" s="116"/>
    </row>
    <row r="10" spans="1:52" s="150" customFormat="1" ht="18.75">
      <c r="A10" s="93"/>
      <c r="B10" s="102">
        <v>5</v>
      </c>
      <c r="C10" s="105" t="s">
        <v>219</v>
      </c>
      <c r="D10" s="100">
        <v>297322.838047</v>
      </c>
      <c r="E10" s="100">
        <v>253425.270002</v>
      </c>
      <c r="F10" s="100">
        <v>43897.568044999993</v>
      </c>
      <c r="G10" s="100">
        <v>550748.10804900003</v>
      </c>
      <c r="H10" s="100">
        <v>85536.862985999993</v>
      </c>
      <c r="I10" s="100">
        <v>70509.561165000006</v>
      </c>
      <c r="J10" s="100">
        <v>15027.301820999986</v>
      </c>
      <c r="K10" s="100">
        <v>156046.42415099998</v>
      </c>
      <c r="L10" s="100">
        <v>92440</v>
      </c>
      <c r="M10" s="100">
        <v>9423</v>
      </c>
      <c r="N10" s="100">
        <v>83017</v>
      </c>
      <c r="O10" s="100">
        <v>0</v>
      </c>
      <c r="P10" s="100">
        <v>22.723040000000001</v>
      </c>
      <c r="Q10" s="165">
        <v>-22.723040000000001</v>
      </c>
      <c r="R10" s="163"/>
      <c r="S10" s="98"/>
      <c r="T10" s="98"/>
      <c r="U10" s="98"/>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row>
    <row r="11" spans="1:52" s="93" customFormat="1" ht="18.75">
      <c r="B11" s="95">
        <v>6</v>
      </c>
      <c r="C11" s="104" t="s">
        <v>267</v>
      </c>
      <c r="D11" s="97">
        <v>263309.22587199998</v>
      </c>
      <c r="E11" s="97">
        <v>237803.06738200001</v>
      </c>
      <c r="F11" s="97">
        <v>25506.158489999973</v>
      </c>
      <c r="G11" s="97">
        <v>501112.29325400002</v>
      </c>
      <c r="H11" s="97">
        <v>66418.601037</v>
      </c>
      <c r="I11" s="97">
        <v>63850.796376999999</v>
      </c>
      <c r="J11" s="97">
        <v>2567.8046600000016</v>
      </c>
      <c r="K11" s="97">
        <v>130269.39741400001</v>
      </c>
      <c r="L11" s="97">
        <v>10081</v>
      </c>
      <c r="M11" s="97">
        <v>2733</v>
      </c>
      <c r="N11" s="97">
        <v>7348</v>
      </c>
      <c r="O11" s="97">
        <v>1679.7658699999999</v>
      </c>
      <c r="P11" s="97">
        <v>243.916752</v>
      </c>
      <c r="Q11" s="166">
        <v>1435.8491179999999</v>
      </c>
      <c r="R11" s="163"/>
      <c r="S11" s="98"/>
      <c r="T11" s="98"/>
      <c r="U11" s="98"/>
    </row>
    <row r="12" spans="1:52" s="150" customFormat="1" ht="18.75">
      <c r="A12" s="93"/>
      <c r="B12" s="102">
        <v>7</v>
      </c>
      <c r="C12" s="105" t="s">
        <v>38</v>
      </c>
      <c r="D12" s="100">
        <v>169703.747252</v>
      </c>
      <c r="E12" s="100">
        <v>129566.344538</v>
      </c>
      <c r="F12" s="100">
        <v>40137.402713999996</v>
      </c>
      <c r="G12" s="100">
        <v>299270.09178999998</v>
      </c>
      <c r="H12" s="100">
        <v>44632.559325000002</v>
      </c>
      <c r="I12" s="100">
        <v>37703.665171000001</v>
      </c>
      <c r="J12" s="100">
        <v>6928.8941540000014</v>
      </c>
      <c r="K12" s="100">
        <v>82336.22449600001</v>
      </c>
      <c r="L12" s="100">
        <v>1074935</v>
      </c>
      <c r="M12" s="100">
        <v>261786</v>
      </c>
      <c r="N12" s="100">
        <v>813149</v>
      </c>
      <c r="O12" s="100">
        <v>290684</v>
      </c>
      <c r="P12" s="100">
        <v>41208</v>
      </c>
      <c r="Q12" s="165">
        <v>249476</v>
      </c>
      <c r="R12" s="163"/>
      <c r="S12" s="98"/>
      <c r="T12" s="98"/>
      <c r="U12" s="98"/>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row>
    <row r="13" spans="1:52" s="93" customFormat="1" ht="18.75">
      <c r="B13" s="95">
        <v>8</v>
      </c>
      <c r="C13" s="110" t="s">
        <v>285</v>
      </c>
      <c r="D13" s="97">
        <v>92946.731513000006</v>
      </c>
      <c r="E13" s="97">
        <v>49645.524074000001</v>
      </c>
      <c r="F13" s="97">
        <v>43301.207439000005</v>
      </c>
      <c r="G13" s="97">
        <v>142592.25558699999</v>
      </c>
      <c r="H13" s="97">
        <v>38651.052403000002</v>
      </c>
      <c r="I13" s="97">
        <v>42791.924074000002</v>
      </c>
      <c r="J13" s="97">
        <v>-4140.8716710000008</v>
      </c>
      <c r="K13" s="97">
        <v>81442.976477000004</v>
      </c>
      <c r="L13" s="97">
        <v>160567</v>
      </c>
      <c r="M13" s="97">
        <v>40</v>
      </c>
      <c r="N13" s="97">
        <v>160527</v>
      </c>
      <c r="O13" s="97">
        <v>0</v>
      </c>
      <c r="P13" s="97">
        <v>0</v>
      </c>
      <c r="Q13" s="166">
        <v>0</v>
      </c>
      <c r="R13" s="163"/>
      <c r="S13" s="98"/>
      <c r="T13" s="98"/>
      <c r="U13" s="98"/>
    </row>
    <row r="14" spans="1:52" s="150" customFormat="1" ht="18.75">
      <c r="A14" s="93"/>
      <c r="B14" s="102">
        <v>9</v>
      </c>
      <c r="C14" s="103" t="s">
        <v>29</v>
      </c>
      <c r="D14" s="100">
        <v>145448.74345899999</v>
      </c>
      <c r="E14" s="100">
        <v>104805.34318700001</v>
      </c>
      <c r="F14" s="100">
        <v>40643.400271999984</v>
      </c>
      <c r="G14" s="100">
        <v>250254.08664599998</v>
      </c>
      <c r="H14" s="100">
        <v>33502.158622000003</v>
      </c>
      <c r="I14" s="100">
        <v>46526.384216999999</v>
      </c>
      <c r="J14" s="100">
        <v>-13024.225594999996</v>
      </c>
      <c r="K14" s="100">
        <v>80028.542839000002</v>
      </c>
      <c r="L14" s="100">
        <v>515479</v>
      </c>
      <c r="M14" s="100">
        <v>990282</v>
      </c>
      <c r="N14" s="100">
        <v>-474803</v>
      </c>
      <c r="O14" s="100">
        <v>3256</v>
      </c>
      <c r="P14" s="100">
        <v>66541</v>
      </c>
      <c r="Q14" s="165">
        <v>-63285</v>
      </c>
      <c r="R14" s="163"/>
      <c r="S14" s="98"/>
      <c r="T14" s="98"/>
      <c r="U14" s="98"/>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row>
    <row r="15" spans="1:52" s="93" customFormat="1" ht="18.75">
      <c r="B15" s="95">
        <v>10</v>
      </c>
      <c r="C15" s="110" t="s">
        <v>387</v>
      </c>
      <c r="D15" s="97">
        <v>86393.090096</v>
      </c>
      <c r="E15" s="97">
        <v>46006.754691000002</v>
      </c>
      <c r="F15" s="97">
        <v>40386.335404999998</v>
      </c>
      <c r="G15" s="97">
        <v>132399.84478700001</v>
      </c>
      <c r="H15" s="97">
        <v>33326.984834000003</v>
      </c>
      <c r="I15" s="97">
        <v>34800.937112</v>
      </c>
      <c r="J15" s="97">
        <v>-1473.952277999997</v>
      </c>
      <c r="K15" s="97">
        <v>68127.921946000002</v>
      </c>
      <c r="L15" s="97">
        <v>49</v>
      </c>
      <c r="M15" s="97">
        <v>8713</v>
      </c>
      <c r="N15" s="97">
        <v>-8664</v>
      </c>
      <c r="O15" s="97">
        <v>0</v>
      </c>
      <c r="P15" s="97">
        <v>0</v>
      </c>
      <c r="Q15" s="166">
        <v>0</v>
      </c>
      <c r="R15" s="163"/>
      <c r="S15" s="98"/>
      <c r="T15" s="98"/>
      <c r="U15" s="98"/>
    </row>
    <row r="16" spans="1:52" s="150" customFormat="1" ht="18.75">
      <c r="A16" s="93"/>
      <c r="B16" s="102">
        <v>11</v>
      </c>
      <c r="C16" s="105" t="s">
        <v>51</v>
      </c>
      <c r="D16" s="100">
        <v>37560.557222000003</v>
      </c>
      <c r="E16" s="100">
        <v>13448.573596</v>
      </c>
      <c r="F16" s="100">
        <v>24111.983626000001</v>
      </c>
      <c r="G16" s="100">
        <v>51009.130818000005</v>
      </c>
      <c r="H16" s="100">
        <v>30031.550403000001</v>
      </c>
      <c r="I16" s="100">
        <v>13448.573596</v>
      </c>
      <c r="J16" s="100">
        <v>16582.976806999999</v>
      </c>
      <c r="K16" s="100">
        <v>43480.123999000003</v>
      </c>
      <c r="L16" s="100">
        <v>17107</v>
      </c>
      <c r="M16" s="100">
        <v>322883</v>
      </c>
      <c r="N16" s="100">
        <v>-305776</v>
      </c>
      <c r="O16" s="100">
        <v>0</v>
      </c>
      <c r="P16" s="100">
        <v>11337</v>
      </c>
      <c r="Q16" s="165">
        <v>-11337</v>
      </c>
      <c r="R16" s="116"/>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row>
    <row r="17" spans="1:52" s="93" customFormat="1" ht="18.75">
      <c r="B17" s="95">
        <v>12</v>
      </c>
      <c r="C17" s="106" t="s">
        <v>31</v>
      </c>
      <c r="D17" s="97">
        <v>53626.420907</v>
      </c>
      <c r="E17" s="97">
        <v>20537.618272</v>
      </c>
      <c r="F17" s="97">
        <v>33088.802635</v>
      </c>
      <c r="G17" s="97">
        <v>74164.039178999999</v>
      </c>
      <c r="H17" s="97">
        <v>19465.778396999998</v>
      </c>
      <c r="I17" s="97">
        <v>13408.702685</v>
      </c>
      <c r="J17" s="97">
        <v>6057.075711999998</v>
      </c>
      <c r="K17" s="97">
        <v>32874.481081999998</v>
      </c>
      <c r="L17" s="97">
        <v>51261.874248</v>
      </c>
      <c r="M17" s="97">
        <v>148147.69824600001</v>
      </c>
      <c r="N17" s="97">
        <v>-96885.823998000007</v>
      </c>
      <c r="O17" s="97">
        <v>1339.3951629999999</v>
      </c>
      <c r="P17" s="97">
        <v>2013.2777000000001</v>
      </c>
      <c r="Q17" s="166">
        <v>-673.88253700000018</v>
      </c>
      <c r="R17" s="163"/>
      <c r="S17" s="98"/>
      <c r="T17" s="98"/>
      <c r="U17" s="98"/>
      <c r="V17" s="101"/>
      <c r="W17" s="101"/>
      <c r="X17" s="101"/>
      <c r="Y17" s="101"/>
      <c r="Z17" s="101"/>
    </row>
    <row r="18" spans="1:52" s="150" customFormat="1" ht="18.75">
      <c r="A18" s="93"/>
      <c r="B18" s="102">
        <v>13</v>
      </c>
      <c r="C18" s="105" t="s">
        <v>57</v>
      </c>
      <c r="D18" s="100">
        <v>86257.136834000004</v>
      </c>
      <c r="E18" s="100">
        <v>94665.043764000002</v>
      </c>
      <c r="F18" s="100">
        <v>-8407.9069299999974</v>
      </c>
      <c r="G18" s="100">
        <v>180922.18059800001</v>
      </c>
      <c r="H18" s="100">
        <v>18731.779306</v>
      </c>
      <c r="I18" s="100">
        <v>4898.3455990000002</v>
      </c>
      <c r="J18" s="100">
        <v>13833.433707</v>
      </c>
      <c r="K18" s="100">
        <v>23630.124905000001</v>
      </c>
      <c r="L18" s="100">
        <v>149791</v>
      </c>
      <c r="M18" s="100">
        <v>5574</v>
      </c>
      <c r="N18" s="100">
        <v>144217</v>
      </c>
      <c r="O18" s="100">
        <v>68116.749437999999</v>
      </c>
      <c r="P18" s="100">
        <v>1683.4248090000001</v>
      </c>
      <c r="Q18" s="165">
        <v>66433.324628999995</v>
      </c>
      <c r="R18" s="163"/>
      <c r="S18" s="98"/>
      <c r="T18" s="98"/>
      <c r="U18" s="98"/>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row>
    <row r="19" spans="1:52" s="93" customFormat="1" ht="18.75">
      <c r="B19" s="95">
        <v>14</v>
      </c>
      <c r="C19" s="96" t="s">
        <v>270</v>
      </c>
      <c r="D19" s="97">
        <v>27803.896256</v>
      </c>
      <c r="E19" s="97">
        <v>11392.948241</v>
      </c>
      <c r="F19" s="97">
        <v>16410.948015000002</v>
      </c>
      <c r="G19" s="97">
        <v>39196.844496999998</v>
      </c>
      <c r="H19" s="97">
        <v>6986.085403</v>
      </c>
      <c r="I19" s="97">
        <v>11392.948241</v>
      </c>
      <c r="J19" s="97">
        <v>-4406.862838</v>
      </c>
      <c r="K19" s="97">
        <v>18379.033643999999</v>
      </c>
      <c r="L19" s="97">
        <v>56372</v>
      </c>
      <c r="M19" s="97">
        <v>10146</v>
      </c>
      <c r="N19" s="97">
        <v>46226</v>
      </c>
      <c r="O19" s="97">
        <v>3197.4150009999998</v>
      </c>
      <c r="P19" s="97">
        <v>852.25817900000004</v>
      </c>
      <c r="Q19" s="166">
        <v>2345.1568219999999</v>
      </c>
      <c r="R19" s="163"/>
      <c r="S19" s="98"/>
      <c r="T19" s="98"/>
      <c r="U19" s="98"/>
    </row>
    <row r="20" spans="1:52" s="150" customFormat="1" ht="18.75">
      <c r="A20" s="93"/>
      <c r="B20" s="102">
        <v>15</v>
      </c>
      <c r="C20" s="151" t="s">
        <v>258</v>
      </c>
      <c r="D20" s="100">
        <v>94943.218924999994</v>
      </c>
      <c r="E20" s="100">
        <v>116832.950262</v>
      </c>
      <c r="F20" s="100">
        <v>-21889.731337000005</v>
      </c>
      <c r="G20" s="100">
        <v>211776.16918699999</v>
      </c>
      <c r="H20" s="100">
        <v>7647.784267</v>
      </c>
      <c r="I20" s="100">
        <v>8873.8890609999999</v>
      </c>
      <c r="J20" s="100">
        <v>-1226.1047939999999</v>
      </c>
      <c r="K20" s="100">
        <v>16521.673328000001</v>
      </c>
      <c r="L20" s="100">
        <v>12649</v>
      </c>
      <c r="M20" s="100">
        <v>2230</v>
      </c>
      <c r="N20" s="100">
        <v>10419</v>
      </c>
      <c r="O20" s="100">
        <v>1503</v>
      </c>
      <c r="P20" s="100">
        <v>81</v>
      </c>
      <c r="Q20" s="165">
        <v>1422</v>
      </c>
      <c r="R20" s="163"/>
      <c r="S20" s="98"/>
      <c r="T20" s="98"/>
      <c r="U20" s="98"/>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row>
    <row r="21" spans="1:52" s="93" customFormat="1" ht="18.75">
      <c r="B21" s="95">
        <v>16</v>
      </c>
      <c r="C21" s="104" t="s">
        <v>45</v>
      </c>
      <c r="D21" s="107">
        <v>19056.612389999998</v>
      </c>
      <c r="E21" s="97">
        <v>9680.8954209999993</v>
      </c>
      <c r="F21" s="97">
        <v>9375.7169689999992</v>
      </c>
      <c r="G21" s="97">
        <v>28737.507810999996</v>
      </c>
      <c r="H21" s="97">
        <v>6244.9631719999998</v>
      </c>
      <c r="I21" s="97">
        <v>5728.85</v>
      </c>
      <c r="J21" s="97">
        <v>516.11317199999939</v>
      </c>
      <c r="K21" s="97">
        <v>11973.813172</v>
      </c>
      <c r="L21" s="97">
        <v>3514</v>
      </c>
      <c r="M21" s="97">
        <v>35861</v>
      </c>
      <c r="N21" s="97">
        <v>-32347</v>
      </c>
      <c r="O21" s="97">
        <v>75</v>
      </c>
      <c r="P21" s="97">
        <v>454</v>
      </c>
      <c r="Q21" s="166">
        <v>-379</v>
      </c>
      <c r="R21" s="116"/>
    </row>
    <row r="22" spans="1:52" s="150" customFormat="1" ht="18.75">
      <c r="A22" s="93"/>
      <c r="B22" s="102">
        <v>17</v>
      </c>
      <c r="C22" s="99" t="s">
        <v>221</v>
      </c>
      <c r="D22" s="100">
        <v>12209.086502</v>
      </c>
      <c r="E22" s="100">
        <v>7742.4801889999999</v>
      </c>
      <c r="F22" s="100">
        <v>4466.6063130000002</v>
      </c>
      <c r="G22" s="100">
        <v>19951.566691</v>
      </c>
      <c r="H22" s="100">
        <v>6156.1543799999999</v>
      </c>
      <c r="I22" s="100">
        <v>5355.2292109999999</v>
      </c>
      <c r="J22" s="100">
        <v>800.9251690000001</v>
      </c>
      <c r="K22" s="100">
        <v>11511.383591</v>
      </c>
      <c r="L22" s="100">
        <v>3394275</v>
      </c>
      <c r="M22" s="100">
        <v>1957614</v>
      </c>
      <c r="N22" s="100">
        <v>1436661</v>
      </c>
      <c r="O22" s="100">
        <v>329571</v>
      </c>
      <c r="P22" s="100">
        <v>129539</v>
      </c>
      <c r="Q22" s="165">
        <v>200032</v>
      </c>
      <c r="R22" s="163"/>
      <c r="S22" s="98"/>
      <c r="T22" s="98"/>
      <c r="U22" s="98"/>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row>
    <row r="23" spans="1:52" s="93" customFormat="1" ht="18.75">
      <c r="B23" s="95">
        <v>18</v>
      </c>
      <c r="C23" s="96" t="s">
        <v>26</v>
      </c>
      <c r="D23" s="107">
        <v>18932.909067000001</v>
      </c>
      <c r="E23" s="97">
        <v>9056.5835690000004</v>
      </c>
      <c r="F23" s="97">
        <v>9876.3254980000002</v>
      </c>
      <c r="G23" s="97">
        <v>27989.492636000003</v>
      </c>
      <c r="H23" s="97">
        <v>4320.392949</v>
      </c>
      <c r="I23" s="97">
        <v>7151.9727039999998</v>
      </c>
      <c r="J23" s="97">
        <v>-2831.5797549999997</v>
      </c>
      <c r="K23" s="97">
        <v>11472.365653000001</v>
      </c>
      <c r="L23" s="97">
        <v>82740</v>
      </c>
      <c r="M23" s="97">
        <v>497792</v>
      </c>
      <c r="N23" s="97">
        <v>-415052</v>
      </c>
      <c r="O23" s="97">
        <v>4532</v>
      </c>
      <c r="P23" s="97">
        <v>27784</v>
      </c>
      <c r="Q23" s="166">
        <v>-23252</v>
      </c>
      <c r="R23" s="163"/>
      <c r="S23" s="98"/>
      <c r="T23" s="98"/>
      <c r="U23" s="98"/>
    </row>
    <row r="24" spans="1:52" s="150" customFormat="1" ht="18.75">
      <c r="A24" s="93"/>
      <c r="B24" s="102">
        <v>19</v>
      </c>
      <c r="C24" s="108" t="s">
        <v>247</v>
      </c>
      <c r="D24" s="152">
        <v>65071.670759000001</v>
      </c>
      <c r="E24" s="100">
        <v>57227.059349000003</v>
      </c>
      <c r="F24" s="100">
        <v>7844.6114099999977</v>
      </c>
      <c r="G24" s="100">
        <v>122298.730108</v>
      </c>
      <c r="H24" s="100">
        <v>6660.2592850000001</v>
      </c>
      <c r="I24" s="100">
        <v>2526.9</v>
      </c>
      <c r="J24" s="100">
        <v>4133.3592850000005</v>
      </c>
      <c r="K24" s="100">
        <v>9187.1592849999997</v>
      </c>
      <c r="L24" s="100">
        <v>41769</v>
      </c>
      <c r="M24" s="100">
        <v>68</v>
      </c>
      <c r="N24" s="100">
        <v>41701</v>
      </c>
      <c r="O24" s="100">
        <v>0</v>
      </c>
      <c r="P24" s="100">
        <v>0</v>
      </c>
      <c r="Q24" s="165">
        <v>0</v>
      </c>
      <c r="R24" s="163"/>
      <c r="S24" s="98"/>
      <c r="T24" s="98"/>
      <c r="U24" s="98"/>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row>
    <row r="25" spans="1:52" s="93" customFormat="1" ht="18.75">
      <c r="B25" s="95">
        <v>20</v>
      </c>
      <c r="C25" s="96" t="s">
        <v>244</v>
      </c>
      <c r="D25" s="97">
        <v>18749.967540000001</v>
      </c>
      <c r="E25" s="97">
        <v>16141.026891</v>
      </c>
      <c r="F25" s="97">
        <v>2608.9406490000019</v>
      </c>
      <c r="G25" s="97">
        <v>34890.994430999999</v>
      </c>
      <c r="H25" s="97">
        <v>611.95974000000001</v>
      </c>
      <c r="I25" s="97">
        <v>5052.6332060000004</v>
      </c>
      <c r="J25" s="97">
        <v>-4440.6734660000002</v>
      </c>
      <c r="K25" s="97">
        <v>5664.5929460000007</v>
      </c>
      <c r="L25" s="97">
        <v>105455</v>
      </c>
      <c r="M25" s="97">
        <v>103969</v>
      </c>
      <c r="N25" s="97">
        <v>1486</v>
      </c>
      <c r="O25" s="97">
        <v>0</v>
      </c>
      <c r="P25" s="97">
        <v>1922</v>
      </c>
      <c r="Q25" s="166">
        <v>-1922</v>
      </c>
      <c r="R25" s="163"/>
      <c r="S25" s="98"/>
      <c r="T25" s="98"/>
      <c r="U25" s="98"/>
    </row>
    <row r="26" spans="1:52" s="150" customFormat="1" ht="18.75">
      <c r="A26" s="93"/>
      <c r="B26" s="102">
        <v>21</v>
      </c>
      <c r="C26" s="99" t="s">
        <v>53</v>
      </c>
      <c r="D26" s="152">
        <v>11412.428245999999</v>
      </c>
      <c r="E26" s="100">
        <v>8261.4840330000006</v>
      </c>
      <c r="F26" s="100">
        <v>3150.9442129999989</v>
      </c>
      <c r="G26" s="100">
        <v>19673.912279</v>
      </c>
      <c r="H26" s="100">
        <v>863.5</v>
      </c>
      <c r="I26" s="100">
        <v>4147.1709289999999</v>
      </c>
      <c r="J26" s="100">
        <v>-3283.6709289999999</v>
      </c>
      <c r="K26" s="100">
        <v>5010.6709289999999</v>
      </c>
      <c r="L26" s="100">
        <v>4816</v>
      </c>
      <c r="M26" s="100">
        <v>118652</v>
      </c>
      <c r="N26" s="100">
        <v>-113836</v>
      </c>
      <c r="O26" s="100">
        <v>348</v>
      </c>
      <c r="P26" s="100">
        <v>13091</v>
      </c>
      <c r="Q26" s="165">
        <v>-12743</v>
      </c>
      <c r="R26" s="116"/>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row>
    <row r="27" spans="1:52" s="93" customFormat="1" ht="18.75">
      <c r="B27" s="95">
        <v>22</v>
      </c>
      <c r="C27" s="104" t="s">
        <v>49</v>
      </c>
      <c r="D27" s="97">
        <v>19410.000895000001</v>
      </c>
      <c r="E27" s="97">
        <v>8198.891963</v>
      </c>
      <c r="F27" s="97">
        <v>11211.108932000001</v>
      </c>
      <c r="G27" s="97">
        <v>27608.892857999999</v>
      </c>
      <c r="H27" s="97">
        <v>3054.5957760000001</v>
      </c>
      <c r="I27" s="97">
        <v>1703.34</v>
      </c>
      <c r="J27" s="97">
        <v>1351.2557760000002</v>
      </c>
      <c r="K27" s="97">
        <v>4757.9357760000003</v>
      </c>
      <c r="L27" s="97">
        <v>101784</v>
      </c>
      <c r="M27" s="97">
        <v>365037</v>
      </c>
      <c r="N27" s="97">
        <v>-263253</v>
      </c>
      <c r="O27" s="97">
        <v>802</v>
      </c>
      <c r="P27" s="97">
        <v>24118</v>
      </c>
      <c r="Q27" s="166">
        <v>-23316</v>
      </c>
      <c r="R27" s="116"/>
    </row>
    <row r="28" spans="1:52" s="150" customFormat="1" ht="18.75">
      <c r="A28" s="93"/>
      <c r="B28" s="102">
        <v>23</v>
      </c>
      <c r="C28" s="99" t="s">
        <v>47</v>
      </c>
      <c r="D28" s="100">
        <v>21302.273983999999</v>
      </c>
      <c r="E28" s="100">
        <v>12495.310348000001</v>
      </c>
      <c r="F28" s="100">
        <v>8806.9636359999986</v>
      </c>
      <c r="G28" s="100">
        <v>33797.584331999999</v>
      </c>
      <c r="H28" s="100">
        <v>431.75</v>
      </c>
      <c r="I28" s="100">
        <v>2955.8824030000001</v>
      </c>
      <c r="J28" s="100">
        <v>-2524.1324030000001</v>
      </c>
      <c r="K28" s="100">
        <v>3387.6324030000001</v>
      </c>
      <c r="L28" s="100">
        <v>16</v>
      </c>
      <c r="M28" s="100">
        <v>95090</v>
      </c>
      <c r="N28" s="100">
        <v>-95074</v>
      </c>
      <c r="O28" s="100">
        <v>0</v>
      </c>
      <c r="P28" s="100">
        <v>2888</v>
      </c>
      <c r="Q28" s="165">
        <v>-2888</v>
      </c>
      <c r="R28" s="116"/>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row>
    <row r="29" spans="1:52" s="93" customFormat="1" ht="18.75">
      <c r="B29" s="95">
        <v>24</v>
      </c>
      <c r="C29" s="148" t="s">
        <v>268</v>
      </c>
      <c r="D29" s="97">
        <v>449.11878000000002</v>
      </c>
      <c r="E29" s="97">
        <v>243.08296999999999</v>
      </c>
      <c r="F29" s="97">
        <v>206.03581000000003</v>
      </c>
      <c r="G29" s="97">
        <v>692.20174999999995</v>
      </c>
      <c r="H29" s="97">
        <v>0</v>
      </c>
      <c r="I29" s="97">
        <v>243.08296999999999</v>
      </c>
      <c r="J29" s="97">
        <v>-243.08296999999999</v>
      </c>
      <c r="K29" s="97">
        <v>243.08296999999999</v>
      </c>
      <c r="L29" s="97">
        <v>3000</v>
      </c>
      <c r="M29" s="97">
        <v>0</v>
      </c>
      <c r="N29" s="97">
        <v>3000</v>
      </c>
      <c r="O29" s="97">
        <v>0</v>
      </c>
      <c r="P29" s="97">
        <v>0</v>
      </c>
      <c r="Q29" s="166">
        <v>0</v>
      </c>
      <c r="R29" s="163"/>
      <c r="S29" s="98"/>
      <c r="T29" s="98"/>
      <c r="U29" s="98"/>
    </row>
    <row r="30" spans="1:52" s="150" customFormat="1" ht="18.75">
      <c r="A30" s="93"/>
      <c r="B30" s="102">
        <v>25</v>
      </c>
      <c r="C30" s="109" t="s">
        <v>36</v>
      </c>
      <c r="D30" s="100">
        <v>4858.26</v>
      </c>
      <c r="E30" s="100">
        <v>1026.174</v>
      </c>
      <c r="F30" s="100">
        <v>3832.0860000000002</v>
      </c>
      <c r="G30" s="100">
        <v>5884.4340000000002</v>
      </c>
      <c r="H30" s="100">
        <v>0</v>
      </c>
      <c r="I30" s="100">
        <v>164.959</v>
      </c>
      <c r="J30" s="100">
        <v>-164.959</v>
      </c>
      <c r="K30" s="100">
        <v>164.959</v>
      </c>
      <c r="L30" s="100">
        <v>885402</v>
      </c>
      <c r="M30" s="100">
        <v>1256131</v>
      </c>
      <c r="N30" s="100">
        <v>-370729</v>
      </c>
      <c r="O30" s="100">
        <v>28668</v>
      </c>
      <c r="P30" s="100">
        <v>92555</v>
      </c>
      <c r="Q30" s="165">
        <v>-63887</v>
      </c>
      <c r="R30" s="163"/>
      <c r="S30" s="98"/>
      <c r="T30" s="98"/>
      <c r="U30" s="98"/>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row>
    <row r="31" spans="1:52" s="93" customFormat="1" ht="18.75">
      <c r="B31" s="95">
        <v>26</v>
      </c>
      <c r="C31" s="149" t="s">
        <v>63</v>
      </c>
      <c r="D31" s="97">
        <v>4497.5540000000001</v>
      </c>
      <c r="E31" s="97">
        <v>4948.7554190000001</v>
      </c>
      <c r="F31" s="97">
        <v>-451.20141899999999</v>
      </c>
      <c r="G31" s="97">
        <v>9446.3094190000011</v>
      </c>
      <c r="H31" s="97">
        <v>0</v>
      </c>
      <c r="I31" s="97">
        <v>111.087</v>
      </c>
      <c r="J31" s="97">
        <v>-111.087</v>
      </c>
      <c r="K31" s="97">
        <v>111.087</v>
      </c>
      <c r="L31" s="97">
        <v>118235</v>
      </c>
      <c r="M31" s="97">
        <v>119489</v>
      </c>
      <c r="N31" s="97">
        <v>-1254</v>
      </c>
      <c r="O31" s="97">
        <v>7852</v>
      </c>
      <c r="P31" s="97">
        <v>7358</v>
      </c>
      <c r="Q31" s="166">
        <v>494</v>
      </c>
      <c r="R31" s="163"/>
      <c r="S31" s="98"/>
      <c r="T31" s="98"/>
      <c r="U31" s="98"/>
    </row>
    <row r="32" spans="1:52" s="150" customFormat="1" ht="18.75">
      <c r="A32" s="93"/>
      <c r="B32" s="102">
        <v>27</v>
      </c>
      <c r="C32" s="153" t="s">
        <v>18</v>
      </c>
      <c r="D32" s="100">
        <v>10080.61</v>
      </c>
      <c r="E32" s="100">
        <v>8549.0055250000005</v>
      </c>
      <c r="F32" s="100">
        <v>1531.6044750000001</v>
      </c>
      <c r="G32" s="100">
        <v>18629.615525000001</v>
      </c>
      <c r="H32" s="100">
        <v>0</v>
      </c>
      <c r="I32" s="100">
        <v>109.26900000000001</v>
      </c>
      <c r="J32" s="100">
        <v>-109.26900000000001</v>
      </c>
      <c r="K32" s="100">
        <v>109.26900000000001</v>
      </c>
      <c r="L32" s="100">
        <v>5073349</v>
      </c>
      <c r="M32" s="100">
        <v>5221954</v>
      </c>
      <c r="N32" s="100">
        <v>-148605</v>
      </c>
      <c r="O32" s="100">
        <v>229795</v>
      </c>
      <c r="P32" s="100">
        <v>326049</v>
      </c>
      <c r="Q32" s="165">
        <v>-96254</v>
      </c>
      <c r="R32" s="116"/>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row>
    <row r="33" spans="1:52" s="93" customFormat="1" ht="18.75">
      <c r="B33" s="95">
        <v>28</v>
      </c>
      <c r="C33" s="149" t="s">
        <v>43</v>
      </c>
      <c r="D33" s="97">
        <v>0</v>
      </c>
      <c r="E33" s="97">
        <v>0</v>
      </c>
      <c r="F33" s="97">
        <v>0</v>
      </c>
      <c r="G33" s="97">
        <v>0</v>
      </c>
      <c r="H33" s="97">
        <v>0</v>
      </c>
      <c r="I33" s="97">
        <v>0</v>
      </c>
      <c r="J33" s="97">
        <v>0</v>
      </c>
      <c r="K33" s="97">
        <v>0</v>
      </c>
      <c r="L33" s="97">
        <v>32</v>
      </c>
      <c r="M33" s="97">
        <v>3198</v>
      </c>
      <c r="N33" s="97">
        <v>-3166</v>
      </c>
      <c r="O33" s="97">
        <v>0</v>
      </c>
      <c r="P33" s="97">
        <v>0</v>
      </c>
      <c r="Q33" s="166">
        <v>0</v>
      </c>
      <c r="R33" s="116"/>
    </row>
    <row r="34" spans="1:52" s="158" customFormat="1" ht="21">
      <c r="A34" s="157"/>
      <c r="B34" s="368" t="s">
        <v>259</v>
      </c>
      <c r="C34" s="369"/>
      <c r="D34" s="156">
        <f>SUM(D6:D33)</f>
        <v>5375478.7738660006</v>
      </c>
      <c r="E34" s="156">
        <f t="shared" ref="E34:Q34" si="0">SUM(E6:E33)</f>
        <v>4071529.1377849998</v>
      </c>
      <c r="F34" s="156">
        <f t="shared" si="0"/>
        <v>1303949.6360809992</v>
      </c>
      <c r="G34" s="156">
        <f t="shared" si="0"/>
        <v>9447007.9116510041</v>
      </c>
      <c r="H34" s="156">
        <f t="shared" si="0"/>
        <v>1284653.6108149998</v>
      </c>
      <c r="I34" s="156">
        <f t="shared" si="0"/>
        <v>825355.48347099987</v>
      </c>
      <c r="J34" s="156">
        <f t="shared" si="0"/>
        <v>459298.12734399992</v>
      </c>
      <c r="K34" s="156">
        <f t="shared" si="0"/>
        <v>2110009.0942859994</v>
      </c>
      <c r="L34" s="156">
        <f t="shared" si="0"/>
        <v>27268779.652987</v>
      </c>
      <c r="M34" s="156">
        <f t="shared" si="0"/>
        <v>23515280.440493003</v>
      </c>
      <c r="N34" s="156">
        <f t="shared" si="0"/>
        <v>3753499.2124939989</v>
      </c>
      <c r="O34" s="156">
        <f t="shared" si="0"/>
        <v>1749966.1202080001</v>
      </c>
      <c r="P34" s="156">
        <f t="shared" si="0"/>
        <v>1540082.5350179998</v>
      </c>
      <c r="Q34" s="167">
        <f t="shared" si="0"/>
        <v>209883.58518999995</v>
      </c>
      <c r="R34" s="164"/>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row>
    <row r="35" spans="1:52" s="150" customFormat="1" ht="18.75">
      <c r="A35" s="93"/>
      <c r="B35" s="102">
        <v>29</v>
      </c>
      <c r="C35" s="108" t="s">
        <v>235</v>
      </c>
      <c r="D35" s="100">
        <v>92177.844456000006</v>
      </c>
      <c r="E35" s="100">
        <v>85656.125644999993</v>
      </c>
      <c r="F35" s="100">
        <v>6521.7188110000134</v>
      </c>
      <c r="G35" s="100">
        <v>177833.97010099998</v>
      </c>
      <c r="H35" s="100">
        <v>23142.087878999999</v>
      </c>
      <c r="I35" s="100">
        <v>20862.397948999998</v>
      </c>
      <c r="J35" s="100">
        <v>2279.6899300000005</v>
      </c>
      <c r="K35" s="100">
        <v>44004.485827999997</v>
      </c>
      <c r="L35" s="100">
        <v>18220</v>
      </c>
      <c r="M35" s="100">
        <v>2206</v>
      </c>
      <c r="N35" s="100">
        <v>16014</v>
      </c>
      <c r="O35" s="100">
        <v>2801.6486319999999</v>
      </c>
      <c r="P35" s="100">
        <v>1444.9680000000001</v>
      </c>
      <c r="Q35" s="165">
        <v>1356.6806319999998</v>
      </c>
      <c r="R35" s="163"/>
      <c r="S35" s="98"/>
      <c r="T35" s="98"/>
      <c r="U35" s="98"/>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row>
    <row r="36" spans="1:52" s="93" customFormat="1" ht="18.75">
      <c r="B36" s="95">
        <v>30</v>
      </c>
      <c r="C36" s="112" t="s">
        <v>72</v>
      </c>
      <c r="D36" s="97">
        <v>109747.507721</v>
      </c>
      <c r="E36" s="97">
        <v>105884.600619</v>
      </c>
      <c r="F36" s="97">
        <v>3862.9071019999974</v>
      </c>
      <c r="G36" s="97">
        <v>215632.10834000001</v>
      </c>
      <c r="H36" s="97">
        <v>15761.63078</v>
      </c>
      <c r="I36" s="97">
        <v>22002.724019000001</v>
      </c>
      <c r="J36" s="97">
        <v>-6241.0932390000016</v>
      </c>
      <c r="K36" s="97">
        <v>37764.354799000001</v>
      </c>
      <c r="L36" s="97">
        <v>0</v>
      </c>
      <c r="M36" s="97">
        <v>6486</v>
      </c>
      <c r="N36" s="97">
        <v>-6486</v>
      </c>
      <c r="O36" s="97">
        <v>0</v>
      </c>
      <c r="P36" s="97">
        <v>0</v>
      </c>
      <c r="Q36" s="166">
        <v>0</v>
      </c>
      <c r="R36" s="163"/>
      <c r="S36" s="98"/>
      <c r="T36" s="98"/>
      <c r="U36" s="98"/>
    </row>
    <row r="37" spans="1:52" s="150" customFormat="1" ht="18.75">
      <c r="A37" s="93"/>
      <c r="B37" s="102">
        <v>31</v>
      </c>
      <c r="C37" s="111" t="s">
        <v>272</v>
      </c>
      <c r="D37" s="100">
        <v>14656.630443</v>
      </c>
      <c r="E37" s="100">
        <v>11573.749958</v>
      </c>
      <c r="F37" s="100">
        <v>3082.8804849999997</v>
      </c>
      <c r="G37" s="100">
        <v>26230.380401000002</v>
      </c>
      <c r="H37" s="100">
        <v>7186.6579460000003</v>
      </c>
      <c r="I37" s="100">
        <v>7859.3283229999997</v>
      </c>
      <c r="J37" s="100">
        <v>-672.67037699999946</v>
      </c>
      <c r="K37" s="100">
        <v>15045.986269000001</v>
      </c>
      <c r="L37" s="100">
        <v>4284</v>
      </c>
      <c r="M37" s="100">
        <v>123</v>
      </c>
      <c r="N37" s="100">
        <v>4161</v>
      </c>
      <c r="O37" s="100">
        <v>50</v>
      </c>
      <c r="P37" s="100">
        <v>0</v>
      </c>
      <c r="Q37" s="165">
        <v>50</v>
      </c>
      <c r="R37" s="163"/>
      <c r="S37" s="98"/>
      <c r="T37" s="98"/>
      <c r="U37" s="98"/>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row>
    <row r="38" spans="1:52" s="93" customFormat="1" ht="18.75">
      <c r="B38" s="95">
        <v>32</v>
      </c>
      <c r="C38" s="112" t="s">
        <v>154</v>
      </c>
      <c r="D38" s="97">
        <v>55587.684054999998</v>
      </c>
      <c r="E38" s="97">
        <v>62196.876600000003</v>
      </c>
      <c r="F38" s="97">
        <v>-6609.1925450000053</v>
      </c>
      <c r="G38" s="97">
        <v>117784.56065500001</v>
      </c>
      <c r="H38" s="97">
        <v>2603.7125040000001</v>
      </c>
      <c r="I38" s="97">
        <v>6019.8091409999997</v>
      </c>
      <c r="J38" s="97">
        <v>-3416.0966369999996</v>
      </c>
      <c r="K38" s="97">
        <v>8623.5216450000007</v>
      </c>
      <c r="L38" s="97">
        <v>15127</v>
      </c>
      <c r="M38" s="97">
        <v>2758</v>
      </c>
      <c r="N38" s="97">
        <v>12369</v>
      </c>
      <c r="O38" s="97">
        <v>4901.739611</v>
      </c>
      <c r="P38" s="97">
        <v>67.438391999999993</v>
      </c>
      <c r="Q38" s="166">
        <v>4834.3012189999999</v>
      </c>
      <c r="R38" s="163"/>
      <c r="S38" s="98"/>
      <c r="T38" s="98"/>
      <c r="U38" s="98"/>
    </row>
    <row r="39" spans="1:52" s="150" customFormat="1" ht="18.75">
      <c r="A39" s="93"/>
      <c r="B39" s="102">
        <v>33</v>
      </c>
      <c r="C39" s="103" t="s">
        <v>224</v>
      </c>
      <c r="D39" s="100">
        <v>58189.170797999999</v>
      </c>
      <c r="E39" s="100">
        <v>59519.111185000002</v>
      </c>
      <c r="F39" s="100">
        <v>-1329.9403870000024</v>
      </c>
      <c r="G39" s="100">
        <v>117708.28198299999</v>
      </c>
      <c r="H39" s="100">
        <v>3197.4543779999999</v>
      </c>
      <c r="I39" s="100">
        <v>3082.1619110000001</v>
      </c>
      <c r="J39" s="100">
        <v>115.29246699999976</v>
      </c>
      <c r="K39" s="100">
        <v>6279.6162889999996</v>
      </c>
      <c r="L39" s="100">
        <v>4225</v>
      </c>
      <c r="M39" s="100">
        <v>4291</v>
      </c>
      <c r="N39" s="100">
        <v>-66</v>
      </c>
      <c r="O39" s="100">
        <v>0</v>
      </c>
      <c r="P39" s="100">
        <v>102.57283099999999</v>
      </c>
      <c r="Q39" s="165">
        <v>-102.57283099999999</v>
      </c>
      <c r="R39" s="163"/>
      <c r="S39" s="98"/>
      <c r="T39" s="98"/>
      <c r="U39" s="98"/>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row>
    <row r="40" spans="1:52" s="93" customFormat="1" ht="18.75">
      <c r="B40" s="95">
        <v>34</v>
      </c>
      <c r="C40" s="112" t="s">
        <v>274</v>
      </c>
      <c r="D40" s="97">
        <v>12066.489049</v>
      </c>
      <c r="E40" s="97">
        <v>8681.3597109999992</v>
      </c>
      <c r="F40" s="97">
        <v>3385.1293380000006</v>
      </c>
      <c r="G40" s="97">
        <v>20747.848760000001</v>
      </c>
      <c r="H40" s="97">
        <v>1959.978517</v>
      </c>
      <c r="I40" s="97">
        <v>2490.1313570000002</v>
      </c>
      <c r="J40" s="97">
        <v>-530.1528400000002</v>
      </c>
      <c r="K40" s="97">
        <v>4450.1098739999998</v>
      </c>
      <c r="L40" s="97">
        <v>6634</v>
      </c>
      <c r="M40" s="97">
        <v>982</v>
      </c>
      <c r="N40" s="97">
        <v>5652</v>
      </c>
      <c r="O40" s="97">
        <v>218.489656</v>
      </c>
      <c r="P40" s="97">
        <v>348.78800999999999</v>
      </c>
      <c r="Q40" s="166">
        <v>-130.29835399999999</v>
      </c>
      <c r="R40" s="163"/>
      <c r="S40" s="98"/>
      <c r="T40" s="98"/>
      <c r="U40" s="98"/>
    </row>
    <row r="41" spans="1:52" s="150" customFormat="1" ht="18.75">
      <c r="A41" s="93"/>
      <c r="B41" s="102">
        <v>35</v>
      </c>
      <c r="C41" s="108" t="s">
        <v>75</v>
      </c>
      <c r="D41" s="100">
        <v>19272.084078</v>
      </c>
      <c r="E41" s="100">
        <v>24241.202809999999</v>
      </c>
      <c r="F41" s="100">
        <v>-4969.118731999999</v>
      </c>
      <c r="G41" s="100">
        <v>43513.286888000002</v>
      </c>
      <c r="H41" s="100">
        <v>0</v>
      </c>
      <c r="I41" s="100">
        <v>931.04</v>
      </c>
      <c r="J41" s="100">
        <v>-931.04</v>
      </c>
      <c r="K41" s="100">
        <v>931.04</v>
      </c>
      <c r="L41" s="100">
        <v>140</v>
      </c>
      <c r="M41" s="100">
        <v>2641</v>
      </c>
      <c r="N41" s="100">
        <v>-2501</v>
      </c>
      <c r="O41" s="100">
        <v>0</v>
      </c>
      <c r="P41" s="100">
        <v>101</v>
      </c>
      <c r="Q41" s="165">
        <v>-101</v>
      </c>
      <c r="R41" s="163"/>
      <c r="S41" s="98"/>
      <c r="T41" s="98"/>
      <c r="U41" s="98"/>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row>
    <row r="42" spans="1:52" s="93" customFormat="1" ht="18.75">
      <c r="B42" s="95">
        <v>36</v>
      </c>
      <c r="C42" s="110" t="s">
        <v>77</v>
      </c>
      <c r="D42" s="97">
        <v>10368.623752</v>
      </c>
      <c r="E42" s="97">
        <v>13734.558122</v>
      </c>
      <c r="F42" s="97">
        <v>-3365.9343700000009</v>
      </c>
      <c r="G42" s="97">
        <v>24103.181874000002</v>
      </c>
      <c r="H42" s="97">
        <v>0</v>
      </c>
      <c r="I42" s="97">
        <v>698.28</v>
      </c>
      <c r="J42" s="97">
        <v>-698.28</v>
      </c>
      <c r="K42" s="97">
        <v>698.28</v>
      </c>
      <c r="L42" s="97">
        <v>397</v>
      </c>
      <c r="M42" s="97">
        <v>1693</v>
      </c>
      <c r="N42" s="97">
        <v>-1296</v>
      </c>
      <c r="O42" s="97">
        <v>0</v>
      </c>
      <c r="P42" s="97">
        <v>47</v>
      </c>
      <c r="Q42" s="166">
        <v>-47</v>
      </c>
      <c r="R42" s="163"/>
      <c r="S42" s="98"/>
      <c r="T42" s="98"/>
      <c r="U42" s="98"/>
    </row>
    <row r="43" spans="1:52" s="150" customFormat="1" ht="18.75">
      <c r="A43" s="93"/>
      <c r="B43" s="102">
        <v>37</v>
      </c>
      <c r="C43" s="154" t="s">
        <v>240</v>
      </c>
      <c r="D43" s="100">
        <v>10163.252532</v>
      </c>
      <c r="E43" s="100">
        <v>7894.788493</v>
      </c>
      <c r="F43" s="100">
        <v>2268.4640390000004</v>
      </c>
      <c r="G43" s="100">
        <v>18058.041024999999</v>
      </c>
      <c r="H43" s="100">
        <v>90.336173000000002</v>
      </c>
      <c r="I43" s="100">
        <v>0</v>
      </c>
      <c r="J43" s="100">
        <v>90.336173000000002</v>
      </c>
      <c r="K43" s="100">
        <v>90.336173000000002</v>
      </c>
      <c r="L43" s="100">
        <v>5725</v>
      </c>
      <c r="M43" s="100">
        <v>44</v>
      </c>
      <c r="N43" s="100">
        <v>5681</v>
      </c>
      <c r="O43" s="100">
        <v>540.02926000000002</v>
      </c>
      <c r="P43" s="100">
        <v>12.622070000000001</v>
      </c>
      <c r="Q43" s="165">
        <v>527.40719000000001</v>
      </c>
      <c r="R43" s="163"/>
      <c r="S43" s="98"/>
      <c r="T43" s="98"/>
      <c r="U43" s="98"/>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row>
    <row r="44" spans="1:52" s="158" customFormat="1" ht="21">
      <c r="A44" s="157"/>
      <c r="B44" s="370" t="s">
        <v>260</v>
      </c>
      <c r="C44" s="371"/>
      <c r="D44" s="156">
        <f>SUM(D35:D43)</f>
        <v>382229.28688400006</v>
      </c>
      <c r="E44" s="156">
        <f t="shared" ref="E44:Q44" si="1">SUM(E35:E43)</f>
        <v>379382.37314299995</v>
      </c>
      <c r="F44" s="156">
        <f t="shared" si="1"/>
        <v>2846.9137410000039</v>
      </c>
      <c r="G44" s="156">
        <f t="shared" si="1"/>
        <v>761611.66002700001</v>
      </c>
      <c r="H44" s="156">
        <f t="shared" si="1"/>
        <v>53941.858177000009</v>
      </c>
      <c r="I44" s="156">
        <f t="shared" si="1"/>
        <v>63945.8727</v>
      </c>
      <c r="J44" s="156">
        <f t="shared" si="1"/>
        <v>-10004.014523000003</v>
      </c>
      <c r="K44" s="156">
        <f t="shared" si="1"/>
        <v>117887.73087699999</v>
      </c>
      <c r="L44" s="156">
        <f t="shared" si="1"/>
        <v>54752</v>
      </c>
      <c r="M44" s="156">
        <f t="shared" si="1"/>
        <v>21224</v>
      </c>
      <c r="N44" s="156">
        <f t="shared" si="1"/>
        <v>33528</v>
      </c>
      <c r="O44" s="156">
        <f t="shared" si="1"/>
        <v>8511.9071589999985</v>
      </c>
      <c r="P44" s="156">
        <f t="shared" si="1"/>
        <v>2124.3893029999999</v>
      </c>
      <c r="Q44" s="167">
        <f t="shared" si="1"/>
        <v>6387.5178559999995</v>
      </c>
      <c r="R44" s="164"/>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row>
    <row r="45" spans="1:52" s="150" customFormat="1" ht="18.75">
      <c r="A45" s="93"/>
      <c r="B45" s="102">
        <v>38</v>
      </c>
      <c r="C45" s="111" t="s">
        <v>237</v>
      </c>
      <c r="D45" s="100">
        <v>804092.08077899995</v>
      </c>
      <c r="E45" s="100">
        <v>503820.44917199999</v>
      </c>
      <c r="F45" s="100">
        <v>300271.63160699996</v>
      </c>
      <c r="G45" s="100">
        <v>1307912.5299509999</v>
      </c>
      <c r="H45" s="100">
        <v>321753.21491699998</v>
      </c>
      <c r="I45" s="100">
        <v>372705.23639799998</v>
      </c>
      <c r="J45" s="100">
        <v>-50952.021481000003</v>
      </c>
      <c r="K45" s="100">
        <v>694458.45131499995</v>
      </c>
      <c r="L45" s="100">
        <v>299999</v>
      </c>
      <c r="M45" s="100">
        <v>0</v>
      </c>
      <c r="N45" s="100">
        <v>299999</v>
      </c>
      <c r="O45" s="100">
        <v>0</v>
      </c>
      <c r="P45" s="100">
        <v>0</v>
      </c>
      <c r="Q45" s="165">
        <v>0</v>
      </c>
      <c r="R45" s="163"/>
      <c r="S45" s="98"/>
      <c r="T45" s="98"/>
      <c r="U45" s="98"/>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row>
    <row r="46" spans="1:52" s="93" customFormat="1" ht="18.75">
      <c r="B46" s="95">
        <v>39</v>
      </c>
      <c r="C46" s="96" t="s">
        <v>88</v>
      </c>
      <c r="D46" s="97">
        <v>589644.42860999994</v>
      </c>
      <c r="E46" s="97">
        <v>596017.02298200002</v>
      </c>
      <c r="F46" s="97">
        <v>-6372.5943720000796</v>
      </c>
      <c r="G46" s="97">
        <v>1185661.451592</v>
      </c>
      <c r="H46" s="97">
        <v>74879.340110000005</v>
      </c>
      <c r="I46" s="97">
        <v>88608.602964000005</v>
      </c>
      <c r="J46" s="97">
        <v>-13729.262854000001</v>
      </c>
      <c r="K46" s="97">
        <v>163487.94307400001</v>
      </c>
      <c r="L46" s="97">
        <v>2984</v>
      </c>
      <c r="M46" s="97">
        <v>10197</v>
      </c>
      <c r="N46" s="97">
        <v>-7213</v>
      </c>
      <c r="O46" s="97">
        <v>0</v>
      </c>
      <c r="P46" s="97">
        <v>205</v>
      </c>
      <c r="Q46" s="166">
        <v>-205</v>
      </c>
      <c r="R46" s="163"/>
      <c r="S46" s="98"/>
      <c r="T46" s="98"/>
      <c r="U46" s="98"/>
    </row>
    <row r="47" spans="1:52" s="150" customFormat="1" ht="18.75">
      <c r="A47" s="93"/>
      <c r="B47" s="102">
        <v>40</v>
      </c>
      <c r="C47" s="108" t="s">
        <v>388</v>
      </c>
      <c r="D47" s="100">
        <v>629559.09439400001</v>
      </c>
      <c r="E47" s="100">
        <v>1212681.0387629999</v>
      </c>
      <c r="F47" s="100">
        <v>-583121.94436899992</v>
      </c>
      <c r="G47" s="100">
        <v>1842240.1331569999</v>
      </c>
      <c r="H47" s="100">
        <v>39806.920081999997</v>
      </c>
      <c r="I47" s="100">
        <v>121835.093597</v>
      </c>
      <c r="J47" s="100">
        <v>-82028.173515000002</v>
      </c>
      <c r="K47" s="100">
        <v>161642.013679</v>
      </c>
      <c r="L47" s="100">
        <v>304</v>
      </c>
      <c r="M47" s="100">
        <v>889372</v>
      </c>
      <c r="N47" s="100">
        <v>-889068</v>
      </c>
      <c r="O47" s="100">
        <v>0</v>
      </c>
      <c r="P47" s="100">
        <v>71028</v>
      </c>
      <c r="Q47" s="165">
        <v>-71028</v>
      </c>
      <c r="R47" s="163"/>
      <c r="S47" s="98"/>
      <c r="T47" s="98"/>
      <c r="U47" s="98"/>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row>
    <row r="48" spans="1:52" s="93" customFormat="1" ht="18.75">
      <c r="B48" s="95">
        <v>41</v>
      </c>
      <c r="C48" s="113" t="s">
        <v>90</v>
      </c>
      <c r="D48" s="97">
        <v>254152.22059700001</v>
      </c>
      <c r="E48" s="97">
        <v>264845.03910200001</v>
      </c>
      <c r="F48" s="97">
        <v>-10692.818505000003</v>
      </c>
      <c r="G48" s="97">
        <v>518997.25969900005</v>
      </c>
      <c r="H48" s="97">
        <v>29568.829978000002</v>
      </c>
      <c r="I48" s="97">
        <v>34599.474676999998</v>
      </c>
      <c r="J48" s="97">
        <v>-5030.6446989999968</v>
      </c>
      <c r="K48" s="97">
        <v>64168.304655</v>
      </c>
      <c r="L48" s="97">
        <v>10247</v>
      </c>
      <c r="M48" s="97">
        <v>8011</v>
      </c>
      <c r="N48" s="97">
        <v>2236</v>
      </c>
      <c r="O48" s="97">
        <v>311</v>
      </c>
      <c r="P48" s="97">
        <v>143</v>
      </c>
      <c r="Q48" s="166">
        <v>168</v>
      </c>
      <c r="R48" s="163"/>
      <c r="S48" s="98"/>
      <c r="T48" s="98"/>
      <c r="U48" s="98"/>
    </row>
    <row r="49" spans="1:52" s="150" customFormat="1" ht="18.75">
      <c r="A49" s="93"/>
      <c r="B49" s="102">
        <v>42</v>
      </c>
      <c r="C49" s="108" t="s">
        <v>293</v>
      </c>
      <c r="D49" s="100">
        <v>193445.24380699999</v>
      </c>
      <c r="E49" s="100">
        <v>182407.24353499999</v>
      </c>
      <c r="F49" s="100">
        <v>11038.000272000005</v>
      </c>
      <c r="G49" s="100">
        <v>375852.48734200001</v>
      </c>
      <c r="H49" s="100">
        <v>25096.641824999999</v>
      </c>
      <c r="I49" s="100">
        <v>30711.440317000001</v>
      </c>
      <c r="J49" s="100">
        <v>-5614.7984920000017</v>
      </c>
      <c r="K49" s="100">
        <v>55808.082141999999</v>
      </c>
      <c r="L49" s="100">
        <v>64617</v>
      </c>
      <c r="M49" s="100">
        <v>62850</v>
      </c>
      <c r="N49" s="100">
        <v>1767</v>
      </c>
      <c r="O49" s="100">
        <v>4857.2455140000002</v>
      </c>
      <c r="P49" s="100">
        <v>3581.8623830000001</v>
      </c>
      <c r="Q49" s="165">
        <v>1275.383131</v>
      </c>
      <c r="R49" s="163"/>
      <c r="S49" s="98"/>
      <c r="T49" s="98"/>
      <c r="U49" s="98"/>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row>
    <row r="50" spans="1:52" s="93" customFormat="1" ht="18.75">
      <c r="B50" s="95">
        <v>43</v>
      </c>
      <c r="C50" s="112" t="s">
        <v>294</v>
      </c>
      <c r="D50" s="97">
        <v>54730.441722000003</v>
      </c>
      <c r="E50" s="97">
        <v>0</v>
      </c>
      <c r="F50" s="97">
        <v>54730.441722000003</v>
      </c>
      <c r="G50" s="97">
        <v>54730.441722000003</v>
      </c>
      <c r="H50" s="97">
        <v>54730.441722000003</v>
      </c>
      <c r="I50" s="97">
        <v>0</v>
      </c>
      <c r="J50" s="97">
        <v>54730.441722000003</v>
      </c>
      <c r="K50" s="97">
        <v>54730.441722000003</v>
      </c>
      <c r="L50" s="97">
        <v>81396</v>
      </c>
      <c r="M50" s="97">
        <v>0</v>
      </c>
      <c r="N50" s="97">
        <v>81396</v>
      </c>
      <c r="O50" s="97">
        <v>0</v>
      </c>
      <c r="P50" s="97">
        <v>0</v>
      </c>
      <c r="Q50" s="166">
        <v>0</v>
      </c>
      <c r="R50" s="163"/>
      <c r="S50" s="98"/>
      <c r="T50" s="98"/>
      <c r="U50" s="98"/>
    </row>
    <row r="51" spans="1:52" s="150" customFormat="1" ht="18.75">
      <c r="A51" s="93"/>
      <c r="B51" s="102">
        <v>44</v>
      </c>
      <c r="C51" s="103" t="s">
        <v>85</v>
      </c>
      <c r="D51" s="100">
        <v>182625.49076399999</v>
      </c>
      <c r="E51" s="100">
        <v>181857.39897899999</v>
      </c>
      <c r="F51" s="100">
        <v>768.09178499999689</v>
      </c>
      <c r="G51" s="100">
        <v>364482.88974299998</v>
      </c>
      <c r="H51" s="100">
        <v>17466.117018000001</v>
      </c>
      <c r="I51" s="100">
        <v>26202.116000000002</v>
      </c>
      <c r="J51" s="100">
        <v>-8735.998982000001</v>
      </c>
      <c r="K51" s="100">
        <v>43668.233017999999</v>
      </c>
      <c r="L51" s="100">
        <v>121346</v>
      </c>
      <c r="M51" s="100">
        <v>124462</v>
      </c>
      <c r="N51" s="100">
        <v>-3116</v>
      </c>
      <c r="O51" s="100">
        <v>11596.497497</v>
      </c>
      <c r="P51" s="100">
        <v>6698.4120469999998</v>
      </c>
      <c r="Q51" s="165">
        <v>4898.0854500000005</v>
      </c>
      <c r="R51" s="163"/>
      <c r="S51" s="98"/>
      <c r="T51" s="98"/>
      <c r="U51" s="98"/>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row>
    <row r="52" spans="1:52" s="158" customFormat="1" ht="21">
      <c r="A52" s="157"/>
      <c r="B52" s="372" t="s">
        <v>261</v>
      </c>
      <c r="C52" s="373"/>
      <c r="D52" s="156">
        <f>SUM(D45:D51)</f>
        <v>2708249.0006730002</v>
      </c>
      <c r="E52" s="156">
        <f t="shared" ref="E52:Q52" si="2">SUM(E45:E51)</f>
        <v>2941628.1925329999</v>
      </c>
      <c r="F52" s="156">
        <f t="shared" si="2"/>
        <v>-233379.19186000008</v>
      </c>
      <c r="G52" s="156">
        <f t="shared" si="2"/>
        <v>5649877.1932060001</v>
      </c>
      <c r="H52" s="156">
        <f t="shared" si="2"/>
        <v>563301.50565199996</v>
      </c>
      <c r="I52" s="156">
        <f t="shared" si="2"/>
        <v>674661.96395300003</v>
      </c>
      <c r="J52" s="156">
        <f t="shared" si="2"/>
        <v>-111360.45830100001</v>
      </c>
      <c r="K52" s="156">
        <f t="shared" si="2"/>
        <v>1237963.469605</v>
      </c>
      <c r="L52" s="156">
        <f t="shared" si="2"/>
        <v>580893</v>
      </c>
      <c r="M52" s="156">
        <f t="shared" si="2"/>
        <v>1094892</v>
      </c>
      <c r="N52" s="156">
        <f t="shared" si="2"/>
        <v>-513999</v>
      </c>
      <c r="O52" s="156">
        <f t="shared" si="2"/>
        <v>16764.743010999999</v>
      </c>
      <c r="P52" s="156">
        <f t="shared" si="2"/>
        <v>81656.274430000005</v>
      </c>
      <c r="Q52" s="167">
        <f t="shared" si="2"/>
        <v>-64891.531419000006</v>
      </c>
      <c r="R52" s="164"/>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row>
    <row r="53" spans="1:52" s="150" customFormat="1" ht="18.75">
      <c r="A53" s="93"/>
      <c r="B53" s="102">
        <v>45</v>
      </c>
      <c r="C53" s="108" t="s">
        <v>97</v>
      </c>
      <c r="D53" s="100">
        <v>33333.315475000003</v>
      </c>
      <c r="E53" s="100">
        <v>25627.276919</v>
      </c>
      <c r="F53" s="100">
        <v>7706.0385560000032</v>
      </c>
      <c r="G53" s="100">
        <v>58960.592394000007</v>
      </c>
      <c r="H53" s="100">
        <v>4997.6993739999998</v>
      </c>
      <c r="I53" s="100">
        <v>4329.7376709999999</v>
      </c>
      <c r="J53" s="100">
        <v>667.96170299999994</v>
      </c>
      <c r="K53" s="100">
        <v>9327.4370449999988</v>
      </c>
      <c r="L53" s="100">
        <v>2146</v>
      </c>
      <c r="M53" s="100">
        <v>418</v>
      </c>
      <c r="N53" s="100">
        <v>1728</v>
      </c>
      <c r="O53" s="100">
        <v>0</v>
      </c>
      <c r="P53" s="100">
        <v>0</v>
      </c>
      <c r="Q53" s="165">
        <v>0</v>
      </c>
      <c r="R53" s="163"/>
      <c r="S53" s="98"/>
      <c r="T53" s="98"/>
      <c r="U53" s="98"/>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row>
    <row r="54" spans="1:52" s="158" customFormat="1" ht="21">
      <c r="A54" s="157"/>
      <c r="B54" s="372" t="s">
        <v>389</v>
      </c>
      <c r="C54" s="373"/>
      <c r="D54" s="156">
        <v>33333.315475000003</v>
      </c>
      <c r="E54" s="156">
        <v>25627.276919</v>
      </c>
      <c r="F54" s="156">
        <v>7706.0385560000032</v>
      </c>
      <c r="G54" s="156">
        <v>58960.592394000007</v>
      </c>
      <c r="H54" s="156">
        <v>4997.6993739999998</v>
      </c>
      <c r="I54" s="156">
        <v>4329.7376709999999</v>
      </c>
      <c r="J54" s="156">
        <v>667.96170299999994</v>
      </c>
      <c r="K54" s="156">
        <v>9327.4370449999988</v>
      </c>
      <c r="L54" s="156">
        <v>2146</v>
      </c>
      <c r="M54" s="156">
        <v>418</v>
      </c>
      <c r="N54" s="156">
        <v>1728</v>
      </c>
      <c r="O54" s="156">
        <v>0</v>
      </c>
      <c r="P54" s="156">
        <v>0</v>
      </c>
      <c r="Q54" s="167">
        <v>0</v>
      </c>
      <c r="R54" s="164"/>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row>
    <row r="55" spans="1:52" s="150" customFormat="1" ht="18.75">
      <c r="A55" s="93"/>
      <c r="B55" s="102">
        <v>46</v>
      </c>
      <c r="C55" s="111" t="s">
        <v>133</v>
      </c>
      <c r="D55" s="100">
        <v>1221272.1943659999</v>
      </c>
      <c r="E55" s="100">
        <v>864175.10344600002</v>
      </c>
      <c r="F55" s="100">
        <v>357097.09091999987</v>
      </c>
      <c r="G55" s="100">
        <v>2085447.2978119999</v>
      </c>
      <c r="H55" s="100">
        <v>218618.87317800001</v>
      </c>
      <c r="I55" s="100">
        <v>275060.907206</v>
      </c>
      <c r="J55" s="100">
        <v>-56442.034027999995</v>
      </c>
      <c r="K55" s="100">
        <v>493679.78038400004</v>
      </c>
      <c r="L55" s="100">
        <v>608196</v>
      </c>
      <c r="M55" s="100">
        <v>196233</v>
      </c>
      <c r="N55" s="100">
        <v>411963</v>
      </c>
      <c r="O55" s="100">
        <v>43536</v>
      </c>
      <c r="P55" s="100">
        <v>52459</v>
      </c>
      <c r="Q55" s="165">
        <v>-8923</v>
      </c>
      <c r="R55" s="163"/>
      <c r="S55" s="98"/>
      <c r="T55" s="98"/>
      <c r="U55" s="98"/>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row>
    <row r="56" spans="1:52" s="93" customFormat="1" ht="18.75">
      <c r="B56" s="95">
        <v>47</v>
      </c>
      <c r="C56" s="113" t="s">
        <v>413</v>
      </c>
      <c r="D56" s="97">
        <v>389228.32384199998</v>
      </c>
      <c r="E56" s="97">
        <v>253896.66437400001</v>
      </c>
      <c r="F56" s="97">
        <v>135331.65946799997</v>
      </c>
      <c r="G56" s="97">
        <v>643124.98821600003</v>
      </c>
      <c r="H56" s="97">
        <v>117081.726784</v>
      </c>
      <c r="I56" s="97">
        <v>91809.331198</v>
      </c>
      <c r="J56" s="97">
        <v>25272.395585999999</v>
      </c>
      <c r="K56" s="97">
        <v>208891.057982</v>
      </c>
      <c r="L56" s="97">
        <v>139696.04904400001</v>
      </c>
      <c r="M56" s="97">
        <v>42102.580937999999</v>
      </c>
      <c r="N56" s="97">
        <v>97593.468106000015</v>
      </c>
      <c r="O56" s="97">
        <v>41443.634651</v>
      </c>
      <c r="P56" s="97">
        <v>6480.5985199999996</v>
      </c>
      <c r="Q56" s="166">
        <v>34963.036131000001</v>
      </c>
      <c r="R56" s="163"/>
      <c r="S56" s="98"/>
      <c r="T56" s="98"/>
      <c r="U56" s="98"/>
    </row>
    <row r="57" spans="1:52" s="150" customFormat="1" ht="18.75">
      <c r="A57" s="93"/>
      <c r="B57" s="102">
        <v>48</v>
      </c>
      <c r="C57" s="111" t="s">
        <v>189</v>
      </c>
      <c r="D57" s="100">
        <v>463785.23309599998</v>
      </c>
      <c r="E57" s="100">
        <v>215613.90674899999</v>
      </c>
      <c r="F57" s="100">
        <v>248171.32634699999</v>
      </c>
      <c r="G57" s="100">
        <v>679399.139845</v>
      </c>
      <c r="H57" s="100">
        <v>142817.44561299999</v>
      </c>
      <c r="I57" s="100">
        <v>63043.304817999997</v>
      </c>
      <c r="J57" s="100">
        <v>79774.140794999985</v>
      </c>
      <c r="K57" s="100">
        <v>205860.75043099999</v>
      </c>
      <c r="L57" s="100">
        <v>387757</v>
      </c>
      <c r="M57" s="100">
        <v>98382</v>
      </c>
      <c r="N57" s="100">
        <v>289375</v>
      </c>
      <c r="O57" s="100">
        <v>31361</v>
      </c>
      <c r="P57" s="100">
        <v>57344</v>
      </c>
      <c r="Q57" s="165">
        <v>-25983</v>
      </c>
      <c r="R57" s="163"/>
      <c r="S57" s="98"/>
      <c r="T57" s="98"/>
      <c r="U57" s="98"/>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row>
    <row r="58" spans="1:52" s="93" customFormat="1" ht="18.75">
      <c r="B58" s="95">
        <v>49</v>
      </c>
      <c r="C58" s="113" t="s">
        <v>119</v>
      </c>
      <c r="D58" s="97">
        <v>309153.91592399997</v>
      </c>
      <c r="E58" s="97">
        <v>151511.706584</v>
      </c>
      <c r="F58" s="97">
        <v>157642.20933999997</v>
      </c>
      <c r="G58" s="97">
        <v>460665.622508</v>
      </c>
      <c r="H58" s="97">
        <v>133861.526224</v>
      </c>
      <c r="I58" s="97">
        <v>40035.365032000002</v>
      </c>
      <c r="J58" s="97">
        <v>93826.161192</v>
      </c>
      <c r="K58" s="97">
        <v>173896.891256</v>
      </c>
      <c r="L58" s="97">
        <v>244895</v>
      </c>
      <c r="M58" s="97">
        <v>17308</v>
      </c>
      <c r="N58" s="97">
        <v>227587</v>
      </c>
      <c r="O58" s="97">
        <v>38849</v>
      </c>
      <c r="P58" s="97">
        <v>3058</v>
      </c>
      <c r="Q58" s="166">
        <v>35791</v>
      </c>
      <c r="R58" s="163"/>
      <c r="S58" s="98"/>
      <c r="T58" s="98"/>
      <c r="U58" s="98"/>
    </row>
    <row r="59" spans="1:52" s="150" customFormat="1" ht="18.75">
      <c r="A59" s="93"/>
      <c r="B59" s="102">
        <v>50</v>
      </c>
      <c r="C59" s="111" t="s">
        <v>186</v>
      </c>
      <c r="D59" s="100">
        <v>533697.52997399995</v>
      </c>
      <c r="E59" s="100">
        <v>352884.47396199999</v>
      </c>
      <c r="F59" s="100">
        <v>180813.05601199996</v>
      </c>
      <c r="G59" s="100">
        <v>886582.00393599994</v>
      </c>
      <c r="H59" s="100">
        <v>121848.032972</v>
      </c>
      <c r="I59" s="100">
        <v>47752.616257000001</v>
      </c>
      <c r="J59" s="100">
        <v>74095.416714999999</v>
      </c>
      <c r="K59" s="100">
        <v>169600.649229</v>
      </c>
      <c r="L59" s="100">
        <v>220388</v>
      </c>
      <c r="M59" s="100">
        <v>45463</v>
      </c>
      <c r="N59" s="100">
        <v>174925</v>
      </c>
      <c r="O59" s="100">
        <v>60072</v>
      </c>
      <c r="P59" s="100">
        <v>27699</v>
      </c>
      <c r="Q59" s="165">
        <v>32373</v>
      </c>
      <c r="R59" s="163"/>
      <c r="S59" s="98"/>
      <c r="T59" s="98"/>
      <c r="U59" s="98"/>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row>
    <row r="60" spans="1:52" s="93" customFormat="1" ht="18.75">
      <c r="B60" s="95">
        <v>51</v>
      </c>
      <c r="C60" s="113" t="s">
        <v>199</v>
      </c>
      <c r="D60" s="97">
        <v>264676.39495400002</v>
      </c>
      <c r="E60" s="97">
        <v>188165.997982</v>
      </c>
      <c r="F60" s="97">
        <v>76510.396972000017</v>
      </c>
      <c r="G60" s="97">
        <v>452842.39293600002</v>
      </c>
      <c r="H60" s="97">
        <v>88801.925164</v>
      </c>
      <c r="I60" s="97">
        <v>60549.412701000001</v>
      </c>
      <c r="J60" s="97">
        <v>28252.512462999999</v>
      </c>
      <c r="K60" s="97">
        <v>149351.33786500001</v>
      </c>
      <c r="L60" s="97">
        <v>70749</v>
      </c>
      <c r="M60" s="97">
        <v>9508</v>
      </c>
      <c r="N60" s="97">
        <v>61241</v>
      </c>
      <c r="O60" s="97">
        <v>12282</v>
      </c>
      <c r="P60" s="97">
        <v>4529</v>
      </c>
      <c r="Q60" s="166">
        <v>7753</v>
      </c>
      <c r="R60" s="163"/>
      <c r="S60" s="98"/>
      <c r="T60" s="98"/>
      <c r="U60" s="98"/>
    </row>
    <row r="61" spans="1:52" s="150" customFormat="1" ht="18.75">
      <c r="A61" s="93"/>
      <c r="B61" s="102">
        <v>52</v>
      </c>
      <c r="C61" s="111" t="s">
        <v>105</v>
      </c>
      <c r="D61" s="100">
        <v>344671.676523</v>
      </c>
      <c r="E61" s="100">
        <v>332383.32304799999</v>
      </c>
      <c r="F61" s="100">
        <v>12288.353475000011</v>
      </c>
      <c r="G61" s="100">
        <v>677054.99957099999</v>
      </c>
      <c r="H61" s="100">
        <v>68060.926342000006</v>
      </c>
      <c r="I61" s="100">
        <v>76323.353098000007</v>
      </c>
      <c r="J61" s="100">
        <v>-8262.4267560000008</v>
      </c>
      <c r="K61" s="100">
        <v>144384.27944000001</v>
      </c>
      <c r="L61" s="100">
        <v>43134</v>
      </c>
      <c r="M61" s="100">
        <v>25784</v>
      </c>
      <c r="N61" s="100">
        <v>17350</v>
      </c>
      <c r="O61" s="100">
        <v>6073</v>
      </c>
      <c r="P61" s="100">
        <v>8936</v>
      </c>
      <c r="Q61" s="165">
        <v>-2863</v>
      </c>
      <c r="R61" s="163"/>
      <c r="S61" s="98"/>
      <c r="T61" s="98"/>
      <c r="U61" s="98"/>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row>
    <row r="62" spans="1:52" s="93" customFormat="1" ht="18.75">
      <c r="B62" s="95">
        <v>53</v>
      </c>
      <c r="C62" s="113" t="s">
        <v>301</v>
      </c>
      <c r="D62" s="97">
        <v>127660.19123700001</v>
      </c>
      <c r="E62" s="97">
        <v>2001.7409600000001</v>
      </c>
      <c r="F62" s="97">
        <v>125658.45027700001</v>
      </c>
      <c r="G62" s="97">
        <v>129661.932197</v>
      </c>
      <c r="H62" s="97">
        <v>127660.19123700001</v>
      </c>
      <c r="I62" s="97">
        <v>2001.7409600000001</v>
      </c>
      <c r="J62" s="97">
        <v>125658.45027700001</v>
      </c>
      <c r="K62" s="97">
        <v>129661.932197</v>
      </c>
      <c r="L62" s="97">
        <v>0</v>
      </c>
      <c r="M62" s="97">
        <v>0</v>
      </c>
      <c r="N62" s="97">
        <v>0</v>
      </c>
      <c r="O62" s="97">
        <v>0</v>
      </c>
      <c r="P62" s="97">
        <v>0</v>
      </c>
      <c r="Q62" s="166">
        <v>0</v>
      </c>
      <c r="R62" s="163"/>
      <c r="S62" s="98"/>
      <c r="T62" s="98"/>
      <c r="U62" s="98"/>
    </row>
    <row r="63" spans="1:52" s="150" customFormat="1" ht="18.75">
      <c r="A63" s="93"/>
      <c r="B63" s="102">
        <v>54</v>
      </c>
      <c r="C63" s="111" t="s">
        <v>214</v>
      </c>
      <c r="D63" s="100">
        <v>253229.67366</v>
      </c>
      <c r="E63" s="100">
        <v>195767.59016200001</v>
      </c>
      <c r="F63" s="100">
        <v>57462.083497999993</v>
      </c>
      <c r="G63" s="100">
        <v>448997.26382200001</v>
      </c>
      <c r="H63" s="100">
        <v>59544.888293999997</v>
      </c>
      <c r="I63" s="100">
        <v>52881.896347000002</v>
      </c>
      <c r="J63" s="100">
        <v>6662.991946999995</v>
      </c>
      <c r="K63" s="100">
        <v>112426.78464100001</v>
      </c>
      <c r="L63" s="100">
        <v>66182</v>
      </c>
      <c r="M63" s="100">
        <v>10912</v>
      </c>
      <c r="N63" s="100">
        <v>55270</v>
      </c>
      <c r="O63" s="100">
        <v>8851.0589390000005</v>
      </c>
      <c r="P63" s="100">
        <v>2035.7323180000001</v>
      </c>
      <c r="Q63" s="165">
        <v>6815.3266210000002</v>
      </c>
      <c r="R63" s="163"/>
      <c r="S63" s="98"/>
      <c r="T63" s="98"/>
      <c r="U63" s="98"/>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row>
    <row r="64" spans="1:52" s="93" customFormat="1" ht="18.75">
      <c r="B64" s="95">
        <v>55</v>
      </c>
      <c r="C64" s="113" t="s">
        <v>144</v>
      </c>
      <c r="D64" s="97">
        <v>227816.497653</v>
      </c>
      <c r="E64" s="97">
        <v>93739.589756000001</v>
      </c>
      <c r="F64" s="97">
        <v>134076.907897</v>
      </c>
      <c r="G64" s="97">
        <v>321556.08740900003</v>
      </c>
      <c r="H64" s="97">
        <v>107315.831133</v>
      </c>
      <c r="I64" s="97">
        <v>171.18809999999999</v>
      </c>
      <c r="J64" s="97">
        <v>107144.643033</v>
      </c>
      <c r="K64" s="97">
        <v>107487.019233</v>
      </c>
      <c r="L64" s="97">
        <v>140099</v>
      </c>
      <c r="M64" s="97">
        <v>15963</v>
      </c>
      <c r="N64" s="97">
        <v>124136</v>
      </c>
      <c r="O64" s="97">
        <v>36701</v>
      </c>
      <c r="P64" s="97">
        <v>3983</v>
      </c>
      <c r="Q64" s="166">
        <v>32718</v>
      </c>
      <c r="R64" s="163"/>
      <c r="S64" s="98"/>
      <c r="T64" s="98"/>
      <c r="U64" s="98"/>
    </row>
    <row r="65" spans="1:52" s="150" customFormat="1" ht="18.75">
      <c r="A65" s="93"/>
      <c r="B65" s="102">
        <v>56</v>
      </c>
      <c r="C65" s="111" t="s">
        <v>210</v>
      </c>
      <c r="D65" s="100">
        <v>206323.76647900001</v>
      </c>
      <c r="E65" s="100">
        <v>167754.227763</v>
      </c>
      <c r="F65" s="100">
        <v>38569.53871600001</v>
      </c>
      <c r="G65" s="100">
        <v>374077.99424200004</v>
      </c>
      <c r="H65" s="100">
        <v>43589.577408999998</v>
      </c>
      <c r="I65" s="100">
        <v>42496.377731</v>
      </c>
      <c r="J65" s="100">
        <v>1093.1996779999972</v>
      </c>
      <c r="K65" s="100">
        <v>86085.955140000005</v>
      </c>
      <c r="L65" s="100">
        <v>55714</v>
      </c>
      <c r="M65" s="100">
        <v>9718</v>
      </c>
      <c r="N65" s="100">
        <v>45996</v>
      </c>
      <c r="O65" s="100">
        <v>10882.046189000001</v>
      </c>
      <c r="P65" s="100">
        <v>1231.4119350000001</v>
      </c>
      <c r="Q65" s="165">
        <v>9650.6342540000005</v>
      </c>
      <c r="R65" s="163"/>
      <c r="S65" s="98"/>
      <c r="T65" s="98"/>
      <c r="U65" s="98"/>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row>
    <row r="66" spans="1:52" s="93" customFormat="1" ht="18.75">
      <c r="B66" s="95">
        <v>57</v>
      </c>
      <c r="C66" s="113" t="s">
        <v>178</v>
      </c>
      <c r="D66" s="97">
        <v>176713.497198</v>
      </c>
      <c r="E66" s="97">
        <v>168559.72596400001</v>
      </c>
      <c r="F66" s="97">
        <v>8153.7712339999853</v>
      </c>
      <c r="G66" s="97">
        <v>345273.22316200001</v>
      </c>
      <c r="H66" s="97">
        <v>42173.188134000004</v>
      </c>
      <c r="I66" s="97">
        <v>40742.678238</v>
      </c>
      <c r="J66" s="97">
        <v>1430.5098960000032</v>
      </c>
      <c r="K66" s="97">
        <v>82915.866372000004</v>
      </c>
      <c r="L66" s="97">
        <v>3063</v>
      </c>
      <c r="M66" s="97">
        <v>1260</v>
      </c>
      <c r="N66" s="97">
        <v>1803</v>
      </c>
      <c r="O66" s="97">
        <v>0</v>
      </c>
      <c r="P66" s="97">
        <v>0</v>
      </c>
      <c r="Q66" s="166">
        <v>0</v>
      </c>
      <c r="R66" s="163"/>
      <c r="S66" s="98"/>
      <c r="T66" s="98"/>
      <c r="U66" s="98"/>
    </row>
    <row r="67" spans="1:52" s="150" customFormat="1" ht="18.75">
      <c r="A67" s="93"/>
      <c r="B67" s="102">
        <v>58</v>
      </c>
      <c r="C67" s="111" t="s">
        <v>107</v>
      </c>
      <c r="D67" s="100">
        <v>224172.54982799999</v>
      </c>
      <c r="E67" s="100">
        <v>204963.40689000001</v>
      </c>
      <c r="F67" s="100">
        <v>19209.142937999975</v>
      </c>
      <c r="G67" s="100">
        <v>429135.956718</v>
      </c>
      <c r="H67" s="100">
        <v>36731.462671000001</v>
      </c>
      <c r="I67" s="100">
        <v>41222.753744000001</v>
      </c>
      <c r="J67" s="100">
        <v>-4491.2910730000003</v>
      </c>
      <c r="K67" s="100">
        <v>77954.216415000003</v>
      </c>
      <c r="L67" s="100">
        <v>58199</v>
      </c>
      <c r="M67" s="100">
        <v>35496</v>
      </c>
      <c r="N67" s="100">
        <v>22703</v>
      </c>
      <c r="O67" s="100">
        <v>12</v>
      </c>
      <c r="P67" s="100">
        <v>7364</v>
      </c>
      <c r="Q67" s="165">
        <v>-7352</v>
      </c>
      <c r="R67" s="163"/>
      <c r="S67" s="98"/>
      <c r="T67" s="98"/>
      <c r="U67" s="98"/>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row>
    <row r="68" spans="1:52" s="93" customFormat="1" ht="18.75">
      <c r="B68" s="95">
        <v>59</v>
      </c>
      <c r="C68" s="113" t="s">
        <v>130</v>
      </c>
      <c r="D68" s="97">
        <v>308184.19341900002</v>
      </c>
      <c r="E68" s="97">
        <v>306441.94904899999</v>
      </c>
      <c r="F68" s="97">
        <v>1742.2443700000294</v>
      </c>
      <c r="G68" s="97">
        <v>614626.14246800006</v>
      </c>
      <c r="H68" s="97">
        <v>34201.204705999997</v>
      </c>
      <c r="I68" s="97">
        <v>38150.432184999998</v>
      </c>
      <c r="J68" s="97">
        <v>-3949.227479000001</v>
      </c>
      <c r="K68" s="97">
        <v>72351.636891000002</v>
      </c>
      <c r="L68" s="97">
        <v>5816</v>
      </c>
      <c r="M68" s="97">
        <v>5953</v>
      </c>
      <c r="N68" s="97">
        <v>-137</v>
      </c>
      <c r="O68" s="97">
        <v>0</v>
      </c>
      <c r="P68" s="97">
        <v>1479.7805719999999</v>
      </c>
      <c r="Q68" s="166">
        <v>-1479.7805719999999</v>
      </c>
      <c r="R68" s="163"/>
      <c r="S68" s="98"/>
      <c r="T68" s="98"/>
      <c r="U68" s="98"/>
    </row>
    <row r="69" spans="1:52" s="150" customFormat="1" ht="18.75">
      <c r="A69" s="93"/>
      <c r="B69" s="102">
        <v>60</v>
      </c>
      <c r="C69" s="111" t="s">
        <v>254</v>
      </c>
      <c r="D69" s="100">
        <v>176492.46734800001</v>
      </c>
      <c r="E69" s="100">
        <v>175745.30895400001</v>
      </c>
      <c r="F69" s="100">
        <v>747.15839399999822</v>
      </c>
      <c r="G69" s="100">
        <v>352237.77630200004</v>
      </c>
      <c r="H69" s="100">
        <v>37072.501491000003</v>
      </c>
      <c r="I69" s="100">
        <v>33422.360268999997</v>
      </c>
      <c r="J69" s="100">
        <v>3650.1412220000057</v>
      </c>
      <c r="K69" s="100">
        <v>70494.86176</v>
      </c>
      <c r="L69" s="100">
        <v>10577.617987</v>
      </c>
      <c r="M69" s="100">
        <v>7645.3455450000001</v>
      </c>
      <c r="N69" s="100">
        <v>2932.2724419999995</v>
      </c>
      <c r="O69" s="100">
        <v>98.012936999999994</v>
      </c>
      <c r="P69" s="100">
        <v>72.319152000000003</v>
      </c>
      <c r="Q69" s="165">
        <v>25.693784999999991</v>
      </c>
      <c r="R69" s="163"/>
      <c r="S69" s="98"/>
      <c r="T69" s="98"/>
      <c r="U69" s="98"/>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row>
    <row r="70" spans="1:52" s="93" customFormat="1" ht="18.75">
      <c r="B70" s="95">
        <v>61</v>
      </c>
      <c r="C70" s="113" t="s">
        <v>229</v>
      </c>
      <c r="D70" s="97">
        <v>147393.11796599999</v>
      </c>
      <c r="E70" s="97">
        <v>90804.082452000002</v>
      </c>
      <c r="F70" s="97">
        <v>56589.035513999988</v>
      </c>
      <c r="G70" s="97">
        <v>238197.20041799999</v>
      </c>
      <c r="H70" s="97">
        <v>44840.806504</v>
      </c>
      <c r="I70" s="97">
        <v>23485.158371000001</v>
      </c>
      <c r="J70" s="97">
        <v>21355.648132999999</v>
      </c>
      <c r="K70" s="97">
        <v>68325.964875000005</v>
      </c>
      <c r="L70" s="97">
        <v>72683</v>
      </c>
      <c r="M70" s="97">
        <v>14577</v>
      </c>
      <c r="N70" s="97">
        <v>58106</v>
      </c>
      <c r="O70" s="97">
        <v>2878</v>
      </c>
      <c r="P70" s="97">
        <v>482</v>
      </c>
      <c r="Q70" s="166">
        <v>2396</v>
      </c>
      <c r="R70" s="163"/>
      <c r="S70" s="98"/>
      <c r="T70" s="98"/>
      <c r="U70" s="98"/>
    </row>
    <row r="71" spans="1:52" s="150" customFormat="1" ht="18.75">
      <c r="A71" s="93"/>
      <c r="B71" s="102">
        <v>62</v>
      </c>
      <c r="C71" s="111" t="s">
        <v>208</v>
      </c>
      <c r="D71" s="100">
        <v>115823.505525</v>
      </c>
      <c r="E71" s="100">
        <v>119504.54939299999</v>
      </c>
      <c r="F71" s="100">
        <v>-3681.0438679999934</v>
      </c>
      <c r="G71" s="100">
        <v>235328.05491800001</v>
      </c>
      <c r="H71" s="100">
        <v>31969.727620000001</v>
      </c>
      <c r="I71" s="100">
        <v>35401.086456999998</v>
      </c>
      <c r="J71" s="100">
        <v>-3431.3588369999961</v>
      </c>
      <c r="K71" s="100">
        <v>67370.814077000003</v>
      </c>
      <c r="L71" s="100">
        <v>182</v>
      </c>
      <c r="M71" s="100">
        <v>228</v>
      </c>
      <c r="N71" s="100">
        <v>-46</v>
      </c>
      <c r="O71" s="100">
        <v>35.750039999999998</v>
      </c>
      <c r="P71" s="100">
        <v>0</v>
      </c>
      <c r="Q71" s="165">
        <v>35.750039999999998</v>
      </c>
      <c r="R71" s="163"/>
      <c r="S71" s="98"/>
      <c r="T71" s="98"/>
      <c r="U71" s="98"/>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row>
    <row r="72" spans="1:52" s="93" customFormat="1" ht="18.75">
      <c r="B72" s="95">
        <v>63</v>
      </c>
      <c r="C72" s="113" t="s">
        <v>101</v>
      </c>
      <c r="D72" s="97">
        <v>197965.06685900001</v>
      </c>
      <c r="E72" s="97">
        <v>188479.21488700001</v>
      </c>
      <c r="F72" s="97">
        <v>9485.851972000004</v>
      </c>
      <c r="G72" s="97">
        <v>386444.28174600005</v>
      </c>
      <c r="H72" s="97">
        <v>36136.572044</v>
      </c>
      <c r="I72" s="97">
        <v>30608.722317</v>
      </c>
      <c r="J72" s="97">
        <v>5527.8497270000007</v>
      </c>
      <c r="K72" s="97">
        <v>66745.294361000007</v>
      </c>
      <c r="L72" s="97">
        <v>15091</v>
      </c>
      <c r="M72" s="97">
        <v>7379</v>
      </c>
      <c r="N72" s="97">
        <v>7712</v>
      </c>
      <c r="O72" s="97">
        <v>0</v>
      </c>
      <c r="P72" s="97">
        <v>2134</v>
      </c>
      <c r="Q72" s="166">
        <v>-2134</v>
      </c>
      <c r="R72" s="163"/>
      <c r="S72" s="98"/>
      <c r="T72" s="98"/>
      <c r="U72" s="98"/>
    </row>
    <row r="73" spans="1:52" s="150" customFormat="1" ht="18.75">
      <c r="A73" s="93"/>
      <c r="B73" s="102">
        <v>64</v>
      </c>
      <c r="C73" s="111" t="s">
        <v>217</v>
      </c>
      <c r="D73" s="100">
        <v>233930.74927500001</v>
      </c>
      <c r="E73" s="100">
        <v>130134.87263500001</v>
      </c>
      <c r="F73" s="100">
        <v>103795.87664</v>
      </c>
      <c r="G73" s="100">
        <v>364065.62190999999</v>
      </c>
      <c r="H73" s="100">
        <v>40699.001986000003</v>
      </c>
      <c r="I73" s="100">
        <v>13518.648599</v>
      </c>
      <c r="J73" s="100">
        <v>27180.353387000003</v>
      </c>
      <c r="K73" s="100">
        <v>54217.650585000003</v>
      </c>
      <c r="L73" s="100">
        <v>126648</v>
      </c>
      <c r="M73" s="100">
        <v>26372</v>
      </c>
      <c r="N73" s="100">
        <v>100276</v>
      </c>
      <c r="O73" s="100">
        <v>31375.111290000001</v>
      </c>
      <c r="P73" s="100">
        <v>3455.7955659999998</v>
      </c>
      <c r="Q73" s="165">
        <v>27919.315724</v>
      </c>
      <c r="R73" s="163"/>
      <c r="S73" s="98"/>
      <c r="T73" s="98"/>
      <c r="U73" s="98"/>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row>
    <row r="74" spans="1:52" s="93" customFormat="1" ht="18.75">
      <c r="B74" s="95">
        <v>65</v>
      </c>
      <c r="C74" s="104" t="s">
        <v>257</v>
      </c>
      <c r="D74" s="97">
        <v>108766.633583</v>
      </c>
      <c r="E74" s="97">
        <v>71285.746022000007</v>
      </c>
      <c r="F74" s="97">
        <v>37480.887560999996</v>
      </c>
      <c r="G74" s="97">
        <v>180052.37960500002</v>
      </c>
      <c r="H74" s="97">
        <v>44989.573342999996</v>
      </c>
      <c r="I74" s="97">
        <v>8618.3238519999995</v>
      </c>
      <c r="J74" s="97">
        <v>36371.249490999995</v>
      </c>
      <c r="K74" s="97">
        <v>53607.897194999998</v>
      </c>
      <c r="L74" s="97">
        <v>7369</v>
      </c>
      <c r="M74" s="97">
        <v>9233</v>
      </c>
      <c r="N74" s="97">
        <v>-1864</v>
      </c>
      <c r="O74" s="97">
        <v>150</v>
      </c>
      <c r="P74" s="97">
        <v>96</v>
      </c>
      <c r="Q74" s="166">
        <v>54</v>
      </c>
      <c r="R74" s="163"/>
      <c r="S74" s="98"/>
      <c r="T74" s="98"/>
      <c r="U74" s="98"/>
      <c r="V74" s="101"/>
      <c r="W74" s="101"/>
      <c r="X74" s="101"/>
      <c r="Y74" s="101"/>
      <c r="Z74" s="101"/>
    </row>
    <row r="75" spans="1:52" s="150" customFormat="1" ht="18.75">
      <c r="A75" s="93"/>
      <c r="B75" s="102">
        <v>66</v>
      </c>
      <c r="C75" s="111" t="s">
        <v>121</v>
      </c>
      <c r="D75" s="100">
        <v>129461.92802799999</v>
      </c>
      <c r="E75" s="100">
        <v>125756.932074</v>
      </c>
      <c r="F75" s="100">
        <v>3704.9959539999982</v>
      </c>
      <c r="G75" s="100">
        <v>255218.86010200001</v>
      </c>
      <c r="H75" s="100">
        <v>23815.348619</v>
      </c>
      <c r="I75" s="100">
        <v>22702.111088000001</v>
      </c>
      <c r="J75" s="100">
        <v>1113.2375309999989</v>
      </c>
      <c r="K75" s="100">
        <v>46517.459707000002</v>
      </c>
      <c r="L75" s="100">
        <v>1548</v>
      </c>
      <c r="M75" s="100">
        <v>2119</v>
      </c>
      <c r="N75" s="100">
        <v>-571</v>
      </c>
      <c r="O75" s="100">
        <v>26</v>
      </c>
      <c r="P75" s="100">
        <v>0</v>
      </c>
      <c r="Q75" s="165">
        <v>26</v>
      </c>
      <c r="R75" s="163"/>
      <c r="S75" s="98"/>
      <c r="T75" s="98"/>
      <c r="U75" s="98"/>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row>
    <row r="76" spans="1:52" s="93" customFormat="1" ht="18.75">
      <c r="B76" s="95">
        <v>67</v>
      </c>
      <c r="C76" s="113" t="s">
        <v>288</v>
      </c>
      <c r="D76" s="97">
        <v>43871.274681000003</v>
      </c>
      <c r="E76" s="97">
        <v>12163.266057000001</v>
      </c>
      <c r="F76" s="97">
        <v>31708.008624000002</v>
      </c>
      <c r="G76" s="97">
        <v>56034.540738000003</v>
      </c>
      <c r="H76" s="97">
        <v>32842.692925000003</v>
      </c>
      <c r="I76" s="97">
        <v>11167.681438</v>
      </c>
      <c r="J76" s="97">
        <v>21675.011487000003</v>
      </c>
      <c r="K76" s="97">
        <v>44010.374363000003</v>
      </c>
      <c r="L76" s="97">
        <v>22887</v>
      </c>
      <c r="M76" s="97">
        <v>0</v>
      </c>
      <c r="N76" s="97">
        <v>22887</v>
      </c>
      <c r="O76" s="97">
        <v>17839.655018000001</v>
      </c>
      <c r="P76" s="97">
        <v>0</v>
      </c>
      <c r="Q76" s="166">
        <v>17839.655018000001</v>
      </c>
      <c r="R76" s="163"/>
      <c r="S76" s="98"/>
      <c r="T76" s="98"/>
      <c r="U76" s="98"/>
    </row>
    <row r="77" spans="1:52" s="150" customFormat="1" ht="18.75">
      <c r="A77" s="93"/>
      <c r="B77" s="102">
        <v>68</v>
      </c>
      <c r="C77" s="111" t="s">
        <v>112</v>
      </c>
      <c r="D77" s="100">
        <v>359568.37637700001</v>
      </c>
      <c r="E77" s="100">
        <v>311183.24329200003</v>
      </c>
      <c r="F77" s="100">
        <v>48385.133084999979</v>
      </c>
      <c r="G77" s="100">
        <v>670751.61966900004</v>
      </c>
      <c r="H77" s="100">
        <v>33872.270105000003</v>
      </c>
      <c r="I77" s="100">
        <v>8416.6728989999992</v>
      </c>
      <c r="J77" s="100">
        <v>25455.597206000006</v>
      </c>
      <c r="K77" s="100">
        <v>42288.943004000001</v>
      </c>
      <c r="L77" s="100">
        <v>39746</v>
      </c>
      <c r="M77" s="100">
        <v>7272</v>
      </c>
      <c r="N77" s="100">
        <v>32474</v>
      </c>
      <c r="O77" s="100">
        <v>5239</v>
      </c>
      <c r="P77" s="100">
        <v>3638</v>
      </c>
      <c r="Q77" s="165">
        <v>1601</v>
      </c>
      <c r="R77" s="163"/>
      <c r="S77" s="98"/>
      <c r="T77" s="98"/>
      <c r="U77" s="98"/>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row>
    <row r="78" spans="1:52" s="93" customFormat="1" ht="18.75">
      <c r="B78" s="95">
        <v>69</v>
      </c>
      <c r="C78" s="113" t="s">
        <v>197</v>
      </c>
      <c r="D78" s="97">
        <v>74371.400775999995</v>
      </c>
      <c r="E78" s="97">
        <v>70889.057677999997</v>
      </c>
      <c r="F78" s="97">
        <v>3482.3430979999976</v>
      </c>
      <c r="G78" s="97">
        <v>145260.45845400001</v>
      </c>
      <c r="H78" s="97">
        <v>21782.005022000001</v>
      </c>
      <c r="I78" s="97">
        <v>20403.041678000001</v>
      </c>
      <c r="J78" s="97">
        <v>1378.9633439999998</v>
      </c>
      <c r="K78" s="97">
        <v>42185.046700000006</v>
      </c>
      <c r="L78" s="97">
        <v>252</v>
      </c>
      <c r="M78" s="97">
        <v>130</v>
      </c>
      <c r="N78" s="97">
        <v>122</v>
      </c>
      <c r="O78" s="97">
        <v>0</v>
      </c>
      <c r="P78" s="97">
        <v>0</v>
      </c>
      <c r="Q78" s="166">
        <v>0</v>
      </c>
      <c r="R78" s="163"/>
      <c r="S78" s="98"/>
      <c r="T78" s="98"/>
      <c r="U78" s="98"/>
    </row>
    <row r="79" spans="1:52" s="155" customFormat="1" ht="18.75">
      <c r="A79" s="101"/>
      <c r="B79" s="102">
        <v>70</v>
      </c>
      <c r="C79" s="111" t="s">
        <v>160</v>
      </c>
      <c r="D79" s="100">
        <v>129272.630404</v>
      </c>
      <c r="E79" s="100">
        <v>135878.23424799999</v>
      </c>
      <c r="F79" s="100">
        <v>-6605.6038439999975</v>
      </c>
      <c r="G79" s="100">
        <v>265150.86465200002</v>
      </c>
      <c r="H79" s="100">
        <v>17677.822508000001</v>
      </c>
      <c r="I79" s="100">
        <v>24458.570581</v>
      </c>
      <c r="J79" s="100">
        <v>-6780.7480729999988</v>
      </c>
      <c r="K79" s="100">
        <v>42136.393089000005</v>
      </c>
      <c r="L79" s="100">
        <v>2295</v>
      </c>
      <c r="M79" s="100">
        <v>5776</v>
      </c>
      <c r="N79" s="100">
        <v>-3481</v>
      </c>
      <c r="O79" s="100">
        <v>0</v>
      </c>
      <c r="P79" s="100">
        <v>142.30541400000001</v>
      </c>
      <c r="Q79" s="165">
        <v>-142.30541400000001</v>
      </c>
      <c r="R79" s="163"/>
      <c r="S79" s="98"/>
      <c r="T79" s="98"/>
      <c r="U79" s="98"/>
      <c r="V79" s="93"/>
      <c r="W79" s="93"/>
      <c r="X79" s="93"/>
      <c r="Y79" s="93"/>
      <c r="Z79" s="93"/>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row>
    <row r="80" spans="1:52" s="93" customFormat="1" ht="18.75">
      <c r="B80" s="95">
        <v>71</v>
      </c>
      <c r="C80" s="113" t="s">
        <v>262</v>
      </c>
      <c r="D80" s="97">
        <v>151739.93268599999</v>
      </c>
      <c r="E80" s="97">
        <v>149674.14711600001</v>
      </c>
      <c r="F80" s="97">
        <v>2065.7855699999782</v>
      </c>
      <c r="G80" s="97">
        <v>301414.07980199996</v>
      </c>
      <c r="H80" s="97">
        <v>19205.332459000001</v>
      </c>
      <c r="I80" s="97">
        <v>21971.493162999999</v>
      </c>
      <c r="J80" s="97">
        <v>-2766.1607039999981</v>
      </c>
      <c r="K80" s="97">
        <v>41176.825622000004</v>
      </c>
      <c r="L80" s="97">
        <v>1027</v>
      </c>
      <c r="M80" s="97">
        <v>2659</v>
      </c>
      <c r="N80" s="97">
        <v>-1632</v>
      </c>
      <c r="O80" s="97">
        <v>25</v>
      </c>
      <c r="P80" s="97">
        <v>411</v>
      </c>
      <c r="Q80" s="166">
        <v>-386</v>
      </c>
      <c r="R80" s="163"/>
      <c r="S80" s="98"/>
      <c r="T80" s="98"/>
      <c r="U80" s="98"/>
    </row>
    <row r="81" spans="1:52" s="150" customFormat="1" ht="18.75">
      <c r="A81" s="93"/>
      <c r="B81" s="102">
        <v>72</v>
      </c>
      <c r="C81" s="111" t="s">
        <v>127</v>
      </c>
      <c r="D81" s="100">
        <v>215448.509853</v>
      </c>
      <c r="E81" s="100">
        <v>209179.58804900001</v>
      </c>
      <c r="F81" s="100">
        <v>6268.9218039999832</v>
      </c>
      <c r="G81" s="100">
        <v>424628.09790200001</v>
      </c>
      <c r="H81" s="100">
        <v>20267.147795000001</v>
      </c>
      <c r="I81" s="100">
        <v>17712.123960000001</v>
      </c>
      <c r="J81" s="100">
        <v>2555.023835</v>
      </c>
      <c r="K81" s="100">
        <v>37979.271755000002</v>
      </c>
      <c r="L81" s="100">
        <v>0</v>
      </c>
      <c r="M81" s="100">
        <v>746</v>
      </c>
      <c r="N81" s="100">
        <v>-746</v>
      </c>
      <c r="O81" s="100">
        <v>0</v>
      </c>
      <c r="P81" s="100">
        <v>29</v>
      </c>
      <c r="Q81" s="165">
        <v>-29</v>
      </c>
      <c r="R81" s="163"/>
      <c r="S81" s="98"/>
      <c r="T81" s="98"/>
      <c r="U81" s="98"/>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row>
    <row r="82" spans="1:52" s="93" customFormat="1" ht="18.75">
      <c r="B82" s="95">
        <v>73</v>
      </c>
      <c r="C82" s="113" t="s">
        <v>163</v>
      </c>
      <c r="D82" s="97">
        <v>147345.547039</v>
      </c>
      <c r="E82" s="97">
        <v>148888.42525</v>
      </c>
      <c r="F82" s="97">
        <v>-1542.8782110000029</v>
      </c>
      <c r="G82" s="97">
        <v>296233.972289</v>
      </c>
      <c r="H82" s="97">
        <v>18558.946274000002</v>
      </c>
      <c r="I82" s="97">
        <v>18710.352470000002</v>
      </c>
      <c r="J82" s="97">
        <v>-151.40619599999991</v>
      </c>
      <c r="K82" s="97">
        <v>37269.298744</v>
      </c>
      <c r="L82" s="97">
        <v>740</v>
      </c>
      <c r="M82" s="97">
        <v>4797</v>
      </c>
      <c r="N82" s="97">
        <v>-4057</v>
      </c>
      <c r="O82" s="97">
        <v>41</v>
      </c>
      <c r="P82" s="97">
        <v>0</v>
      </c>
      <c r="Q82" s="166">
        <v>41</v>
      </c>
      <c r="R82" s="163"/>
      <c r="S82" s="98"/>
      <c r="T82" s="98"/>
      <c r="U82" s="98"/>
    </row>
    <row r="83" spans="1:52" s="150" customFormat="1" ht="18.75">
      <c r="A83" s="93"/>
      <c r="B83" s="102">
        <v>74</v>
      </c>
      <c r="C83" s="111" t="s">
        <v>255</v>
      </c>
      <c r="D83" s="100">
        <v>92523.579389000006</v>
      </c>
      <c r="E83" s="100">
        <v>110474.82275599999</v>
      </c>
      <c r="F83" s="100">
        <v>-17951.243366999988</v>
      </c>
      <c r="G83" s="100">
        <v>202998.402145</v>
      </c>
      <c r="H83" s="100">
        <v>9764.316186</v>
      </c>
      <c r="I83" s="100">
        <v>27435.523875999999</v>
      </c>
      <c r="J83" s="100">
        <v>-17671.207689999999</v>
      </c>
      <c r="K83" s="100">
        <v>37199.840062000003</v>
      </c>
      <c r="L83" s="100">
        <v>1090</v>
      </c>
      <c r="M83" s="100">
        <v>25590</v>
      </c>
      <c r="N83" s="100">
        <v>-24500</v>
      </c>
      <c r="O83" s="100">
        <v>220.515265</v>
      </c>
      <c r="P83" s="100">
        <v>23110.156781999998</v>
      </c>
      <c r="Q83" s="165">
        <v>-22889.641516999996</v>
      </c>
      <c r="R83" s="163"/>
      <c r="S83" s="98"/>
      <c r="T83" s="98"/>
      <c r="U83" s="98"/>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row>
    <row r="84" spans="1:52" s="93" customFormat="1" ht="18.75">
      <c r="B84" s="95">
        <v>75</v>
      </c>
      <c r="C84" s="113" t="s">
        <v>249</v>
      </c>
      <c r="D84" s="97">
        <v>61850.693723999997</v>
      </c>
      <c r="E84" s="97">
        <v>41140.381793</v>
      </c>
      <c r="F84" s="97">
        <v>20710.311930999997</v>
      </c>
      <c r="G84" s="97">
        <v>102991.07551699999</v>
      </c>
      <c r="H84" s="97">
        <v>21547.711928000001</v>
      </c>
      <c r="I84" s="97">
        <v>12904.365843</v>
      </c>
      <c r="J84" s="97">
        <v>8643.346085000001</v>
      </c>
      <c r="K84" s="97">
        <v>34452.077770999997</v>
      </c>
      <c r="L84" s="97">
        <v>26360</v>
      </c>
      <c r="M84" s="97">
        <v>10278</v>
      </c>
      <c r="N84" s="97">
        <v>16082</v>
      </c>
      <c r="O84" s="97">
        <v>682</v>
      </c>
      <c r="P84" s="97">
        <v>871</v>
      </c>
      <c r="Q84" s="166">
        <v>-189</v>
      </c>
      <c r="R84" s="163"/>
      <c r="S84" s="98"/>
      <c r="T84" s="98"/>
      <c r="U84" s="98"/>
    </row>
    <row r="85" spans="1:52" s="150" customFormat="1" ht="18.75">
      <c r="A85" s="93"/>
      <c r="B85" s="102">
        <v>76</v>
      </c>
      <c r="C85" s="111" t="s">
        <v>411</v>
      </c>
      <c r="D85" s="100">
        <v>58095.686716999997</v>
      </c>
      <c r="E85" s="100">
        <v>59318.767888000002</v>
      </c>
      <c r="F85" s="100">
        <v>-1223.0811710000053</v>
      </c>
      <c r="G85" s="100">
        <v>117414.45460500001</v>
      </c>
      <c r="H85" s="100">
        <v>15499.893044</v>
      </c>
      <c r="I85" s="100">
        <v>17959.706275</v>
      </c>
      <c r="J85" s="100">
        <v>-2459.8132310000001</v>
      </c>
      <c r="K85" s="100">
        <v>33459.599319000001</v>
      </c>
      <c r="L85" s="100">
        <v>5568</v>
      </c>
      <c r="M85" s="100">
        <v>9405</v>
      </c>
      <c r="N85" s="100">
        <v>-3837</v>
      </c>
      <c r="O85" s="100">
        <v>0</v>
      </c>
      <c r="P85" s="100">
        <v>1412</v>
      </c>
      <c r="Q85" s="165">
        <v>-1412</v>
      </c>
      <c r="R85" s="163"/>
      <c r="S85" s="98"/>
      <c r="T85" s="98"/>
      <c r="U85" s="98"/>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row>
    <row r="86" spans="1:52" s="93" customFormat="1" ht="18.75">
      <c r="B86" s="95">
        <v>77</v>
      </c>
      <c r="C86" s="113" t="s">
        <v>136</v>
      </c>
      <c r="D86" s="97">
        <v>159223.25133999999</v>
      </c>
      <c r="E86" s="97">
        <v>163106.94226000001</v>
      </c>
      <c r="F86" s="97">
        <v>-3883.6909200000227</v>
      </c>
      <c r="G86" s="97">
        <v>322330.1936</v>
      </c>
      <c r="H86" s="97">
        <v>12084.573623</v>
      </c>
      <c r="I86" s="97">
        <v>13854.808771</v>
      </c>
      <c r="J86" s="97">
        <v>-1770.2351479999998</v>
      </c>
      <c r="K86" s="97">
        <v>25939.382394</v>
      </c>
      <c r="L86" s="97">
        <v>15326</v>
      </c>
      <c r="M86" s="97">
        <v>13392</v>
      </c>
      <c r="N86" s="97">
        <v>1934</v>
      </c>
      <c r="O86" s="97">
        <v>545</v>
      </c>
      <c r="P86" s="97">
        <v>0</v>
      </c>
      <c r="Q86" s="166">
        <v>545</v>
      </c>
      <c r="R86" s="163"/>
      <c r="S86" s="98"/>
      <c r="T86" s="98"/>
      <c r="U86" s="98"/>
    </row>
    <row r="87" spans="1:52" s="150" customFormat="1" ht="18.75">
      <c r="A87" s="93"/>
      <c r="B87" s="102">
        <v>78</v>
      </c>
      <c r="C87" s="111" t="s">
        <v>205</v>
      </c>
      <c r="D87" s="100">
        <v>113227.865154</v>
      </c>
      <c r="E87" s="100">
        <v>121599.02759500001</v>
      </c>
      <c r="F87" s="100">
        <v>-8371.1624410000077</v>
      </c>
      <c r="G87" s="100">
        <v>234826.89274899999</v>
      </c>
      <c r="H87" s="100">
        <v>13097.593783</v>
      </c>
      <c r="I87" s="100">
        <v>11938.788337</v>
      </c>
      <c r="J87" s="100">
        <v>1158.8054460000003</v>
      </c>
      <c r="K87" s="100">
        <v>25036.382120000002</v>
      </c>
      <c r="L87" s="100">
        <v>752</v>
      </c>
      <c r="M87" s="100">
        <v>16295</v>
      </c>
      <c r="N87" s="100">
        <v>-15543</v>
      </c>
      <c r="O87" s="100">
        <v>84</v>
      </c>
      <c r="P87" s="100">
        <v>0</v>
      </c>
      <c r="Q87" s="165">
        <v>84</v>
      </c>
      <c r="R87" s="163"/>
      <c r="S87" s="98"/>
      <c r="T87" s="98"/>
      <c r="U87" s="98"/>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row>
    <row r="88" spans="1:52" s="93" customFormat="1" ht="18.75">
      <c r="B88" s="95">
        <v>79</v>
      </c>
      <c r="C88" s="113" t="s">
        <v>202</v>
      </c>
      <c r="D88" s="97">
        <v>40190.369577999998</v>
      </c>
      <c r="E88" s="97">
        <v>32167.081870999999</v>
      </c>
      <c r="F88" s="97">
        <v>8023.2877069999995</v>
      </c>
      <c r="G88" s="97">
        <v>72357.451449</v>
      </c>
      <c r="H88" s="97">
        <v>14002.229368</v>
      </c>
      <c r="I88" s="97">
        <v>10704.234376</v>
      </c>
      <c r="J88" s="97">
        <v>3297.9949919999999</v>
      </c>
      <c r="K88" s="97">
        <v>24706.463744000001</v>
      </c>
      <c r="L88" s="97">
        <v>490</v>
      </c>
      <c r="M88" s="97">
        <v>20</v>
      </c>
      <c r="N88" s="97">
        <v>470</v>
      </c>
      <c r="O88" s="97">
        <v>72</v>
      </c>
      <c r="P88" s="97">
        <v>0</v>
      </c>
      <c r="Q88" s="166">
        <v>72</v>
      </c>
      <c r="R88" s="163"/>
      <c r="S88" s="98"/>
      <c r="T88" s="98"/>
      <c r="U88" s="98"/>
    </row>
    <row r="89" spans="1:52" s="150" customFormat="1" ht="18.75">
      <c r="A89" s="93"/>
      <c r="B89" s="102">
        <v>80</v>
      </c>
      <c r="C89" s="111" t="s">
        <v>109</v>
      </c>
      <c r="D89" s="100">
        <v>105308.881522</v>
      </c>
      <c r="E89" s="100">
        <v>98337.020694999999</v>
      </c>
      <c r="F89" s="100">
        <v>6971.8608269999968</v>
      </c>
      <c r="G89" s="100">
        <v>203645.902217</v>
      </c>
      <c r="H89" s="100">
        <v>14176.672487</v>
      </c>
      <c r="I89" s="100">
        <v>10330.989039</v>
      </c>
      <c r="J89" s="100">
        <v>3845.6834479999998</v>
      </c>
      <c r="K89" s="100">
        <v>24507.661526</v>
      </c>
      <c r="L89" s="100">
        <v>6081</v>
      </c>
      <c r="M89" s="100">
        <v>5436</v>
      </c>
      <c r="N89" s="100">
        <v>645</v>
      </c>
      <c r="O89" s="100">
        <v>158</v>
      </c>
      <c r="P89" s="100">
        <v>0</v>
      </c>
      <c r="Q89" s="165">
        <v>158</v>
      </c>
      <c r="R89" s="163"/>
      <c r="S89" s="98"/>
      <c r="T89" s="98"/>
      <c r="U89" s="98"/>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row>
    <row r="90" spans="1:52" s="93" customFormat="1" ht="18.75">
      <c r="B90" s="95">
        <v>81</v>
      </c>
      <c r="C90" s="113" t="s">
        <v>193</v>
      </c>
      <c r="D90" s="97">
        <v>85001.102497</v>
      </c>
      <c r="E90" s="97">
        <v>76944.485205000004</v>
      </c>
      <c r="F90" s="97">
        <v>8056.6172919999954</v>
      </c>
      <c r="G90" s="97">
        <v>161945.58770199999</v>
      </c>
      <c r="H90" s="97">
        <v>16153.500758</v>
      </c>
      <c r="I90" s="97">
        <v>8339.5657100000008</v>
      </c>
      <c r="J90" s="97">
        <v>7813.9350479999994</v>
      </c>
      <c r="K90" s="97">
        <v>24493.066468000001</v>
      </c>
      <c r="L90" s="97">
        <v>20383</v>
      </c>
      <c r="M90" s="97">
        <v>10177</v>
      </c>
      <c r="N90" s="97">
        <v>10206</v>
      </c>
      <c r="O90" s="97">
        <v>4122</v>
      </c>
      <c r="P90" s="97">
        <v>2702</v>
      </c>
      <c r="Q90" s="166">
        <v>1420</v>
      </c>
      <c r="R90" s="163"/>
      <c r="S90" s="98"/>
      <c r="T90" s="98"/>
      <c r="U90" s="98"/>
    </row>
    <row r="91" spans="1:52" s="150" customFormat="1" ht="18.75">
      <c r="A91" s="93"/>
      <c r="B91" s="102">
        <v>82</v>
      </c>
      <c r="C91" s="111" t="s">
        <v>152</v>
      </c>
      <c r="D91" s="100">
        <v>135737.88520399999</v>
      </c>
      <c r="E91" s="100">
        <v>137442.14367600001</v>
      </c>
      <c r="F91" s="100">
        <v>-1704.2584720000159</v>
      </c>
      <c r="G91" s="100">
        <v>273180.02888</v>
      </c>
      <c r="H91" s="100">
        <v>13109.032692999999</v>
      </c>
      <c r="I91" s="100">
        <v>11316.574074</v>
      </c>
      <c r="J91" s="100">
        <v>1792.4586189999991</v>
      </c>
      <c r="K91" s="100">
        <v>24425.606766999997</v>
      </c>
      <c r="L91" s="100">
        <v>3278</v>
      </c>
      <c r="M91" s="100">
        <v>2452</v>
      </c>
      <c r="N91" s="100">
        <v>826</v>
      </c>
      <c r="O91" s="100">
        <v>0</v>
      </c>
      <c r="P91" s="100">
        <v>119.687425</v>
      </c>
      <c r="Q91" s="165">
        <v>-119.687425</v>
      </c>
      <c r="R91" s="163"/>
      <c r="S91" s="98"/>
      <c r="T91" s="98"/>
      <c r="U91" s="98"/>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row>
    <row r="92" spans="1:52" s="93" customFormat="1" ht="18.75">
      <c r="B92" s="95">
        <v>83</v>
      </c>
      <c r="C92" s="113" t="s">
        <v>117</v>
      </c>
      <c r="D92" s="97">
        <v>50252.210765000003</v>
      </c>
      <c r="E92" s="97">
        <v>44716.845164999999</v>
      </c>
      <c r="F92" s="97">
        <v>5535.3656000000046</v>
      </c>
      <c r="G92" s="97">
        <v>94969.055930000002</v>
      </c>
      <c r="H92" s="97">
        <v>11803.996798</v>
      </c>
      <c r="I92" s="97">
        <v>10725.535409</v>
      </c>
      <c r="J92" s="97">
        <v>1078.4613890000001</v>
      </c>
      <c r="K92" s="97">
        <v>22529.532207</v>
      </c>
      <c r="L92" s="97">
        <v>3526</v>
      </c>
      <c r="M92" s="97">
        <v>2393</v>
      </c>
      <c r="N92" s="97">
        <v>1133</v>
      </c>
      <c r="O92" s="97">
        <v>0</v>
      </c>
      <c r="P92" s="97">
        <v>0</v>
      </c>
      <c r="Q92" s="166">
        <v>0</v>
      </c>
      <c r="R92" s="163"/>
      <c r="S92" s="98"/>
      <c r="T92" s="98"/>
      <c r="U92" s="98"/>
    </row>
    <row r="93" spans="1:52" s="150" customFormat="1" ht="18.75">
      <c r="A93" s="93"/>
      <c r="B93" s="102">
        <v>84</v>
      </c>
      <c r="C93" s="111" t="s">
        <v>181</v>
      </c>
      <c r="D93" s="100">
        <v>53312.882381000003</v>
      </c>
      <c r="E93" s="100">
        <v>53888.251365999997</v>
      </c>
      <c r="F93" s="100">
        <v>-575.3689849999937</v>
      </c>
      <c r="G93" s="100">
        <v>107201.133747</v>
      </c>
      <c r="H93" s="100">
        <v>12292.3851</v>
      </c>
      <c r="I93" s="100">
        <v>8916.8592850000005</v>
      </c>
      <c r="J93" s="100">
        <v>3375.5258149999991</v>
      </c>
      <c r="K93" s="100">
        <v>21209.244384999998</v>
      </c>
      <c r="L93" s="100">
        <v>1041</v>
      </c>
      <c r="M93" s="100">
        <v>2845</v>
      </c>
      <c r="N93" s="100">
        <v>-1804</v>
      </c>
      <c r="O93" s="100">
        <v>0</v>
      </c>
      <c r="P93" s="100">
        <v>0</v>
      </c>
      <c r="Q93" s="165">
        <v>0</v>
      </c>
      <c r="R93" s="163"/>
      <c r="S93" s="98"/>
      <c r="T93" s="98"/>
      <c r="U93" s="98"/>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row>
    <row r="94" spans="1:52" s="93" customFormat="1" ht="18.75">
      <c r="B94" s="95">
        <v>85</v>
      </c>
      <c r="C94" s="113" t="s">
        <v>215</v>
      </c>
      <c r="D94" s="97">
        <v>78104.627859</v>
      </c>
      <c r="E94" s="97">
        <v>48188.175144000001</v>
      </c>
      <c r="F94" s="97">
        <v>29916.452714999999</v>
      </c>
      <c r="G94" s="97">
        <v>126292.80300300001</v>
      </c>
      <c r="H94" s="97">
        <v>14821.117716999999</v>
      </c>
      <c r="I94" s="97">
        <v>6215.6552469999997</v>
      </c>
      <c r="J94" s="97">
        <v>8605.4624699999986</v>
      </c>
      <c r="K94" s="97">
        <v>21036.772964</v>
      </c>
      <c r="L94" s="97">
        <v>55389</v>
      </c>
      <c r="M94" s="97">
        <v>23895</v>
      </c>
      <c r="N94" s="97">
        <v>31494</v>
      </c>
      <c r="O94" s="97">
        <v>11076.640012</v>
      </c>
      <c r="P94" s="97">
        <v>97.227425999999994</v>
      </c>
      <c r="Q94" s="166">
        <v>10979.412586</v>
      </c>
      <c r="R94" s="163"/>
      <c r="S94" s="98"/>
      <c r="T94" s="98"/>
      <c r="U94" s="98"/>
    </row>
    <row r="95" spans="1:52" s="150" customFormat="1" ht="18.75">
      <c r="A95" s="93"/>
      <c r="B95" s="102">
        <v>86</v>
      </c>
      <c r="C95" s="111" t="s">
        <v>234</v>
      </c>
      <c r="D95" s="100">
        <v>60005.991301000002</v>
      </c>
      <c r="E95" s="100">
        <v>49742.730925000003</v>
      </c>
      <c r="F95" s="100">
        <v>10263.260375999998</v>
      </c>
      <c r="G95" s="100">
        <v>109748.72222600001</v>
      </c>
      <c r="H95" s="100">
        <v>12590.535336000001</v>
      </c>
      <c r="I95" s="100">
        <v>8092.6171949999998</v>
      </c>
      <c r="J95" s="100">
        <v>4497.918141000001</v>
      </c>
      <c r="K95" s="100">
        <v>20683.152531</v>
      </c>
      <c r="L95" s="100">
        <v>17823</v>
      </c>
      <c r="M95" s="100">
        <v>6914</v>
      </c>
      <c r="N95" s="100">
        <v>10909</v>
      </c>
      <c r="O95" s="100">
        <v>2044</v>
      </c>
      <c r="P95" s="100">
        <v>981</v>
      </c>
      <c r="Q95" s="165">
        <v>1063</v>
      </c>
      <c r="R95" s="163"/>
      <c r="S95" s="98"/>
      <c r="T95" s="98"/>
      <c r="U95" s="98"/>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row>
    <row r="96" spans="1:52" s="93" customFormat="1" ht="18.75">
      <c r="B96" s="95">
        <v>87</v>
      </c>
      <c r="C96" s="113" t="s">
        <v>168</v>
      </c>
      <c r="D96" s="97">
        <v>64049.545641999997</v>
      </c>
      <c r="E96" s="97">
        <v>62062.325421000001</v>
      </c>
      <c r="F96" s="97">
        <v>1987.2202209999959</v>
      </c>
      <c r="G96" s="97">
        <v>126111.871063</v>
      </c>
      <c r="H96" s="97">
        <v>11005.144388999999</v>
      </c>
      <c r="I96" s="97">
        <v>9555.2992040000008</v>
      </c>
      <c r="J96" s="97">
        <v>1449.8451849999983</v>
      </c>
      <c r="K96" s="97">
        <v>20560.443593</v>
      </c>
      <c r="L96" s="97">
        <v>4770</v>
      </c>
      <c r="M96" s="97">
        <v>3776</v>
      </c>
      <c r="N96" s="97">
        <v>994</v>
      </c>
      <c r="O96" s="97">
        <v>513</v>
      </c>
      <c r="P96" s="97">
        <v>53</v>
      </c>
      <c r="Q96" s="166">
        <v>460</v>
      </c>
      <c r="R96" s="163"/>
      <c r="S96" s="98"/>
      <c r="T96" s="98"/>
      <c r="U96" s="98"/>
    </row>
    <row r="97" spans="1:52" s="150" customFormat="1" ht="18.75">
      <c r="A97" s="93"/>
      <c r="B97" s="102">
        <v>88</v>
      </c>
      <c r="C97" s="111" t="s">
        <v>264</v>
      </c>
      <c r="D97" s="100">
        <v>71004.749893</v>
      </c>
      <c r="E97" s="100">
        <v>68707.584816999995</v>
      </c>
      <c r="F97" s="100">
        <v>2297.1650760000048</v>
      </c>
      <c r="G97" s="100">
        <v>139712.33471</v>
      </c>
      <c r="H97" s="100">
        <v>11619.267771000001</v>
      </c>
      <c r="I97" s="100">
        <v>8364.5597359999992</v>
      </c>
      <c r="J97" s="100">
        <v>3254.7080350000015</v>
      </c>
      <c r="K97" s="100">
        <v>19983.827507000002</v>
      </c>
      <c r="L97" s="100">
        <v>4458.8092580000002</v>
      </c>
      <c r="M97" s="100">
        <v>0</v>
      </c>
      <c r="N97" s="100">
        <v>4458.8092580000002</v>
      </c>
      <c r="O97" s="100">
        <v>4458.8092580000002</v>
      </c>
      <c r="P97" s="100">
        <v>0</v>
      </c>
      <c r="Q97" s="165">
        <v>4458.8092580000002</v>
      </c>
      <c r="R97" s="163"/>
      <c r="S97" s="98"/>
      <c r="T97" s="98"/>
      <c r="U97" s="98"/>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row>
    <row r="98" spans="1:52" s="93" customFormat="1" ht="18.75">
      <c r="B98" s="95">
        <v>89</v>
      </c>
      <c r="C98" s="113" t="s">
        <v>238</v>
      </c>
      <c r="D98" s="97">
        <v>104249.69891599999</v>
      </c>
      <c r="E98" s="97">
        <v>39007.526816999998</v>
      </c>
      <c r="F98" s="97">
        <v>65242.172098999996</v>
      </c>
      <c r="G98" s="97">
        <v>143257.225733</v>
      </c>
      <c r="H98" s="97">
        <v>10363.011451</v>
      </c>
      <c r="I98" s="97">
        <v>9536.7563420000006</v>
      </c>
      <c r="J98" s="97">
        <v>826.25510899999972</v>
      </c>
      <c r="K98" s="97">
        <v>19899.767792999999</v>
      </c>
      <c r="L98" s="97">
        <v>107050</v>
      </c>
      <c r="M98" s="97">
        <v>24512</v>
      </c>
      <c r="N98" s="97">
        <v>82538</v>
      </c>
      <c r="O98" s="97">
        <v>18664.147442000001</v>
      </c>
      <c r="P98" s="97">
        <v>4860.4258829999999</v>
      </c>
      <c r="Q98" s="166">
        <v>13803.721559000001</v>
      </c>
      <c r="R98" s="163"/>
      <c r="S98" s="98"/>
      <c r="T98" s="98"/>
      <c r="U98" s="98"/>
    </row>
    <row r="99" spans="1:52" s="150" customFormat="1" ht="18.75">
      <c r="A99" s="93"/>
      <c r="B99" s="102">
        <v>90</v>
      </c>
      <c r="C99" s="111" t="s">
        <v>115</v>
      </c>
      <c r="D99" s="100">
        <v>76098.343596000006</v>
      </c>
      <c r="E99" s="100">
        <v>79225.140503999995</v>
      </c>
      <c r="F99" s="100">
        <v>-3126.7969079999893</v>
      </c>
      <c r="G99" s="100">
        <v>155323.4841</v>
      </c>
      <c r="H99" s="100">
        <v>8757.0374069999998</v>
      </c>
      <c r="I99" s="100">
        <v>10301.560670999999</v>
      </c>
      <c r="J99" s="100">
        <v>-1544.5232639999995</v>
      </c>
      <c r="K99" s="100">
        <v>19058.598077999999</v>
      </c>
      <c r="L99" s="100">
        <v>23952</v>
      </c>
      <c r="M99" s="100">
        <v>29870</v>
      </c>
      <c r="N99" s="100">
        <v>-5918</v>
      </c>
      <c r="O99" s="100">
        <v>3765.8972060000001</v>
      </c>
      <c r="P99" s="100">
        <v>903.84779700000001</v>
      </c>
      <c r="Q99" s="165">
        <v>2862.0494090000002</v>
      </c>
      <c r="R99" s="163"/>
      <c r="S99" s="98"/>
      <c r="T99" s="98"/>
      <c r="U99" s="98"/>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row>
    <row r="100" spans="1:52" s="93" customFormat="1" ht="18.75">
      <c r="B100" s="95">
        <v>91</v>
      </c>
      <c r="C100" s="113" t="s">
        <v>142</v>
      </c>
      <c r="D100" s="97">
        <v>62568.620252000001</v>
      </c>
      <c r="E100" s="97">
        <v>57582.826317999999</v>
      </c>
      <c r="F100" s="97">
        <v>4985.7939340000012</v>
      </c>
      <c r="G100" s="97">
        <v>120151.44657</v>
      </c>
      <c r="H100" s="97">
        <v>10003.556675</v>
      </c>
      <c r="I100" s="97">
        <v>6982.0846069999998</v>
      </c>
      <c r="J100" s="97">
        <v>3021.472068</v>
      </c>
      <c r="K100" s="97">
        <v>16985.641282000001</v>
      </c>
      <c r="L100" s="97">
        <v>3684</v>
      </c>
      <c r="M100" s="97">
        <v>2417</v>
      </c>
      <c r="N100" s="97">
        <v>1267</v>
      </c>
      <c r="O100" s="97">
        <v>1257</v>
      </c>
      <c r="P100" s="97">
        <v>0</v>
      </c>
      <c r="Q100" s="166">
        <v>1257</v>
      </c>
      <c r="R100" s="163"/>
      <c r="S100" s="98"/>
      <c r="T100" s="98"/>
      <c r="U100" s="98"/>
    </row>
    <row r="101" spans="1:52" s="150" customFormat="1" ht="18.75">
      <c r="A101" s="93"/>
      <c r="B101" s="102">
        <v>92</v>
      </c>
      <c r="C101" s="111" t="s">
        <v>150</v>
      </c>
      <c r="D101" s="100">
        <v>22773.854307000001</v>
      </c>
      <c r="E101" s="100">
        <v>22432.457707000001</v>
      </c>
      <c r="F101" s="100">
        <v>341.39660000000003</v>
      </c>
      <c r="G101" s="100">
        <v>45206.312014000003</v>
      </c>
      <c r="H101" s="100">
        <v>6886.489509</v>
      </c>
      <c r="I101" s="100">
        <v>7156.0586679999997</v>
      </c>
      <c r="J101" s="100">
        <v>-269.56915899999967</v>
      </c>
      <c r="K101" s="100">
        <v>14042.548177000001</v>
      </c>
      <c r="L101" s="100">
        <v>1130</v>
      </c>
      <c r="M101" s="100">
        <v>2040</v>
      </c>
      <c r="N101" s="100">
        <v>-910</v>
      </c>
      <c r="O101" s="100">
        <v>285</v>
      </c>
      <c r="P101" s="100">
        <v>0</v>
      </c>
      <c r="Q101" s="165">
        <v>285</v>
      </c>
      <c r="R101" s="163"/>
      <c r="S101" s="98"/>
      <c r="T101" s="98"/>
      <c r="U101" s="98"/>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row>
    <row r="102" spans="1:52" s="93" customFormat="1" ht="18.75">
      <c r="B102" s="95">
        <v>93</v>
      </c>
      <c r="C102" s="113" t="s">
        <v>170</v>
      </c>
      <c r="D102" s="97">
        <v>36711.027896</v>
      </c>
      <c r="E102" s="97">
        <v>38922.474069000004</v>
      </c>
      <c r="F102" s="97">
        <v>-2211.4461730000039</v>
      </c>
      <c r="G102" s="97">
        <v>75633.501965000003</v>
      </c>
      <c r="H102" s="97">
        <v>6035.88796</v>
      </c>
      <c r="I102" s="97">
        <v>7454.0314559999997</v>
      </c>
      <c r="J102" s="97">
        <v>-1418.1434959999997</v>
      </c>
      <c r="K102" s="97">
        <v>13489.919416000001</v>
      </c>
      <c r="L102" s="97">
        <v>0</v>
      </c>
      <c r="M102" s="97">
        <v>4956</v>
      </c>
      <c r="N102" s="97">
        <v>-4956</v>
      </c>
      <c r="O102" s="97">
        <v>0</v>
      </c>
      <c r="P102" s="97">
        <v>0</v>
      </c>
      <c r="Q102" s="166">
        <v>0</v>
      </c>
      <c r="R102" s="163"/>
      <c r="S102" s="98"/>
      <c r="T102" s="98"/>
      <c r="U102" s="98"/>
    </row>
    <row r="103" spans="1:52" s="150" customFormat="1" ht="18.75">
      <c r="A103" s="93"/>
      <c r="B103" s="102">
        <v>94</v>
      </c>
      <c r="C103" s="111" t="s">
        <v>124</v>
      </c>
      <c r="D103" s="100">
        <v>66744.510454999996</v>
      </c>
      <c r="E103" s="100">
        <v>57124.836740999999</v>
      </c>
      <c r="F103" s="100">
        <v>9619.6737139999968</v>
      </c>
      <c r="G103" s="100">
        <v>123869.34719599999</v>
      </c>
      <c r="H103" s="100">
        <v>8312.328786</v>
      </c>
      <c r="I103" s="100">
        <v>5046.0848370000003</v>
      </c>
      <c r="J103" s="100">
        <v>3266.2439489999997</v>
      </c>
      <c r="K103" s="100">
        <v>13358.413623</v>
      </c>
      <c r="L103" s="100">
        <v>5720</v>
      </c>
      <c r="M103" s="100">
        <v>1351</v>
      </c>
      <c r="N103" s="100">
        <v>4369</v>
      </c>
      <c r="O103" s="100">
        <v>4811.6483129999997</v>
      </c>
      <c r="P103" s="100">
        <v>0</v>
      </c>
      <c r="Q103" s="165">
        <v>4811.6483129999997</v>
      </c>
      <c r="R103" s="163"/>
      <c r="S103" s="98"/>
      <c r="T103" s="98"/>
      <c r="U103" s="98"/>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row>
    <row r="104" spans="1:52" s="93" customFormat="1" ht="18.75">
      <c r="B104" s="95">
        <v>95</v>
      </c>
      <c r="C104" s="113" t="s">
        <v>183</v>
      </c>
      <c r="D104" s="97">
        <v>42335.786108</v>
      </c>
      <c r="E104" s="97">
        <v>42465.769069000002</v>
      </c>
      <c r="F104" s="97">
        <v>-129.98296100000152</v>
      </c>
      <c r="G104" s="97">
        <v>84801.555177000002</v>
      </c>
      <c r="H104" s="97">
        <v>6013.4538130000001</v>
      </c>
      <c r="I104" s="97">
        <v>6206.4215819999999</v>
      </c>
      <c r="J104" s="97">
        <v>-192.96776899999986</v>
      </c>
      <c r="K104" s="97">
        <v>12219.875394999999</v>
      </c>
      <c r="L104" s="97">
        <v>12065</v>
      </c>
      <c r="M104" s="97">
        <v>11810</v>
      </c>
      <c r="N104" s="97">
        <v>255</v>
      </c>
      <c r="O104" s="97">
        <v>0</v>
      </c>
      <c r="P104" s="97">
        <v>85</v>
      </c>
      <c r="Q104" s="166">
        <v>-85</v>
      </c>
      <c r="R104" s="163"/>
      <c r="S104" s="98"/>
      <c r="T104" s="98"/>
      <c r="U104" s="98"/>
    </row>
    <row r="105" spans="1:52" s="150" customFormat="1" ht="18.75">
      <c r="A105" s="93"/>
      <c r="B105" s="102">
        <v>96</v>
      </c>
      <c r="C105" s="154" t="s">
        <v>263</v>
      </c>
      <c r="D105" s="100">
        <v>41603.035609999999</v>
      </c>
      <c r="E105" s="100">
        <v>40008.714795</v>
      </c>
      <c r="F105" s="100">
        <v>1594.3208149999991</v>
      </c>
      <c r="G105" s="100">
        <v>81611.750404999999</v>
      </c>
      <c r="H105" s="100">
        <v>6163.5804529999996</v>
      </c>
      <c r="I105" s="100">
        <v>5184.8528580000002</v>
      </c>
      <c r="J105" s="100">
        <v>978.72759499999938</v>
      </c>
      <c r="K105" s="100">
        <v>11348.433311000001</v>
      </c>
      <c r="L105" s="100">
        <v>377</v>
      </c>
      <c r="M105" s="100">
        <v>141</v>
      </c>
      <c r="N105" s="100">
        <v>236</v>
      </c>
      <c r="O105" s="100">
        <v>0</v>
      </c>
      <c r="P105" s="100">
        <v>0</v>
      </c>
      <c r="Q105" s="165">
        <v>0</v>
      </c>
      <c r="R105" s="163"/>
      <c r="S105" s="98"/>
      <c r="T105" s="98"/>
      <c r="U105" s="98"/>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row>
    <row r="106" spans="1:52" s="93" customFormat="1" ht="18.75">
      <c r="B106" s="95">
        <v>97</v>
      </c>
      <c r="C106" s="112" t="s">
        <v>176</v>
      </c>
      <c r="D106" s="97">
        <v>83052.278353999995</v>
      </c>
      <c r="E106" s="97">
        <v>78259.690407000002</v>
      </c>
      <c r="F106" s="97">
        <v>4792.5879469999927</v>
      </c>
      <c r="G106" s="97">
        <v>161311.968761</v>
      </c>
      <c r="H106" s="97">
        <v>6773.0294080000003</v>
      </c>
      <c r="I106" s="97">
        <v>4189.5848180000003</v>
      </c>
      <c r="J106" s="97">
        <v>2583.4445900000001</v>
      </c>
      <c r="K106" s="97">
        <v>10962.614226000002</v>
      </c>
      <c r="L106" s="97">
        <v>6032</v>
      </c>
      <c r="M106" s="97">
        <v>1050</v>
      </c>
      <c r="N106" s="97">
        <v>4982</v>
      </c>
      <c r="O106" s="97">
        <v>2242.3787510000002</v>
      </c>
      <c r="P106" s="97">
        <v>0</v>
      </c>
      <c r="Q106" s="166">
        <v>2242.3787510000002</v>
      </c>
      <c r="R106" s="163"/>
      <c r="S106" s="98"/>
      <c r="T106" s="98"/>
      <c r="U106" s="98"/>
    </row>
    <row r="107" spans="1:52" s="150" customFormat="1" ht="18.75">
      <c r="A107" s="93"/>
      <c r="B107" s="102">
        <v>98</v>
      </c>
      <c r="C107" s="154" t="s">
        <v>276</v>
      </c>
      <c r="D107" s="100">
        <v>17903.568501000002</v>
      </c>
      <c r="E107" s="100">
        <v>8356.16777</v>
      </c>
      <c r="F107" s="100">
        <v>9547.4007310000015</v>
      </c>
      <c r="G107" s="100">
        <v>26259.736271000002</v>
      </c>
      <c r="H107" s="100">
        <v>6317.1043790000003</v>
      </c>
      <c r="I107" s="100">
        <v>3684.8105639999999</v>
      </c>
      <c r="J107" s="100">
        <v>2632.2938150000004</v>
      </c>
      <c r="K107" s="100">
        <v>10001.914943</v>
      </c>
      <c r="L107" s="100">
        <v>10226</v>
      </c>
      <c r="M107" s="100">
        <v>151</v>
      </c>
      <c r="N107" s="100">
        <v>10075</v>
      </c>
      <c r="O107" s="100">
        <v>436</v>
      </c>
      <c r="P107" s="100">
        <v>0</v>
      </c>
      <c r="Q107" s="165">
        <v>436</v>
      </c>
      <c r="R107" s="163"/>
      <c r="S107" s="98"/>
      <c r="T107" s="98"/>
      <c r="U107" s="98"/>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row>
    <row r="108" spans="1:52" s="93" customFormat="1" ht="18.75">
      <c r="B108" s="95">
        <v>99</v>
      </c>
      <c r="C108" s="112" t="s">
        <v>139</v>
      </c>
      <c r="D108" s="97">
        <v>168735.29953399999</v>
      </c>
      <c r="E108" s="97">
        <v>168580.916275</v>
      </c>
      <c r="F108" s="97">
        <v>154.38325899999472</v>
      </c>
      <c r="G108" s="97">
        <v>337316.21580899996</v>
      </c>
      <c r="H108" s="97">
        <v>2259.3091009999998</v>
      </c>
      <c r="I108" s="97">
        <v>3754.3882159999998</v>
      </c>
      <c r="J108" s="97">
        <v>-1495.079115</v>
      </c>
      <c r="K108" s="97">
        <v>6013.6973170000001</v>
      </c>
      <c r="L108" s="97">
        <v>2517</v>
      </c>
      <c r="M108" s="97">
        <v>79</v>
      </c>
      <c r="N108" s="97">
        <v>2438</v>
      </c>
      <c r="O108" s="97">
        <v>291</v>
      </c>
      <c r="P108" s="97">
        <v>27</v>
      </c>
      <c r="Q108" s="166">
        <v>264</v>
      </c>
      <c r="R108" s="163"/>
      <c r="S108" s="98"/>
      <c r="T108" s="98"/>
      <c r="U108" s="98"/>
    </row>
    <row r="109" spans="1:52" s="150" customFormat="1" ht="18.75">
      <c r="A109" s="93"/>
      <c r="B109" s="102">
        <v>100</v>
      </c>
      <c r="C109" s="154" t="s">
        <v>251</v>
      </c>
      <c r="D109" s="100">
        <v>32414.639945999999</v>
      </c>
      <c r="E109" s="100">
        <v>18461.724829999999</v>
      </c>
      <c r="F109" s="100">
        <v>13952.915116</v>
      </c>
      <c r="G109" s="100">
        <v>50876.364776000002</v>
      </c>
      <c r="H109" s="100">
        <v>3899.7903700000002</v>
      </c>
      <c r="I109" s="100">
        <v>1621.743424</v>
      </c>
      <c r="J109" s="100">
        <v>2278.0469460000004</v>
      </c>
      <c r="K109" s="100">
        <v>5521.5337939999999</v>
      </c>
      <c r="L109" s="100">
        <v>15030</v>
      </c>
      <c r="M109" s="100">
        <v>491</v>
      </c>
      <c r="N109" s="100">
        <v>14539</v>
      </c>
      <c r="O109" s="100">
        <v>2565.5219739999998</v>
      </c>
      <c r="P109" s="100">
        <v>83.065110000000004</v>
      </c>
      <c r="Q109" s="165">
        <v>2482.4568639999998</v>
      </c>
      <c r="R109" s="163"/>
      <c r="S109" s="98"/>
      <c r="T109" s="98"/>
      <c r="U109" s="98"/>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row>
    <row r="110" spans="1:52" s="93" customFormat="1" ht="18.75">
      <c r="B110" s="95">
        <v>101</v>
      </c>
      <c r="C110" s="112" t="s">
        <v>191</v>
      </c>
      <c r="D110" s="97">
        <v>27766.656262</v>
      </c>
      <c r="E110" s="97">
        <v>32428.114597</v>
      </c>
      <c r="F110" s="97">
        <v>-4661.4583349999994</v>
      </c>
      <c r="G110" s="97">
        <v>60194.770858999997</v>
      </c>
      <c r="H110" s="97">
        <v>2573.738394</v>
      </c>
      <c r="I110" s="97">
        <v>2640.2783960000002</v>
      </c>
      <c r="J110" s="97">
        <v>-66.540002000000186</v>
      </c>
      <c r="K110" s="97">
        <v>5214.0167899999997</v>
      </c>
      <c r="L110" s="97">
        <v>1502</v>
      </c>
      <c r="M110" s="97">
        <v>6342</v>
      </c>
      <c r="N110" s="97">
        <v>-4840</v>
      </c>
      <c r="O110" s="97">
        <v>47</v>
      </c>
      <c r="P110" s="97">
        <v>0</v>
      </c>
      <c r="Q110" s="166">
        <v>47</v>
      </c>
      <c r="R110" s="163"/>
      <c r="S110" s="98"/>
      <c r="T110" s="98"/>
      <c r="U110" s="98"/>
    </row>
    <row r="111" spans="1:52" s="158" customFormat="1" ht="21">
      <c r="A111" s="157"/>
      <c r="B111" s="159" t="s">
        <v>265</v>
      </c>
      <c r="C111" s="160"/>
      <c r="D111" s="156">
        <f>SUM(D55:D110)</f>
        <v>9292883.4212560002</v>
      </c>
      <c r="E111" s="156">
        <f t="shared" ref="E111:Q111" si="3">SUM(E55:E110)</f>
        <v>7288119.0212720018</v>
      </c>
      <c r="F111" s="156">
        <f t="shared" si="3"/>
        <v>2004764.3999839996</v>
      </c>
      <c r="G111" s="156">
        <f t="shared" si="3"/>
        <v>16581002.442528004</v>
      </c>
      <c r="H111" s="156">
        <f t="shared" si="3"/>
        <v>2053962.8372429998</v>
      </c>
      <c r="I111" s="156">
        <f t="shared" si="3"/>
        <v>1413251.4435729997</v>
      </c>
      <c r="J111" s="156">
        <f t="shared" si="3"/>
        <v>640711.39367000002</v>
      </c>
      <c r="K111" s="156">
        <f t="shared" si="3"/>
        <v>3467214.280816</v>
      </c>
      <c r="L111" s="156">
        <f t="shared" si="3"/>
        <v>2700554.4762889999</v>
      </c>
      <c r="M111" s="156">
        <f t="shared" si="3"/>
        <v>821093.92648299993</v>
      </c>
      <c r="N111" s="156">
        <f t="shared" si="3"/>
        <v>1879460.549806</v>
      </c>
      <c r="O111" s="156">
        <f t="shared" si="3"/>
        <v>406111.82728499995</v>
      </c>
      <c r="P111" s="156">
        <f t="shared" si="3"/>
        <v>222365.35389999999</v>
      </c>
      <c r="Q111" s="167">
        <f t="shared" si="3"/>
        <v>183746.47338500002</v>
      </c>
      <c r="R111" s="164"/>
      <c r="S111" s="157"/>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row>
    <row r="112" spans="1:52" s="150" customFormat="1" ht="18.75">
      <c r="A112" s="93"/>
      <c r="B112" s="102">
        <v>102</v>
      </c>
      <c r="C112" s="154" t="s">
        <v>290</v>
      </c>
      <c r="D112" s="100">
        <v>199790.397937</v>
      </c>
      <c r="E112" s="100">
        <v>88755.580723999999</v>
      </c>
      <c r="F112" s="100">
        <v>111034.817213</v>
      </c>
      <c r="G112" s="100">
        <v>288545.97866100003</v>
      </c>
      <c r="H112" s="100">
        <v>138195.80853400001</v>
      </c>
      <c r="I112" s="100">
        <v>85093.132377999995</v>
      </c>
      <c r="J112" s="100">
        <v>53102.676156000016</v>
      </c>
      <c r="K112" s="100">
        <v>223288.94091200002</v>
      </c>
      <c r="L112" s="100">
        <v>254826.3</v>
      </c>
      <c r="M112" s="100">
        <v>12731.6</v>
      </c>
      <c r="N112" s="100">
        <v>242094.69999999998</v>
      </c>
      <c r="O112" s="100">
        <v>0</v>
      </c>
      <c r="P112" s="100">
        <v>12731.6</v>
      </c>
      <c r="Q112" s="165">
        <v>-12731.6</v>
      </c>
      <c r="R112" s="163"/>
      <c r="S112" s="98"/>
      <c r="T112" s="98"/>
      <c r="U112" s="98"/>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row>
    <row r="113" spans="1:52" s="150" customFormat="1" ht="18.75">
      <c r="A113" s="93"/>
      <c r="B113" s="102">
        <v>103</v>
      </c>
      <c r="C113" s="154" t="s">
        <v>304</v>
      </c>
      <c r="D113" s="100">
        <v>80170.413721000004</v>
      </c>
      <c r="E113" s="100">
        <v>5479.9035999999996</v>
      </c>
      <c r="F113" s="100">
        <v>74690.510120999999</v>
      </c>
      <c r="G113" s="100">
        <v>85650.31732100001</v>
      </c>
      <c r="H113" s="100">
        <v>80170.413721000004</v>
      </c>
      <c r="I113" s="100">
        <v>5479.9035999999996</v>
      </c>
      <c r="J113" s="100">
        <v>74690.510120999999</v>
      </c>
      <c r="K113" s="100">
        <v>85650.31732100001</v>
      </c>
      <c r="L113" s="100">
        <v>102050</v>
      </c>
      <c r="M113" s="100">
        <v>0</v>
      </c>
      <c r="N113" s="100">
        <v>102050</v>
      </c>
      <c r="O113" s="100">
        <v>0</v>
      </c>
      <c r="P113" s="100">
        <v>0</v>
      </c>
      <c r="Q113" s="165">
        <v>0</v>
      </c>
      <c r="R113" s="163"/>
      <c r="S113" s="98"/>
      <c r="T113" s="98"/>
      <c r="U113" s="98"/>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row>
    <row r="114" spans="1:52" s="158" customFormat="1" ht="21">
      <c r="A114" s="157"/>
      <c r="B114" s="374" t="s">
        <v>371</v>
      </c>
      <c r="C114" s="375"/>
      <c r="D114" s="156">
        <f>SUM(D112:D113)</f>
        <v>279960.81165799999</v>
      </c>
      <c r="E114" s="156">
        <f t="shared" ref="E114:Q114" si="4">SUM(E112:E113)</f>
        <v>94235.484324000005</v>
      </c>
      <c r="F114" s="156">
        <f t="shared" si="4"/>
        <v>185725.327334</v>
      </c>
      <c r="G114" s="156">
        <f t="shared" si="4"/>
        <v>374196.29598200007</v>
      </c>
      <c r="H114" s="156">
        <f t="shared" si="4"/>
        <v>218366.22225500003</v>
      </c>
      <c r="I114" s="156">
        <f t="shared" si="4"/>
        <v>90573.035978</v>
      </c>
      <c r="J114" s="156">
        <f t="shared" si="4"/>
        <v>127793.18627700002</v>
      </c>
      <c r="K114" s="156">
        <f t="shared" si="4"/>
        <v>308939.25823300006</v>
      </c>
      <c r="L114" s="156">
        <f t="shared" si="4"/>
        <v>356876.3</v>
      </c>
      <c r="M114" s="156">
        <f t="shared" si="4"/>
        <v>12731.6</v>
      </c>
      <c r="N114" s="156">
        <f t="shared" si="4"/>
        <v>344144.69999999995</v>
      </c>
      <c r="O114" s="156">
        <f t="shared" si="4"/>
        <v>0</v>
      </c>
      <c r="P114" s="156">
        <f t="shared" si="4"/>
        <v>12731.6</v>
      </c>
      <c r="Q114" s="167">
        <f t="shared" si="4"/>
        <v>-12731.6</v>
      </c>
      <c r="R114" s="164"/>
      <c r="S114" s="157"/>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R114" s="157"/>
      <c r="AS114" s="157"/>
      <c r="AT114" s="157"/>
      <c r="AU114" s="157"/>
      <c r="AV114" s="157"/>
      <c r="AW114" s="157"/>
      <c r="AX114" s="157"/>
      <c r="AY114" s="157"/>
      <c r="AZ114" s="157"/>
    </row>
    <row r="115" spans="1:52" s="158" customFormat="1" ht="21.75" thickBot="1">
      <c r="A115" s="157"/>
      <c r="B115" s="161" t="s">
        <v>266</v>
      </c>
      <c r="C115" s="162"/>
      <c r="D115" s="168">
        <f>D114+D111+D54+D52+D44+D34</f>
        <v>18072134.609812003</v>
      </c>
      <c r="E115" s="168">
        <f t="shared" ref="E115:Q115" si="5">E114+E111+E54+E52+E44+E34</f>
        <v>14800521.485976003</v>
      </c>
      <c r="F115" s="168">
        <f t="shared" si="5"/>
        <v>3271613.1238359986</v>
      </c>
      <c r="G115" s="168">
        <f t="shared" si="5"/>
        <v>32872656.095788013</v>
      </c>
      <c r="H115" s="168">
        <f t="shared" si="5"/>
        <v>4179223.7335159997</v>
      </c>
      <c r="I115" s="168">
        <f t="shared" si="5"/>
        <v>3072117.5373459999</v>
      </c>
      <c r="J115" s="168">
        <f t="shared" si="5"/>
        <v>1107106.1961699999</v>
      </c>
      <c r="K115" s="168">
        <f t="shared" si="5"/>
        <v>7251341.2708619991</v>
      </c>
      <c r="L115" s="168">
        <f t="shared" si="5"/>
        <v>30964001.429276001</v>
      </c>
      <c r="M115" s="168">
        <f t="shared" si="5"/>
        <v>25465639.966976002</v>
      </c>
      <c r="N115" s="168">
        <f t="shared" si="5"/>
        <v>5498361.4622999988</v>
      </c>
      <c r="O115" s="168">
        <f t="shared" si="5"/>
        <v>2181354.5976630002</v>
      </c>
      <c r="P115" s="168">
        <f t="shared" si="5"/>
        <v>1858960.1526509998</v>
      </c>
      <c r="Q115" s="169">
        <f t="shared" si="5"/>
        <v>322394.44501199998</v>
      </c>
      <c r="R115" s="164"/>
      <c r="S115" s="157"/>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row>
    <row r="116" spans="1:52" ht="20.25">
      <c r="C116" s="297" t="s">
        <v>396</v>
      </c>
      <c r="D116" s="298"/>
      <c r="E116" s="298"/>
      <c r="F116" s="115"/>
      <c r="G116" s="115"/>
      <c r="H116" s="115"/>
      <c r="I116" s="115"/>
      <c r="J116" s="115"/>
      <c r="K116" s="115"/>
      <c r="L116" s="115"/>
      <c r="M116" s="115"/>
    </row>
  </sheetData>
  <sortState ref="B112:Z113">
    <sortCondition descending="1" ref="K112:K113"/>
  </sortState>
  <mergeCells count="14">
    <mergeCell ref="B34:C34"/>
    <mergeCell ref="B44:C44"/>
    <mergeCell ref="B52:C52"/>
    <mergeCell ref="B54:C54"/>
    <mergeCell ref="B114:C114"/>
    <mergeCell ref="B2:Q2"/>
    <mergeCell ref="B3:B5"/>
    <mergeCell ref="C3:C5"/>
    <mergeCell ref="D3:K3"/>
    <mergeCell ref="L3:Q3"/>
    <mergeCell ref="D4:G4"/>
    <mergeCell ref="H4:K4"/>
    <mergeCell ref="L4:N4"/>
    <mergeCell ref="O4:Q4"/>
  </mergeCells>
  <pageMargins left="0" right="0" top="0" bottom="0" header="0" footer="0"/>
  <pageSetup paperSize="9" scale="50" orientation="portrait" r:id="rId1"/>
</worksheet>
</file>

<file path=xl/worksheets/sheet4.xml><?xml version="1.0" encoding="utf-8"?>
<worksheet xmlns="http://schemas.openxmlformats.org/spreadsheetml/2006/main" xmlns:r="http://schemas.openxmlformats.org/officeDocument/2006/relationships">
  <dimension ref="A1:W127"/>
  <sheetViews>
    <sheetView rightToLeft="1" workbookViewId="0">
      <selection activeCell="H115" sqref="H115"/>
    </sheetView>
  </sheetViews>
  <sheetFormatPr defaultRowHeight="18"/>
  <cols>
    <col min="1" max="1" width="8.5" style="120" customWidth="1"/>
    <col min="2" max="2" width="4" bestFit="1" customWidth="1"/>
    <col min="3" max="3" width="31.375" customWidth="1"/>
    <col min="4" max="5" width="9" hidden="1" customWidth="1"/>
    <col min="6" max="6" width="16.125" customWidth="1"/>
    <col min="7" max="7" width="16" customWidth="1"/>
    <col min="8" max="8" width="15.125" style="179" customWidth="1"/>
    <col min="9" max="10" width="16.5" style="208" customWidth="1"/>
    <col min="11" max="11" width="13.125" customWidth="1"/>
    <col min="12" max="13" width="15.375" customWidth="1"/>
    <col min="14" max="14" width="9" style="184"/>
    <col min="15" max="23" width="9" style="120"/>
    <col min="250" max="250" width="4" bestFit="1" customWidth="1"/>
    <col min="251" max="251" width="27.875" customWidth="1"/>
    <col min="252" max="254" width="0" hidden="1" customWidth="1"/>
    <col min="255" max="255" width="6.875" customWidth="1"/>
    <col min="256" max="256" width="16.125" customWidth="1"/>
    <col min="257" max="257" width="7.375" customWidth="1"/>
    <col min="258" max="258" width="16" customWidth="1"/>
    <col min="259" max="260" width="9" customWidth="1"/>
    <col min="261" max="261" width="15.125" customWidth="1"/>
    <col min="262" max="262" width="10.75" bestFit="1" customWidth="1"/>
    <col min="263" max="263" width="10.125" customWidth="1"/>
    <col min="264" max="264" width="13.125" customWidth="1"/>
    <col min="265" max="265" width="7.875" customWidth="1"/>
    <col min="266" max="266" width="15.375" customWidth="1"/>
    <col min="267" max="267" width="14.125" customWidth="1"/>
    <col min="268" max="268" width="15.375" customWidth="1"/>
    <col min="269" max="269" width="9.875" customWidth="1"/>
    <col min="506" max="506" width="4" bestFit="1" customWidth="1"/>
    <col min="507" max="507" width="27.875" customWidth="1"/>
    <col min="508" max="510" width="0" hidden="1" customWidth="1"/>
    <col min="511" max="511" width="6.875" customWidth="1"/>
    <col min="512" max="512" width="16.125" customWidth="1"/>
    <col min="513" max="513" width="7.375" customWidth="1"/>
    <col min="514" max="514" width="16" customWidth="1"/>
    <col min="515" max="516" width="9" customWidth="1"/>
    <col min="517" max="517" width="15.125" customWidth="1"/>
    <col min="518" max="518" width="10.75" bestFit="1" customWidth="1"/>
    <col min="519" max="519" width="10.125" customWidth="1"/>
    <col min="520" max="520" width="13.125" customWidth="1"/>
    <col min="521" max="521" width="7.875" customWidth="1"/>
    <col min="522" max="522" width="15.375" customWidth="1"/>
    <col min="523" max="523" width="14.125" customWidth="1"/>
    <col min="524" max="524" width="15.375" customWidth="1"/>
    <col min="525" max="525" width="9.875" customWidth="1"/>
    <col min="762" max="762" width="4" bestFit="1" customWidth="1"/>
    <col min="763" max="763" width="27.875" customWidth="1"/>
    <col min="764" max="766" width="0" hidden="1" customWidth="1"/>
    <col min="767" max="767" width="6.875" customWidth="1"/>
    <col min="768" max="768" width="16.125" customWidth="1"/>
    <col min="769" max="769" width="7.375" customWidth="1"/>
    <col min="770" max="770" width="16" customWidth="1"/>
    <col min="771" max="772" width="9" customWidth="1"/>
    <col min="773" max="773" width="15.125" customWidth="1"/>
    <col min="774" max="774" width="10.75" bestFit="1" customWidth="1"/>
    <col min="775" max="775" width="10.125" customWidth="1"/>
    <col min="776" max="776" width="13.125" customWidth="1"/>
    <col min="777" max="777" width="7.875" customWidth="1"/>
    <col min="778" max="778" width="15.375" customWidth="1"/>
    <col min="779" max="779" width="14.125" customWidth="1"/>
    <col min="780" max="780" width="15.375" customWidth="1"/>
    <col min="781" max="781" width="9.875" customWidth="1"/>
    <col min="1018" max="1018" width="4" bestFit="1" customWidth="1"/>
    <col min="1019" max="1019" width="27.875" customWidth="1"/>
    <col min="1020" max="1022" width="0" hidden="1" customWidth="1"/>
    <col min="1023" max="1023" width="6.875" customWidth="1"/>
    <col min="1024" max="1024" width="16.125" customWidth="1"/>
    <col min="1025" max="1025" width="7.375" customWidth="1"/>
    <col min="1026" max="1026" width="16" customWidth="1"/>
    <col min="1027" max="1028" width="9" customWidth="1"/>
    <col min="1029" max="1029" width="15.125" customWidth="1"/>
    <col min="1030" max="1030" width="10.75" bestFit="1" customWidth="1"/>
    <col min="1031" max="1031" width="10.125" customWidth="1"/>
    <col min="1032" max="1032" width="13.125" customWidth="1"/>
    <col min="1033" max="1033" width="7.875" customWidth="1"/>
    <col min="1034" max="1034" width="15.375" customWidth="1"/>
    <col min="1035" max="1035" width="14.125" customWidth="1"/>
    <col min="1036" max="1036" width="15.375" customWidth="1"/>
    <col min="1037" max="1037" width="9.875" customWidth="1"/>
    <col min="1274" max="1274" width="4" bestFit="1" customWidth="1"/>
    <col min="1275" max="1275" width="27.875" customWidth="1"/>
    <col min="1276" max="1278" width="0" hidden="1" customWidth="1"/>
    <col min="1279" max="1279" width="6.875" customWidth="1"/>
    <col min="1280" max="1280" width="16.125" customWidth="1"/>
    <col min="1281" max="1281" width="7.375" customWidth="1"/>
    <col min="1282" max="1282" width="16" customWidth="1"/>
    <col min="1283" max="1284" width="9" customWidth="1"/>
    <col min="1285" max="1285" width="15.125" customWidth="1"/>
    <col min="1286" max="1286" width="10.75" bestFit="1" customWidth="1"/>
    <col min="1287" max="1287" width="10.125" customWidth="1"/>
    <col min="1288" max="1288" width="13.125" customWidth="1"/>
    <col min="1289" max="1289" width="7.875" customWidth="1"/>
    <col min="1290" max="1290" width="15.375" customWidth="1"/>
    <col min="1291" max="1291" width="14.125" customWidth="1"/>
    <col min="1292" max="1292" width="15.375" customWidth="1"/>
    <col min="1293" max="1293" width="9.875" customWidth="1"/>
    <col min="1530" max="1530" width="4" bestFit="1" customWidth="1"/>
    <col min="1531" max="1531" width="27.875" customWidth="1"/>
    <col min="1532" max="1534" width="0" hidden="1" customWidth="1"/>
    <col min="1535" max="1535" width="6.875" customWidth="1"/>
    <col min="1536" max="1536" width="16.125" customWidth="1"/>
    <col min="1537" max="1537" width="7.375" customWidth="1"/>
    <col min="1538" max="1538" width="16" customWidth="1"/>
    <col min="1539" max="1540" width="9" customWidth="1"/>
    <col min="1541" max="1541" width="15.125" customWidth="1"/>
    <col min="1542" max="1542" width="10.75" bestFit="1" customWidth="1"/>
    <col min="1543" max="1543" width="10.125" customWidth="1"/>
    <col min="1544" max="1544" width="13.125" customWidth="1"/>
    <col min="1545" max="1545" width="7.875" customWidth="1"/>
    <col min="1546" max="1546" width="15.375" customWidth="1"/>
    <col min="1547" max="1547" width="14.125" customWidth="1"/>
    <col min="1548" max="1548" width="15.375" customWidth="1"/>
    <col min="1549" max="1549" width="9.875" customWidth="1"/>
    <col min="1786" max="1786" width="4" bestFit="1" customWidth="1"/>
    <col min="1787" max="1787" width="27.875" customWidth="1"/>
    <col min="1788" max="1790" width="0" hidden="1" customWidth="1"/>
    <col min="1791" max="1791" width="6.875" customWidth="1"/>
    <col min="1792" max="1792" width="16.125" customWidth="1"/>
    <col min="1793" max="1793" width="7.375" customWidth="1"/>
    <col min="1794" max="1794" width="16" customWidth="1"/>
    <col min="1795" max="1796" width="9" customWidth="1"/>
    <col min="1797" max="1797" width="15.125" customWidth="1"/>
    <col min="1798" max="1798" width="10.75" bestFit="1" customWidth="1"/>
    <col min="1799" max="1799" width="10.125" customWidth="1"/>
    <col min="1800" max="1800" width="13.125" customWidth="1"/>
    <col min="1801" max="1801" width="7.875" customWidth="1"/>
    <col min="1802" max="1802" width="15.375" customWidth="1"/>
    <col min="1803" max="1803" width="14.125" customWidth="1"/>
    <col min="1804" max="1804" width="15.375" customWidth="1"/>
    <col min="1805" max="1805" width="9.875" customWidth="1"/>
    <col min="2042" max="2042" width="4" bestFit="1" customWidth="1"/>
    <col min="2043" max="2043" width="27.875" customWidth="1"/>
    <col min="2044" max="2046" width="0" hidden="1" customWidth="1"/>
    <col min="2047" max="2047" width="6.875" customWidth="1"/>
    <col min="2048" max="2048" width="16.125" customWidth="1"/>
    <col min="2049" max="2049" width="7.375" customWidth="1"/>
    <col min="2050" max="2050" width="16" customWidth="1"/>
    <col min="2051" max="2052" width="9" customWidth="1"/>
    <col min="2053" max="2053" width="15.125" customWidth="1"/>
    <col min="2054" max="2054" width="10.75" bestFit="1" customWidth="1"/>
    <col min="2055" max="2055" width="10.125" customWidth="1"/>
    <col min="2056" max="2056" width="13.125" customWidth="1"/>
    <col min="2057" max="2057" width="7.875" customWidth="1"/>
    <col min="2058" max="2058" width="15.375" customWidth="1"/>
    <col min="2059" max="2059" width="14.125" customWidth="1"/>
    <col min="2060" max="2060" width="15.375" customWidth="1"/>
    <col min="2061" max="2061" width="9.875" customWidth="1"/>
    <col min="2298" max="2298" width="4" bestFit="1" customWidth="1"/>
    <col min="2299" max="2299" width="27.875" customWidth="1"/>
    <col min="2300" max="2302" width="0" hidden="1" customWidth="1"/>
    <col min="2303" max="2303" width="6.875" customWidth="1"/>
    <col min="2304" max="2304" width="16.125" customWidth="1"/>
    <col min="2305" max="2305" width="7.375" customWidth="1"/>
    <col min="2306" max="2306" width="16" customWidth="1"/>
    <col min="2307" max="2308" width="9" customWidth="1"/>
    <col min="2309" max="2309" width="15.125" customWidth="1"/>
    <col min="2310" max="2310" width="10.75" bestFit="1" customWidth="1"/>
    <col min="2311" max="2311" width="10.125" customWidth="1"/>
    <col min="2312" max="2312" width="13.125" customWidth="1"/>
    <col min="2313" max="2313" width="7.875" customWidth="1"/>
    <col min="2314" max="2314" width="15.375" customWidth="1"/>
    <col min="2315" max="2315" width="14.125" customWidth="1"/>
    <col min="2316" max="2316" width="15.375" customWidth="1"/>
    <col min="2317" max="2317" width="9.875" customWidth="1"/>
    <col min="2554" max="2554" width="4" bestFit="1" customWidth="1"/>
    <col min="2555" max="2555" width="27.875" customWidth="1"/>
    <col min="2556" max="2558" width="0" hidden="1" customWidth="1"/>
    <col min="2559" max="2559" width="6.875" customWidth="1"/>
    <col min="2560" max="2560" width="16.125" customWidth="1"/>
    <col min="2561" max="2561" width="7.375" customWidth="1"/>
    <col min="2562" max="2562" width="16" customWidth="1"/>
    <col min="2563" max="2564" width="9" customWidth="1"/>
    <col min="2565" max="2565" width="15.125" customWidth="1"/>
    <col min="2566" max="2566" width="10.75" bestFit="1" customWidth="1"/>
    <col min="2567" max="2567" width="10.125" customWidth="1"/>
    <col min="2568" max="2568" width="13.125" customWidth="1"/>
    <col min="2569" max="2569" width="7.875" customWidth="1"/>
    <col min="2570" max="2570" width="15.375" customWidth="1"/>
    <col min="2571" max="2571" width="14.125" customWidth="1"/>
    <col min="2572" max="2572" width="15.375" customWidth="1"/>
    <col min="2573" max="2573" width="9.875" customWidth="1"/>
    <col min="2810" max="2810" width="4" bestFit="1" customWidth="1"/>
    <col min="2811" max="2811" width="27.875" customWidth="1"/>
    <col min="2812" max="2814" width="0" hidden="1" customWidth="1"/>
    <col min="2815" max="2815" width="6.875" customWidth="1"/>
    <col min="2816" max="2816" width="16.125" customWidth="1"/>
    <col min="2817" max="2817" width="7.375" customWidth="1"/>
    <col min="2818" max="2818" width="16" customWidth="1"/>
    <col min="2819" max="2820" width="9" customWidth="1"/>
    <col min="2821" max="2821" width="15.125" customWidth="1"/>
    <col min="2822" max="2822" width="10.75" bestFit="1" customWidth="1"/>
    <col min="2823" max="2823" width="10.125" customWidth="1"/>
    <col min="2824" max="2824" width="13.125" customWidth="1"/>
    <col min="2825" max="2825" width="7.875" customWidth="1"/>
    <col min="2826" max="2826" width="15.375" customWidth="1"/>
    <col min="2827" max="2827" width="14.125" customWidth="1"/>
    <col min="2828" max="2828" width="15.375" customWidth="1"/>
    <col min="2829" max="2829" width="9.875" customWidth="1"/>
    <col min="3066" max="3066" width="4" bestFit="1" customWidth="1"/>
    <col min="3067" max="3067" width="27.875" customWidth="1"/>
    <col min="3068" max="3070" width="0" hidden="1" customWidth="1"/>
    <col min="3071" max="3071" width="6.875" customWidth="1"/>
    <col min="3072" max="3072" width="16.125" customWidth="1"/>
    <col min="3073" max="3073" width="7.375" customWidth="1"/>
    <col min="3074" max="3074" width="16" customWidth="1"/>
    <col min="3075" max="3076" width="9" customWidth="1"/>
    <col min="3077" max="3077" width="15.125" customWidth="1"/>
    <col min="3078" max="3078" width="10.75" bestFit="1" customWidth="1"/>
    <col min="3079" max="3079" width="10.125" customWidth="1"/>
    <col min="3080" max="3080" width="13.125" customWidth="1"/>
    <col min="3081" max="3081" width="7.875" customWidth="1"/>
    <col min="3082" max="3082" width="15.375" customWidth="1"/>
    <col min="3083" max="3083" width="14.125" customWidth="1"/>
    <col min="3084" max="3084" width="15.375" customWidth="1"/>
    <col min="3085" max="3085" width="9.875" customWidth="1"/>
    <col min="3322" max="3322" width="4" bestFit="1" customWidth="1"/>
    <col min="3323" max="3323" width="27.875" customWidth="1"/>
    <col min="3324" max="3326" width="0" hidden="1" customWidth="1"/>
    <col min="3327" max="3327" width="6.875" customWidth="1"/>
    <col min="3328" max="3328" width="16.125" customWidth="1"/>
    <col min="3329" max="3329" width="7.375" customWidth="1"/>
    <col min="3330" max="3330" width="16" customWidth="1"/>
    <col min="3331" max="3332" width="9" customWidth="1"/>
    <col min="3333" max="3333" width="15.125" customWidth="1"/>
    <col min="3334" max="3334" width="10.75" bestFit="1" customWidth="1"/>
    <col min="3335" max="3335" width="10.125" customWidth="1"/>
    <col min="3336" max="3336" width="13.125" customWidth="1"/>
    <col min="3337" max="3337" width="7.875" customWidth="1"/>
    <col min="3338" max="3338" width="15.375" customWidth="1"/>
    <col min="3339" max="3339" width="14.125" customWidth="1"/>
    <col min="3340" max="3340" width="15.375" customWidth="1"/>
    <col min="3341" max="3341" width="9.875" customWidth="1"/>
    <col min="3578" max="3578" width="4" bestFit="1" customWidth="1"/>
    <col min="3579" max="3579" width="27.875" customWidth="1"/>
    <col min="3580" max="3582" width="0" hidden="1" customWidth="1"/>
    <col min="3583" max="3583" width="6.875" customWidth="1"/>
    <col min="3584" max="3584" width="16.125" customWidth="1"/>
    <col min="3585" max="3585" width="7.375" customWidth="1"/>
    <col min="3586" max="3586" width="16" customWidth="1"/>
    <col min="3587" max="3588" width="9" customWidth="1"/>
    <col min="3589" max="3589" width="15.125" customWidth="1"/>
    <col min="3590" max="3590" width="10.75" bestFit="1" customWidth="1"/>
    <col min="3591" max="3591" width="10.125" customWidth="1"/>
    <col min="3592" max="3592" width="13.125" customWidth="1"/>
    <col min="3593" max="3593" width="7.875" customWidth="1"/>
    <col min="3594" max="3594" width="15.375" customWidth="1"/>
    <col min="3595" max="3595" width="14.125" customWidth="1"/>
    <col min="3596" max="3596" width="15.375" customWidth="1"/>
    <col min="3597" max="3597" width="9.875" customWidth="1"/>
    <col min="3834" max="3834" width="4" bestFit="1" customWidth="1"/>
    <col min="3835" max="3835" width="27.875" customWidth="1"/>
    <col min="3836" max="3838" width="0" hidden="1" customWidth="1"/>
    <col min="3839" max="3839" width="6.875" customWidth="1"/>
    <col min="3840" max="3840" width="16.125" customWidth="1"/>
    <col min="3841" max="3841" width="7.375" customWidth="1"/>
    <col min="3842" max="3842" width="16" customWidth="1"/>
    <col min="3843" max="3844" width="9" customWidth="1"/>
    <col min="3845" max="3845" width="15.125" customWidth="1"/>
    <col min="3846" max="3846" width="10.75" bestFit="1" customWidth="1"/>
    <col min="3847" max="3847" width="10.125" customWidth="1"/>
    <col min="3848" max="3848" width="13.125" customWidth="1"/>
    <col min="3849" max="3849" width="7.875" customWidth="1"/>
    <col min="3850" max="3850" width="15.375" customWidth="1"/>
    <col min="3851" max="3851" width="14.125" customWidth="1"/>
    <col min="3852" max="3852" width="15.375" customWidth="1"/>
    <col min="3853" max="3853" width="9.875" customWidth="1"/>
    <col min="4090" max="4090" width="4" bestFit="1" customWidth="1"/>
    <col min="4091" max="4091" width="27.875" customWidth="1"/>
    <col min="4092" max="4094" width="0" hidden="1" customWidth="1"/>
    <col min="4095" max="4095" width="6.875" customWidth="1"/>
    <col min="4096" max="4096" width="16.125" customWidth="1"/>
    <col min="4097" max="4097" width="7.375" customWidth="1"/>
    <col min="4098" max="4098" width="16" customWidth="1"/>
    <col min="4099" max="4100" width="9" customWidth="1"/>
    <col min="4101" max="4101" width="15.125" customWidth="1"/>
    <col min="4102" max="4102" width="10.75" bestFit="1" customWidth="1"/>
    <col min="4103" max="4103" width="10.125" customWidth="1"/>
    <col min="4104" max="4104" width="13.125" customWidth="1"/>
    <col min="4105" max="4105" width="7.875" customWidth="1"/>
    <col min="4106" max="4106" width="15.375" customWidth="1"/>
    <col min="4107" max="4107" width="14.125" customWidth="1"/>
    <col min="4108" max="4108" width="15.375" customWidth="1"/>
    <col min="4109" max="4109" width="9.875" customWidth="1"/>
    <col min="4346" max="4346" width="4" bestFit="1" customWidth="1"/>
    <col min="4347" max="4347" width="27.875" customWidth="1"/>
    <col min="4348" max="4350" width="0" hidden="1" customWidth="1"/>
    <col min="4351" max="4351" width="6.875" customWidth="1"/>
    <col min="4352" max="4352" width="16.125" customWidth="1"/>
    <col min="4353" max="4353" width="7.375" customWidth="1"/>
    <col min="4354" max="4354" width="16" customWidth="1"/>
    <col min="4355" max="4356" width="9" customWidth="1"/>
    <col min="4357" max="4357" width="15.125" customWidth="1"/>
    <col min="4358" max="4358" width="10.75" bestFit="1" customWidth="1"/>
    <col min="4359" max="4359" width="10.125" customWidth="1"/>
    <col min="4360" max="4360" width="13.125" customWidth="1"/>
    <col min="4361" max="4361" width="7.875" customWidth="1"/>
    <col min="4362" max="4362" width="15.375" customWidth="1"/>
    <col min="4363" max="4363" width="14.125" customWidth="1"/>
    <col min="4364" max="4364" width="15.375" customWidth="1"/>
    <col min="4365" max="4365" width="9.875" customWidth="1"/>
    <col min="4602" max="4602" width="4" bestFit="1" customWidth="1"/>
    <col min="4603" max="4603" width="27.875" customWidth="1"/>
    <col min="4604" max="4606" width="0" hidden="1" customWidth="1"/>
    <col min="4607" max="4607" width="6.875" customWidth="1"/>
    <col min="4608" max="4608" width="16.125" customWidth="1"/>
    <col min="4609" max="4609" width="7.375" customWidth="1"/>
    <col min="4610" max="4610" width="16" customWidth="1"/>
    <col min="4611" max="4612" width="9" customWidth="1"/>
    <col min="4613" max="4613" width="15.125" customWidth="1"/>
    <col min="4614" max="4614" width="10.75" bestFit="1" customWidth="1"/>
    <col min="4615" max="4615" width="10.125" customWidth="1"/>
    <col min="4616" max="4616" width="13.125" customWidth="1"/>
    <col min="4617" max="4617" width="7.875" customWidth="1"/>
    <col min="4618" max="4618" width="15.375" customWidth="1"/>
    <col min="4619" max="4619" width="14.125" customWidth="1"/>
    <col min="4620" max="4620" width="15.375" customWidth="1"/>
    <col min="4621" max="4621" width="9.875" customWidth="1"/>
    <col min="4858" max="4858" width="4" bestFit="1" customWidth="1"/>
    <col min="4859" max="4859" width="27.875" customWidth="1"/>
    <col min="4860" max="4862" width="0" hidden="1" customWidth="1"/>
    <col min="4863" max="4863" width="6.875" customWidth="1"/>
    <col min="4864" max="4864" width="16.125" customWidth="1"/>
    <col min="4865" max="4865" width="7.375" customWidth="1"/>
    <col min="4866" max="4866" width="16" customWidth="1"/>
    <col min="4867" max="4868" width="9" customWidth="1"/>
    <col min="4869" max="4869" width="15.125" customWidth="1"/>
    <col min="4870" max="4870" width="10.75" bestFit="1" customWidth="1"/>
    <col min="4871" max="4871" width="10.125" customWidth="1"/>
    <col min="4872" max="4872" width="13.125" customWidth="1"/>
    <col min="4873" max="4873" width="7.875" customWidth="1"/>
    <col min="4874" max="4874" width="15.375" customWidth="1"/>
    <col min="4875" max="4875" width="14.125" customWidth="1"/>
    <col min="4876" max="4876" width="15.375" customWidth="1"/>
    <col min="4877" max="4877" width="9.875" customWidth="1"/>
    <col min="5114" max="5114" width="4" bestFit="1" customWidth="1"/>
    <col min="5115" max="5115" width="27.875" customWidth="1"/>
    <col min="5116" max="5118" width="0" hidden="1" customWidth="1"/>
    <col min="5119" max="5119" width="6.875" customWidth="1"/>
    <col min="5120" max="5120" width="16.125" customWidth="1"/>
    <col min="5121" max="5121" width="7.375" customWidth="1"/>
    <col min="5122" max="5122" width="16" customWidth="1"/>
    <col min="5123" max="5124" width="9" customWidth="1"/>
    <col min="5125" max="5125" width="15.125" customWidth="1"/>
    <col min="5126" max="5126" width="10.75" bestFit="1" customWidth="1"/>
    <col min="5127" max="5127" width="10.125" customWidth="1"/>
    <col min="5128" max="5128" width="13.125" customWidth="1"/>
    <col min="5129" max="5129" width="7.875" customWidth="1"/>
    <col min="5130" max="5130" width="15.375" customWidth="1"/>
    <col min="5131" max="5131" width="14.125" customWidth="1"/>
    <col min="5132" max="5132" width="15.375" customWidth="1"/>
    <col min="5133" max="5133" width="9.875" customWidth="1"/>
    <col min="5370" max="5370" width="4" bestFit="1" customWidth="1"/>
    <col min="5371" max="5371" width="27.875" customWidth="1"/>
    <col min="5372" max="5374" width="0" hidden="1" customWidth="1"/>
    <col min="5375" max="5375" width="6.875" customWidth="1"/>
    <col min="5376" max="5376" width="16.125" customWidth="1"/>
    <col min="5377" max="5377" width="7.375" customWidth="1"/>
    <col min="5378" max="5378" width="16" customWidth="1"/>
    <col min="5379" max="5380" width="9" customWidth="1"/>
    <col min="5381" max="5381" width="15.125" customWidth="1"/>
    <col min="5382" max="5382" width="10.75" bestFit="1" customWidth="1"/>
    <col min="5383" max="5383" width="10.125" customWidth="1"/>
    <col min="5384" max="5384" width="13.125" customWidth="1"/>
    <col min="5385" max="5385" width="7.875" customWidth="1"/>
    <col min="5386" max="5386" width="15.375" customWidth="1"/>
    <col min="5387" max="5387" width="14.125" customWidth="1"/>
    <col min="5388" max="5388" width="15.375" customWidth="1"/>
    <col min="5389" max="5389" width="9.875" customWidth="1"/>
    <col min="5626" max="5626" width="4" bestFit="1" customWidth="1"/>
    <col min="5627" max="5627" width="27.875" customWidth="1"/>
    <col min="5628" max="5630" width="0" hidden="1" customWidth="1"/>
    <col min="5631" max="5631" width="6.875" customWidth="1"/>
    <col min="5632" max="5632" width="16.125" customWidth="1"/>
    <col min="5633" max="5633" width="7.375" customWidth="1"/>
    <col min="5634" max="5634" width="16" customWidth="1"/>
    <col min="5635" max="5636" width="9" customWidth="1"/>
    <col min="5637" max="5637" width="15.125" customWidth="1"/>
    <col min="5638" max="5638" width="10.75" bestFit="1" customWidth="1"/>
    <col min="5639" max="5639" width="10.125" customWidth="1"/>
    <col min="5640" max="5640" width="13.125" customWidth="1"/>
    <col min="5641" max="5641" width="7.875" customWidth="1"/>
    <col min="5642" max="5642" width="15.375" customWidth="1"/>
    <col min="5643" max="5643" width="14.125" customWidth="1"/>
    <col min="5644" max="5644" width="15.375" customWidth="1"/>
    <col min="5645" max="5645" width="9.875" customWidth="1"/>
    <col min="5882" max="5882" width="4" bestFit="1" customWidth="1"/>
    <col min="5883" max="5883" width="27.875" customWidth="1"/>
    <col min="5884" max="5886" width="0" hidden="1" customWidth="1"/>
    <col min="5887" max="5887" width="6.875" customWidth="1"/>
    <col min="5888" max="5888" width="16.125" customWidth="1"/>
    <col min="5889" max="5889" width="7.375" customWidth="1"/>
    <col min="5890" max="5890" width="16" customWidth="1"/>
    <col min="5891" max="5892" width="9" customWidth="1"/>
    <col min="5893" max="5893" width="15.125" customWidth="1"/>
    <col min="5894" max="5894" width="10.75" bestFit="1" customWidth="1"/>
    <col min="5895" max="5895" width="10.125" customWidth="1"/>
    <col min="5896" max="5896" width="13.125" customWidth="1"/>
    <col min="5897" max="5897" width="7.875" customWidth="1"/>
    <col min="5898" max="5898" width="15.375" customWidth="1"/>
    <col min="5899" max="5899" width="14.125" customWidth="1"/>
    <col min="5900" max="5900" width="15.375" customWidth="1"/>
    <col min="5901" max="5901" width="9.875" customWidth="1"/>
    <col min="6138" max="6138" width="4" bestFit="1" customWidth="1"/>
    <col min="6139" max="6139" width="27.875" customWidth="1"/>
    <col min="6140" max="6142" width="0" hidden="1" customWidth="1"/>
    <col min="6143" max="6143" width="6.875" customWidth="1"/>
    <col min="6144" max="6144" width="16.125" customWidth="1"/>
    <col min="6145" max="6145" width="7.375" customWidth="1"/>
    <col min="6146" max="6146" width="16" customWidth="1"/>
    <col min="6147" max="6148" width="9" customWidth="1"/>
    <col min="6149" max="6149" width="15.125" customWidth="1"/>
    <col min="6150" max="6150" width="10.75" bestFit="1" customWidth="1"/>
    <col min="6151" max="6151" width="10.125" customWidth="1"/>
    <col min="6152" max="6152" width="13.125" customWidth="1"/>
    <col min="6153" max="6153" width="7.875" customWidth="1"/>
    <col min="6154" max="6154" width="15.375" customWidth="1"/>
    <col min="6155" max="6155" width="14.125" customWidth="1"/>
    <col min="6156" max="6156" width="15.375" customWidth="1"/>
    <col min="6157" max="6157" width="9.875" customWidth="1"/>
    <col min="6394" max="6394" width="4" bestFit="1" customWidth="1"/>
    <col min="6395" max="6395" width="27.875" customWidth="1"/>
    <col min="6396" max="6398" width="0" hidden="1" customWidth="1"/>
    <col min="6399" max="6399" width="6.875" customWidth="1"/>
    <col min="6400" max="6400" width="16.125" customWidth="1"/>
    <col min="6401" max="6401" width="7.375" customWidth="1"/>
    <col min="6402" max="6402" width="16" customWidth="1"/>
    <col min="6403" max="6404" width="9" customWidth="1"/>
    <col min="6405" max="6405" width="15.125" customWidth="1"/>
    <col min="6406" max="6406" width="10.75" bestFit="1" customWidth="1"/>
    <col min="6407" max="6407" width="10.125" customWidth="1"/>
    <col min="6408" max="6408" width="13.125" customWidth="1"/>
    <col min="6409" max="6409" width="7.875" customWidth="1"/>
    <col min="6410" max="6410" width="15.375" customWidth="1"/>
    <col min="6411" max="6411" width="14.125" customWidth="1"/>
    <col min="6412" max="6412" width="15.375" customWidth="1"/>
    <col min="6413" max="6413" width="9.875" customWidth="1"/>
    <col min="6650" max="6650" width="4" bestFit="1" customWidth="1"/>
    <col min="6651" max="6651" width="27.875" customWidth="1"/>
    <col min="6652" max="6654" width="0" hidden="1" customWidth="1"/>
    <col min="6655" max="6655" width="6.875" customWidth="1"/>
    <col min="6656" max="6656" width="16.125" customWidth="1"/>
    <col min="6657" max="6657" width="7.375" customWidth="1"/>
    <col min="6658" max="6658" width="16" customWidth="1"/>
    <col min="6659" max="6660" width="9" customWidth="1"/>
    <col min="6661" max="6661" width="15.125" customWidth="1"/>
    <col min="6662" max="6662" width="10.75" bestFit="1" customWidth="1"/>
    <col min="6663" max="6663" width="10.125" customWidth="1"/>
    <col min="6664" max="6664" width="13.125" customWidth="1"/>
    <col min="6665" max="6665" width="7.875" customWidth="1"/>
    <col min="6666" max="6666" width="15.375" customWidth="1"/>
    <col min="6667" max="6667" width="14.125" customWidth="1"/>
    <col min="6668" max="6668" width="15.375" customWidth="1"/>
    <col min="6669" max="6669" width="9.875" customWidth="1"/>
    <col min="6906" max="6906" width="4" bestFit="1" customWidth="1"/>
    <col min="6907" max="6907" width="27.875" customWidth="1"/>
    <col min="6908" max="6910" width="0" hidden="1" customWidth="1"/>
    <col min="6911" max="6911" width="6.875" customWidth="1"/>
    <col min="6912" max="6912" width="16.125" customWidth="1"/>
    <col min="6913" max="6913" width="7.375" customWidth="1"/>
    <col min="6914" max="6914" width="16" customWidth="1"/>
    <col min="6915" max="6916" width="9" customWidth="1"/>
    <col min="6917" max="6917" width="15.125" customWidth="1"/>
    <col min="6918" max="6918" width="10.75" bestFit="1" customWidth="1"/>
    <col min="6919" max="6919" width="10.125" customWidth="1"/>
    <col min="6920" max="6920" width="13.125" customWidth="1"/>
    <col min="6921" max="6921" width="7.875" customWidth="1"/>
    <col min="6922" max="6922" width="15.375" customWidth="1"/>
    <col min="6923" max="6923" width="14.125" customWidth="1"/>
    <col min="6924" max="6924" width="15.375" customWidth="1"/>
    <col min="6925" max="6925" width="9.875" customWidth="1"/>
    <col min="7162" max="7162" width="4" bestFit="1" customWidth="1"/>
    <col min="7163" max="7163" width="27.875" customWidth="1"/>
    <col min="7164" max="7166" width="0" hidden="1" customWidth="1"/>
    <col min="7167" max="7167" width="6.875" customWidth="1"/>
    <col min="7168" max="7168" width="16.125" customWidth="1"/>
    <col min="7169" max="7169" width="7.375" customWidth="1"/>
    <col min="7170" max="7170" width="16" customWidth="1"/>
    <col min="7171" max="7172" width="9" customWidth="1"/>
    <col min="7173" max="7173" width="15.125" customWidth="1"/>
    <col min="7174" max="7174" width="10.75" bestFit="1" customWidth="1"/>
    <col min="7175" max="7175" width="10.125" customWidth="1"/>
    <col min="7176" max="7176" width="13.125" customWidth="1"/>
    <col min="7177" max="7177" width="7.875" customWidth="1"/>
    <col min="7178" max="7178" width="15.375" customWidth="1"/>
    <col min="7179" max="7179" width="14.125" customWidth="1"/>
    <col min="7180" max="7180" width="15.375" customWidth="1"/>
    <col min="7181" max="7181" width="9.875" customWidth="1"/>
    <col min="7418" max="7418" width="4" bestFit="1" customWidth="1"/>
    <col min="7419" max="7419" width="27.875" customWidth="1"/>
    <col min="7420" max="7422" width="0" hidden="1" customWidth="1"/>
    <col min="7423" max="7423" width="6.875" customWidth="1"/>
    <col min="7424" max="7424" width="16.125" customWidth="1"/>
    <col min="7425" max="7425" width="7.375" customWidth="1"/>
    <col min="7426" max="7426" width="16" customWidth="1"/>
    <col min="7427" max="7428" width="9" customWidth="1"/>
    <col min="7429" max="7429" width="15.125" customWidth="1"/>
    <col min="7430" max="7430" width="10.75" bestFit="1" customWidth="1"/>
    <col min="7431" max="7431" width="10.125" customWidth="1"/>
    <col min="7432" max="7432" width="13.125" customWidth="1"/>
    <col min="7433" max="7433" width="7.875" customWidth="1"/>
    <col min="7434" max="7434" width="15.375" customWidth="1"/>
    <col min="7435" max="7435" width="14.125" customWidth="1"/>
    <col min="7436" max="7436" width="15.375" customWidth="1"/>
    <col min="7437" max="7437" width="9.875" customWidth="1"/>
    <col min="7674" max="7674" width="4" bestFit="1" customWidth="1"/>
    <col min="7675" max="7675" width="27.875" customWidth="1"/>
    <col min="7676" max="7678" width="0" hidden="1" customWidth="1"/>
    <col min="7679" max="7679" width="6.875" customWidth="1"/>
    <col min="7680" max="7680" width="16.125" customWidth="1"/>
    <col min="7681" max="7681" width="7.375" customWidth="1"/>
    <col min="7682" max="7682" width="16" customWidth="1"/>
    <col min="7683" max="7684" width="9" customWidth="1"/>
    <col min="7685" max="7685" width="15.125" customWidth="1"/>
    <col min="7686" max="7686" width="10.75" bestFit="1" customWidth="1"/>
    <col min="7687" max="7687" width="10.125" customWidth="1"/>
    <col min="7688" max="7688" width="13.125" customWidth="1"/>
    <col min="7689" max="7689" width="7.875" customWidth="1"/>
    <col min="7690" max="7690" width="15.375" customWidth="1"/>
    <col min="7691" max="7691" width="14.125" customWidth="1"/>
    <col min="7692" max="7692" width="15.375" customWidth="1"/>
    <col min="7693" max="7693" width="9.875" customWidth="1"/>
    <col min="7930" max="7930" width="4" bestFit="1" customWidth="1"/>
    <col min="7931" max="7931" width="27.875" customWidth="1"/>
    <col min="7932" max="7934" width="0" hidden="1" customWidth="1"/>
    <col min="7935" max="7935" width="6.875" customWidth="1"/>
    <col min="7936" max="7936" width="16.125" customWidth="1"/>
    <col min="7937" max="7937" width="7.375" customWidth="1"/>
    <col min="7938" max="7938" width="16" customWidth="1"/>
    <col min="7939" max="7940" width="9" customWidth="1"/>
    <col min="7941" max="7941" width="15.125" customWidth="1"/>
    <col min="7942" max="7942" width="10.75" bestFit="1" customWidth="1"/>
    <col min="7943" max="7943" width="10.125" customWidth="1"/>
    <col min="7944" max="7944" width="13.125" customWidth="1"/>
    <col min="7945" max="7945" width="7.875" customWidth="1"/>
    <col min="7946" max="7946" width="15.375" customWidth="1"/>
    <col min="7947" max="7947" width="14.125" customWidth="1"/>
    <col min="7948" max="7948" width="15.375" customWidth="1"/>
    <col min="7949" max="7949" width="9.875" customWidth="1"/>
    <col min="8186" max="8186" width="4" bestFit="1" customWidth="1"/>
    <col min="8187" max="8187" width="27.875" customWidth="1"/>
    <col min="8188" max="8190" width="0" hidden="1" customWidth="1"/>
    <col min="8191" max="8191" width="6.875" customWidth="1"/>
    <col min="8192" max="8192" width="16.125" customWidth="1"/>
    <col min="8193" max="8193" width="7.375" customWidth="1"/>
    <col min="8194" max="8194" width="16" customWidth="1"/>
    <col min="8195" max="8196" width="9" customWidth="1"/>
    <col min="8197" max="8197" width="15.125" customWidth="1"/>
    <col min="8198" max="8198" width="10.75" bestFit="1" customWidth="1"/>
    <col min="8199" max="8199" width="10.125" customWidth="1"/>
    <col min="8200" max="8200" width="13.125" customWidth="1"/>
    <col min="8201" max="8201" width="7.875" customWidth="1"/>
    <col min="8202" max="8202" width="15.375" customWidth="1"/>
    <col min="8203" max="8203" width="14.125" customWidth="1"/>
    <col min="8204" max="8204" width="15.375" customWidth="1"/>
    <col min="8205" max="8205" width="9.875" customWidth="1"/>
    <col min="8442" max="8442" width="4" bestFit="1" customWidth="1"/>
    <col min="8443" max="8443" width="27.875" customWidth="1"/>
    <col min="8444" max="8446" width="0" hidden="1" customWidth="1"/>
    <col min="8447" max="8447" width="6.875" customWidth="1"/>
    <col min="8448" max="8448" width="16.125" customWidth="1"/>
    <col min="8449" max="8449" width="7.375" customWidth="1"/>
    <col min="8450" max="8450" width="16" customWidth="1"/>
    <col min="8451" max="8452" width="9" customWidth="1"/>
    <col min="8453" max="8453" width="15.125" customWidth="1"/>
    <col min="8454" max="8454" width="10.75" bestFit="1" customWidth="1"/>
    <col min="8455" max="8455" width="10.125" customWidth="1"/>
    <col min="8456" max="8456" width="13.125" customWidth="1"/>
    <col min="8457" max="8457" width="7.875" customWidth="1"/>
    <col min="8458" max="8458" width="15.375" customWidth="1"/>
    <col min="8459" max="8459" width="14.125" customWidth="1"/>
    <col min="8460" max="8460" width="15.375" customWidth="1"/>
    <col min="8461" max="8461" width="9.875" customWidth="1"/>
    <col min="8698" max="8698" width="4" bestFit="1" customWidth="1"/>
    <col min="8699" max="8699" width="27.875" customWidth="1"/>
    <col min="8700" max="8702" width="0" hidden="1" customWidth="1"/>
    <col min="8703" max="8703" width="6.875" customWidth="1"/>
    <col min="8704" max="8704" width="16.125" customWidth="1"/>
    <col min="8705" max="8705" width="7.375" customWidth="1"/>
    <col min="8706" max="8706" width="16" customWidth="1"/>
    <col min="8707" max="8708" width="9" customWidth="1"/>
    <col min="8709" max="8709" width="15.125" customWidth="1"/>
    <col min="8710" max="8710" width="10.75" bestFit="1" customWidth="1"/>
    <col min="8711" max="8711" width="10.125" customWidth="1"/>
    <col min="8712" max="8712" width="13.125" customWidth="1"/>
    <col min="8713" max="8713" width="7.875" customWidth="1"/>
    <col min="8714" max="8714" width="15.375" customWidth="1"/>
    <col min="8715" max="8715" width="14.125" customWidth="1"/>
    <col min="8716" max="8716" width="15.375" customWidth="1"/>
    <col min="8717" max="8717" width="9.875" customWidth="1"/>
    <col min="8954" max="8954" width="4" bestFit="1" customWidth="1"/>
    <col min="8955" max="8955" width="27.875" customWidth="1"/>
    <col min="8956" max="8958" width="0" hidden="1" customWidth="1"/>
    <col min="8959" max="8959" width="6.875" customWidth="1"/>
    <col min="8960" max="8960" width="16.125" customWidth="1"/>
    <col min="8961" max="8961" width="7.375" customWidth="1"/>
    <col min="8962" max="8962" width="16" customWidth="1"/>
    <col min="8963" max="8964" width="9" customWidth="1"/>
    <col min="8965" max="8965" width="15.125" customWidth="1"/>
    <col min="8966" max="8966" width="10.75" bestFit="1" customWidth="1"/>
    <col min="8967" max="8967" width="10.125" customWidth="1"/>
    <col min="8968" max="8968" width="13.125" customWidth="1"/>
    <col min="8969" max="8969" width="7.875" customWidth="1"/>
    <col min="8970" max="8970" width="15.375" customWidth="1"/>
    <col min="8971" max="8971" width="14.125" customWidth="1"/>
    <col min="8972" max="8972" width="15.375" customWidth="1"/>
    <col min="8973" max="8973" width="9.875" customWidth="1"/>
    <col min="9210" max="9210" width="4" bestFit="1" customWidth="1"/>
    <col min="9211" max="9211" width="27.875" customWidth="1"/>
    <col min="9212" max="9214" width="0" hidden="1" customWidth="1"/>
    <col min="9215" max="9215" width="6.875" customWidth="1"/>
    <col min="9216" max="9216" width="16.125" customWidth="1"/>
    <col min="9217" max="9217" width="7.375" customWidth="1"/>
    <col min="9218" max="9218" width="16" customWidth="1"/>
    <col min="9219" max="9220" width="9" customWidth="1"/>
    <col min="9221" max="9221" width="15.125" customWidth="1"/>
    <col min="9222" max="9222" width="10.75" bestFit="1" customWidth="1"/>
    <col min="9223" max="9223" width="10.125" customWidth="1"/>
    <col min="9224" max="9224" width="13.125" customWidth="1"/>
    <col min="9225" max="9225" width="7.875" customWidth="1"/>
    <col min="9226" max="9226" width="15.375" customWidth="1"/>
    <col min="9227" max="9227" width="14.125" customWidth="1"/>
    <col min="9228" max="9228" width="15.375" customWidth="1"/>
    <col min="9229" max="9229" width="9.875" customWidth="1"/>
    <col min="9466" max="9466" width="4" bestFit="1" customWidth="1"/>
    <col min="9467" max="9467" width="27.875" customWidth="1"/>
    <col min="9468" max="9470" width="0" hidden="1" customWidth="1"/>
    <col min="9471" max="9471" width="6.875" customWidth="1"/>
    <col min="9472" max="9472" width="16.125" customWidth="1"/>
    <col min="9473" max="9473" width="7.375" customWidth="1"/>
    <col min="9474" max="9474" width="16" customWidth="1"/>
    <col min="9475" max="9476" width="9" customWidth="1"/>
    <col min="9477" max="9477" width="15.125" customWidth="1"/>
    <col min="9478" max="9478" width="10.75" bestFit="1" customWidth="1"/>
    <col min="9479" max="9479" width="10.125" customWidth="1"/>
    <col min="9480" max="9480" width="13.125" customWidth="1"/>
    <col min="9481" max="9481" width="7.875" customWidth="1"/>
    <col min="9482" max="9482" width="15.375" customWidth="1"/>
    <col min="9483" max="9483" width="14.125" customWidth="1"/>
    <col min="9484" max="9484" width="15.375" customWidth="1"/>
    <col min="9485" max="9485" width="9.875" customWidth="1"/>
    <col min="9722" max="9722" width="4" bestFit="1" customWidth="1"/>
    <col min="9723" max="9723" width="27.875" customWidth="1"/>
    <col min="9724" max="9726" width="0" hidden="1" customWidth="1"/>
    <col min="9727" max="9727" width="6.875" customWidth="1"/>
    <col min="9728" max="9728" width="16.125" customWidth="1"/>
    <col min="9729" max="9729" width="7.375" customWidth="1"/>
    <col min="9730" max="9730" width="16" customWidth="1"/>
    <col min="9731" max="9732" width="9" customWidth="1"/>
    <col min="9733" max="9733" width="15.125" customWidth="1"/>
    <col min="9734" max="9734" width="10.75" bestFit="1" customWidth="1"/>
    <col min="9735" max="9735" width="10.125" customWidth="1"/>
    <col min="9736" max="9736" width="13.125" customWidth="1"/>
    <col min="9737" max="9737" width="7.875" customWidth="1"/>
    <col min="9738" max="9738" width="15.375" customWidth="1"/>
    <col min="9739" max="9739" width="14.125" customWidth="1"/>
    <col min="9740" max="9740" width="15.375" customWidth="1"/>
    <col min="9741" max="9741" width="9.875" customWidth="1"/>
    <col min="9978" max="9978" width="4" bestFit="1" customWidth="1"/>
    <col min="9979" max="9979" width="27.875" customWidth="1"/>
    <col min="9980" max="9982" width="0" hidden="1" customWidth="1"/>
    <col min="9983" max="9983" width="6.875" customWidth="1"/>
    <col min="9984" max="9984" width="16.125" customWidth="1"/>
    <col min="9985" max="9985" width="7.375" customWidth="1"/>
    <col min="9986" max="9986" width="16" customWidth="1"/>
    <col min="9987" max="9988" width="9" customWidth="1"/>
    <col min="9989" max="9989" width="15.125" customWidth="1"/>
    <col min="9990" max="9990" width="10.75" bestFit="1" customWidth="1"/>
    <col min="9991" max="9991" width="10.125" customWidth="1"/>
    <col min="9992" max="9992" width="13.125" customWidth="1"/>
    <col min="9993" max="9993" width="7.875" customWidth="1"/>
    <col min="9994" max="9994" width="15.375" customWidth="1"/>
    <col min="9995" max="9995" width="14.125" customWidth="1"/>
    <col min="9996" max="9996" width="15.375" customWidth="1"/>
    <col min="9997" max="9997" width="9.875" customWidth="1"/>
    <col min="10234" max="10234" width="4" bestFit="1" customWidth="1"/>
    <col min="10235" max="10235" width="27.875" customWidth="1"/>
    <col min="10236" max="10238" width="0" hidden="1" customWidth="1"/>
    <col min="10239" max="10239" width="6.875" customWidth="1"/>
    <col min="10240" max="10240" width="16.125" customWidth="1"/>
    <col min="10241" max="10241" width="7.375" customWidth="1"/>
    <col min="10242" max="10242" width="16" customWidth="1"/>
    <col min="10243" max="10244" width="9" customWidth="1"/>
    <col min="10245" max="10245" width="15.125" customWidth="1"/>
    <col min="10246" max="10246" width="10.75" bestFit="1" customWidth="1"/>
    <col min="10247" max="10247" width="10.125" customWidth="1"/>
    <col min="10248" max="10248" width="13.125" customWidth="1"/>
    <col min="10249" max="10249" width="7.875" customWidth="1"/>
    <col min="10250" max="10250" width="15.375" customWidth="1"/>
    <col min="10251" max="10251" width="14.125" customWidth="1"/>
    <col min="10252" max="10252" width="15.375" customWidth="1"/>
    <col min="10253" max="10253" width="9.875" customWidth="1"/>
    <col min="10490" max="10490" width="4" bestFit="1" customWidth="1"/>
    <col min="10491" max="10491" width="27.875" customWidth="1"/>
    <col min="10492" max="10494" width="0" hidden="1" customWidth="1"/>
    <col min="10495" max="10495" width="6.875" customWidth="1"/>
    <col min="10496" max="10496" width="16.125" customWidth="1"/>
    <col min="10497" max="10497" width="7.375" customWidth="1"/>
    <col min="10498" max="10498" width="16" customWidth="1"/>
    <col min="10499" max="10500" width="9" customWidth="1"/>
    <col min="10501" max="10501" width="15.125" customWidth="1"/>
    <col min="10502" max="10502" width="10.75" bestFit="1" customWidth="1"/>
    <col min="10503" max="10503" width="10.125" customWidth="1"/>
    <col min="10504" max="10504" width="13.125" customWidth="1"/>
    <col min="10505" max="10505" width="7.875" customWidth="1"/>
    <col min="10506" max="10506" width="15.375" customWidth="1"/>
    <col min="10507" max="10507" width="14.125" customWidth="1"/>
    <col min="10508" max="10508" width="15.375" customWidth="1"/>
    <col min="10509" max="10509" width="9.875" customWidth="1"/>
    <col min="10746" max="10746" width="4" bestFit="1" customWidth="1"/>
    <col min="10747" max="10747" width="27.875" customWidth="1"/>
    <col min="10748" max="10750" width="0" hidden="1" customWidth="1"/>
    <col min="10751" max="10751" width="6.875" customWidth="1"/>
    <col min="10752" max="10752" width="16.125" customWidth="1"/>
    <col min="10753" max="10753" width="7.375" customWidth="1"/>
    <col min="10754" max="10754" width="16" customWidth="1"/>
    <col min="10755" max="10756" width="9" customWidth="1"/>
    <col min="10757" max="10757" width="15.125" customWidth="1"/>
    <col min="10758" max="10758" width="10.75" bestFit="1" customWidth="1"/>
    <col min="10759" max="10759" width="10.125" customWidth="1"/>
    <col min="10760" max="10760" width="13.125" customWidth="1"/>
    <col min="10761" max="10761" width="7.875" customWidth="1"/>
    <col min="10762" max="10762" width="15.375" customWidth="1"/>
    <col min="10763" max="10763" width="14.125" customWidth="1"/>
    <col min="10764" max="10764" width="15.375" customWidth="1"/>
    <col min="10765" max="10765" width="9.875" customWidth="1"/>
    <col min="11002" max="11002" width="4" bestFit="1" customWidth="1"/>
    <col min="11003" max="11003" width="27.875" customWidth="1"/>
    <col min="11004" max="11006" width="0" hidden="1" customWidth="1"/>
    <col min="11007" max="11007" width="6.875" customWidth="1"/>
    <col min="11008" max="11008" width="16.125" customWidth="1"/>
    <col min="11009" max="11009" width="7.375" customWidth="1"/>
    <col min="11010" max="11010" width="16" customWidth="1"/>
    <col min="11011" max="11012" width="9" customWidth="1"/>
    <col min="11013" max="11013" width="15.125" customWidth="1"/>
    <col min="11014" max="11014" width="10.75" bestFit="1" customWidth="1"/>
    <col min="11015" max="11015" width="10.125" customWidth="1"/>
    <col min="11016" max="11016" width="13.125" customWidth="1"/>
    <col min="11017" max="11017" width="7.875" customWidth="1"/>
    <col min="11018" max="11018" width="15.375" customWidth="1"/>
    <col min="11019" max="11019" width="14.125" customWidth="1"/>
    <col min="11020" max="11020" width="15.375" customWidth="1"/>
    <col min="11021" max="11021" width="9.875" customWidth="1"/>
    <col min="11258" max="11258" width="4" bestFit="1" customWidth="1"/>
    <col min="11259" max="11259" width="27.875" customWidth="1"/>
    <col min="11260" max="11262" width="0" hidden="1" customWidth="1"/>
    <col min="11263" max="11263" width="6.875" customWidth="1"/>
    <col min="11264" max="11264" width="16.125" customWidth="1"/>
    <col min="11265" max="11265" width="7.375" customWidth="1"/>
    <col min="11266" max="11266" width="16" customWidth="1"/>
    <col min="11267" max="11268" width="9" customWidth="1"/>
    <col min="11269" max="11269" width="15.125" customWidth="1"/>
    <col min="11270" max="11270" width="10.75" bestFit="1" customWidth="1"/>
    <col min="11271" max="11271" width="10.125" customWidth="1"/>
    <col min="11272" max="11272" width="13.125" customWidth="1"/>
    <col min="11273" max="11273" width="7.875" customWidth="1"/>
    <col min="11274" max="11274" width="15.375" customWidth="1"/>
    <col min="11275" max="11275" width="14.125" customWidth="1"/>
    <col min="11276" max="11276" width="15.375" customWidth="1"/>
    <col min="11277" max="11277" width="9.875" customWidth="1"/>
    <col min="11514" max="11514" width="4" bestFit="1" customWidth="1"/>
    <col min="11515" max="11515" width="27.875" customWidth="1"/>
    <col min="11516" max="11518" width="0" hidden="1" customWidth="1"/>
    <col min="11519" max="11519" width="6.875" customWidth="1"/>
    <col min="11520" max="11520" width="16.125" customWidth="1"/>
    <col min="11521" max="11521" width="7.375" customWidth="1"/>
    <col min="11522" max="11522" width="16" customWidth="1"/>
    <col min="11523" max="11524" width="9" customWidth="1"/>
    <col min="11525" max="11525" width="15.125" customWidth="1"/>
    <col min="11526" max="11526" width="10.75" bestFit="1" customWidth="1"/>
    <col min="11527" max="11527" width="10.125" customWidth="1"/>
    <col min="11528" max="11528" width="13.125" customWidth="1"/>
    <col min="11529" max="11529" width="7.875" customWidth="1"/>
    <col min="11530" max="11530" width="15.375" customWidth="1"/>
    <col min="11531" max="11531" width="14.125" customWidth="1"/>
    <col min="11532" max="11532" width="15.375" customWidth="1"/>
    <col min="11533" max="11533" width="9.875" customWidth="1"/>
    <col min="11770" max="11770" width="4" bestFit="1" customWidth="1"/>
    <col min="11771" max="11771" width="27.875" customWidth="1"/>
    <col min="11772" max="11774" width="0" hidden="1" customWidth="1"/>
    <col min="11775" max="11775" width="6.875" customWidth="1"/>
    <col min="11776" max="11776" width="16.125" customWidth="1"/>
    <col min="11777" max="11777" width="7.375" customWidth="1"/>
    <col min="11778" max="11778" width="16" customWidth="1"/>
    <col min="11779" max="11780" width="9" customWidth="1"/>
    <col min="11781" max="11781" width="15.125" customWidth="1"/>
    <col min="11782" max="11782" width="10.75" bestFit="1" customWidth="1"/>
    <col min="11783" max="11783" width="10.125" customWidth="1"/>
    <col min="11784" max="11784" width="13.125" customWidth="1"/>
    <col min="11785" max="11785" width="7.875" customWidth="1"/>
    <col min="11786" max="11786" width="15.375" customWidth="1"/>
    <col min="11787" max="11787" width="14.125" customWidth="1"/>
    <col min="11788" max="11788" width="15.375" customWidth="1"/>
    <col min="11789" max="11789" width="9.875" customWidth="1"/>
    <col min="12026" max="12026" width="4" bestFit="1" customWidth="1"/>
    <col min="12027" max="12027" width="27.875" customWidth="1"/>
    <col min="12028" max="12030" width="0" hidden="1" customWidth="1"/>
    <col min="12031" max="12031" width="6.875" customWidth="1"/>
    <col min="12032" max="12032" width="16.125" customWidth="1"/>
    <col min="12033" max="12033" width="7.375" customWidth="1"/>
    <col min="12034" max="12034" width="16" customWidth="1"/>
    <col min="12035" max="12036" width="9" customWidth="1"/>
    <col min="12037" max="12037" width="15.125" customWidth="1"/>
    <col min="12038" max="12038" width="10.75" bestFit="1" customWidth="1"/>
    <col min="12039" max="12039" width="10.125" customWidth="1"/>
    <col min="12040" max="12040" width="13.125" customWidth="1"/>
    <col min="12041" max="12041" width="7.875" customWidth="1"/>
    <col min="12042" max="12042" width="15.375" customWidth="1"/>
    <col min="12043" max="12043" width="14.125" customWidth="1"/>
    <col min="12044" max="12044" width="15.375" customWidth="1"/>
    <col min="12045" max="12045" width="9.875" customWidth="1"/>
    <col min="12282" max="12282" width="4" bestFit="1" customWidth="1"/>
    <col min="12283" max="12283" width="27.875" customWidth="1"/>
    <col min="12284" max="12286" width="0" hidden="1" customWidth="1"/>
    <col min="12287" max="12287" width="6.875" customWidth="1"/>
    <col min="12288" max="12288" width="16.125" customWidth="1"/>
    <col min="12289" max="12289" width="7.375" customWidth="1"/>
    <col min="12290" max="12290" width="16" customWidth="1"/>
    <col min="12291" max="12292" width="9" customWidth="1"/>
    <col min="12293" max="12293" width="15.125" customWidth="1"/>
    <col min="12294" max="12294" width="10.75" bestFit="1" customWidth="1"/>
    <col min="12295" max="12295" width="10.125" customWidth="1"/>
    <col min="12296" max="12296" width="13.125" customWidth="1"/>
    <col min="12297" max="12297" width="7.875" customWidth="1"/>
    <col min="12298" max="12298" width="15.375" customWidth="1"/>
    <col min="12299" max="12299" width="14.125" customWidth="1"/>
    <col min="12300" max="12300" width="15.375" customWidth="1"/>
    <col min="12301" max="12301" width="9.875" customWidth="1"/>
    <col min="12538" max="12538" width="4" bestFit="1" customWidth="1"/>
    <col min="12539" max="12539" width="27.875" customWidth="1"/>
    <col min="12540" max="12542" width="0" hidden="1" customWidth="1"/>
    <col min="12543" max="12543" width="6.875" customWidth="1"/>
    <col min="12544" max="12544" width="16.125" customWidth="1"/>
    <col min="12545" max="12545" width="7.375" customWidth="1"/>
    <col min="12546" max="12546" width="16" customWidth="1"/>
    <col min="12547" max="12548" width="9" customWidth="1"/>
    <col min="12549" max="12549" width="15.125" customWidth="1"/>
    <col min="12550" max="12550" width="10.75" bestFit="1" customWidth="1"/>
    <col min="12551" max="12551" width="10.125" customWidth="1"/>
    <col min="12552" max="12552" width="13.125" customWidth="1"/>
    <col min="12553" max="12553" width="7.875" customWidth="1"/>
    <col min="12554" max="12554" width="15.375" customWidth="1"/>
    <col min="12555" max="12555" width="14.125" customWidth="1"/>
    <col min="12556" max="12556" width="15.375" customWidth="1"/>
    <col min="12557" max="12557" width="9.875" customWidth="1"/>
    <col min="12794" max="12794" width="4" bestFit="1" customWidth="1"/>
    <col min="12795" max="12795" width="27.875" customWidth="1"/>
    <col min="12796" max="12798" width="0" hidden="1" customWidth="1"/>
    <col min="12799" max="12799" width="6.875" customWidth="1"/>
    <col min="12800" max="12800" width="16.125" customWidth="1"/>
    <col min="12801" max="12801" width="7.375" customWidth="1"/>
    <col min="12802" max="12802" width="16" customWidth="1"/>
    <col min="12803" max="12804" width="9" customWidth="1"/>
    <col min="12805" max="12805" width="15.125" customWidth="1"/>
    <col min="12806" max="12806" width="10.75" bestFit="1" customWidth="1"/>
    <col min="12807" max="12807" width="10.125" customWidth="1"/>
    <col min="12808" max="12808" width="13.125" customWidth="1"/>
    <col min="12809" max="12809" width="7.875" customWidth="1"/>
    <col min="12810" max="12810" width="15.375" customWidth="1"/>
    <col min="12811" max="12811" width="14.125" customWidth="1"/>
    <col min="12812" max="12812" width="15.375" customWidth="1"/>
    <col min="12813" max="12813" width="9.875" customWidth="1"/>
    <col min="13050" max="13050" width="4" bestFit="1" customWidth="1"/>
    <col min="13051" max="13051" width="27.875" customWidth="1"/>
    <col min="13052" max="13054" width="0" hidden="1" customWidth="1"/>
    <col min="13055" max="13055" width="6.875" customWidth="1"/>
    <col min="13056" max="13056" width="16.125" customWidth="1"/>
    <col min="13057" max="13057" width="7.375" customWidth="1"/>
    <col min="13058" max="13058" width="16" customWidth="1"/>
    <col min="13059" max="13060" width="9" customWidth="1"/>
    <col min="13061" max="13061" width="15.125" customWidth="1"/>
    <col min="13062" max="13062" width="10.75" bestFit="1" customWidth="1"/>
    <col min="13063" max="13063" width="10.125" customWidth="1"/>
    <col min="13064" max="13064" width="13.125" customWidth="1"/>
    <col min="13065" max="13065" width="7.875" customWidth="1"/>
    <col min="13066" max="13066" width="15.375" customWidth="1"/>
    <col min="13067" max="13067" width="14.125" customWidth="1"/>
    <col min="13068" max="13068" width="15.375" customWidth="1"/>
    <col min="13069" max="13069" width="9.875" customWidth="1"/>
    <col min="13306" max="13306" width="4" bestFit="1" customWidth="1"/>
    <col min="13307" max="13307" width="27.875" customWidth="1"/>
    <col min="13308" max="13310" width="0" hidden="1" customWidth="1"/>
    <col min="13311" max="13311" width="6.875" customWidth="1"/>
    <col min="13312" max="13312" width="16.125" customWidth="1"/>
    <col min="13313" max="13313" width="7.375" customWidth="1"/>
    <col min="13314" max="13314" width="16" customWidth="1"/>
    <col min="13315" max="13316" width="9" customWidth="1"/>
    <col min="13317" max="13317" width="15.125" customWidth="1"/>
    <col min="13318" max="13318" width="10.75" bestFit="1" customWidth="1"/>
    <col min="13319" max="13319" width="10.125" customWidth="1"/>
    <col min="13320" max="13320" width="13.125" customWidth="1"/>
    <col min="13321" max="13321" width="7.875" customWidth="1"/>
    <col min="13322" max="13322" width="15.375" customWidth="1"/>
    <col min="13323" max="13323" width="14.125" customWidth="1"/>
    <col min="13324" max="13324" width="15.375" customWidth="1"/>
    <col min="13325" max="13325" width="9.875" customWidth="1"/>
    <col min="13562" max="13562" width="4" bestFit="1" customWidth="1"/>
    <col min="13563" max="13563" width="27.875" customWidth="1"/>
    <col min="13564" max="13566" width="0" hidden="1" customWidth="1"/>
    <col min="13567" max="13567" width="6.875" customWidth="1"/>
    <col min="13568" max="13568" width="16.125" customWidth="1"/>
    <col min="13569" max="13569" width="7.375" customWidth="1"/>
    <col min="13570" max="13570" width="16" customWidth="1"/>
    <col min="13571" max="13572" width="9" customWidth="1"/>
    <col min="13573" max="13573" width="15.125" customWidth="1"/>
    <col min="13574" max="13574" width="10.75" bestFit="1" customWidth="1"/>
    <col min="13575" max="13575" width="10.125" customWidth="1"/>
    <col min="13576" max="13576" width="13.125" customWidth="1"/>
    <col min="13577" max="13577" width="7.875" customWidth="1"/>
    <col min="13578" max="13578" width="15.375" customWidth="1"/>
    <col min="13579" max="13579" width="14.125" customWidth="1"/>
    <col min="13580" max="13580" width="15.375" customWidth="1"/>
    <col min="13581" max="13581" width="9.875" customWidth="1"/>
    <col min="13818" max="13818" width="4" bestFit="1" customWidth="1"/>
    <col min="13819" max="13819" width="27.875" customWidth="1"/>
    <col min="13820" max="13822" width="0" hidden="1" customWidth="1"/>
    <col min="13823" max="13823" width="6.875" customWidth="1"/>
    <col min="13824" max="13824" width="16.125" customWidth="1"/>
    <col min="13825" max="13825" width="7.375" customWidth="1"/>
    <col min="13826" max="13826" width="16" customWidth="1"/>
    <col min="13827" max="13828" width="9" customWidth="1"/>
    <col min="13829" max="13829" width="15.125" customWidth="1"/>
    <col min="13830" max="13830" width="10.75" bestFit="1" customWidth="1"/>
    <col min="13831" max="13831" width="10.125" customWidth="1"/>
    <col min="13832" max="13832" width="13.125" customWidth="1"/>
    <col min="13833" max="13833" width="7.875" customWidth="1"/>
    <col min="13834" max="13834" width="15.375" customWidth="1"/>
    <col min="13835" max="13835" width="14.125" customWidth="1"/>
    <col min="13836" max="13836" width="15.375" customWidth="1"/>
    <col min="13837" max="13837" width="9.875" customWidth="1"/>
    <col min="14074" max="14074" width="4" bestFit="1" customWidth="1"/>
    <col min="14075" max="14075" width="27.875" customWidth="1"/>
    <col min="14076" max="14078" width="0" hidden="1" customWidth="1"/>
    <col min="14079" max="14079" width="6.875" customWidth="1"/>
    <col min="14080" max="14080" width="16.125" customWidth="1"/>
    <col min="14081" max="14081" width="7.375" customWidth="1"/>
    <col min="14082" max="14082" width="16" customWidth="1"/>
    <col min="14083" max="14084" width="9" customWidth="1"/>
    <col min="14085" max="14085" width="15.125" customWidth="1"/>
    <col min="14086" max="14086" width="10.75" bestFit="1" customWidth="1"/>
    <col min="14087" max="14087" width="10.125" customWidth="1"/>
    <col min="14088" max="14088" width="13.125" customWidth="1"/>
    <col min="14089" max="14089" width="7.875" customWidth="1"/>
    <col min="14090" max="14090" width="15.375" customWidth="1"/>
    <col min="14091" max="14091" width="14.125" customWidth="1"/>
    <col min="14092" max="14092" width="15.375" customWidth="1"/>
    <col min="14093" max="14093" width="9.875" customWidth="1"/>
    <col min="14330" max="14330" width="4" bestFit="1" customWidth="1"/>
    <col min="14331" max="14331" width="27.875" customWidth="1"/>
    <col min="14332" max="14334" width="0" hidden="1" customWidth="1"/>
    <col min="14335" max="14335" width="6.875" customWidth="1"/>
    <col min="14336" max="14336" width="16.125" customWidth="1"/>
    <col min="14337" max="14337" width="7.375" customWidth="1"/>
    <col min="14338" max="14338" width="16" customWidth="1"/>
    <col min="14339" max="14340" width="9" customWidth="1"/>
    <col min="14341" max="14341" width="15.125" customWidth="1"/>
    <col min="14342" max="14342" width="10.75" bestFit="1" customWidth="1"/>
    <col min="14343" max="14343" width="10.125" customWidth="1"/>
    <col min="14344" max="14344" width="13.125" customWidth="1"/>
    <col min="14345" max="14345" width="7.875" customWidth="1"/>
    <col min="14346" max="14346" width="15.375" customWidth="1"/>
    <col min="14347" max="14347" width="14.125" customWidth="1"/>
    <col min="14348" max="14348" width="15.375" customWidth="1"/>
    <col min="14349" max="14349" width="9.875" customWidth="1"/>
    <col min="14586" max="14586" width="4" bestFit="1" customWidth="1"/>
    <col min="14587" max="14587" width="27.875" customWidth="1"/>
    <col min="14588" max="14590" width="0" hidden="1" customWidth="1"/>
    <col min="14591" max="14591" width="6.875" customWidth="1"/>
    <col min="14592" max="14592" width="16.125" customWidth="1"/>
    <col min="14593" max="14593" width="7.375" customWidth="1"/>
    <col min="14594" max="14594" width="16" customWidth="1"/>
    <col min="14595" max="14596" width="9" customWidth="1"/>
    <col min="14597" max="14597" width="15.125" customWidth="1"/>
    <col min="14598" max="14598" width="10.75" bestFit="1" customWidth="1"/>
    <col min="14599" max="14599" width="10.125" customWidth="1"/>
    <col min="14600" max="14600" width="13.125" customWidth="1"/>
    <col min="14601" max="14601" width="7.875" customWidth="1"/>
    <col min="14602" max="14602" width="15.375" customWidth="1"/>
    <col min="14603" max="14603" width="14.125" customWidth="1"/>
    <col min="14604" max="14604" width="15.375" customWidth="1"/>
    <col min="14605" max="14605" width="9.875" customWidth="1"/>
    <col min="14842" max="14842" width="4" bestFit="1" customWidth="1"/>
    <col min="14843" max="14843" width="27.875" customWidth="1"/>
    <col min="14844" max="14846" width="0" hidden="1" customWidth="1"/>
    <col min="14847" max="14847" width="6.875" customWidth="1"/>
    <col min="14848" max="14848" width="16.125" customWidth="1"/>
    <col min="14849" max="14849" width="7.375" customWidth="1"/>
    <col min="14850" max="14850" width="16" customWidth="1"/>
    <col min="14851" max="14852" width="9" customWidth="1"/>
    <col min="14853" max="14853" width="15.125" customWidth="1"/>
    <col min="14854" max="14854" width="10.75" bestFit="1" customWidth="1"/>
    <col min="14855" max="14855" width="10.125" customWidth="1"/>
    <col min="14856" max="14856" width="13.125" customWidth="1"/>
    <col min="14857" max="14857" width="7.875" customWidth="1"/>
    <col min="14858" max="14858" width="15.375" customWidth="1"/>
    <col min="14859" max="14859" width="14.125" customWidth="1"/>
    <col min="14860" max="14860" width="15.375" customWidth="1"/>
    <col min="14861" max="14861" width="9.875" customWidth="1"/>
    <col min="15098" max="15098" width="4" bestFit="1" customWidth="1"/>
    <col min="15099" max="15099" width="27.875" customWidth="1"/>
    <col min="15100" max="15102" width="0" hidden="1" customWidth="1"/>
    <col min="15103" max="15103" width="6.875" customWidth="1"/>
    <col min="15104" max="15104" width="16.125" customWidth="1"/>
    <col min="15105" max="15105" width="7.375" customWidth="1"/>
    <col min="15106" max="15106" width="16" customWidth="1"/>
    <col min="15107" max="15108" width="9" customWidth="1"/>
    <col min="15109" max="15109" width="15.125" customWidth="1"/>
    <col min="15110" max="15110" width="10.75" bestFit="1" customWidth="1"/>
    <col min="15111" max="15111" width="10.125" customWidth="1"/>
    <col min="15112" max="15112" width="13.125" customWidth="1"/>
    <col min="15113" max="15113" width="7.875" customWidth="1"/>
    <col min="15114" max="15114" width="15.375" customWidth="1"/>
    <col min="15115" max="15115" width="14.125" customWidth="1"/>
    <col min="15116" max="15116" width="15.375" customWidth="1"/>
    <col min="15117" max="15117" width="9.875" customWidth="1"/>
    <col min="15354" max="15354" width="4" bestFit="1" customWidth="1"/>
    <col min="15355" max="15355" width="27.875" customWidth="1"/>
    <col min="15356" max="15358" width="0" hidden="1" customWidth="1"/>
    <col min="15359" max="15359" width="6.875" customWidth="1"/>
    <col min="15360" max="15360" width="16.125" customWidth="1"/>
    <col min="15361" max="15361" width="7.375" customWidth="1"/>
    <col min="15362" max="15362" width="16" customWidth="1"/>
    <col min="15363" max="15364" width="9" customWidth="1"/>
    <col min="15365" max="15365" width="15.125" customWidth="1"/>
    <col min="15366" max="15366" width="10.75" bestFit="1" customWidth="1"/>
    <col min="15367" max="15367" width="10.125" customWidth="1"/>
    <col min="15368" max="15368" width="13.125" customWidth="1"/>
    <col min="15369" max="15369" width="7.875" customWidth="1"/>
    <col min="15370" max="15370" width="15.375" customWidth="1"/>
    <col min="15371" max="15371" width="14.125" customWidth="1"/>
    <col min="15372" max="15372" width="15.375" customWidth="1"/>
    <col min="15373" max="15373" width="9.875" customWidth="1"/>
    <col min="15610" max="15610" width="4" bestFit="1" customWidth="1"/>
    <col min="15611" max="15611" width="27.875" customWidth="1"/>
    <col min="15612" max="15614" width="0" hidden="1" customWidth="1"/>
    <col min="15615" max="15615" width="6.875" customWidth="1"/>
    <col min="15616" max="15616" width="16.125" customWidth="1"/>
    <col min="15617" max="15617" width="7.375" customWidth="1"/>
    <col min="15618" max="15618" width="16" customWidth="1"/>
    <col min="15619" max="15620" width="9" customWidth="1"/>
    <col min="15621" max="15621" width="15.125" customWidth="1"/>
    <col min="15622" max="15622" width="10.75" bestFit="1" customWidth="1"/>
    <col min="15623" max="15623" width="10.125" customWidth="1"/>
    <col min="15624" max="15624" width="13.125" customWidth="1"/>
    <col min="15625" max="15625" width="7.875" customWidth="1"/>
    <col min="15626" max="15626" width="15.375" customWidth="1"/>
    <col min="15627" max="15627" width="14.125" customWidth="1"/>
    <col min="15628" max="15628" width="15.375" customWidth="1"/>
    <col min="15629" max="15629" width="9.875" customWidth="1"/>
    <col min="15866" max="15866" width="4" bestFit="1" customWidth="1"/>
    <col min="15867" max="15867" width="27.875" customWidth="1"/>
    <col min="15868" max="15870" width="0" hidden="1" customWidth="1"/>
    <col min="15871" max="15871" width="6.875" customWidth="1"/>
    <col min="15872" max="15872" width="16.125" customWidth="1"/>
    <col min="15873" max="15873" width="7.375" customWidth="1"/>
    <col min="15874" max="15874" width="16" customWidth="1"/>
    <col min="15875" max="15876" width="9" customWidth="1"/>
    <col min="15877" max="15877" width="15.125" customWidth="1"/>
    <col min="15878" max="15878" width="10.75" bestFit="1" customWidth="1"/>
    <col min="15879" max="15879" width="10.125" customWidth="1"/>
    <col min="15880" max="15880" width="13.125" customWidth="1"/>
    <col min="15881" max="15881" width="7.875" customWidth="1"/>
    <col min="15882" max="15882" width="15.375" customWidth="1"/>
    <col min="15883" max="15883" width="14.125" customWidth="1"/>
    <col min="15884" max="15884" width="15.375" customWidth="1"/>
    <col min="15885" max="15885" width="9.875" customWidth="1"/>
    <col min="16122" max="16122" width="4" bestFit="1" customWidth="1"/>
    <col min="16123" max="16123" width="27.875" customWidth="1"/>
    <col min="16124" max="16126" width="0" hidden="1" customWidth="1"/>
    <col min="16127" max="16127" width="6.875" customWidth="1"/>
    <col min="16128" max="16128" width="16.125" customWidth="1"/>
    <col min="16129" max="16129" width="7.375" customWidth="1"/>
    <col min="16130" max="16130" width="16" customWidth="1"/>
    <col min="16131" max="16132" width="9" customWidth="1"/>
    <col min="16133" max="16133" width="15.125" customWidth="1"/>
    <col min="16134" max="16134" width="10.75" bestFit="1" customWidth="1"/>
    <col min="16135" max="16135" width="10.125" customWidth="1"/>
    <col min="16136" max="16136" width="13.125" customWidth="1"/>
    <col min="16137" max="16137" width="7.875" customWidth="1"/>
    <col min="16138" max="16138" width="15.375" customWidth="1"/>
    <col min="16139" max="16139" width="14.125" customWidth="1"/>
    <col min="16140" max="16140" width="15.375" customWidth="1"/>
    <col min="16141" max="16141" width="9.875" customWidth="1"/>
  </cols>
  <sheetData>
    <row r="1" spans="1:23" ht="18.75" thickBot="1"/>
    <row r="2" spans="1:23" ht="48.75" customHeight="1" thickBot="1">
      <c r="B2" s="381" t="s">
        <v>416</v>
      </c>
      <c r="C2" s="382"/>
      <c r="D2" s="382"/>
      <c r="E2" s="382"/>
      <c r="F2" s="382"/>
      <c r="G2" s="382"/>
      <c r="H2" s="382"/>
      <c r="I2" s="382"/>
      <c r="J2" s="382"/>
      <c r="K2" s="382"/>
      <c r="L2" s="382"/>
      <c r="M2" s="383"/>
    </row>
    <row r="3" spans="1:23" ht="25.5" customHeight="1">
      <c r="B3" s="390" t="s">
        <v>253</v>
      </c>
      <c r="C3" s="392" t="s">
        <v>256</v>
      </c>
      <c r="D3" s="197" t="s">
        <v>377</v>
      </c>
      <c r="E3" s="198"/>
      <c r="F3" s="394" t="s">
        <v>409</v>
      </c>
      <c r="G3" s="394"/>
      <c r="H3" s="394"/>
      <c r="I3" s="394" t="s">
        <v>410</v>
      </c>
      <c r="J3" s="394"/>
      <c r="K3" s="394"/>
      <c r="L3" s="394"/>
      <c r="M3" s="395"/>
    </row>
    <row r="4" spans="1:23" ht="63">
      <c r="B4" s="391"/>
      <c r="C4" s="393"/>
      <c r="D4" s="196" t="s">
        <v>379</v>
      </c>
      <c r="E4" s="196" t="s">
        <v>380</v>
      </c>
      <c r="F4" s="199" t="s">
        <v>397</v>
      </c>
      <c r="G4" s="199" t="s">
        <v>398</v>
      </c>
      <c r="H4" s="200" t="s">
        <v>399</v>
      </c>
      <c r="I4" s="209" t="s">
        <v>400</v>
      </c>
      <c r="J4" s="209" t="s">
        <v>401</v>
      </c>
      <c r="K4" s="199" t="s">
        <v>397</v>
      </c>
      <c r="L4" s="199" t="s">
        <v>398</v>
      </c>
      <c r="M4" s="201" t="s">
        <v>399</v>
      </c>
    </row>
    <row r="5" spans="1:23" s="185" customFormat="1" ht="20.25" customHeight="1">
      <c r="A5" s="120"/>
      <c r="B5" s="186">
        <v>1</v>
      </c>
      <c r="C5" s="187" t="s">
        <v>60</v>
      </c>
      <c r="D5" s="188"/>
      <c r="E5" s="189"/>
      <c r="F5" s="282">
        <v>4.4748171022159555</v>
      </c>
      <c r="G5" s="282">
        <v>1.670384337293074</v>
      </c>
      <c r="H5" s="282">
        <v>0.42515474245852652</v>
      </c>
      <c r="I5" s="210">
        <v>30943.995413000001</v>
      </c>
      <c r="J5" s="210">
        <v>96421.350821</v>
      </c>
      <c r="K5" s="282">
        <v>1.1420618463015995</v>
      </c>
      <c r="L5" s="282">
        <v>0.50189258519814206</v>
      </c>
      <c r="M5" s="286">
        <v>6.9817779258639807E-3</v>
      </c>
      <c r="N5" s="181"/>
      <c r="O5" s="120"/>
      <c r="P5" s="120"/>
      <c r="Q5" s="120"/>
      <c r="R5" s="120"/>
      <c r="S5" s="120"/>
      <c r="T5" s="120"/>
      <c r="U5" s="120"/>
      <c r="V5" s="120"/>
      <c r="W5" s="120"/>
    </row>
    <row r="6" spans="1:23" s="120" customFormat="1" ht="20.25" customHeight="1">
      <c r="B6" s="170">
        <v>2</v>
      </c>
      <c r="C6" s="171" t="s">
        <v>267</v>
      </c>
      <c r="D6" s="172"/>
      <c r="E6" s="173"/>
      <c r="F6" s="283">
        <v>2.9566306642786739</v>
      </c>
      <c r="G6" s="283">
        <v>0.11895854134029625</v>
      </c>
      <c r="H6" s="283">
        <v>3.2250143188476306E-2</v>
      </c>
      <c r="I6" s="211">
        <v>30324.063223000001</v>
      </c>
      <c r="J6" s="211">
        <v>35334.149718000001</v>
      </c>
      <c r="K6" s="283">
        <v>0.75244698020228429</v>
      </c>
      <c r="L6" s="283">
        <v>1.9404937482155393E-2</v>
      </c>
      <c r="M6" s="287">
        <v>2.8177672900392969E-3</v>
      </c>
      <c r="N6" s="181"/>
    </row>
    <row r="7" spans="1:23" s="185" customFormat="1" ht="20.25" customHeight="1">
      <c r="A7" s="120"/>
      <c r="B7" s="186">
        <v>3</v>
      </c>
      <c r="C7" s="190" t="s">
        <v>93</v>
      </c>
      <c r="D7" s="188"/>
      <c r="E7" s="189"/>
      <c r="F7" s="282">
        <v>2.7545799843287653</v>
      </c>
      <c r="G7" s="282">
        <v>0.22808604741641864</v>
      </c>
      <c r="H7" s="282">
        <v>7.642696630186577E-4</v>
      </c>
      <c r="I7" s="210">
        <v>174589.44056799999</v>
      </c>
      <c r="J7" s="210">
        <v>180465.87196700001</v>
      </c>
      <c r="K7" s="282">
        <v>0.55751860330373182</v>
      </c>
      <c r="L7" s="288">
        <v>5.0231075510300395E-4</v>
      </c>
      <c r="M7" s="289">
        <v>2.3654414552964919E-4</v>
      </c>
      <c r="N7" s="181"/>
      <c r="O7" s="120"/>
      <c r="P7" s="120"/>
      <c r="Q7" s="120"/>
      <c r="R7" s="120"/>
      <c r="S7" s="120"/>
      <c r="T7" s="120"/>
      <c r="U7" s="120"/>
      <c r="V7" s="120"/>
      <c r="W7" s="120"/>
    </row>
    <row r="8" spans="1:23" s="120" customFormat="1" ht="20.25" customHeight="1">
      <c r="B8" s="170">
        <v>4</v>
      </c>
      <c r="C8" s="171" t="s">
        <v>258</v>
      </c>
      <c r="D8" s="172"/>
      <c r="E8" s="173"/>
      <c r="F8" s="283">
        <v>2.0767255941299911</v>
      </c>
      <c r="G8" s="283">
        <v>0.24807797913234486</v>
      </c>
      <c r="H8" s="283">
        <v>4.3735780968070917E-2</v>
      </c>
      <c r="I8" s="211">
        <v>13489</v>
      </c>
      <c r="J8" s="211">
        <v>13809</v>
      </c>
      <c r="K8" s="283">
        <v>0.16403893373577713</v>
      </c>
      <c r="L8" s="283">
        <v>2.984570781786771E-2</v>
      </c>
      <c r="M8" s="287">
        <v>1.6084513195258048E-3</v>
      </c>
      <c r="N8" s="181"/>
    </row>
    <row r="9" spans="1:23" s="185" customFormat="1" ht="20.25" customHeight="1">
      <c r="A9" s="120"/>
      <c r="B9" s="186">
        <v>5</v>
      </c>
      <c r="C9" s="187" t="s">
        <v>57</v>
      </c>
      <c r="D9" s="188"/>
      <c r="E9" s="189"/>
      <c r="F9" s="282">
        <v>1.9017180430551459</v>
      </c>
      <c r="G9" s="282">
        <v>3.1489809203683934</v>
      </c>
      <c r="H9" s="282">
        <v>0.11717940096623579</v>
      </c>
      <c r="I9" s="210">
        <v>10082.890616999999</v>
      </c>
      <c r="J9" s="210">
        <v>25405.351385999998</v>
      </c>
      <c r="K9" s="282">
        <v>8.831937765640957E-2</v>
      </c>
      <c r="L9" s="282">
        <v>0.50918299776475484</v>
      </c>
      <c r="M9" s="286">
        <v>1.2583854893698045E-2</v>
      </c>
      <c r="N9" s="181"/>
      <c r="O9" s="120"/>
      <c r="P9" s="120"/>
      <c r="Q9" s="120"/>
      <c r="R9" s="120"/>
      <c r="S9" s="120"/>
      <c r="T9" s="120"/>
      <c r="U9" s="120"/>
      <c r="V9" s="120"/>
      <c r="W9" s="120"/>
    </row>
    <row r="10" spans="1:23" s="120" customFormat="1" ht="20.25" customHeight="1">
      <c r="B10" s="170">
        <v>6</v>
      </c>
      <c r="C10" s="171" t="s">
        <v>219</v>
      </c>
      <c r="D10" s="172"/>
      <c r="E10" s="173"/>
      <c r="F10" s="283">
        <v>1.2672511631315366</v>
      </c>
      <c r="G10" s="283">
        <v>0.42540208784323919</v>
      </c>
      <c r="H10" s="283">
        <v>4.3363953632051526E-2</v>
      </c>
      <c r="I10" s="211">
        <v>51850.126783</v>
      </c>
      <c r="J10" s="211">
        <v>76059.627353000003</v>
      </c>
      <c r="K10" s="283">
        <v>0.3340629346750234</v>
      </c>
      <c r="L10" s="283">
        <v>0</v>
      </c>
      <c r="M10" s="287">
        <v>9.7290603978114916E-5</v>
      </c>
      <c r="N10" s="181"/>
    </row>
    <row r="11" spans="1:23" s="185" customFormat="1" ht="20.25" customHeight="1">
      <c r="A11" s="120"/>
      <c r="B11" s="186">
        <v>7</v>
      </c>
      <c r="C11" s="190" t="s">
        <v>247</v>
      </c>
      <c r="D11" s="188"/>
      <c r="E11" s="189"/>
      <c r="F11" s="282">
        <v>1.1874816012040004</v>
      </c>
      <c r="G11" s="282">
        <v>0.81112729391203031</v>
      </c>
      <c r="H11" s="282">
        <v>1.3205165550053404E-3</v>
      </c>
      <c r="I11" s="210">
        <v>8035</v>
      </c>
      <c r="J11" s="210">
        <v>13384</v>
      </c>
      <c r="K11" s="282">
        <v>8.7146509125230032E-2</v>
      </c>
      <c r="L11" s="288">
        <v>0</v>
      </c>
      <c r="M11" s="289">
        <v>0</v>
      </c>
      <c r="N11" s="181"/>
      <c r="O11" s="120"/>
      <c r="P11" s="120"/>
      <c r="Q11" s="120"/>
      <c r="R11" s="120"/>
      <c r="S11" s="120"/>
      <c r="T11" s="120"/>
      <c r="U11" s="120"/>
      <c r="V11" s="120"/>
      <c r="W11" s="120"/>
    </row>
    <row r="12" spans="1:23" s="120" customFormat="1" ht="20.25" customHeight="1">
      <c r="B12" s="170">
        <v>8</v>
      </c>
      <c r="C12" s="182" t="s">
        <v>285</v>
      </c>
      <c r="D12" s="172"/>
      <c r="E12" s="173"/>
      <c r="F12" s="283">
        <v>0.40589882034443492</v>
      </c>
      <c r="G12" s="283">
        <v>0.91413037290065469</v>
      </c>
      <c r="H12" s="283">
        <v>2.2772559066325078E-4</v>
      </c>
      <c r="I12" s="211">
        <v>49239</v>
      </c>
      <c r="J12" s="211">
        <v>58274</v>
      </c>
      <c r="K12" s="283">
        <v>0.19435330841244161</v>
      </c>
      <c r="L12" s="290">
        <v>0</v>
      </c>
      <c r="M12" s="291">
        <v>0</v>
      </c>
      <c r="N12" s="181"/>
    </row>
    <row r="13" spans="1:23" s="185" customFormat="1" ht="20.25" customHeight="1">
      <c r="A13" s="120"/>
      <c r="B13" s="186">
        <v>9</v>
      </c>
      <c r="C13" s="190" t="s">
        <v>270</v>
      </c>
      <c r="D13" s="188"/>
      <c r="E13" s="189"/>
      <c r="F13" s="282">
        <v>0.39937643771283854</v>
      </c>
      <c r="G13" s="282">
        <v>1.1487480094715918</v>
      </c>
      <c r="H13" s="282">
        <v>0.20675507883521554</v>
      </c>
      <c r="I13" s="210">
        <v>21265</v>
      </c>
      <c r="J13" s="210">
        <v>20657.879335000001</v>
      </c>
      <c r="K13" s="282">
        <v>0.19700475955085905</v>
      </c>
      <c r="L13" s="288">
        <v>6.8546147273847904E-2</v>
      </c>
      <c r="M13" s="289">
        <v>1.8270701374330432E-2</v>
      </c>
      <c r="N13" s="181"/>
      <c r="O13" s="120"/>
      <c r="P13" s="120"/>
      <c r="Q13" s="120"/>
      <c r="R13" s="120"/>
      <c r="S13" s="120"/>
      <c r="T13" s="120"/>
      <c r="U13" s="120"/>
      <c r="V13" s="120"/>
      <c r="W13" s="120"/>
    </row>
    <row r="14" spans="1:23" s="120" customFormat="1" ht="20.25" customHeight="1">
      <c r="B14" s="170">
        <v>10</v>
      </c>
      <c r="C14" s="171" t="s">
        <v>22</v>
      </c>
      <c r="D14" s="172"/>
      <c r="E14" s="173"/>
      <c r="F14" s="283">
        <v>0.36148746474400983</v>
      </c>
      <c r="G14" s="283">
        <v>2.6756656400847475E-4</v>
      </c>
      <c r="H14" s="283">
        <v>4.7577703514404913E-2</v>
      </c>
      <c r="I14" s="211">
        <v>40969</v>
      </c>
      <c r="J14" s="211">
        <v>49275</v>
      </c>
      <c r="K14" s="283">
        <v>0.19026531816861603</v>
      </c>
      <c r="L14" s="283">
        <v>0</v>
      </c>
      <c r="M14" s="287">
        <v>0</v>
      </c>
      <c r="N14" s="181"/>
    </row>
    <row r="15" spans="1:23" s="185" customFormat="1" ht="20.25" customHeight="1">
      <c r="A15" s="120"/>
      <c r="B15" s="186">
        <v>11</v>
      </c>
      <c r="C15" s="187" t="s">
        <v>38</v>
      </c>
      <c r="D15" s="188"/>
      <c r="E15" s="189"/>
      <c r="F15" s="282">
        <v>0.33945089412792212</v>
      </c>
      <c r="G15" s="282">
        <v>2.4385172918344429</v>
      </c>
      <c r="H15" s="282">
        <v>0.59386817599219632</v>
      </c>
      <c r="I15" s="210">
        <v>52807</v>
      </c>
      <c r="J15" s="210">
        <v>65561</v>
      </c>
      <c r="K15" s="282">
        <v>4.308599933646403E-2</v>
      </c>
      <c r="L15" s="282">
        <v>0.30422601249415221</v>
      </c>
      <c r="M15" s="286">
        <v>4.312774532777526E-2</v>
      </c>
      <c r="N15" s="181"/>
      <c r="O15" s="120"/>
      <c r="P15" s="120"/>
      <c r="Q15" s="120"/>
      <c r="R15" s="120"/>
      <c r="S15" s="120"/>
      <c r="T15" s="120"/>
      <c r="U15" s="120"/>
      <c r="V15" s="120"/>
      <c r="W15" s="120"/>
    </row>
    <row r="16" spans="1:23" s="120" customFormat="1" ht="20.25" customHeight="1">
      <c r="B16" s="170">
        <v>12</v>
      </c>
      <c r="C16" s="171" t="s">
        <v>45</v>
      </c>
      <c r="D16" s="172"/>
      <c r="E16" s="173"/>
      <c r="F16" s="283">
        <v>0.24741294003547074</v>
      </c>
      <c r="G16" s="283">
        <v>6.0506921964322613E-2</v>
      </c>
      <c r="H16" s="283">
        <v>0.61748398650044767</v>
      </c>
      <c r="I16" s="211">
        <v>8237</v>
      </c>
      <c r="J16" s="211">
        <v>10741</v>
      </c>
      <c r="K16" s="283">
        <v>0.13695940763617231</v>
      </c>
      <c r="L16" s="283">
        <v>1.7157367373550202E-3</v>
      </c>
      <c r="M16" s="287">
        <v>1.0385926383455722E-2</v>
      </c>
      <c r="N16" s="181"/>
    </row>
    <row r="17" spans="1:23" s="185" customFormat="1" ht="20.25" customHeight="1">
      <c r="A17" s="120"/>
      <c r="B17" s="186">
        <v>13</v>
      </c>
      <c r="C17" s="190" t="s">
        <v>244</v>
      </c>
      <c r="D17" s="188"/>
      <c r="E17" s="189"/>
      <c r="F17" s="282">
        <v>0.24318349013772336</v>
      </c>
      <c r="G17" s="282">
        <v>1.4700019515459031</v>
      </c>
      <c r="H17" s="282">
        <v>1.4492876857453512</v>
      </c>
      <c r="I17" s="210">
        <v>5730</v>
      </c>
      <c r="J17" s="210">
        <v>1920</v>
      </c>
      <c r="K17" s="282">
        <v>0.11138494859996856</v>
      </c>
      <c r="L17" s="288">
        <v>0</v>
      </c>
      <c r="M17" s="289">
        <v>7.558596822400504E-2</v>
      </c>
      <c r="N17" s="181"/>
      <c r="O17" s="120"/>
      <c r="P17" s="120"/>
      <c r="Q17" s="120"/>
      <c r="R17" s="120"/>
      <c r="S17" s="120"/>
      <c r="T17" s="120"/>
      <c r="U17" s="120"/>
      <c r="V17" s="120"/>
      <c r="W17" s="120"/>
    </row>
    <row r="18" spans="1:23" s="120" customFormat="1" ht="20.25" customHeight="1">
      <c r="B18" s="170">
        <v>14</v>
      </c>
      <c r="C18" s="171" t="s">
        <v>63</v>
      </c>
      <c r="D18" s="172"/>
      <c r="E18" s="173"/>
      <c r="F18" s="283">
        <v>0.23232438315297593</v>
      </c>
      <c r="G18" s="283">
        <v>5.8157894736842106</v>
      </c>
      <c r="H18" s="283">
        <v>5.8774717166748651</v>
      </c>
      <c r="I18" s="211">
        <v>89</v>
      </c>
      <c r="J18" s="211">
        <v>0</v>
      </c>
      <c r="K18" s="283">
        <v>2.7197874840857901E-3</v>
      </c>
      <c r="L18" s="283">
        <v>0.38448731759866811</v>
      </c>
      <c r="M18" s="287">
        <v>0.36029771814709627</v>
      </c>
      <c r="N18" s="181"/>
    </row>
    <row r="19" spans="1:23" s="185" customFormat="1" ht="20.25" customHeight="1">
      <c r="A19" s="120"/>
      <c r="B19" s="186">
        <v>15</v>
      </c>
      <c r="C19" s="187" t="s">
        <v>29</v>
      </c>
      <c r="D19" s="188"/>
      <c r="E19" s="189"/>
      <c r="F19" s="282">
        <v>0.19187585711788382</v>
      </c>
      <c r="G19" s="282">
        <v>0.79046041786467314</v>
      </c>
      <c r="H19" s="282">
        <v>1.5185462909718228</v>
      </c>
      <c r="I19" s="210">
        <v>61133</v>
      </c>
      <c r="J19" s="210">
        <v>58468</v>
      </c>
      <c r="K19" s="282">
        <v>8.8752368110004809E-2</v>
      </c>
      <c r="L19" s="282">
        <v>7.2218661071346982E-3</v>
      </c>
      <c r="M19" s="286">
        <v>0.14758912550210379</v>
      </c>
      <c r="N19" s="181"/>
      <c r="O19" s="120"/>
      <c r="P19" s="120"/>
      <c r="Q19" s="120"/>
      <c r="R19" s="120"/>
      <c r="S19" s="120"/>
      <c r="T19" s="120"/>
      <c r="U19" s="120"/>
      <c r="V19" s="120"/>
      <c r="W19" s="120"/>
    </row>
    <row r="20" spans="1:23" s="120" customFormat="1" ht="20.25" customHeight="1">
      <c r="B20" s="170">
        <v>16</v>
      </c>
      <c r="C20" s="171" t="s">
        <v>31</v>
      </c>
      <c r="D20" s="172">
        <v>3010.0915890000001</v>
      </c>
      <c r="E20" s="173">
        <v>3010.0915890000001</v>
      </c>
      <c r="F20" s="283">
        <v>0.17921724601157019</v>
      </c>
      <c r="G20" s="283">
        <v>0.24774842443369371</v>
      </c>
      <c r="H20" s="283">
        <v>0.71599720771732778</v>
      </c>
      <c r="I20" s="211">
        <v>27183.772486000002</v>
      </c>
      <c r="J20" s="211">
        <v>41075.778577999998</v>
      </c>
      <c r="K20" s="283">
        <v>9.7161167672528442E-2</v>
      </c>
      <c r="L20" s="283">
        <v>7.9172168641938809E-3</v>
      </c>
      <c r="M20" s="287">
        <v>1.1900562730899957E-2</v>
      </c>
      <c r="N20" s="181"/>
    </row>
    <row r="21" spans="1:23" s="185" customFormat="1" ht="22.5">
      <c r="A21" s="120"/>
      <c r="B21" s="186">
        <v>17</v>
      </c>
      <c r="C21" s="187" t="s">
        <v>402</v>
      </c>
      <c r="D21" s="188">
        <v>28946</v>
      </c>
      <c r="E21" s="189">
        <v>21390</v>
      </c>
      <c r="F21" s="282">
        <v>0.16520941983105852</v>
      </c>
      <c r="G21" s="282">
        <v>1.2107639582502596</v>
      </c>
      <c r="H21" s="282">
        <v>0.94499835493656725</v>
      </c>
      <c r="I21" s="210">
        <v>830330</v>
      </c>
      <c r="J21" s="210">
        <v>1341769</v>
      </c>
      <c r="K21" s="282">
        <v>1.7530575656304809E-2</v>
      </c>
      <c r="L21" s="282">
        <v>5.3815902623976015E-2</v>
      </c>
      <c r="M21" s="286">
        <v>5.3373271928526554E-2</v>
      </c>
      <c r="N21" s="181"/>
      <c r="O21" s="120"/>
      <c r="P21" s="120"/>
      <c r="Q21" s="120"/>
      <c r="R21" s="120"/>
      <c r="S21" s="120"/>
      <c r="T21" s="120"/>
      <c r="U21" s="120"/>
      <c r="V21" s="120"/>
      <c r="W21" s="120"/>
    </row>
    <row r="22" spans="1:23" s="120" customFormat="1" ht="20.25" customHeight="1">
      <c r="B22" s="170">
        <v>18</v>
      </c>
      <c r="C22" s="171" t="s">
        <v>55</v>
      </c>
      <c r="D22" s="172"/>
      <c r="E22" s="173"/>
      <c r="F22" s="283">
        <v>0.16198354095241807</v>
      </c>
      <c r="G22" s="283">
        <v>1.1524713023422917</v>
      </c>
      <c r="H22" s="283">
        <v>1.0862650711380326</v>
      </c>
      <c r="I22" s="211">
        <v>77423</v>
      </c>
      <c r="J22" s="211">
        <v>147008</v>
      </c>
      <c r="K22" s="283">
        <v>0.11802953219903997</v>
      </c>
      <c r="L22" s="283">
        <v>8.3300569018928405E-3</v>
      </c>
      <c r="M22" s="287">
        <v>0.1228582579754102</v>
      </c>
      <c r="N22" s="181"/>
    </row>
    <row r="23" spans="1:23" s="185" customFormat="1" ht="22.5">
      <c r="A23" s="120"/>
      <c r="B23" s="186">
        <v>19</v>
      </c>
      <c r="C23" s="187" t="s">
        <v>51</v>
      </c>
      <c r="D23" s="188"/>
      <c r="E23" s="189"/>
      <c r="F23" s="282">
        <v>0.11326754070906113</v>
      </c>
      <c r="G23" s="282">
        <v>7.597337134888596E-2</v>
      </c>
      <c r="H23" s="282">
        <v>1.4339457567804024</v>
      </c>
      <c r="I23" s="210">
        <v>7526</v>
      </c>
      <c r="J23" s="210">
        <v>25253</v>
      </c>
      <c r="K23" s="282">
        <v>0.18973365798729297</v>
      </c>
      <c r="L23" s="282">
        <v>0</v>
      </c>
      <c r="M23" s="286">
        <v>9.8942242237000572E-2</v>
      </c>
      <c r="N23" s="181"/>
      <c r="O23" s="120"/>
      <c r="P23" s="120"/>
      <c r="Q23" s="120"/>
      <c r="R23" s="120"/>
      <c r="S23" s="120"/>
      <c r="T23" s="120"/>
      <c r="U23" s="120"/>
      <c r="V23" s="120"/>
      <c r="W23" s="120"/>
    </row>
    <row r="24" spans="1:23" s="120" customFormat="1" ht="20.25" customHeight="1">
      <c r="B24" s="170">
        <v>20</v>
      </c>
      <c r="C24" s="182" t="s">
        <v>268</v>
      </c>
      <c r="D24" s="172"/>
      <c r="E24" s="173"/>
      <c r="F24" s="283">
        <v>6.9961769759450163E-2</v>
      </c>
      <c r="G24" s="283">
        <v>0.60642813826561548</v>
      </c>
      <c r="H24" s="283">
        <v>0</v>
      </c>
      <c r="I24" s="211">
        <v>476</v>
      </c>
      <c r="J24" s="211">
        <v>296</v>
      </c>
      <c r="K24" s="283">
        <v>2.4134528395552024E-2</v>
      </c>
      <c r="L24" s="290">
        <v>0</v>
      </c>
      <c r="M24" s="291">
        <v>0</v>
      </c>
      <c r="N24" s="181"/>
    </row>
    <row r="25" spans="1:23" s="185" customFormat="1" ht="22.5">
      <c r="A25" s="120"/>
      <c r="B25" s="186">
        <v>21</v>
      </c>
      <c r="C25" s="187" t="s">
        <v>47</v>
      </c>
      <c r="D25" s="188"/>
      <c r="E25" s="189"/>
      <c r="F25" s="282">
        <v>6.4375124915715884E-2</v>
      </c>
      <c r="G25" s="282">
        <v>6.0951219976762351E-5</v>
      </c>
      <c r="H25" s="282">
        <v>0.36224071922439571</v>
      </c>
      <c r="I25" s="210">
        <v>11492</v>
      </c>
      <c r="J25" s="210">
        <v>10299</v>
      </c>
      <c r="K25" s="282">
        <v>7.8289109584292419E-3</v>
      </c>
      <c r="L25" s="282">
        <v>0</v>
      </c>
      <c r="M25" s="286">
        <v>1.3348493672407258E-2</v>
      </c>
      <c r="N25" s="181"/>
      <c r="O25" s="120"/>
      <c r="P25" s="120"/>
      <c r="Q25" s="120"/>
      <c r="R25" s="120"/>
      <c r="S25" s="120"/>
      <c r="T25" s="120"/>
      <c r="U25" s="120"/>
      <c r="V25" s="120"/>
      <c r="W25" s="120"/>
    </row>
    <row r="26" spans="1:23" s="120" customFormat="1" ht="20.25" customHeight="1">
      <c r="B26" s="170">
        <v>22</v>
      </c>
      <c r="C26" s="171" t="s">
        <v>53</v>
      </c>
      <c r="D26" s="172"/>
      <c r="E26" s="173"/>
      <c r="F26" s="283">
        <v>4.7293967862362736E-2</v>
      </c>
      <c r="G26" s="283">
        <v>2.315429142868132E-2</v>
      </c>
      <c r="H26" s="283">
        <v>0.57045327794765288</v>
      </c>
      <c r="I26" s="211">
        <v>6672</v>
      </c>
      <c r="J26" s="211">
        <v>5970</v>
      </c>
      <c r="K26" s="283">
        <v>1.5900632541475737E-2</v>
      </c>
      <c r="L26" s="283">
        <v>2.2086543709777737E-3</v>
      </c>
      <c r="M26" s="287">
        <v>8.3084753938132291E-2</v>
      </c>
      <c r="N26" s="181"/>
    </row>
    <row r="27" spans="1:23" s="185" customFormat="1" ht="20.25" customHeight="1">
      <c r="A27" s="120"/>
      <c r="B27" s="186">
        <v>23</v>
      </c>
      <c r="C27" s="187" t="s">
        <v>49</v>
      </c>
      <c r="D27" s="188"/>
      <c r="E27" s="189"/>
      <c r="F27" s="282">
        <v>4.3153998990271593E-2</v>
      </c>
      <c r="G27" s="282">
        <v>0.31818636522782973</v>
      </c>
      <c r="H27" s="282">
        <v>1.1411400240084029</v>
      </c>
      <c r="I27" s="210">
        <v>10472</v>
      </c>
      <c r="J27" s="210">
        <v>13983</v>
      </c>
      <c r="K27" s="282">
        <v>1.1157339311509239E-2</v>
      </c>
      <c r="L27" s="282">
        <v>3.761373229528187E-3</v>
      </c>
      <c r="M27" s="286">
        <v>0.11311321639621048</v>
      </c>
      <c r="N27" s="181"/>
      <c r="O27" s="120"/>
      <c r="P27" s="120"/>
      <c r="Q27" s="120"/>
      <c r="R27" s="120"/>
      <c r="S27" s="120"/>
      <c r="T27" s="120"/>
      <c r="U27" s="120"/>
      <c r="V27" s="120"/>
      <c r="W27" s="120"/>
    </row>
    <row r="28" spans="1:23" s="120" customFormat="1" ht="20.25" customHeight="1">
      <c r="B28" s="170">
        <v>24</v>
      </c>
      <c r="C28" s="180" t="s">
        <v>26</v>
      </c>
      <c r="D28" s="172"/>
      <c r="E28" s="173"/>
      <c r="F28" s="283">
        <v>2.3174023292012891E-2</v>
      </c>
      <c r="G28" s="283">
        <v>0.13700989239904751</v>
      </c>
      <c r="H28" s="283">
        <v>0.82429814306389493</v>
      </c>
      <c r="I28" s="211">
        <v>13013</v>
      </c>
      <c r="J28" s="211">
        <v>11975</v>
      </c>
      <c r="K28" s="283">
        <v>1.3255188507221261E-2</v>
      </c>
      <c r="L28" s="283">
        <v>1.0472559214326979E-2</v>
      </c>
      <c r="M28" s="287">
        <v>6.4203350664355868E-2</v>
      </c>
      <c r="N28" s="181"/>
    </row>
    <row r="29" spans="1:23" s="185" customFormat="1" ht="20.25" customHeight="1">
      <c r="A29" s="120"/>
      <c r="B29" s="186">
        <v>25</v>
      </c>
      <c r="C29" s="191" t="s">
        <v>221</v>
      </c>
      <c r="D29" s="188"/>
      <c r="E29" s="189"/>
      <c r="F29" s="282">
        <v>5.8288113754856232E-3</v>
      </c>
      <c r="G29" s="282">
        <v>1.9832616694157799</v>
      </c>
      <c r="H29" s="282">
        <v>1.1438262396864434</v>
      </c>
      <c r="I29" s="210">
        <v>3902</v>
      </c>
      <c r="J29" s="210">
        <v>5409</v>
      </c>
      <c r="K29" s="282">
        <v>2.4691773010138067E-3</v>
      </c>
      <c r="L29" s="282">
        <v>0.14138512991759816</v>
      </c>
      <c r="M29" s="286">
        <v>5.5571905126348339E-2</v>
      </c>
      <c r="N29" s="181"/>
      <c r="O29" s="120"/>
      <c r="P29" s="120"/>
      <c r="Q29" s="120"/>
      <c r="R29" s="120"/>
      <c r="S29" s="120"/>
      <c r="T29" s="120"/>
      <c r="U29" s="120"/>
      <c r="V29" s="120"/>
      <c r="W29" s="120"/>
    </row>
    <row r="30" spans="1:23" s="120" customFormat="1" ht="20.25" customHeight="1">
      <c r="B30" s="170">
        <v>26</v>
      </c>
      <c r="C30" s="180" t="s">
        <v>214</v>
      </c>
      <c r="D30" s="172">
        <v>0</v>
      </c>
      <c r="E30" s="173">
        <v>0</v>
      </c>
      <c r="F30" s="283">
        <v>3.5932973215910464E-3</v>
      </c>
      <c r="G30" s="283">
        <v>1.0813317424008344</v>
      </c>
      <c r="H30" s="283">
        <v>1.534099000130678</v>
      </c>
      <c r="I30" s="211">
        <v>4567</v>
      </c>
      <c r="J30" s="211">
        <v>5746</v>
      </c>
      <c r="K30" s="283">
        <v>1.4039804653522144E-4</v>
      </c>
      <c r="L30" s="283">
        <v>4.8799170679644371E-2</v>
      </c>
      <c r="M30" s="287">
        <v>0.15754873874195915</v>
      </c>
      <c r="N30" s="181"/>
    </row>
    <row r="31" spans="1:23" s="185" customFormat="1" ht="20.25" customHeight="1">
      <c r="A31" s="120"/>
      <c r="B31" s="186">
        <v>27</v>
      </c>
      <c r="C31" s="191" t="s">
        <v>18</v>
      </c>
      <c r="D31" s="188"/>
      <c r="E31" s="189"/>
      <c r="F31" s="282">
        <v>2.6765842925941998E-3</v>
      </c>
      <c r="G31" s="282">
        <v>1.4578128277554445</v>
      </c>
      <c r="H31" s="282">
        <v>1.5005140642106141</v>
      </c>
      <c r="I31" s="210">
        <v>3215</v>
      </c>
      <c r="J31" s="210">
        <v>4502</v>
      </c>
      <c r="K31" s="282">
        <v>1.8483046762011891E-5</v>
      </c>
      <c r="L31" s="282">
        <v>7.7740470411123419E-2</v>
      </c>
      <c r="M31" s="286">
        <v>0.11030354288420714</v>
      </c>
      <c r="N31" s="181"/>
      <c r="O31" s="120"/>
      <c r="P31" s="120"/>
      <c r="Q31" s="120"/>
      <c r="R31" s="120"/>
      <c r="S31" s="120"/>
      <c r="T31" s="120"/>
      <c r="U31" s="120"/>
      <c r="V31" s="120"/>
      <c r="W31" s="120"/>
    </row>
    <row r="32" spans="1:23" s="120" customFormat="1" ht="20.25" customHeight="1">
      <c r="B32" s="170">
        <v>28</v>
      </c>
      <c r="C32" s="180" t="s">
        <v>43</v>
      </c>
      <c r="D32" s="172"/>
      <c r="E32" s="173"/>
      <c r="F32" s="283">
        <v>0</v>
      </c>
      <c r="G32" s="283">
        <v>1.4925373134328358E-3</v>
      </c>
      <c r="H32" s="283">
        <v>0.14916044776119403</v>
      </c>
      <c r="I32" s="211">
        <v>0</v>
      </c>
      <c r="J32" s="211">
        <v>0</v>
      </c>
      <c r="K32" s="283">
        <v>0</v>
      </c>
      <c r="L32" s="283">
        <v>0</v>
      </c>
      <c r="M32" s="287">
        <v>0</v>
      </c>
      <c r="N32" s="181"/>
    </row>
    <row r="33" spans="1:23" ht="20.25" customHeight="1">
      <c r="B33" s="388" t="s">
        <v>259</v>
      </c>
      <c r="C33" s="389"/>
      <c r="D33" s="192">
        <v>31956.091589</v>
      </c>
      <c r="E33" s="192">
        <v>24400.091589</v>
      </c>
      <c r="F33" s="284">
        <v>0.23663673160250359</v>
      </c>
      <c r="G33" s="284">
        <v>1.2756722492677057</v>
      </c>
      <c r="H33" s="284">
        <v>0.98177666046375434</v>
      </c>
      <c r="I33" s="212">
        <f>SUM(I5:I32)</f>
        <v>1555055.2890900001</v>
      </c>
      <c r="J33" s="212">
        <f>SUM(J5:J32)</f>
        <v>2319062.0091579999</v>
      </c>
      <c r="K33" s="284">
        <v>4.3429582592225097E-2</v>
      </c>
      <c r="L33" s="284">
        <v>7.4601808138707426E-2</v>
      </c>
      <c r="M33" s="292">
        <v>6.3223912631882581E-2</v>
      </c>
      <c r="N33" s="181"/>
    </row>
    <row r="34" spans="1:23" s="185" customFormat="1" ht="20.25" customHeight="1">
      <c r="A34" s="120"/>
      <c r="B34" s="186">
        <v>29</v>
      </c>
      <c r="C34" s="190" t="s">
        <v>235</v>
      </c>
      <c r="D34" s="188"/>
      <c r="E34" s="189"/>
      <c r="F34" s="282">
        <v>6.2793941245959939</v>
      </c>
      <c r="G34" s="282">
        <v>1.2867121043877057</v>
      </c>
      <c r="H34" s="282">
        <v>0.15578962142037753</v>
      </c>
      <c r="I34" s="210">
        <v>9782.3637080000008</v>
      </c>
      <c r="J34" s="210">
        <v>14040.421944</v>
      </c>
      <c r="K34" s="282">
        <v>1.0341789846431204</v>
      </c>
      <c r="L34" s="288">
        <v>0.13168685342188144</v>
      </c>
      <c r="M34" s="289">
        <v>6.7918327459740205E-2</v>
      </c>
      <c r="N34" s="181"/>
      <c r="O34" s="120"/>
      <c r="P34" s="120"/>
      <c r="Q34" s="120"/>
      <c r="R34" s="120"/>
      <c r="S34" s="120"/>
      <c r="T34" s="120"/>
      <c r="U34" s="120"/>
      <c r="V34" s="120"/>
      <c r="W34" s="120"/>
    </row>
    <row r="35" spans="1:23" s="120" customFormat="1" ht="20.25" customHeight="1">
      <c r="B35" s="170">
        <v>30</v>
      </c>
      <c r="C35" s="182" t="s">
        <v>224</v>
      </c>
      <c r="D35" s="172"/>
      <c r="E35" s="173"/>
      <c r="F35" s="283">
        <v>6.2227699576012245</v>
      </c>
      <c r="G35" s="283">
        <v>0.4467179815718027</v>
      </c>
      <c r="H35" s="283">
        <v>0.45369629797032079</v>
      </c>
      <c r="I35" s="211">
        <v>4728.9299529999998</v>
      </c>
      <c r="J35" s="211">
        <v>6034.0962799999998</v>
      </c>
      <c r="K35" s="283">
        <v>0.27935598173050746</v>
      </c>
      <c r="L35" s="290">
        <v>0</v>
      </c>
      <c r="M35" s="291">
        <v>9.1261416571188306E-3</v>
      </c>
      <c r="N35" s="181"/>
    </row>
    <row r="36" spans="1:23" s="185" customFormat="1" ht="20.25" customHeight="1">
      <c r="A36" s="120"/>
      <c r="B36" s="186">
        <v>31</v>
      </c>
      <c r="C36" s="187" t="s">
        <v>272</v>
      </c>
      <c r="D36" s="188"/>
      <c r="E36" s="189"/>
      <c r="F36" s="282">
        <v>2.6543594819874521</v>
      </c>
      <c r="G36" s="282">
        <v>0.86703096539162117</v>
      </c>
      <c r="H36" s="282">
        <v>2.4893746205221615E-2</v>
      </c>
      <c r="I36" s="210">
        <v>3587</v>
      </c>
      <c r="J36" s="210">
        <v>3421</v>
      </c>
      <c r="K36" s="282">
        <v>1.3254040053735026</v>
      </c>
      <c r="L36" s="282">
        <v>8.8090204369274134E-3</v>
      </c>
      <c r="M36" s="286">
        <v>0</v>
      </c>
      <c r="N36" s="181"/>
      <c r="O36" s="120"/>
      <c r="P36" s="120"/>
      <c r="Q36" s="120"/>
      <c r="R36" s="120"/>
      <c r="S36" s="120"/>
      <c r="T36" s="120"/>
      <c r="U36" s="120"/>
      <c r="V36" s="120"/>
      <c r="W36" s="120"/>
    </row>
    <row r="37" spans="1:23" s="120" customFormat="1" ht="20.25" customHeight="1">
      <c r="B37" s="170">
        <v>32</v>
      </c>
      <c r="C37" s="171" t="s">
        <v>154</v>
      </c>
      <c r="D37" s="172"/>
      <c r="E37" s="173"/>
      <c r="F37" s="283">
        <v>2.1964281505340715</v>
      </c>
      <c r="G37" s="283">
        <v>0.56417188209324898</v>
      </c>
      <c r="H37" s="283">
        <v>0.10286150927567797</v>
      </c>
      <c r="I37" s="211">
        <v>22916.458223000001</v>
      </c>
      <c r="J37" s="211">
        <v>26486.744417000002</v>
      </c>
      <c r="K37" s="283">
        <v>8.931841742760982E-2</v>
      </c>
      <c r="L37" s="283">
        <v>0.10153986798435125</v>
      </c>
      <c r="M37" s="287">
        <v>1.3969908571622265E-3</v>
      </c>
      <c r="N37" s="181"/>
    </row>
    <row r="38" spans="1:23" s="185" customFormat="1" ht="20.25" customHeight="1">
      <c r="A38" s="120"/>
      <c r="B38" s="186">
        <v>33</v>
      </c>
      <c r="C38" s="191" t="s">
        <v>274</v>
      </c>
      <c r="D38" s="188"/>
      <c r="E38" s="189"/>
      <c r="F38" s="282">
        <v>1.7012046110543517</v>
      </c>
      <c r="G38" s="282">
        <v>1.0878999090732304</v>
      </c>
      <c r="H38" s="282">
        <v>0.16103673661590479</v>
      </c>
      <c r="I38" s="210">
        <v>3921.573202</v>
      </c>
      <c r="J38" s="210">
        <v>4173.2972209999998</v>
      </c>
      <c r="K38" s="282">
        <v>0.35410981659471918</v>
      </c>
      <c r="L38" s="282">
        <v>3.4771874944498633E-2</v>
      </c>
      <c r="M38" s="286">
        <v>5.5508408443192103E-2</v>
      </c>
      <c r="N38" s="181"/>
      <c r="O38" s="120"/>
      <c r="P38" s="120"/>
      <c r="Q38" s="120"/>
      <c r="R38" s="120"/>
      <c r="S38" s="120"/>
      <c r="T38" s="120"/>
      <c r="U38" s="120"/>
      <c r="V38" s="120"/>
      <c r="W38" s="120"/>
    </row>
    <row r="39" spans="1:23" s="120" customFormat="1" ht="20.25" customHeight="1">
      <c r="B39" s="170">
        <v>34</v>
      </c>
      <c r="C39" s="171" t="s">
        <v>240</v>
      </c>
      <c r="D39" s="172"/>
      <c r="E39" s="173"/>
      <c r="F39" s="283">
        <v>1.5106038736172704</v>
      </c>
      <c r="G39" s="283">
        <v>0.95782340559378298</v>
      </c>
      <c r="H39" s="283">
        <v>7.3614375277076772E-3</v>
      </c>
      <c r="I39" s="211">
        <v>4115.3474420000002</v>
      </c>
      <c r="J39" s="211">
        <v>4145.500669</v>
      </c>
      <c r="K39" s="283">
        <v>6.2473371732385142E-3</v>
      </c>
      <c r="L39" s="283">
        <v>7.4693110380810279E-2</v>
      </c>
      <c r="M39" s="287">
        <v>1.7457973809499026E-3</v>
      </c>
      <c r="N39" s="181"/>
    </row>
    <row r="40" spans="1:23" s="185" customFormat="1" ht="20.25" customHeight="1">
      <c r="A40" s="120"/>
      <c r="B40" s="186">
        <v>35</v>
      </c>
      <c r="C40" s="187" t="s">
        <v>77</v>
      </c>
      <c r="D40" s="188"/>
      <c r="E40" s="189"/>
      <c r="F40" s="282">
        <v>1.365619369631728</v>
      </c>
      <c r="G40" s="282">
        <v>4.4985835694050992E-2</v>
      </c>
      <c r="H40" s="282">
        <v>0.19184135977337111</v>
      </c>
      <c r="I40" s="210">
        <v>5621</v>
      </c>
      <c r="J40" s="210">
        <v>6114</v>
      </c>
      <c r="K40" s="282">
        <v>3.4551212271152897E-2</v>
      </c>
      <c r="L40" s="282">
        <v>0</v>
      </c>
      <c r="M40" s="286">
        <v>4.6511627906976744E-3</v>
      </c>
      <c r="N40" s="181"/>
      <c r="O40" s="120"/>
      <c r="P40" s="120"/>
      <c r="Q40" s="120"/>
      <c r="R40" s="120"/>
      <c r="S40" s="120"/>
      <c r="T40" s="120"/>
      <c r="U40" s="120"/>
      <c r="V40" s="120"/>
      <c r="W40" s="120"/>
    </row>
    <row r="41" spans="1:23" s="120" customFormat="1" ht="20.25" customHeight="1">
      <c r="B41" s="170">
        <v>36</v>
      </c>
      <c r="C41" s="183" t="s">
        <v>75</v>
      </c>
      <c r="D41" s="172"/>
      <c r="E41" s="173"/>
      <c r="F41" s="283">
        <v>1.3086702823458647</v>
      </c>
      <c r="G41" s="283">
        <v>8.4210526315789472E-3</v>
      </c>
      <c r="H41" s="283">
        <v>0.15885714285714286</v>
      </c>
      <c r="I41" s="211">
        <v>13781</v>
      </c>
      <c r="J41" s="211">
        <v>15582</v>
      </c>
      <c r="K41" s="283">
        <v>2.3443621896560407E-2</v>
      </c>
      <c r="L41" s="290">
        <v>0</v>
      </c>
      <c r="M41" s="291">
        <v>5.0863675278239413E-3</v>
      </c>
      <c r="N41" s="181"/>
    </row>
    <row r="42" spans="1:23" s="185" customFormat="1" ht="20.25" customHeight="1">
      <c r="A42" s="120"/>
      <c r="B42" s="186">
        <v>37</v>
      </c>
      <c r="C42" s="190" t="s">
        <v>72</v>
      </c>
      <c r="D42" s="188"/>
      <c r="E42" s="189"/>
      <c r="F42" s="282">
        <v>1.2887561908461731</v>
      </c>
      <c r="G42" s="282">
        <v>0</v>
      </c>
      <c r="H42" s="282">
        <v>7.7529016603115022E-2</v>
      </c>
      <c r="I42" s="210">
        <v>36545</v>
      </c>
      <c r="J42" s="210">
        <v>33785</v>
      </c>
      <c r="K42" s="282">
        <v>0.18826451104231476</v>
      </c>
      <c r="L42" s="288">
        <v>0</v>
      </c>
      <c r="M42" s="289">
        <v>0</v>
      </c>
      <c r="N42" s="181"/>
      <c r="O42" s="120"/>
      <c r="P42" s="120"/>
      <c r="Q42" s="120"/>
      <c r="R42" s="120"/>
      <c r="S42" s="120"/>
      <c r="T42" s="120"/>
      <c r="U42" s="120"/>
      <c r="V42" s="120"/>
      <c r="W42" s="120"/>
    </row>
    <row r="43" spans="1:23" ht="20.25" customHeight="1">
      <c r="B43" s="388" t="s">
        <v>260</v>
      </c>
      <c r="C43" s="389"/>
      <c r="D43" s="192"/>
      <c r="E43" s="192"/>
      <c r="F43" s="284">
        <v>1.6134220811770819</v>
      </c>
      <c r="G43" s="284">
        <v>0.14733868849647619</v>
      </c>
      <c r="H43" s="284">
        <v>9.2456731196179157E-2</v>
      </c>
      <c r="I43" s="212">
        <f>SUM(I34:I42)</f>
        <v>104998.672528</v>
      </c>
      <c r="J43" s="212">
        <f>SUM(J34:J42)</f>
        <v>113782.060531</v>
      </c>
      <c r="K43" s="284">
        <v>0.19203402212850901</v>
      </c>
      <c r="L43" s="284">
        <v>1.2823057029071678E-2</v>
      </c>
      <c r="M43" s="292">
        <v>7.1507502783063831E-3</v>
      </c>
      <c r="N43" s="181"/>
    </row>
    <row r="44" spans="1:23" s="185" customFormat="1" ht="20.25" customHeight="1">
      <c r="A44" s="120"/>
      <c r="B44" s="186">
        <v>38</v>
      </c>
      <c r="C44" s="187" t="s">
        <v>90</v>
      </c>
      <c r="D44" s="188"/>
      <c r="E44" s="189"/>
      <c r="F44" s="282">
        <v>4.202134758064255</v>
      </c>
      <c r="G44" s="282">
        <v>0.1659325711694789</v>
      </c>
      <c r="H44" s="282">
        <v>0.12972439032289407</v>
      </c>
      <c r="I44" s="210">
        <v>68884</v>
      </c>
      <c r="J44" s="210">
        <v>76451</v>
      </c>
      <c r="K44" s="282">
        <v>0.37152495805252556</v>
      </c>
      <c r="L44" s="282">
        <v>3.601287662984321E-3</v>
      </c>
      <c r="M44" s="286">
        <v>1.655897542787003E-3</v>
      </c>
      <c r="N44" s="181"/>
      <c r="O44" s="120"/>
      <c r="P44" s="120"/>
      <c r="Q44" s="120"/>
      <c r="R44" s="120"/>
      <c r="S44" s="120"/>
      <c r="T44" s="120"/>
      <c r="U44" s="120"/>
      <c r="V44" s="120"/>
      <c r="W44" s="120"/>
    </row>
    <row r="45" spans="1:23" s="120" customFormat="1" ht="20.25" customHeight="1">
      <c r="B45" s="170">
        <v>39</v>
      </c>
      <c r="C45" s="182" t="s">
        <v>88</v>
      </c>
      <c r="D45" s="172"/>
      <c r="E45" s="173"/>
      <c r="F45" s="283">
        <v>4.0887133482950784</v>
      </c>
      <c r="G45" s="283">
        <v>2.0580445817700285E-2</v>
      </c>
      <c r="H45" s="283">
        <v>7.032801809755021E-2</v>
      </c>
      <c r="I45" s="211">
        <v>180335</v>
      </c>
      <c r="J45" s="211">
        <v>202969</v>
      </c>
      <c r="K45" s="283">
        <v>0.39960291713066393</v>
      </c>
      <c r="L45" s="290">
        <v>0</v>
      </c>
      <c r="M45" s="291">
        <v>1.0021362612007059E-3</v>
      </c>
      <c r="N45" s="181"/>
    </row>
    <row r="46" spans="1:23" s="185" customFormat="1" ht="20.25" customHeight="1">
      <c r="A46" s="120"/>
      <c r="B46" s="186">
        <v>40</v>
      </c>
      <c r="C46" s="187" t="s">
        <v>237</v>
      </c>
      <c r="D46" s="188"/>
      <c r="E46" s="189"/>
      <c r="F46" s="282">
        <v>1.9939868793867452</v>
      </c>
      <c r="G46" s="282">
        <v>0.91473100246475225</v>
      </c>
      <c r="H46" s="282">
        <v>0</v>
      </c>
      <c r="I46" s="210">
        <v>366231.17812900001</v>
      </c>
      <c r="J46" s="210">
        <v>372279</v>
      </c>
      <c r="K46" s="282">
        <v>0.90597762793456471</v>
      </c>
      <c r="L46" s="282">
        <v>0</v>
      </c>
      <c r="M46" s="286">
        <v>0</v>
      </c>
      <c r="N46" s="181"/>
      <c r="O46" s="120"/>
      <c r="P46" s="120"/>
      <c r="Q46" s="120"/>
      <c r="R46" s="120"/>
      <c r="S46" s="120"/>
      <c r="T46" s="120"/>
      <c r="U46" s="120"/>
      <c r="V46" s="120"/>
      <c r="W46" s="120"/>
    </row>
    <row r="47" spans="1:23" s="120" customFormat="1" ht="20.25" customHeight="1">
      <c r="B47" s="170">
        <v>41</v>
      </c>
      <c r="C47" s="171" t="s">
        <v>388</v>
      </c>
      <c r="D47" s="172">
        <v>721175.19925900002</v>
      </c>
      <c r="E47" s="173">
        <v>753332.73595799995</v>
      </c>
      <c r="F47" s="283">
        <v>1.8257825294366579</v>
      </c>
      <c r="G47" s="283">
        <v>6.0256844800964104E-4</v>
      </c>
      <c r="H47" s="283">
        <v>1.7628536373132584</v>
      </c>
      <c r="I47" s="211">
        <v>279239</v>
      </c>
      <c r="J47" s="211">
        <v>221568</v>
      </c>
      <c r="K47" s="283">
        <v>0.29063000276709972</v>
      </c>
      <c r="L47" s="283">
        <v>0</v>
      </c>
      <c r="M47" s="287">
        <v>0.25541463344468857</v>
      </c>
      <c r="N47" s="181"/>
    </row>
    <row r="48" spans="1:23" s="185" customFormat="1" ht="20.25" customHeight="1">
      <c r="A48" s="120"/>
      <c r="B48" s="186">
        <v>42</v>
      </c>
      <c r="C48" s="187" t="s">
        <v>85</v>
      </c>
      <c r="D48" s="188">
        <v>423584</v>
      </c>
      <c r="E48" s="189">
        <v>331498</v>
      </c>
      <c r="F48" s="282">
        <v>1.1524639558563525</v>
      </c>
      <c r="G48" s="282">
        <v>0.76737150150423905</v>
      </c>
      <c r="H48" s="282">
        <v>0.78707655646020958</v>
      </c>
      <c r="I48" s="210">
        <v>161451.39052399999</v>
      </c>
      <c r="J48" s="210">
        <v>175225.821253</v>
      </c>
      <c r="K48" s="282">
        <v>0.11413749167268759</v>
      </c>
      <c r="L48" s="282">
        <v>6.0620503511126522E-2</v>
      </c>
      <c r="M48" s="286">
        <v>3.5015840870847706E-2</v>
      </c>
      <c r="N48" s="181"/>
      <c r="O48" s="120"/>
      <c r="P48" s="120"/>
      <c r="Q48" s="120"/>
      <c r="R48" s="120"/>
      <c r="S48" s="120"/>
      <c r="T48" s="120"/>
      <c r="U48" s="120"/>
      <c r="V48" s="120"/>
      <c r="W48" s="120"/>
    </row>
    <row r="49" spans="1:23" s="120" customFormat="1" ht="20.25" customHeight="1">
      <c r="B49" s="170">
        <v>43</v>
      </c>
      <c r="C49" s="182" t="s">
        <v>293</v>
      </c>
      <c r="D49" s="172"/>
      <c r="E49" s="173"/>
      <c r="F49" s="283">
        <v>1.0114003270089478</v>
      </c>
      <c r="G49" s="283">
        <v>0.34776225849940873</v>
      </c>
      <c r="H49" s="283">
        <v>0.33825244048296638</v>
      </c>
      <c r="I49" s="211">
        <v>201919.68917699999</v>
      </c>
      <c r="J49" s="211">
        <v>223555.971681</v>
      </c>
      <c r="K49" s="283">
        <v>0.11620201186427666</v>
      </c>
      <c r="L49" s="290">
        <v>2.02272387504519E-2</v>
      </c>
      <c r="M49" s="291">
        <v>1.491610530770539E-2</v>
      </c>
      <c r="N49" s="181"/>
    </row>
    <row r="50" spans="1:23" s="185" customFormat="1" ht="20.25" customHeight="1">
      <c r="A50" s="120"/>
      <c r="B50" s="186">
        <v>44</v>
      </c>
      <c r="C50" s="187" t="s">
        <v>294</v>
      </c>
      <c r="D50" s="188"/>
      <c r="E50" s="189"/>
      <c r="F50" s="282">
        <v>0.288312920623716</v>
      </c>
      <c r="G50" s="282">
        <v>0.85756729705525991</v>
      </c>
      <c r="H50" s="282">
        <v>0</v>
      </c>
      <c r="I50" s="210">
        <v>0</v>
      </c>
      <c r="J50" s="210">
        <v>52412</v>
      </c>
      <c r="K50" s="282">
        <v>0.269767555806388</v>
      </c>
      <c r="L50" s="282">
        <v>0</v>
      </c>
      <c r="M50" s="286">
        <v>0</v>
      </c>
      <c r="N50" s="181"/>
      <c r="O50" s="120"/>
      <c r="P50" s="120"/>
      <c r="Q50" s="120"/>
      <c r="R50" s="120"/>
      <c r="S50" s="120"/>
      <c r="T50" s="120"/>
      <c r="U50" s="120"/>
      <c r="V50" s="120"/>
      <c r="W50" s="120"/>
    </row>
    <row r="51" spans="1:23" ht="24">
      <c r="B51" s="388" t="s">
        <v>261</v>
      </c>
      <c r="C51" s="389"/>
      <c r="D51" s="192">
        <v>1328502.9998879998</v>
      </c>
      <c r="E51" s="192">
        <v>1209067.1873089999</v>
      </c>
      <c r="F51" s="284">
        <v>2.1545263265764145</v>
      </c>
      <c r="G51" s="284">
        <v>0.49596342836529439</v>
      </c>
      <c r="H51" s="284">
        <v>0.52540142796772493</v>
      </c>
      <c r="I51" s="212">
        <f>SUM(I44:I50)</f>
        <v>1258060.25783</v>
      </c>
      <c r="J51" s="212">
        <f>SUM(J44:J50)</f>
        <v>1324460.792934</v>
      </c>
      <c r="K51" s="284">
        <v>0.44766287454259213</v>
      </c>
      <c r="L51" s="284">
        <v>1.2168732554783127E-2</v>
      </c>
      <c r="M51" s="292">
        <v>5.6705406125229701E-2</v>
      </c>
      <c r="N51" s="181"/>
    </row>
    <row r="52" spans="1:23" s="185" customFormat="1" ht="20.25" customHeight="1">
      <c r="A52" s="120"/>
      <c r="B52" s="186">
        <v>45</v>
      </c>
      <c r="C52" s="187" t="s">
        <v>97</v>
      </c>
      <c r="D52" s="188">
        <v>82869</v>
      </c>
      <c r="E52" s="189">
        <v>75769</v>
      </c>
      <c r="F52" s="282">
        <v>0.49244627406665004</v>
      </c>
      <c r="G52" s="282">
        <v>3.5847323143740083E-2</v>
      </c>
      <c r="H52" s="282">
        <v>6.9823770149503046E-3</v>
      </c>
      <c r="I52" s="210">
        <v>73589</v>
      </c>
      <c r="J52" s="210">
        <v>89016</v>
      </c>
      <c r="K52" s="282">
        <v>5.3087291092771764E-2</v>
      </c>
      <c r="L52" s="282">
        <v>0</v>
      </c>
      <c r="M52" s="286">
        <v>0</v>
      </c>
      <c r="N52" s="181"/>
      <c r="O52" s="120"/>
      <c r="P52" s="120"/>
      <c r="Q52" s="120"/>
      <c r="R52" s="120"/>
      <c r="S52" s="120"/>
      <c r="T52" s="120"/>
      <c r="U52" s="120"/>
      <c r="V52" s="120"/>
      <c r="W52" s="120"/>
    </row>
    <row r="53" spans="1:23" ht="24">
      <c r="B53" s="388" t="s">
        <v>403</v>
      </c>
      <c r="C53" s="389"/>
      <c r="D53" s="192">
        <v>1328502.9998879998</v>
      </c>
      <c r="E53" s="192">
        <v>1209067.1873089999</v>
      </c>
      <c r="F53" s="284">
        <v>0.49244627406665004</v>
      </c>
      <c r="G53" s="284">
        <v>3.5847323143740083E-2</v>
      </c>
      <c r="H53" s="284">
        <v>6.9823770149503046E-3</v>
      </c>
      <c r="I53" s="212">
        <v>73589</v>
      </c>
      <c r="J53" s="212">
        <v>89016</v>
      </c>
      <c r="K53" s="284">
        <v>5.3087291092771764E-2</v>
      </c>
      <c r="L53" s="284">
        <v>0</v>
      </c>
      <c r="M53" s="292">
        <v>0</v>
      </c>
      <c r="N53" s="181"/>
    </row>
    <row r="54" spans="1:23" s="185" customFormat="1" ht="20.25" customHeight="1">
      <c r="A54" s="120"/>
      <c r="B54" s="186">
        <v>46</v>
      </c>
      <c r="C54" s="187" t="s">
        <v>130</v>
      </c>
      <c r="D54" s="188"/>
      <c r="E54" s="189"/>
      <c r="F54" s="282">
        <v>16.001910300947042</v>
      </c>
      <c r="G54" s="282">
        <v>0.30284136609159423</v>
      </c>
      <c r="H54" s="282">
        <v>0.30997500899987285</v>
      </c>
      <c r="I54" s="210">
        <v>32153</v>
      </c>
      <c r="J54" s="210">
        <v>32953.166424000003</v>
      </c>
      <c r="K54" s="282">
        <v>1.3497277840057742</v>
      </c>
      <c r="L54" s="282">
        <v>0</v>
      </c>
      <c r="M54" s="286">
        <v>5.5210940293427033E-2</v>
      </c>
      <c r="N54" s="181"/>
      <c r="O54" s="120"/>
      <c r="P54" s="120"/>
      <c r="Q54" s="120"/>
      <c r="R54" s="120"/>
      <c r="S54" s="120"/>
      <c r="T54" s="120"/>
      <c r="U54" s="120"/>
      <c r="V54" s="120"/>
      <c r="W54" s="120"/>
    </row>
    <row r="55" spans="1:23" s="120" customFormat="1" ht="20.25" customHeight="1">
      <c r="B55" s="170">
        <v>47</v>
      </c>
      <c r="C55" s="182" t="s">
        <v>139</v>
      </c>
      <c r="D55" s="172"/>
      <c r="E55" s="173"/>
      <c r="F55" s="283">
        <v>15.578986505126545</v>
      </c>
      <c r="G55" s="283">
        <v>0.23249584334010714</v>
      </c>
      <c r="H55" s="283">
        <v>7.2972473674487344E-3</v>
      </c>
      <c r="I55" s="211">
        <v>15720</v>
      </c>
      <c r="J55" s="211">
        <v>15727</v>
      </c>
      <c r="K55" s="283">
        <v>0.20781316321100285</v>
      </c>
      <c r="L55" s="290">
        <v>2.0111963508189924E-2</v>
      </c>
      <c r="M55" s="291">
        <v>1.8660584698320546E-3</v>
      </c>
      <c r="N55" s="181"/>
    </row>
    <row r="56" spans="1:23" s="185" customFormat="1" ht="20.25" customHeight="1">
      <c r="A56" s="120"/>
      <c r="B56" s="186">
        <v>48</v>
      </c>
      <c r="C56" s="190" t="s">
        <v>208</v>
      </c>
      <c r="D56" s="188"/>
      <c r="E56" s="189"/>
      <c r="F56" s="282">
        <v>14.783635979989779</v>
      </c>
      <c r="G56" s="282">
        <v>2.2866986677773597E-2</v>
      </c>
      <c r="H56" s="282">
        <v>2.8646554739188902E-2</v>
      </c>
      <c r="I56" s="210">
        <v>9353.2966660000002</v>
      </c>
      <c r="J56" s="210">
        <v>7053.2210020000002</v>
      </c>
      <c r="K56" s="282">
        <v>3.4188945027792372</v>
      </c>
      <c r="L56" s="288">
        <v>3.6284440645304576E-3</v>
      </c>
      <c r="M56" s="289">
        <v>0</v>
      </c>
      <c r="N56" s="181"/>
      <c r="O56" s="120"/>
      <c r="P56" s="120"/>
      <c r="Q56" s="120"/>
      <c r="R56" s="120"/>
      <c r="S56" s="120"/>
      <c r="T56" s="120"/>
      <c r="U56" s="120"/>
      <c r="V56" s="120"/>
      <c r="W56" s="120"/>
    </row>
    <row r="57" spans="1:23" s="120" customFormat="1" ht="20.25" customHeight="1">
      <c r="B57" s="170">
        <v>49</v>
      </c>
      <c r="C57" s="182" t="s">
        <v>163</v>
      </c>
      <c r="D57" s="172"/>
      <c r="E57" s="173"/>
      <c r="F57" s="283">
        <v>14.704356809738906</v>
      </c>
      <c r="G57" s="283">
        <v>7.3463714881366021E-2</v>
      </c>
      <c r="H57" s="283">
        <v>0.47622356795393628</v>
      </c>
      <c r="I57" s="211">
        <v>9578</v>
      </c>
      <c r="J57" s="211">
        <v>10435</v>
      </c>
      <c r="K57" s="283">
        <v>1.6790997812218418</v>
      </c>
      <c r="L57" s="290">
        <v>3.6943593440259504E-3</v>
      </c>
      <c r="M57" s="291">
        <v>0</v>
      </c>
      <c r="N57" s="181"/>
    </row>
    <row r="58" spans="1:23" s="185" customFormat="1" ht="20.25" customHeight="1">
      <c r="A58" s="120"/>
      <c r="B58" s="186">
        <v>50</v>
      </c>
      <c r="C58" s="187" t="s">
        <v>254</v>
      </c>
      <c r="D58" s="188"/>
      <c r="E58" s="189"/>
      <c r="F58" s="282">
        <v>14.497869454704205</v>
      </c>
      <c r="G58" s="282">
        <v>0.87073525348272718</v>
      </c>
      <c r="H58" s="282">
        <v>0.62935453892078752</v>
      </c>
      <c r="I58" s="210">
        <v>15689.972134</v>
      </c>
      <c r="J58" s="210">
        <v>21567.144944</v>
      </c>
      <c r="K58" s="282">
        <v>1.8358307913020158</v>
      </c>
      <c r="L58" s="282">
        <v>5.1049158250181265E-3</v>
      </c>
      <c r="M58" s="286">
        <v>3.7666781018580371E-3</v>
      </c>
      <c r="N58" s="181"/>
      <c r="O58" s="120"/>
      <c r="P58" s="120"/>
      <c r="Q58" s="120"/>
      <c r="R58" s="120"/>
      <c r="S58" s="120"/>
      <c r="T58" s="120"/>
      <c r="U58" s="120"/>
      <c r="V58" s="120"/>
      <c r="W58" s="120"/>
    </row>
    <row r="59" spans="1:23" s="120" customFormat="1" ht="20.25" customHeight="1">
      <c r="B59" s="170">
        <v>51</v>
      </c>
      <c r="C59" s="171" t="s">
        <v>127</v>
      </c>
      <c r="D59" s="172"/>
      <c r="E59" s="173"/>
      <c r="F59" s="283">
        <v>13.01981044649537</v>
      </c>
      <c r="G59" s="283">
        <v>0</v>
      </c>
      <c r="H59" s="283">
        <v>4.5747225118047463E-2</v>
      </c>
      <c r="I59" s="211">
        <v>19064</v>
      </c>
      <c r="J59" s="211">
        <v>22618</v>
      </c>
      <c r="K59" s="283">
        <v>0.92389003977328021</v>
      </c>
      <c r="L59" s="283">
        <v>0</v>
      </c>
      <c r="M59" s="287">
        <v>1.4109175829522234E-3</v>
      </c>
      <c r="N59" s="181"/>
    </row>
    <row r="60" spans="1:23" s="185" customFormat="1" ht="20.25" customHeight="1">
      <c r="A60" s="120"/>
      <c r="B60" s="186">
        <v>52</v>
      </c>
      <c r="C60" s="190" t="s">
        <v>193</v>
      </c>
      <c r="D60" s="188"/>
      <c r="E60" s="189"/>
      <c r="F60" s="282">
        <v>11.058835543703905</v>
      </c>
      <c r="G60" s="282">
        <v>2.7838022398251843</v>
      </c>
      <c r="H60" s="282">
        <v>1.3899207866703087</v>
      </c>
      <c r="I60" s="210">
        <v>9834</v>
      </c>
      <c r="J60" s="210">
        <v>18546</v>
      </c>
      <c r="K60" s="282">
        <v>0.70036218883678369</v>
      </c>
      <c r="L60" s="288">
        <v>0.23573144229669449</v>
      </c>
      <c r="M60" s="289">
        <v>0.15452361889511609</v>
      </c>
      <c r="N60" s="181"/>
      <c r="O60" s="120"/>
      <c r="P60" s="120"/>
      <c r="Q60" s="120"/>
      <c r="R60" s="120"/>
      <c r="S60" s="120"/>
      <c r="T60" s="120"/>
      <c r="U60" s="120"/>
      <c r="V60" s="120"/>
      <c r="W60" s="120"/>
    </row>
    <row r="61" spans="1:23" s="120" customFormat="1" ht="20.25" customHeight="1">
      <c r="B61" s="170">
        <v>53</v>
      </c>
      <c r="C61" s="171" t="s">
        <v>262</v>
      </c>
      <c r="D61" s="172"/>
      <c r="E61" s="173"/>
      <c r="F61" s="283">
        <v>10.49053598085758</v>
      </c>
      <c r="G61" s="283">
        <v>7.1488236113044695E-2</v>
      </c>
      <c r="H61" s="283">
        <v>0.18508979535013226</v>
      </c>
      <c r="I61" s="211">
        <v>20459</v>
      </c>
      <c r="J61" s="211">
        <v>19717</v>
      </c>
      <c r="K61" s="283">
        <v>1.0208455380305435</v>
      </c>
      <c r="L61" s="283">
        <v>1.2395874652915511E-3</v>
      </c>
      <c r="M61" s="287">
        <v>2.0378817929393098E-2</v>
      </c>
      <c r="N61" s="181"/>
    </row>
    <row r="62" spans="1:23" s="185" customFormat="1" ht="20.25" customHeight="1">
      <c r="A62" s="120"/>
      <c r="B62" s="186">
        <v>54</v>
      </c>
      <c r="C62" s="190" t="s">
        <v>199</v>
      </c>
      <c r="D62" s="188"/>
      <c r="E62" s="189"/>
      <c r="F62" s="282">
        <v>9.7683763953578673</v>
      </c>
      <c r="G62" s="282">
        <v>3.0522887096078346</v>
      </c>
      <c r="H62" s="282">
        <v>0.41019888692350837</v>
      </c>
      <c r="I62" s="210">
        <v>64106</v>
      </c>
      <c r="J62" s="210">
        <v>105576</v>
      </c>
      <c r="K62" s="282">
        <v>1.0420830160828916</v>
      </c>
      <c r="L62" s="288">
        <v>0.17139268769187832</v>
      </c>
      <c r="M62" s="289">
        <v>6.3201228021211281E-2</v>
      </c>
      <c r="N62" s="181"/>
      <c r="O62" s="120"/>
      <c r="P62" s="120"/>
      <c r="Q62" s="120"/>
      <c r="R62" s="120"/>
      <c r="S62" s="120"/>
      <c r="T62" s="120"/>
      <c r="U62" s="120"/>
      <c r="V62" s="120"/>
      <c r="W62" s="120"/>
    </row>
    <row r="63" spans="1:23" s="120" customFormat="1" ht="20.25" customHeight="1">
      <c r="B63" s="170">
        <v>55</v>
      </c>
      <c r="C63" s="182" t="s">
        <v>197</v>
      </c>
      <c r="D63" s="172"/>
      <c r="E63" s="173"/>
      <c r="F63" s="283">
        <v>8.6795207011233266</v>
      </c>
      <c r="G63" s="283">
        <v>3.011472275334608E-2</v>
      </c>
      <c r="H63" s="283">
        <v>1.5535372848948376E-2</v>
      </c>
      <c r="I63" s="211">
        <v>11581</v>
      </c>
      <c r="J63" s="211">
        <v>14754</v>
      </c>
      <c r="K63" s="283">
        <v>1.8911972877252761</v>
      </c>
      <c r="L63" s="290">
        <v>0</v>
      </c>
      <c r="M63" s="291">
        <v>0</v>
      </c>
      <c r="N63" s="181"/>
    </row>
    <row r="64" spans="1:23" s="185" customFormat="1" ht="20.25" customHeight="1">
      <c r="A64" s="120"/>
      <c r="B64" s="186">
        <v>56</v>
      </c>
      <c r="C64" s="187" t="s">
        <v>105</v>
      </c>
      <c r="D64" s="188"/>
      <c r="E64" s="189"/>
      <c r="F64" s="282">
        <v>8.3389373284436896</v>
      </c>
      <c r="G64" s="282">
        <v>1.0625184747265741</v>
      </c>
      <c r="H64" s="282">
        <v>0.63513646664696033</v>
      </c>
      <c r="I64" s="210">
        <v>62609</v>
      </c>
      <c r="J64" s="210">
        <v>68825</v>
      </c>
      <c r="K64" s="282">
        <v>0.97085947524845695</v>
      </c>
      <c r="L64" s="282">
        <v>8.1671351147809948E-2</v>
      </c>
      <c r="M64" s="286">
        <v>0.12017375166422356</v>
      </c>
      <c r="N64" s="181"/>
      <c r="O64" s="120"/>
      <c r="P64" s="120"/>
      <c r="Q64" s="120"/>
      <c r="R64" s="120"/>
      <c r="S64" s="120"/>
      <c r="T64" s="120"/>
      <c r="U64" s="120"/>
      <c r="V64" s="120"/>
      <c r="W64" s="120"/>
    </row>
    <row r="65" spans="1:23" s="120" customFormat="1" ht="20.25" customHeight="1">
      <c r="B65" s="170">
        <v>57</v>
      </c>
      <c r="C65" s="171" t="s">
        <v>264</v>
      </c>
      <c r="D65" s="172"/>
      <c r="E65" s="173"/>
      <c r="F65" s="283">
        <v>7.5495695833783634</v>
      </c>
      <c r="G65" s="283">
        <v>0.48187714881660004</v>
      </c>
      <c r="H65" s="283">
        <v>0</v>
      </c>
      <c r="I65" s="211">
        <v>11784.437035000001</v>
      </c>
      <c r="J65" s="211">
        <v>16421.072322</v>
      </c>
      <c r="K65" s="283">
        <v>0.67962955744116449</v>
      </c>
      <c r="L65" s="283">
        <v>0.30327909522513946</v>
      </c>
      <c r="M65" s="287">
        <v>0</v>
      </c>
      <c r="N65" s="181"/>
    </row>
    <row r="66" spans="1:23" s="185" customFormat="1" ht="20.25" customHeight="1">
      <c r="A66" s="120"/>
      <c r="B66" s="186">
        <v>58</v>
      </c>
      <c r="C66" s="190" t="s">
        <v>178</v>
      </c>
      <c r="D66" s="188"/>
      <c r="E66" s="189"/>
      <c r="F66" s="282">
        <v>7.2469402896902029</v>
      </c>
      <c r="G66" s="282">
        <v>0.12857862480060447</v>
      </c>
      <c r="H66" s="282">
        <v>5.2892284442951895E-2</v>
      </c>
      <c r="I66" s="210">
        <v>32250</v>
      </c>
      <c r="J66" s="210">
        <v>40031</v>
      </c>
      <c r="K66" s="282">
        <v>1.221398614913237</v>
      </c>
      <c r="L66" s="288">
        <v>0</v>
      </c>
      <c r="M66" s="289">
        <v>0</v>
      </c>
      <c r="N66" s="181"/>
      <c r="O66" s="120"/>
      <c r="P66" s="120"/>
      <c r="Q66" s="120"/>
      <c r="R66" s="120"/>
      <c r="S66" s="120"/>
      <c r="T66" s="120"/>
      <c r="U66" s="120"/>
      <c r="V66" s="120"/>
      <c r="W66" s="120"/>
    </row>
    <row r="67" spans="1:23" s="120" customFormat="1" ht="20.25" customHeight="1">
      <c r="B67" s="170">
        <v>59</v>
      </c>
      <c r="C67" s="182" t="s">
        <v>176</v>
      </c>
      <c r="D67" s="172"/>
      <c r="E67" s="173"/>
      <c r="F67" s="283">
        <v>7.2161191980948631</v>
      </c>
      <c r="G67" s="283">
        <v>0.53967019728584187</v>
      </c>
      <c r="H67" s="283">
        <v>9.3941264447966508E-2</v>
      </c>
      <c r="I67" s="211">
        <v>16455.564628</v>
      </c>
      <c r="J67" s="211">
        <v>22248.15842</v>
      </c>
      <c r="K67" s="283">
        <v>0.28404674117738282</v>
      </c>
      <c r="L67" s="290">
        <v>0.1162022786857409</v>
      </c>
      <c r="M67" s="291">
        <v>0</v>
      </c>
      <c r="N67" s="181"/>
    </row>
    <row r="68" spans="1:23" s="185" customFormat="1" ht="20.25" customHeight="1">
      <c r="A68" s="120"/>
      <c r="B68" s="186">
        <v>60</v>
      </c>
      <c r="C68" s="190" t="s">
        <v>168</v>
      </c>
      <c r="D68" s="188"/>
      <c r="E68" s="189"/>
      <c r="F68" s="282">
        <v>7.0889191154019109</v>
      </c>
      <c r="G68" s="282">
        <v>0.53625632377740307</v>
      </c>
      <c r="H68" s="282">
        <v>0.4245081506464306</v>
      </c>
      <c r="I68" s="210">
        <v>10303</v>
      </c>
      <c r="J68" s="210">
        <v>13708</v>
      </c>
      <c r="K68" s="282">
        <v>0.80239008714486415</v>
      </c>
      <c r="L68" s="288">
        <v>4.004058694973462E-2</v>
      </c>
      <c r="M68" s="289">
        <v>4.1367467998751168E-3</v>
      </c>
      <c r="N68" s="181"/>
      <c r="O68" s="120"/>
      <c r="P68" s="120"/>
      <c r="Q68" s="120"/>
      <c r="R68" s="120"/>
      <c r="S68" s="120"/>
      <c r="T68" s="120"/>
      <c r="U68" s="120"/>
      <c r="V68" s="120"/>
      <c r="W68" s="120"/>
    </row>
    <row r="69" spans="1:23" s="120" customFormat="1" ht="20.25" customHeight="1">
      <c r="B69" s="170">
        <v>61</v>
      </c>
      <c r="C69" s="171" t="s">
        <v>152</v>
      </c>
      <c r="D69" s="172"/>
      <c r="E69" s="173"/>
      <c r="F69" s="283">
        <v>6.8609756109062525</v>
      </c>
      <c r="G69" s="283">
        <v>0.16465536038456177</v>
      </c>
      <c r="H69" s="283">
        <v>0.12316502247191746</v>
      </c>
      <c r="I69" s="211">
        <v>23817.855484</v>
      </c>
      <c r="J69" s="211">
        <v>26880.792250999999</v>
      </c>
      <c r="K69" s="283">
        <v>0.4486753495704211</v>
      </c>
      <c r="L69" s="283">
        <v>0</v>
      </c>
      <c r="M69" s="287">
        <v>4.3970901327708718E-3</v>
      </c>
      <c r="N69" s="181"/>
    </row>
    <row r="70" spans="1:23" s="185" customFormat="1" ht="20.25" customHeight="1">
      <c r="A70" s="120"/>
      <c r="B70" s="186">
        <v>62</v>
      </c>
      <c r="C70" s="187" t="s">
        <v>234</v>
      </c>
      <c r="D70" s="188"/>
      <c r="E70" s="189"/>
      <c r="F70" s="282">
        <v>6.4444346580152683</v>
      </c>
      <c r="G70" s="282">
        <v>2.0931297709923666</v>
      </c>
      <c r="H70" s="282">
        <v>0.81197886083382265</v>
      </c>
      <c r="I70" s="210">
        <v>9669</v>
      </c>
      <c r="J70" s="210">
        <v>15513</v>
      </c>
      <c r="K70" s="282">
        <v>0.62238663128911886</v>
      </c>
      <c r="L70" s="282">
        <v>0.12301396244583535</v>
      </c>
      <c r="M70" s="286">
        <v>5.9039480019258544E-2</v>
      </c>
      <c r="N70" s="181"/>
      <c r="O70" s="120"/>
      <c r="P70" s="120"/>
      <c r="Q70" s="120"/>
      <c r="R70" s="120"/>
      <c r="S70" s="120"/>
      <c r="T70" s="120"/>
      <c r="U70" s="120"/>
      <c r="V70" s="120"/>
      <c r="W70" s="120"/>
    </row>
    <row r="71" spans="1:23" s="120" customFormat="1" ht="20.25" customHeight="1">
      <c r="B71" s="170">
        <v>63</v>
      </c>
      <c r="C71" s="171" t="s">
        <v>411</v>
      </c>
      <c r="D71" s="172"/>
      <c r="E71" s="173"/>
      <c r="F71" s="283">
        <v>6.3549715633795198</v>
      </c>
      <c r="G71" s="283">
        <v>0.60272786317384719</v>
      </c>
      <c r="H71" s="283">
        <v>1.0180775059536695</v>
      </c>
      <c r="I71" s="211">
        <v>14003</v>
      </c>
      <c r="J71" s="211">
        <v>13395</v>
      </c>
      <c r="K71" s="283">
        <v>1.3538722715464919</v>
      </c>
      <c r="L71" s="283">
        <v>0</v>
      </c>
      <c r="M71" s="287">
        <v>0.11426721696204581</v>
      </c>
      <c r="N71" s="181"/>
    </row>
    <row r="72" spans="1:23" s="185" customFormat="1" ht="20.25" customHeight="1">
      <c r="A72" s="120"/>
      <c r="B72" s="186">
        <v>64</v>
      </c>
      <c r="C72" s="190" t="s">
        <v>413</v>
      </c>
      <c r="D72" s="188"/>
      <c r="E72" s="189"/>
      <c r="F72" s="282">
        <v>6.2867702110256722</v>
      </c>
      <c r="G72" s="282">
        <v>2.7311548324812902</v>
      </c>
      <c r="H72" s="282">
        <v>0.82313471408583228</v>
      </c>
      <c r="I72" s="210">
        <v>148044.05783800001</v>
      </c>
      <c r="J72" s="210">
        <v>193079.566368</v>
      </c>
      <c r="K72" s="282">
        <v>0.62004309125671875</v>
      </c>
      <c r="L72" s="288">
        <v>0.24603101339200822</v>
      </c>
      <c r="M72" s="289">
        <v>3.8472210140089058E-2</v>
      </c>
      <c r="N72" s="181"/>
      <c r="O72" s="120"/>
      <c r="P72" s="120"/>
      <c r="Q72" s="120"/>
      <c r="R72" s="120"/>
      <c r="S72" s="120"/>
      <c r="T72" s="120"/>
      <c r="U72" s="120"/>
      <c r="V72" s="120"/>
      <c r="W72" s="120"/>
    </row>
    <row r="73" spans="1:23" s="120" customFormat="1" ht="20.25" customHeight="1">
      <c r="B73" s="170">
        <v>65</v>
      </c>
      <c r="C73" s="171" t="s">
        <v>214</v>
      </c>
      <c r="D73" s="172"/>
      <c r="E73" s="173"/>
      <c r="F73" s="283">
        <v>6.2613192059711453</v>
      </c>
      <c r="G73" s="283">
        <v>1.8458314162638698</v>
      </c>
      <c r="H73" s="283">
        <v>0.30433822511062447</v>
      </c>
      <c r="I73" s="211">
        <v>78915.606694000002</v>
      </c>
      <c r="J73" s="211">
        <v>93804.307105999993</v>
      </c>
      <c r="K73" s="283">
        <v>0.63037039342220103</v>
      </c>
      <c r="L73" s="283">
        <v>9.9254737621408365E-2</v>
      </c>
      <c r="M73" s="287">
        <v>2.2828463631645403E-2</v>
      </c>
      <c r="N73" s="181"/>
    </row>
    <row r="74" spans="1:23" s="185" customFormat="1" ht="20.25" customHeight="1">
      <c r="A74" s="120"/>
      <c r="B74" s="186">
        <v>66</v>
      </c>
      <c r="C74" s="190" t="s">
        <v>210</v>
      </c>
      <c r="D74" s="188"/>
      <c r="E74" s="189"/>
      <c r="F74" s="282">
        <v>6.0286413252093292</v>
      </c>
      <c r="G74" s="282">
        <v>1.7957737582148385</v>
      </c>
      <c r="H74" s="282">
        <v>0.31323059522439245</v>
      </c>
      <c r="I74" s="210">
        <v>68535.974056999999</v>
      </c>
      <c r="J74" s="210">
        <v>79707.736294000002</v>
      </c>
      <c r="K74" s="282">
        <v>0.57443617519303292</v>
      </c>
      <c r="L74" s="288">
        <v>0.14522789416501514</v>
      </c>
      <c r="M74" s="289">
        <v>1.6433983008681798E-2</v>
      </c>
      <c r="N74" s="181"/>
      <c r="O74" s="120"/>
      <c r="P74" s="120"/>
      <c r="Q74" s="120"/>
      <c r="R74" s="120"/>
      <c r="S74" s="120"/>
      <c r="T74" s="120"/>
      <c r="U74" s="120"/>
      <c r="V74" s="120"/>
      <c r="W74" s="120"/>
    </row>
    <row r="75" spans="1:23" s="120" customFormat="1" ht="20.25" customHeight="1">
      <c r="B75" s="170">
        <v>67</v>
      </c>
      <c r="C75" s="182" t="s">
        <v>202</v>
      </c>
      <c r="D75" s="172"/>
      <c r="E75" s="173"/>
      <c r="F75" s="283">
        <v>5.2063211576485822</v>
      </c>
      <c r="G75" s="283">
        <v>7.0513742984602099E-2</v>
      </c>
      <c r="H75" s="283">
        <v>2.878111958555188E-3</v>
      </c>
      <c r="I75" s="211">
        <v>8253</v>
      </c>
      <c r="J75" s="211">
        <v>11730</v>
      </c>
      <c r="K75" s="283">
        <v>1.3850467397690325</v>
      </c>
      <c r="L75" s="290">
        <v>8.0726538849646822E-3</v>
      </c>
      <c r="M75" s="291">
        <v>0</v>
      </c>
      <c r="N75" s="181"/>
    </row>
    <row r="76" spans="1:23" s="185" customFormat="1" ht="20.25" customHeight="1">
      <c r="A76" s="120"/>
      <c r="B76" s="186">
        <v>68</v>
      </c>
      <c r="C76" s="187" t="s">
        <v>121</v>
      </c>
      <c r="D76" s="188"/>
      <c r="E76" s="189"/>
      <c r="F76" s="282">
        <v>5.0562417802916242</v>
      </c>
      <c r="G76" s="282">
        <v>6.1336080513511373E-2</v>
      </c>
      <c r="H76" s="282">
        <v>8.396069419129884E-2</v>
      </c>
      <c r="I76" s="210">
        <v>28168</v>
      </c>
      <c r="J76" s="210">
        <v>34455</v>
      </c>
      <c r="K76" s="282">
        <v>0.73440889970003165</v>
      </c>
      <c r="L76" s="282">
        <v>8.2096621408272812E-4</v>
      </c>
      <c r="M76" s="286">
        <v>0</v>
      </c>
      <c r="N76" s="181"/>
      <c r="O76" s="120"/>
      <c r="P76" s="120"/>
      <c r="Q76" s="120"/>
      <c r="R76" s="120"/>
      <c r="S76" s="120"/>
      <c r="T76" s="120"/>
      <c r="U76" s="120"/>
      <c r="V76" s="120"/>
      <c r="W76" s="120"/>
    </row>
    <row r="77" spans="1:23" s="120" customFormat="1" ht="20.25" customHeight="1">
      <c r="B77" s="170">
        <v>69</v>
      </c>
      <c r="C77" s="171" t="s">
        <v>181</v>
      </c>
      <c r="D77" s="172"/>
      <c r="E77" s="173"/>
      <c r="F77" s="283">
        <v>5.0291393200881966</v>
      </c>
      <c r="G77" s="283">
        <v>9.7673109401388625E-2</v>
      </c>
      <c r="H77" s="283">
        <v>0.26693563520360292</v>
      </c>
      <c r="I77" s="211">
        <v>11888</v>
      </c>
      <c r="J77" s="211">
        <v>17211</v>
      </c>
      <c r="K77" s="283">
        <v>0.72734034242112477</v>
      </c>
      <c r="L77" s="283">
        <v>0</v>
      </c>
      <c r="M77" s="287">
        <v>0</v>
      </c>
      <c r="N77" s="181"/>
    </row>
    <row r="78" spans="1:23" s="185" customFormat="1" ht="20.25" customHeight="1">
      <c r="A78" s="120"/>
      <c r="B78" s="186">
        <v>70</v>
      </c>
      <c r="C78" s="190" t="s">
        <v>136</v>
      </c>
      <c r="D78" s="188"/>
      <c r="E78" s="189"/>
      <c r="F78" s="282">
        <v>5.0021756354945843</v>
      </c>
      <c r="G78" s="282">
        <v>0.47568205096371707</v>
      </c>
      <c r="H78" s="282">
        <v>0.41565535863931219</v>
      </c>
      <c r="I78" s="210">
        <v>37127</v>
      </c>
      <c r="J78" s="210">
        <v>40089</v>
      </c>
      <c r="K78" s="282">
        <v>0.31195889830426937</v>
      </c>
      <c r="L78" s="288">
        <v>1.3108839446782922E-2</v>
      </c>
      <c r="M78" s="289">
        <v>0</v>
      </c>
      <c r="N78" s="181"/>
      <c r="O78" s="120"/>
      <c r="P78" s="120"/>
      <c r="Q78" s="120"/>
      <c r="R78" s="120"/>
      <c r="S78" s="120"/>
      <c r="T78" s="120"/>
      <c r="U78" s="120"/>
      <c r="V78" s="120"/>
      <c r="W78" s="120"/>
    </row>
    <row r="79" spans="1:23" s="120" customFormat="1" ht="20.25" customHeight="1">
      <c r="B79" s="170">
        <v>71</v>
      </c>
      <c r="C79" s="171" t="s">
        <v>229</v>
      </c>
      <c r="D79" s="172"/>
      <c r="E79" s="173"/>
      <c r="F79" s="283">
        <v>4.9346840774394032</v>
      </c>
      <c r="G79" s="283">
        <v>3.0115185415371868</v>
      </c>
      <c r="H79" s="283">
        <v>0.60397762585456805</v>
      </c>
      <c r="I79" s="211">
        <v>57822</v>
      </c>
      <c r="J79" s="211">
        <v>89901</v>
      </c>
      <c r="K79" s="283">
        <v>0.4446973229045989</v>
      </c>
      <c r="L79" s="283">
        <v>3.7462739023469534E-2</v>
      </c>
      <c r="M79" s="287">
        <v>6.2741626856540359E-3</v>
      </c>
      <c r="N79" s="181"/>
    </row>
    <row r="80" spans="1:23" s="185" customFormat="1" ht="20.25" customHeight="1">
      <c r="A80" s="120"/>
      <c r="B80" s="186">
        <v>72</v>
      </c>
      <c r="C80" s="187" t="s">
        <v>160</v>
      </c>
      <c r="D80" s="188"/>
      <c r="E80" s="189"/>
      <c r="F80" s="282">
        <v>4.9120649138263888</v>
      </c>
      <c r="G80" s="282">
        <v>8.5032262610398604E-2</v>
      </c>
      <c r="H80" s="282">
        <v>0.21400712367654134</v>
      </c>
      <c r="I80" s="210">
        <v>35991.681400000001</v>
      </c>
      <c r="J80" s="210">
        <v>34107.063847999998</v>
      </c>
      <c r="K80" s="282">
        <v>0.58109064168833247</v>
      </c>
      <c r="L80" s="282">
        <v>0</v>
      </c>
      <c r="M80" s="286">
        <v>3.9249844742202779E-3</v>
      </c>
      <c r="N80" s="181"/>
      <c r="O80" s="120"/>
      <c r="P80" s="120"/>
      <c r="Q80" s="120"/>
      <c r="R80" s="120"/>
      <c r="S80" s="120"/>
      <c r="T80" s="120"/>
      <c r="U80" s="120"/>
      <c r="V80" s="120"/>
      <c r="W80" s="120"/>
    </row>
    <row r="81" spans="1:23" s="120" customFormat="1" ht="20.25" customHeight="1">
      <c r="B81" s="170">
        <v>73</v>
      </c>
      <c r="C81" s="171" t="s">
        <v>186</v>
      </c>
      <c r="D81" s="172"/>
      <c r="E81" s="173"/>
      <c r="F81" s="283">
        <v>4.8368340294820449</v>
      </c>
      <c r="G81" s="283">
        <v>2.4046961778088143</v>
      </c>
      <c r="H81" s="283">
        <v>0.49605560344357275</v>
      </c>
      <c r="I81" s="211">
        <v>190755</v>
      </c>
      <c r="J81" s="211">
        <v>298311</v>
      </c>
      <c r="K81" s="283">
        <v>0.30275558155090238</v>
      </c>
      <c r="L81" s="283">
        <v>0.21447009050500723</v>
      </c>
      <c r="M81" s="287">
        <v>9.8891447544583094E-2</v>
      </c>
      <c r="N81" s="181"/>
    </row>
    <row r="82" spans="1:23" s="185" customFormat="1" ht="20.25" customHeight="1">
      <c r="A82" s="120"/>
      <c r="B82" s="186">
        <v>74</v>
      </c>
      <c r="C82" s="187" t="s">
        <v>117</v>
      </c>
      <c r="D82" s="188"/>
      <c r="E82" s="189"/>
      <c r="F82" s="282">
        <v>4.6061235779416041</v>
      </c>
      <c r="G82" s="282">
        <v>0.34203123484334075</v>
      </c>
      <c r="H82" s="282">
        <v>0.23212726743622078</v>
      </c>
      <c r="I82" s="210">
        <v>9227</v>
      </c>
      <c r="J82" s="210">
        <v>11669</v>
      </c>
      <c r="K82" s="282">
        <v>0.99918095649281535</v>
      </c>
      <c r="L82" s="282">
        <v>0</v>
      </c>
      <c r="M82" s="286">
        <v>0</v>
      </c>
      <c r="N82" s="181"/>
      <c r="O82" s="120"/>
      <c r="P82" s="120"/>
      <c r="Q82" s="120"/>
      <c r="R82" s="120"/>
      <c r="S82" s="120"/>
      <c r="T82" s="120"/>
      <c r="U82" s="120"/>
      <c r="V82" s="120"/>
      <c r="W82" s="120"/>
    </row>
    <row r="83" spans="1:23" s="120" customFormat="1" ht="20.25" customHeight="1">
      <c r="B83" s="170">
        <v>75</v>
      </c>
      <c r="C83" s="182" t="s">
        <v>142</v>
      </c>
      <c r="D83" s="172"/>
      <c r="E83" s="173"/>
      <c r="F83" s="283">
        <v>4.5918920190323318</v>
      </c>
      <c r="G83" s="283">
        <v>0.28158679202017883</v>
      </c>
      <c r="H83" s="283">
        <v>0.1847435603454865</v>
      </c>
      <c r="I83" s="211">
        <v>15662</v>
      </c>
      <c r="J83" s="211">
        <v>22406</v>
      </c>
      <c r="K83" s="283">
        <v>0.42278079654520112</v>
      </c>
      <c r="L83" s="290">
        <v>6.2574671445639191E-2</v>
      </c>
      <c r="M83" s="291">
        <v>0</v>
      </c>
      <c r="N83" s="181"/>
    </row>
    <row r="84" spans="1:23" s="185" customFormat="1" ht="20.25" customHeight="1">
      <c r="A84" s="120"/>
      <c r="B84" s="186">
        <v>76</v>
      </c>
      <c r="C84" s="190" t="s">
        <v>191</v>
      </c>
      <c r="D84" s="188"/>
      <c r="E84" s="189"/>
      <c r="F84" s="282">
        <v>4.590815349222086</v>
      </c>
      <c r="G84" s="282">
        <v>0.22910311165344721</v>
      </c>
      <c r="H84" s="282">
        <v>0.96735814521049424</v>
      </c>
      <c r="I84" s="210">
        <v>6311</v>
      </c>
      <c r="J84" s="210">
        <v>7693</v>
      </c>
      <c r="K84" s="282">
        <v>0.35943863160071693</v>
      </c>
      <c r="L84" s="288">
        <v>6.4800772094305804E-3</v>
      </c>
      <c r="M84" s="289">
        <v>0</v>
      </c>
      <c r="N84" s="181"/>
      <c r="O84" s="120"/>
      <c r="P84" s="120"/>
      <c r="Q84" s="120"/>
      <c r="R84" s="120"/>
      <c r="S84" s="120"/>
      <c r="T84" s="120"/>
      <c r="U84" s="120"/>
      <c r="V84" s="120"/>
      <c r="W84" s="120"/>
    </row>
    <row r="85" spans="1:23" s="120" customFormat="1" ht="20.25" customHeight="1">
      <c r="B85" s="170">
        <v>77</v>
      </c>
      <c r="C85" s="182" t="s">
        <v>263</v>
      </c>
      <c r="D85" s="172"/>
      <c r="E85" s="173"/>
      <c r="F85" s="283">
        <v>4.0892108657072095</v>
      </c>
      <c r="G85" s="283">
        <v>3.7779669930401813E-2</v>
      </c>
      <c r="H85" s="283">
        <v>1.4129796976622429E-2</v>
      </c>
      <c r="I85" s="211">
        <v>12942.304587000001</v>
      </c>
      <c r="J85" s="211">
        <v>16766.979105999999</v>
      </c>
      <c r="K85" s="283">
        <v>0.39880461720005844</v>
      </c>
      <c r="L85" s="290">
        <v>0</v>
      </c>
      <c r="M85" s="291">
        <v>0</v>
      </c>
      <c r="N85" s="181"/>
    </row>
    <row r="86" spans="1:23" s="185" customFormat="1" ht="20.25" customHeight="1">
      <c r="A86" s="120"/>
      <c r="B86" s="186">
        <v>78</v>
      </c>
      <c r="C86" s="190" t="s">
        <v>109</v>
      </c>
      <c r="D86" s="188"/>
      <c r="E86" s="189"/>
      <c r="F86" s="282">
        <v>3.9882084958873527</v>
      </c>
      <c r="G86" s="282">
        <v>0.23818103482041439</v>
      </c>
      <c r="H86" s="282">
        <v>0.21291762954839216</v>
      </c>
      <c r="I86" s="210">
        <v>33139</v>
      </c>
      <c r="J86" s="210">
        <v>44045</v>
      </c>
      <c r="K86" s="282">
        <v>0.31407998879917981</v>
      </c>
      <c r="L86" s="288">
        <v>4.0497244649493787E-3</v>
      </c>
      <c r="M86" s="289">
        <v>0</v>
      </c>
      <c r="N86" s="181"/>
      <c r="O86" s="120"/>
      <c r="P86" s="120"/>
      <c r="Q86" s="120"/>
      <c r="R86" s="120"/>
      <c r="S86" s="120"/>
      <c r="T86" s="120"/>
      <c r="U86" s="120"/>
      <c r="V86" s="120"/>
      <c r="W86" s="120"/>
    </row>
    <row r="87" spans="1:23" s="120" customFormat="1" ht="20.25" customHeight="1">
      <c r="B87" s="170">
        <v>79</v>
      </c>
      <c r="C87" s="182" t="s">
        <v>217</v>
      </c>
      <c r="D87" s="172"/>
      <c r="E87" s="173"/>
      <c r="F87" s="283">
        <v>3.9017892499949016</v>
      </c>
      <c r="G87" s="283">
        <v>2.7146414008599424</v>
      </c>
      <c r="H87" s="283">
        <v>0.5652716428485125</v>
      </c>
      <c r="I87" s="211">
        <v>107337.58770800001</v>
      </c>
      <c r="J87" s="211">
        <v>158576.336541</v>
      </c>
      <c r="K87" s="283">
        <v>0.20698479952023879</v>
      </c>
      <c r="L87" s="290">
        <v>0.23955929665762851</v>
      </c>
      <c r="M87" s="291">
        <v>2.6386136053240791E-2</v>
      </c>
      <c r="N87" s="181"/>
    </row>
    <row r="88" spans="1:23" s="185" customFormat="1" ht="20.25" customHeight="1">
      <c r="A88" s="120"/>
      <c r="B88" s="186">
        <v>80</v>
      </c>
      <c r="C88" s="187" t="s">
        <v>144</v>
      </c>
      <c r="D88" s="188"/>
      <c r="E88" s="189"/>
      <c r="F88" s="282">
        <v>3.8866256606594631</v>
      </c>
      <c r="G88" s="282">
        <v>3.386733386515822</v>
      </c>
      <c r="H88" s="282">
        <v>0.38588730147218797</v>
      </c>
      <c r="I88" s="210">
        <v>77551</v>
      </c>
      <c r="J88" s="210">
        <v>202629</v>
      </c>
      <c r="K88" s="282">
        <v>0.37332511073639024</v>
      </c>
      <c r="L88" s="282">
        <v>0.25494064282191459</v>
      </c>
      <c r="M88" s="286">
        <v>2.7667599802721609E-2</v>
      </c>
      <c r="N88" s="181"/>
      <c r="O88" s="120"/>
      <c r="P88" s="120"/>
      <c r="Q88" s="120"/>
      <c r="R88" s="120"/>
      <c r="S88" s="120"/>
      <c r="T88" s="120"/>
      <c r="U88" s="120"/>
      <c r="V88" s="120"/>
      <c r="W88" s="120"/>
    </row>
    <row r="89" spans="1:23" s="120" customFormat="1" ht="20.25" customHeight="1">
      <c r="B89" s="170">
        <v>81</v>
      </c>
      <c r="C89" s="182" t="s">
        <v>183</v>
      </c>
      <c r="D89" s="172"/>
      <c r="E89" s="173"/>
      <c r="F89" s="283">
        <v>3.8567198097598689</v>
      </c>
      <c r="G89" s="283">
        <v>1.0974167727851556</v>
      </c>
      <c r="H89" s="283">
        <v>1.0742223030744043</v>
      </c>
      <c r="I89" s="211">
        <v>13493</v>
      </c>
      <c r="J89" s="211">
        <v>15915</v>
      </c>
      <c r="K89" s="283">
        <v>0.39373229137131072</v>
      </c>
      <c r="L89" s="290">
        <v>0</v>
      </c>
      <c r="M89" s="291">
        <v>5.4775099884005673E-3</v>
      </c>
      <c r="N89" s="181"/>
    </row>
    <row r="90" spans="1:23" s="185" customFormat="1" ht="20.25" customHeight="1">
      <c r="A90" s="120"/>
      <c r="B90" s="186">
        <v>82</v>
      </c>
      <c r="C90" s="187" t="s">
        <v>249</v>
      </c>
      <c r="D90" s="188"/>
      <c r="E90" s="189"/>
      <c r="F90" s="282">
        <v>3.8077150072833477</v>
      </c>
      <c r="G90" s="282">
        <v>1.9491274770777876</v>
      </c>
      <c r="H90" s="282">
        <v>0.75998225377107365</v>
      </c>
      <c r="I90" s="210">
        <v>15989</v>
      </c>
      <c r="J90" s="210">
        <v>29287</v>
      </c>
      <c r="K90" s="282">
        <v>0.58524287849086087</v>
      </c>
      <c r="L90" s="282">
        <v>2.3170483114765238E-2</v>
      </c>
      <c r="M90" s="286">
        <v>2.9591628728681117E-2</v>
      </c>
      <c r="N90" s="181"/>
      <c r="O90" s="120"/>
      <c r="P90" s="120"/>
      <c r="Q90" s="120"/>
      <c r="R90" s="120"/>
      <c r="S90" s="120"/>
      <c r="T90" s="120"/>
      <c r="U90" s="120"/>
      <c r="V90" s="120"/>
      <c r="W90" s="120"/>
    </row>
    <row r="91" spans="1:23" s="120" customFormat="1" ht="20.25" customHeight="1">
      <c r="B91" s="170">
        <v>83</v>
      </c>
      <c r="C91" s="171" t="s">
        <v>205</v>
      </c>
      <c r="D91" s="172"/>
      <c r="E91" s="173"/>
      <c r="F91" s="283">
        <v>3.7358314414871616</v>
      </c>
      <c r="G91" s="283">
        <v>2.3926946450730218E-2</v>
      </c>
      <c r="H91" s="283">
        <v>0.51847020267905441</v>
      </c>
      <c r="I91" s="211">
        <v>33260</v>
      </c>
      <c r="J91" s="211">
        <v>42606</v>
      </c>
      <c r="K91" s="283">
        <v>0.31183994868345666</v>
      </c>
      <c r="L91" s="283">
        <v>2.0925192437037591E-3</v>
      </c>
      <c r="M91" s="287">
        <v>0</v>
      </c>
      <c r="N91" s="181"/>
    </row>
    <row r="92" spans="1:23" s="185" customFormat="1" ht="22.5">
      <c r="A92" s="120"/>
      <c r="B92" s="186">
        <v>84</v>
      </c>
      <c r="C92" s="190" t="s">
        <v>112</v>
      </c>
      <c r="D92" s="188"/>
      <c r="E92" s="189"/>
      <c r="F92" s="282">
        <v>3.5602527583280255</v>
      </c>
      <c r="G92" s="282">
        <v>0.42193205944798301</v>
      </c>
      <c r="H92" s="282">
        <v>7.7197452229299357E-2</v>
      </c>
      <c r="I92" s="210">
        <v>134433</v>
      </c>
      <c r="J92" s="210">
        <v>188139</v>
      </c>
      <c r="K92" s="282">
        <v>0.13506184129437765</v>
      </c>
      <c r="L92" s="288">
        <v>3.3464491485366073E-2</v>
      </c>
      <c r="M92" s="289">
        <v>2.3237988170216026E-2</v>
      </c>
      <c r="N92" s="184"/>
      <c r="O92" s="120"/>
      <c r="P92" s="120"/>
      <c r="Q92" s="120"/>
      <c r="R92" s="120"/>
      <c r="S92" s="120"/>
      <c r="T92" s="120"/>
      <c r="U92" s="120"/>
      <c r="V92" s="120"/>
      <c r="W92" s="120"/>
    </row>
    <row r="93" spans="1:23" s="120" customFormat="1" ht="20.25" customHeight="1">
      <c r="B93" s="170">
        <v>85</v>
      </c>
      <c r="C93" s="171" t="s">
        <v>101</v>
      </c>
      <c r="D93" s="172"/>
      <c r="E93" s="173"/>
      <c r="F93" s="283">
        <v>3.5252438538432069</v>
      </c>
      <c r="G93" s="283">
        <v>0.27532794512050501</v>
      </c>
      <c r="H93" s="283">
        <v>0.13462626115195855</v>
      </c>
      <c r="I93" s="211">
        <v>78732</v>
      </c>
      <c r="J93" s="211">
        <v>100984</v>
      </c>
      <c r="K93" s="283">
        <v>0.37601711694815954</v>
      </c>
      <c r="L93" s="283">
        <v>0</v>
      </c>
      <c r="M93" s="287">
        <v>2.4044257658896038E-2</v>
      </c>
      <c r="N93" s="181"/>
    </row>
    <row r="94" spans="1:23" s="185" customFormat="1" ht="20.25" customHeight="1">
      <c r="A94" s="120"/>
      <c r="B94" s="186">
        <v>86</v>
      </c>
      <c r="C94" s="190" t="s">
        <v>107</v>
      </c>
      <c r="D94" s="188"/>
      <c r="E94" s="189"/>
      <c r="F94" s="282">
        <v>3.4124491612169598</v>
      </c>
      <c r="G94" s="282">
        <v>0.92558605553611761</v>
      </c>
      <c r="H94" s="282">
        <v>0.56452177232100254</v>
      </c>
      <c r="I94" s="210">
        <v>91393</v>
      </c>
      <c r="J94" s="210">
        <v>96264</v>
      </c>
      <c r="K94" s="282">
        <v>0.42209512689242168</v>
      </c>
      <c r="L94" s="288">
        <v>1.2995170128435597E-4</v>
      </c>
      <c r="M94" s="289">
        <v>7.9747027354833119E-2</v>
      </c>
      <c r="N94" s="181"/>
      <c r="O94" s="120"/>
      <c r="P94" s="120"/>
      <c r="Q94" s="120"/>
      <c r="R94" s="120"/>
      <c r="S94" s="120"/>
      <c r="T94" s="120"/>
      <c r="U94" s="120"/>
      <c r="V94" s="120"/>
      <c r="W94" s="120"/>
    </row>
    <row r="95" spans="1:23" s="120" customFormat="1" ht="20.25" customHeight="1">
      <c r="B95" s="170">
        <v>87</v>
      </c>
      <c r="C95" s="182" t="s">
        <v>119</v>
      </c>
      <c r="D95" s="172"/>
      <c r="E95" s="173"/>
      <c r="F95" s="283">
        <v>2.7232860550964189</v>
      </c>
      <c r="G95" s="283">
        <v>2.8954586835975835</v>
      </c>
      <c r="H95" s="283">
        <v>0.2046370848555788</v>
      </c>
      <c r="I95" s="211">
        <v>161606</v>
      </c>
      <c r="J95" s="211">
        <v>288952</v>
      </c>
      <c r="K95" s="283">
        <v>0.33286161065788716</v>
      </c>
      <c r="L95" s="290">
        <v>0.14872423099745422</v>
      </c>
      <c r="M95" s="291">
        <v>1.170683153723944E-2</v>
      </c>
      <c r="N95" s="181"/>
    </row>
    <row r="96" spans="1:23" s="185" customFormat="1" ht="20.25" customHeight="1">
      <c r="A96" s="120"/>
      <c r="B96" s="186">
        <v>88</v>
      </c>
      <c r="C96" s="187" t="s">
        <v>189</v>
      </c>
      <c r="D96" s="188"/>
      <c r="E96" s="189"/>
      <c r="F96" s="282">
        <v>2.6233855379414468</v>
      </c>
      <c r="G96" s="282">
        <v>2.9945169087721739</v>
      </c>
      <c r="H96" s="282">
        <v>0.75977110024789751</v>
      </c>
      <c r="I96" s="210">
        <v>270515</v>
      </c>
      <c r="J96" s="210">
        <v>408257</v>
      </c>
      <c r="K96" s="282">
        <v>0.26581061279930379</v>
      </c>
      <c r="L96" s="282">
        <v>8.098762498967027E-2</v>
      </c>
      <c r="M96" s="286">
        <v>0.14808693496405256</v>
      </c>
      <c r="N96" s="181"/>
      <c r="O96" s="120"/>
      <c r="P96" s="120"/>
      <c r="Q96" s="120"/>
      <c r="R96" s="120"/>
      <c r="S96" s="120"/>
      <c r="T96" s="120"/>
      <c r="U96" s="120"/>
      <c r="V96" s="120"/>
      <c r="W96" s="120"/>
    </row>
    <row r="97" spans="1:23" s="120" customFormat="1" ht="20.25" customHeight="1">
      <c r="B97" s="170">
        <v>89</v>
      </c>
      <c r="C97" s="171" t="s">
        <v>288</v>
      </c>
      <c r="D97" s="172"/>
      <c r="E97" s="173"/>
      <c r="F97" s="283">
        <v>2.5831892281947262</v>
      </c>
      <c r="G97" s="283">
        <v>2.1101788677853586</v>
      </c>
      <c r="H97" s="283">
        <v>0</v>
      </c>
      <c r="I97" s="211">
        <v>10241.324291000001</v>
      </c>
      <c r="J97" s="211">
        <v>34509.270092999999</v>
      </c>
      <c r="K97" s="283">
        <v>1.5186464583505868</v>
      </c>
      <c r="L97" s="283">
        <v>1.2311701185645274</v>
      </c>
      <c r="M97" s="287">
        <v>0</v>
      </c>
      <c r="N97" s="181"/>
    </row>
    <row r="98" spans="1:23" s="185" customFormat="1" ht="20.25" customHeight="1">
      <c r="A98" s="120"/>
      <c r="B98" s="186">
        <v>90</v>
      </c>
      <c r="C98" s="190" t="s">
        <v>255</v>
      </c>
      <c r="D98" s="188"/>
      <c r="E98" s="189"/>
      <c r="F98" s="282">
        <v>2.4296560639913043</v>
      </c>
      <c r="G98" s="282">
        <v>2.6092078378615473E-2</v>
      </c>
      <c r="H98" s="282">
        <v>0.61256539973281643</v>
      </c>
      <c r="I98" s="210">
        <v>40529.610235</v>
      </c>
      <c r="J98" s="210">
        <v>27812.967772</v>
      </c>
      <c r="K98" s="282">
        <v>0.35242567401295744</v>
      </c>
      <c r="L98" s="288">
        <v>4.1782567219775654E-3</v>
      </c>
      <c r="M98" s="289">
        <v>0.43788427944136621</v>
      </c>
      <c r="N98" s="181"/>
      <c r="O98" s="120"/>
      <c r="P98" s="120"/>
      <c r="Q98" s="120"/>
      <c r="R98" s="120"/>
      <c r="S98" s="120"/>
      <c r="T98" s="120"/>
      <c r="U98" s="120"/>
      <c r="V98" s="120"/>
      <c r="W98" s="120"/>
    </row>
    <row r="99" spans="1:23" s="120" customFormat="1" ht="20.25" customHeight="1">
      <c r="B99" s="170">
        <v>91</v>
      </c>
      <c r="C99" s="182" t="s">
        <v>170</v>
      </c>
      <c r="D99" s="172"/>
      <c r="E99" s="173"/>
      <c r="F99" s="283">
        <v>2.4267952886157995</v>
      </c>
      <c r="G99" s="283">
        <v>0</v>
      </c>
      <c r="H99" s="283">
        <v>0.318038888532375</v>
      </c>
      <c r="I99" s="211">
        <v>10227</v>
      </c>
      <c r="J99" s="211">
        <v>10603</v>
      </c>
      <c r="K99" s="283">
        <v>0.35986553422611112</v>
      </c>
      <c r="L99" s="290">
        <v>0</v>
      </c>
      <c r="M99" s="291">
        <v>0</v>
      </c>
      <c r="N99" s="181"/>
    </row>
    <row r="100" spans="1:23" s="185" customFormat="1" ht="20.25" customHeight="1">
      <c r="A100" s="120"/>
      <c r="B100" s="186">
        <v>92</v>
      </c>
      <c r="C100" s="187" t="s">
        <v>276</v>
      </c>
      <c r="D100" s="188"/>
      <c r="E100" s="189"/>
      <c r="F100" s="282">
        <v>2.4087081518070081</v>
      </c>
      <c r="G100" s="282">
        <v>1.8759860576041094</v>
      </c>
      <c r="H100" s="282">
        <v>2.7701339203815813E-2</v>
      </c>
      <c r="I100" s="210">
        <v>6920</v>
      </c>
      <c r="J100" s="210">
        <v>10202</v>
      </c>
      <c r="K100" s="282">
        <v>0.63127461139863672</v>
      </c>
      <c r="L100" s="282">
        <v>5.5036606917445087E-2</v>
      </c>
      <c r="M100" s="286">
        <v>0</v>
      </c>
      <c r="N100" s="181"/>
      <c r="O100" s="120"/>
      <c r="P100" s="120"/>
      <c r="Q100" s="120"/>
      <c r="R100" s="120"/>
      <c r="S100" s="120"/>
      <c r="T100" s="120"/>
      <c r="U100" s="120"/>
      <c r="V100" s="120"/>
      <c r="W100" s="120"/>
    </row>
    <row r="101" spans="1:23" s="120" customFormat="1" ht="20.25" customHeight="1">
      <c r="B101" s="170">
        <v>93</v>
      </c>
      <c r="C101" s="171" t="s">
        <v>251</v>
      </c>
      <c r="D101" s="172"/>
      <c r="E101" s="173"/>
      <c r="F101" s="283">
        <v>2.2444066714378508</v>
      </c>
      <c r="G101" s="283">
        <v>1.3260944417013076</v>
      </c>
      <c r="H101" s="283">
        <v>4.3320849692304861E-2</v>
      </c>
      <c r="I101" s="211">
        <v>13196.521602999999</v>
      </c>
      <c r="J101" s="211">
        <v>18125.995814000002</v>
      </c>
      <c r="K101" s="283">
        <v>0.16289928818255081</v>
      </c>
      <c r="L101" s="283">
        <v>0.15137884470993518</v>
      </c>
      <c r="M101" s="287">
        <v>4.9012639591227624E-3</v>
      </c>
      <c r="N101" s="181"/>
    </row>
    <row r="102" spans="1:23" s="185" customFormat="1" ht="20.25" customHeight="1">
      <c r="A102" s="120"/>
      <c r="B102" s="186">
        <v>94</v>
      </c>
      <c r="C102" s="187" t="s">
        <v>215</v>
      </c>
      <c r="D102" s="188"/>
      <c r="E102" s="189"/>
      <c r="F102" s="282">
        <v>2.1645609426030532</v>
      </c>
      <c r="G102" s="282">
        <v>1.8986492214761046</v>
      </c>
      <c r="H102" s="282">
        <v>0.8190836293699385</v>
      </c>
      <c r="I102" s="210">
        <v>44098.379279000001</v>
      </c>
      <c r="J102" s="210">
        <v>61301.268808000001</v>
      </c>
      <c r="K102" s="282">
        <v>0.19856115267777827</v>
      </c>
      <c r="L102" s="282">
        <v>0.20909960024223415</v>
      </c>
      <c r="M102" s="286">
        <v>1.8354136170496142E-3</v>
      </c>
      <c r="N102" s="181"/>
      <c r="O102" s="120"/>
      <c r="P102" s="120"/>
      <c r="Q102" s="120"/>
      <c r="R102" s="120"/>
      <c r="S102" s="120"/>
      <c r="T102" s="120"/>
      <c r="U102" s="120"/>
      <c r="V102" s="120"/>
      <c r="W102" s="120"/>
    </row>
    <row r="103" spans="1:23" s="120" customFormat="1" ht="20.25" customHeight="1">
      <c r="B103" s="170">
        <v>95</v>
      </c>
      <c r="C103" s="171" t="s">
        <v>124</v>
      </c>
      <c r="D103" s="172"/>
      <c r="E103" s="173"/>
      <c r="F103" s="283">
        <v>1.9811743585756738</v>
      </c>
      <c r="G103" s="283">
        <v>0.18297210064603942</v>
      </c>
      <c r="H103" s="283">
        <v>4.3215962932307561E-2</v>
      </c>
      <c r="I103" s="211">
        <v>39788.335021999999</v>
      </c>
      <c r="J103" s="211">
        <v>52100.018448000003</v>
      </c>
      <c r="K103" s="283">
        <v>0.14133445924279375</v>
      </c>
      <c r="L103" s="283">
        <v>0.10181623830145056</v>
      </c>
      <c r="M103" s="287">
        <v>0</v>
      </c>
      <c r="N103" s="181"/>
    </row>
    <row r="104" spans="1:23" s="185" customFormat="1" ht="20.25" customHeight="1">
      <c r="A104" s="120"/>
      <c r="B104" s="186">
        <v>96</v>
      </c>
      <c r="C104" s="187" t="s">
        <v>150</v>
      </c>
      <c r="D104" s="188"/>
      <c r="E104" s="189"/>
      <c r="F104" s="282">
        <v>1.7020448800451808</v>
      </c>
      <c r="G104" s="282">
        <v>8.5090361445783136E-2</v>
      </c>
      <c r="H104" s="282">
        <v>0.1536144578313253</v>
      </c>
      <c r="I104" s="210">
        <v>15503</v>
      </c>
      <c r="J104" s="210">
        <v>17661</v>
      </c>
      <c r="K104" s="282">
        <v>0.41555836224550191</v>
      </c>
      <c r="L104" s="282">
        <v>1.6867897727272728E-2</v>
      </c>
      <c r="M104" s="286">
        <v>0</v>
      </c>
      <c r="N104" s="181"/>
      <c r="O104" s="120"/>
      <c r="P104" s="120"/>
      <c r="Q104" s="120"/>
      <c r="R104" s="120"/>
      <c r="S104" s="120"/>
      <c r="T104" s="120"/>
      <c r="U104" s="120"/>
      <c r="V104" s="120"/>
      <c r="W104" s="120"/>
    </row>
    <row r="105" spans="1:23" s="120" customFormat="1" ht="20.25" customHeight="1">
      <c r="B105" s="170">
        <v>97</v>
      </c>
      <c r="C105" s="171" t="s">
        <v>257</v>
      </c>
      <c r="D105" s="172">
        <v>0</v>
      </c>
      <c r="E105" s="173">
        <v>0</v>
      </c>
      <c r="F105" s="283">
        <v>1.6149064488223583</v>
      </c>
      <c r="G105" s="283">
        <v>0.13218648537141012</v>
      </c>
      <c r="H105" s="283">
        <v>0.16562326223832671</v>
      </c>
      <c r="I105" s="211">
        <v>16490</v>
      </c>
      <c r="J105" s="211">
        <v>55760</v>
      </c>
      <c r="K105" s="283">
        <v>0.5008211621356502</v>
      </c>
      <c r="L105" s="283">
        <v>2.8026905829596411E-3</v>
      </c>
      <c r="M105" s="287">
        <v>1.7937219730941704E-3</v>
      </c>
      <c r="N105" s="181"/>
    </row>
    <row r="106" spans="1:23" s="185" customFormat="1" ht="20.25" customHeight="1">
      <c r="A106" s="120"/>
      <c r="B106" s="186">
        <v>98</v>
      </c>
      <c r="C106" s="190" t="s">
        <v>133</v>
      </c>
      <c r="D106" s="188"/>
      <c r="E106" s="189"/>
      <c r="F106" s="282">
        <v>1.5495391743596982</v>
      </c>
      <c r="G106" s="282">
        <v>0.90380948842738784</v>
      </c>
      <c r="H106" s="282">
        <v>0.29161199242114649</v>
      </c>
      <c r="I106" s="210">
        <v>1202400</v>
      </c>
      <c r="J106" s="210">
        <v>1369286</v>
      </c>
      <c r="K106" s="282">
        <v>0.18681649697872393</v>
      </c>
      <c r="L106" s="288">
        <v>3.2949467795255566E-2</v>
      </c>
      <c r="M106" s="289">
        <v>3.9702685847834249E-2</v>
      </c>
      <c r="N106" s="181"/>
      <c r="O106" s="120"/>
      <c r="P106" s="120"/>
      <c r="Q106" s="120"/>
      <c r="R106" s="120"/>
      <c r="S106" s="120"/>
      <c r="T106" s="120"/>
      <c r="U106" s="120"/>
      <c r="V106" s="120"/>
      <c r="W106" s="120"/>
    </row>
    <row r="107" spans="1:23" s="120" customFormat="1" ht="20.25" customHeight="1">
      <c r="B107" s="170">
        <v>99</v>
      </c>
      <c r="C107" s="171" t="s">
        <v>115</v>
      </c>
      <c r="D107" s="172"/>
      <c r="E107" s="173"/>
      <c r="F107" s="283">
        <v>1.1142520721132547</v>
      </c>
      <c r="G107" s="283">
        <v>0.34365139033417647</v>
      </c>
      <c r="H107" s="283">
        <v>0.42855991271216809</v>
      </c>
      <c r="I107" s="211">
        <v>69997.454496999999</v>
      </c>
      <c r="J107" s="211">
        <v>78035.758721000006</v>
      </c>
      <c r="K107" s="283">
        <v>0.11677302504944931</v>
      </c>
      <c r="L107" s="283">
        <v>4.6147697429803493E-2</v>
      </c>
      <c r="M107" s="287">
        <v>1.1075845244021897E-2</v>
      </c>
      <c r="N107" s="181"/>
    </row>
    <row r="108" spans="1:23" s="185" customFormat="1" ht="20.25" customHeight="1">
      <c r="A108" s="120"/>
      <c r="B108" s="186">
        <v>100</v>
      </c>
      <c r="C108" s="187" t="s">
        <v>238</v>
      </c>
      <c r="D108" s="188"/>
      <c r="E108" s="189"/>
      <c r="F108" s="282">
        <v>1.0280832022404984</v>
      </c>
      <c r="G108" s="282">
        <v>1.5364852451486968</v>
      </c>
      <c r="H108" s="282">
        <v>0.35181995636697672</v>
      </c>
      <c r="I108" s="210">
        <v>81894.646783999997</v>
      </c>
      <c r="J108" s="210">
        <v>94256</v>
      </c>
      <c r="K108" s="282">
        <v>9.7326511234251498E-2</v>
      </c>
      <c r="L108" s="282">
        <v>0.18256658817200094</v>
      </c>
      <c r="M108" s="286">
        <v>4.7543096907034975E-2</v>
      </c>
      <c r="N108" s="181"/>
      <c r="O108" s="120"/>
      <c r="P108" s="120"/>
      <c r="Q108" s="120"/>
      <c r="R108" s="120"/>
      <c r="S108" s="120"/>
      <c r="T108" s="120"/>
      <c r="U108" s="120"/>
      <c r="V108" s="120"/>
      <c r="W108" s="120"/>
    </row>
    <row r="109" spans="1:23" s="120" customFormat="1" ht="20.25" customHeight="1">
      <c r="B109" s="170">
        <v>101</v>
      </c>
      <c r="C109" s="171" t="s">
        <v>301</v>
      </c>
      <c r="D109" s="172"/>
      <c r="E109" s="173"/>
      <c r="F109" s="283">
        <v>0.64413566189591454</v>
      </c>
      <c r="G109" s="283">
        <v>0</v>
      </c>
      <c r="H109" s="283">
        <v>0</v>
      </c>
      <c r="I109" s="211">
        <v>0</v>
      </c>
      <c r="J109" s="211">
        <v>130572</v>
      </c>
      <c r="K109" s="283">
        <v>0.64000874752954184</v>
      </c>
      <c r="L109" s="283">
        <v>0</v>
      </c>
      <c r="M109" s="287">
        <v>0</v>
      </c>
      <c r="N109" s="181"/>
    </row>
    <row r="110" spans="1:23" ht="24">
      <c r="B110" s="388" t="s">
        <v>265</v>
      </c>
      <c r="C110" s="389"/>
      <c r="D110" s="192">
        <v>2041720.9964330001</v>
      </c>
      <c r="E110" s="192">
        <v>1719886.520912</v>
      </c>
      <c r="F110" s="284">
        <v>6.7955972082228211</v>
      </c>
      <c r="G110" s="284">
        <v>2.1481028248547185</v>
      </c>
      <c r="H110" s="284">
        <v>0.93241938875820163</v>
      </c>
      <c r="I110" s="212">
        <f>SUM(I54:I109)</f>
        <v>3666807.6099420008</v>
      </c>
      <c r="J110" s="212">
        <f>SUM(J54:J109)</f>
        <v>4972778.8242819998</v>
      </c>
      <c r="K110" s="284">
        <v>0.91705587415971856</v>
      </c>
      <c r="L110" s="284">
        <v>0.10233513918922031</v>
      </c>
      <c r="M110" s="292">
        <v>0.10429965984610035</v>
      </c>
      <c r="N110" s="181"/>
    </row>
    <row r="111" spans="1:23" s="185" customFormat="1" ht="20.25" customHeight="1">
      <c r="A111" s="120"/>
      <c r="B111" s="186">
        <v>102</v>
      </c>
      <c r="C111" s="187" t="s">
        <v>290</v>
      </c>
      <c r="D111" s="188"/>
      <c r="E111" s="189"/>
      <c r="F111" s="282">
        <v>0.52558849000903474</v>
      </c>
      <c r="G111" s="282">
        <v>0.92833572557905697</v>
      </c>
      <c r="H111" s="282">
        <v>4.6381394399959197E-2</v>
      </c>
      <c r="I111" s="210">
        <v>59179</v>
      </c>
      <c r="J111" s="210">
        <v>128860</v>
      </c>
      <c r="K111" s="282">
        <v>0.40618076741952386</v>
      </c>
      <c r="L111" s="282">
        <v>0</v>
      </c>
      <c r="M111" s="286">
        <v>4.6319634437394494E-2</v>
      </c>
      <c r="N111" s="181"/>
      <c r="O111" s="120"/>
      <c r="P111" s="120"/>
      <c r="Q111" s="120"/>
      <c r="R111" s="120"/>
      <c r="S111" s="120"/>
      <c r="T111" s="120"/>
      <c r="U111" s="120"/>
      <c r="V111" s="120"/>
      <c r="W111" s="120"/>
    </row>
    <row r="112" spans="1:23" s="185" customFormat="1" ht="20.25" customHeight="1">
      <c r="A112" s="120"/>
      <c r="B112" s="186">
        <v>103</v>
      </c>
      <c r="C112" s="187" t="s">
        <v>304</v>
      </c>
      <c r="D112" s="188"/>
      <c r="E112" s="189"/>
      <c r="F112" s="282">
        <v>0.41535481946074393</v>
      </c>
      <c r="G112" s="282">
        <v>0.98976771252606566</v>
      </c>
      <c r="H112" s="282">
        <v>0</v>
      </c>
      <c r="I112" s="210">
        <v>0</v>
      </c>
      <c r="J112" s="210">
        <v>75869</v>
      </c>
      <c r="K112" s="282">
        <v>0.41427799000222498</v>
      </c>
      <c r="L112" s="282">
        <v>0</v>
      </c>
      <c r="M112" s="286">
        <v>0</v>
      </c>
      <c r="N112" s="181"/>
      <c r="O112" s="120"/>
      <c r="P112" s="120"/>
      <c r="Q112" s="120"/>
      <c r="R112" s="120"/>
      <c r="S112" s="120"/>
      <c r="T112" s="120"/>
      <c r="U112" s="120"/>
      <c r="V112" s="120"/>
      <c r="W112" s="120"/>
    </row>
    <row r="113" spans="1:23" ht="24">
      <c r="B113" s="388" t="s">
        <v>371</v>
      </c>
      <c r="C113" s="389"/>
      <c r="D113" s="192">
        <v>2041720.9964330001</v>
      </c>
      <c r="E113" s="192">
        <v>1719886.520912</v>
      </c>
      <c r="F113" s="284">
        <v>3.8143668788980054E-2</v>
      </c>
      <c r="G113" s="284">
        <v>7.2786212958314278E-2</v>
      </c>
      <c r="H113" s="284">
        <v>2.5913104199497368E-3</v>
      </c>
      <c r="I113" s="212">
        <f>SUM(I111:I112)</f>
        <v>59179</v>
      </c>
      <c r="J113" s="212">
        <f>SUM(J111:J112)</f>
        <v>204729</v>
      </c>
      <c r="K113" s="284">
        <v>3.1449645228718501E-2</v>
      </c>
      <c r="L113" s="284">
        <v>0</v>
      </c>
      <c r="M113" s="292">
        <v>2.5878599149228815E-3</v>
      </c>
      <c r="N113" s="181"/>
    </row>
    <row r="114" spans="1:23" ht="24">
      <c r="B114" s="384" t="s">
        <v>266</v>
      </c>
      <c r="C114" s="385"/>
      <c r="D114" s="192">
        <v>3402180.0879100002</v>
      </c>
      <c r="E114" s="192">
        <v>2953353.7998099998</v>
      </c>
      <c r="F114" s="284">
        <v>0.3044344120203436</v>
      </c>
      <c r="G114" s="284">
        <v>1.0357306093839949</v>
      </c>
      <c r="H114" s="284">
        <v>0.79497404434812324</v>
      </c>
      <c r="I114" s="212">
        <f>I113+I110+I53+I51+I43+I33</f>
        <v>6717689.8293900006</v>
      </c>
      <c r="J114" s="212">
        <f>J113+J110+J53+J51+J43+J33</f>
        <v>9023828.6869050004</v>
      </c>
      <c r="K114" s="284">
        <v>6.1252108822154129E-2</v>
      </c>
      <c r="L114" s="284">
        <v>5.9144705999436865E-2</v>
      </c>
      <c r="M114" s="292">
        <v>5.2637919355429316E-2</v>
      </c>
      <c r="N114" s="181"/>
    </row>
    <row r="115" spans="1:23" ht="24.75" thickBot="1">
      <c r="B115" s="386" t="s">
        <v>404</v>
      </c>
      <c r="C115" s="387"/>
      <c r="D115" s="193"/>
      <c r="E115" s="193"/>
      <c r="F115" s="285">
        <v>0.2</v>
      </c>
      <c r="G115" s="285" t="s">
        <v>68</v>
      </c>
      <c r="H115" s="285" t="s">
        <v>68</v>
      </c>
      <c r="I115" s="213"/>
      <c r="J115" s="213"/>
      <c r="K115" s="285">
        <v>0.04</v>
      </c>
      <c r="L115" s="293" t="s">
        <v>68</v>
      </c>
      <c r="M115" s="294" t="s">
        <v>68</v>
      </c>
      <c r="N115" s="181"/>
    </row>
    <row r="116" spans="1:23" s="121" customFormat="1" ht="6.75" customHeight="1">
      <c r="A116" s="120"/>
      <c r="B116" s="174"/>
      <c r="C116" s="174"/>
      <c r="D116" s="175"/>
      <c r="E116" s="175"/>
      <c r="F116" s="176"/>
      <c r="G116" s="176"/>
      <c r="H116" s="176"/>
      <c r="I116" s="214"/>
      <c r="J116" s="214"/>
      <c r="K116" s="176"/>
      <c r="L116" s="177"/>
      <c r="M116" s="177"/>
      <c r="N116" s="184"/>
      <c r="O116" s="120"/>
      <c r="P116" s="120"/>
      <c r="Q116" s="120"/>
      <c r="R116" s="120"/>
      <c r="S116" s="120"/>
      <c r="T116" s="120"/>
      <c r="U116" s="120"/>
      <c r="V116" s="120"/>
      <c r="W116" s="120"/>
    </row>
    <row r="117" spans="1:23" s="178" customFormat="1" ht="41.25" customHeight="1">
      <c r="A117" s="194"/>
      <c r="B117" s="205" t="s">
        <v>405</v>
      </c>
      <c r="C117" s="378" t="s">
        <v>406</v>
      </c>
      <c r="D117" s="378"/>
      <c r="E117" s="378"/>
      <c r="F117" s="378"/>
      <c r="G117" s="378"/>
      <c r="H117" s="378"/>
      <c r="I117" s="378"/>
      <c r="J117" s="378"/>
      <c r="K117" s="378"/>
      <c r="L117" s="378"/>
      <c r="M117" s="378"/>
      <c r="N117" s="195"/>
      <c r="O117" s="194"/>
      <c r="P117" s="194"/>
      <c r="Q117" s="194"/>
      <c r="R117" s="194"/>
      <c r="S117" s="194"/>
      <c r="T117" s="194"/>
      <c r="U117" s="194"/>
      <c r="V117" s="194"/>
      <c r="W117" s="194"/>
    </row>
    <row r="118" spans="1:23" s="178" customFormat="1" ht="27" customHeight="1">
      <c r="A118" s="194"/>
      <c r="B118" s="379" t="s">
        <v>407</v>
      </c>
      <c r="C118" s="380" t="s">
        <v>408</v>
      </c>
      <c r="D118" s="380"/>
      <c r="E118" s="380"/>
      <c r="F118" s="380"/>
      <c r="G118" s="380"/>
      <c r="H118" s="380"/>
      <c r="I118" s="380"/>
      <c r="J118" s="380"/>
      <c r="K118" s="380"/>
      <c r="L118" s="380"/>
      <c r="M118" s="380"/>
      <c r="N118" s="195"/>
      <c r="O118" s="194"/>
      <c r="P118" s="194"/>
      <c r="Q118" s="194"/>
      <c r="R118" s="194"/>
      <c r="S118" s="194"/>
      <c r="T118" s="194"/>
      <c r="U118" s="194"/>
      <c r="V118" s="194"/>
      <c r="W118" s="194"/>
    </row>
    <row r="119" spans="1:23" s="204" customFormat="1" ht="20.25" customHeight="1">
      <c r="A119" s="202"/>
      <c r="B119" s="379"/>
      <c r="C119" s="380"/>
      <c r="D119" s="380"/>
      <c r="E119" s="380"/>
      <c r="F119" s="380"/>
      <c r="G119" s="380"/>
      <c r="H119" s="380"/>
      <c r="I119" s="380"/>
      <c r="J119" s="380"/>
      <c r="K119" s="380"/>
      <c r="L119" s="380"/>
      <c r="M119" s="380"/>
      <c r="N119" s="203"/>
      <c r="O119" s="202"/>
      <c r="P119" s="202"/>
      <c r="Q119" s="202"/>
      <c r="R119" s="202"/>
      <c r="S119" s="202"/>
      <c r="T119" s="202"/>
      <c r="U119" s="202"/>
      <c r="V119" s="202"/>
      <c r="W119" s="202"/>
    </row>
    <row r="120" spans="1:23" s="178" customFormat="1" ht="19.5" customHeight="1">
      <c r="A120" s="194"/>
      <c r="B120" s="376" t="s">
        <v>414</v>
      </c>
      <c r="C120" s="376"/>
      <c r="D120" s="376"/>
      <c r="E120" s="376"/>
      <c r="F120" s="376"/>
      <c r="G120" s="376"/>
      <c r="H120" s="206"/>
      <c r="I120" s="215"/>
      <c r="J120" s="215"/>
      <c r="K120" s="207"/>
      <c r="L120" s="207"/>
      <c r="M120" s="207"/>
      <c r="N120" s="195"/>
      <c r="O120" s="194"/>
      <c r="P120" s="194"/>
      <c r="Q120" s="194"/>
      <c r="R120" s="194"/>
      <c r="S120" s="194"/>
      <c r="T120" s="194"/>
      <c r="U120" s="194"/>
      <c r="V120" s="194"/>
      <c r="W120" s="194"/>
    </row>
    <row r="121" spans="1:23" s="178" customFormat="1" ht="23.25" customHeight="1">
      <c r="A121" s="194"/>
      <c r="B121" s="376" t="s">
        <v>415</v>
      </c>
      <c r="C121" s="376"/>
      <c r="D121" s="376"/>
      <c r="E121" s="376"/>
      <c r="F121" s="376"/>
      <c r="G121" s="376"/>
      <c r="H121" s="376"/>
      <c r="I121" s="376"/>
      <c r="J121" s="376"/>
      <c r="K121" s="207"/>
      <c r="L121" s="207"/>
      <c r="M121" s="207"/>
      <c r="N121" s="195"/>
      <c r="O121" s="194"/>
      <c r="P121" s="194"/>
      <c r="Q121" s="194"/>
      <c r="R121" s="194"/>
      <c r="S121" s="194"/>
      <c r="T121" s="194"/>
      <c r="U121" s="194"/>
      <c r="V121" s="194"/>
      <c r="W121" s="194"/>
    </row>
    <row r="122" spans="1:23" ht="14.25" customHeight="1"/>
    <row r="123" spans="1:23" ht="14.25" customHeight="1"/>
    <row r="124" spans="1:23" ht="14.25" customHeight="1">
      <c r="C124" s="377"/>
      <c r="D124" s="377"/>
      <c r="E124" s="377"/>
      <c r="F124" s="377"/>
    </row>
    <row r="125" spans="1:23" ht="14.25" customHeight="1">
      <c r="C125" s="377"/>
      <c r="D125" s="377"/>
      <c r="E125" s="377"/>
      <c r="F125" s="377"/>
    </row>
    <row r="126" spans="1:23" ht="14.25" customHeight="1">
      <c r="C126" s="377"/>
      <c r="D126" s="377"/>
      <c r="E126" s="377"/>
      <c r="F126" s="377"/>
    </row>
    <row r="127" spans="1:23" ht="14.25" customHeight="1">
      <c r="C127" s="377"/>
      <c r="D127" s="377"/>
      <c r="E127" s="377"/>
      <c r="F127" s="377"/>
    </row>
  </sheetData>
  <sortState ref="B111:N112">
    <sortCondition descending="1" ref="F111:F112"/>
  </sortState>
  <mergeCells count="19">
    <mergeCell ref="B2:M2"/>
    <mergeCell ref="B114:C114"/>
    <mergeCell ref="B115:C115"/>
    <mergeCell ref="B110:C110"/>
    <mergeCell ref="B53:C53"/>
    <mergeCell ref="B51:C51"/>
    <mergeCell ref="B33:C33"/>
    <mergeCell ref="B43:C43"/>
    <mergeCell ref="B113:C113"/>
    <mergeCell ref="B3:B4"/>
    <mergeCell ref="C3:C4"/>
    <mergeCell ref="F3:H3"/>
    <mergeCell ref="I3:M3"/>
    <mergeCell ref="B120:G120"/>
    <mergeCell ref="C124:F127"/>
    <mergeCell ref="B121:J121"/>
    <mergeCell ref="C117:M117"/>
    <mergeCell ref="B118:B119"/>
    <mergeCell ref="C118:M119"/>
  </mergeCells>
  <pageMargins left="0" right="0" top="0" bottom="0" header="0" footer="0"/>
  <pageSetup paperSize="9"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پیوست1</vt:lpstr>
      <vt:lpstr>پیوست2</vt:lpstr>
      <vt:lpstr>پیوست3</vt:lpstr>
      <vt:lpstr>پیوست4</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2013-11-26T04:28:00Z</dcterms:modified>
</cp:coreProperties>
</file>