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bookViews>
  <sheets>
    <sheet name="پیوست1" sheetId="8" r:id="rId1"/>
    <sheet name="پیوست2" sheetId="4" r:id="rId2"/>
    <sheet name="پیوست3" sheetId="9" r:id="rId3"/>
    <sheet name="پیوست4" sheetId="10" r:id="rId4"/>
    <sheet name="Sheet1" sheetId="11" r:id="rId5"/>
    <sheet name="Sheet2" sheetId="12" r:id="rId6"/>
    <sheet name="Sheet3" sheetId="13" r:id="rId7"/>
  </sheets>
  <definedNames>
    <definedName name="_xlnm._FilterDatabase" localSheetId="1" hidden="1">پیوست2!#REF!</definedName>
    <definedName name="_Hlk310465175" localSheetId="4">Sheet1!$H$5</definedName>
    <definedName name="_Hlk310469968" localSheetId="4">Sheet1!$G$8</definedName>
    <definedName name="_Hlk310472910" localSheetId="4">Sheet1!$M$31</definedName>
    <definedName name="_Hlk364701697" localSheetId="5">Sheet2!$D$3</definedName>
    <definedName name="OLE_LINK29" localSheetId="4">Sheet1!#REF!</definedName>
    <definedName name="_xlnm.Print_Area" localSheetId="0">پیوست1!$D$2:$Y$31</definedName>
    <definedName name="_xlnm.Print_Area" localSheetId="1">پیوست2!$B$2:$J$123</definedName>
    <definedName name="_xlnm.Print_Area" localSheetId="2">پیوست3!$B$2:$Q$121</definedName>
    <definedName name="_xlnm.Print_Area" localSheetId="3">پیوست4!$B$2:$N$126</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F9" i="12"/>
  <c r="E9"/>
  <c r="G20" i="11"/>
  <c r="G21"/>
  <c r="G22"/>
  <c r="G23"/>
  <c r="G24"/>
  <c r="G19"/>
  <c r="G25" s="1"/>
  <c r="J25"/>
  <c r="I25" l="1"/>
  <c r="N12"/>
  <c r="O12" s="1"/>
  <c r="P12" s="1"/>
  <c r="M12"/>
  <c r="L9"/>
  <c r="L10"/>
  <c r="L11"/>
  <c r="L12"/>
  <c r="L13"/>
  <c r="L8"/>
  <c r="L14" s="1"/>
  <c r="K14"/>
  <c r="J14"/>
  <c r="I14"/>
  <c r="D54" i="9"/>
  <c r="E54"/>
  <c r="E33"/>
  <c r="D119"/>
  <c r="E119"/>
  <c r="H119"/>
  <c r="I119"/>
  <c r="L119"/>
  <c r="M119"/>
  <c r="O119"/>
  <c r="P119"/>
  <c r="E114"/>
  <c r="H114"/>
  <c r="I114"/>
  <c r="L114"/>
  <c r="M114"/>
  <c r="O114"/>
  <c r="P114"/>
  <c r="H54"/>
  <c r="I54"/>
  <c r="L54"/>
  <c r="M54"/>
  <c r="O54"/>
  <c r="P54"/>
  <c r="E44"/>
  <c r="H44"/>
  <c r="I44"/>
  <c r="L44"/>
  <c r="M44"/>
  <c r="O44"/>
  <c r="P44"/>
  <c r="N116"/>
  <c r="N118"/>
  <c r="N117"/>
  <c r="N115"/>
  <c r="Q116"/>
  <c r="Q118"/>
  <c r="Q117"/>
  <c r="Q115"/>
  <c r="Q119" s="1"/>
  <c r="Q113"/>
  <c r="Q112"/>
  <c r="Q111"/>
  <c r="Q110"/>
  <c r="Q109"/>
  <c r="Q108"/>
  <c r="Q107"/>
  <c r="Q106"/>
  <c r="Q105"/>
  <c r="Q104"/>
  <c r="Q103"/>
  <c r="Q100"/>
  <c r="Q102"/>
  <c r="Q101"/>
  <c r="Q98"/>
  <c r="Q97"/>
  <c r="Q95"/>
  <c r="Q99"/>
  <c r="Q94"/>
  <c r="Q93"/>
  <c r="Q96"/>
  <c r="Q91"/>
  <c r="Q90"/>
  <c r="Q89"/>
  <c r="Q92"/>
  <c r="Q86"/>
  <c r="Q88"/>
  <c r="Q85"/>
  <c r="Q87"/>
  <c r="Q82"/>
  <c r="Q83"/>
  <c r="Q84"/>
  <c r="Q79"/>
  <c r="Q80"/>
  <c r="Q81"/>
  <c r="Q77"/>
  <c r="Q78"/>
  <c r="Q76"/>
  <c r="Q75"/>
  <c r="Q73"/>
  <c r="Q71"/>
  <c r="Q72"/>
  <c r="Q69"/>
  <c r="Q70"/>
  <c r="Q68"/>
  <c r="Q67"/>
  <c r="Q66"/>
  <c r="Q65"/>
  <c r="Q64"/>
  <c r="Q74"/>
  <c r="Q63"/>
  <c r="Q61"/>
  <c r="Q62"/>
  <c r="Q59"/>
  <c r="Q60"/>
  <c r="Q58"/>
  <c r="Q57"/>
  <c r="Q56"/>
  <c r="Q55"/>
  <c r="N113"/>
  <c r="N112"/>
  <c r="N111"/>
  <c r="N110"/>
  <c r="N109"/>
  <c r="N108"/>
  <c r="N107"/>
  <c r="N106"/>
  <c r="N105"/>
  <c r="N104"/>
  <c r="N103"/>
  <c r="N100"/>
  <c r="N102"/>
  <c r="N101"/>
  <c r="N98"/>
  <c r="N97"/>
  <c r="N95"/>
  <c r="N99"/>
  <c r="N94"/>
  <c r="N93"/>
  <c r="N96"/>
  <c r="N91"/>
  <c r="N90"/>
  <c r="N89"/>
  <c r="N92"/>
  <c r="N86"/>
  <c r="N88"/>
  <c r="N85"/>
  <c r="N87"/>
  <c r="N82"/>
  <c r="N83"/>
  <c r="N84"/>
  <c r="N79"/>
  <c r="N80"/>
  <c r="N81"/>
  <c r="N77"/>
  <c r="N78"/>
  <c r="N76"/>
  <c r="N75"/>
  <c r="N73"/>
  <c r="N71"/>
  <c r="N72"/>
  <c r="N69"/>
  <c r="N70"/>
  <c r="N68"/>
  <c r="N67"/>
  <c r="N66"/>
  <c r="N65"/>
  <c r="N64"/>
  <c r="N74"/>
  <c r="N63"/>
  <c r="N61"/>
  <c r="N62"/>
  <c r="N59"/>
  <c r="N60"/>
  <c r="N58"/>
  <c r="N57"/>
  <c r="N56"/>
  <c r="N55"/>
  <c r="N53"/>
  <c r="N54" s="1"/>
  <c r="Q53"/>
  <c r="Q54" s="1"/>
  <c r="Q51"/>
  <c r="Q50"/>
  <c r="Q49"/>
  <c r="Q48"/>
  <c r="Q47"/>
  <c r="Q46"/>
  <c r="Q45"/>
  <c r="N51"/>
  <c r="N50"/>
  <c r="N49"/>
  <c r="N48"/>
  <c r="N47"/>
  <c r="N46"/>
  <c r="N45"/>
  <c r="Q43"/>
  <c r="Q42"/>
  <c r="Q41"/>
  <c r="Q40"/>
  <c r="Q39"/>
  <c r="Q38"/>
  <c r="Q37"/>
  <c r="Q36"/>
  <c r="Q35"/>
  <c r="Q34"/>
  <c r="N43"/>
  <c r="N42"/>
  <c r="N41"/>
  <c r="N40"/>
  <c r="N39"/>
  <c r="N38"/>
  <c r="N37"/>
  <c r="N36"/>
  <c r="N35"/>
  <c r="N34"/>
  <c r="N44" s="1"/>
  <c r="G116"/>
  <c r="F116"/>
  <c r="G118"/>
  <c r="F118"/>
  <c r="G117"/>
  <c r="F117"/>
  <c r="G115"/>
  <c r="G119" s="1"/>
  <c r="F115"/>
  <c r="F119" s="1"/>
  <c r="K116"/>
  <c r="J116"/>
  <c r="K118"/>
  <c r="J118"/>
  <c r="K117"/>
  <c r="J117"/>
  <c r="K115"/>
  <c r="K119" s="1"/>
  <c r="J115"/>
  <c r="J119" s="1"/>
  <c r="K113"/>
  <c r="J113"/>
  <c r="K112"/>
  <c r="J112"/>
  <c r="K111"/>
  <c r="J111"/>
  <c r="K110"/>
  <c r="J110"/>
  <c r="K109"/>
  <c r="J109"/>
  <c r="K108"/>
  <c r="J108"/>
  <c r="K107"/>
  <c r="J107"/>
  <c r="K106"/>
  <c r="J106"/>
  <c r="K105"/>
  <c r="J105"/>
  <c r="K104"/>
  <c r="J104"/>
  <c r="K103"/>
  <c r="J103"/>
  <c r="K100"/>
  <c r="J100"/>
  <c r="K102"/>
  <c r="J102"/>
  <c r="K101"/>
  <c r="J101"/>
  <c r="K98"/>
  <c r="J98"/>
  <c r="K97"/>
  <c r="J97"/>
  <c r="K95"/>
  <c r="J95"/>
  <c r="K99"/>
  <c r="J99"/>
  <c r="K94"/>
  <c r="J94"/>
  <c r="K93"/>
  <c r="J93"/>
  <c r="K96"/>
  <c r="J96"/>
  <c r="K91"/>
  <c r="J91"/>
  <c r="K90"/>
  <c r="J90"/>
  <c r="K89"/>
  <c r="J89"/>
  <c r="K92"/>
  <c r="J92"/>
  <c r="K86"/>
  <c r="J86"/>
  <c r="K88"/>
  <c r="J88"/>
  <c r="K85"/>
  <c r="J85"/>
  <c r="K87"/>
  <c r="J87"/>
  <c r="K82"/>
  <c r="J82"/>
  <c r="K83"/>
  <c r="J83"/>
  <c r="K84"/>
  <c r="J84"/>
  <c r="K79"/>
  <c r="J79"/>
  <c r="K80"/>
  <c r="J80"/>
  <c r="K81"/>
  <c r="J81"/>
  <c r="K77"/>
  <c r="J77"/>
  <c r="K78"/>
  <c r="J78"/>
  <c r="K76"/>
  <c r="J76"/>
  <c r="K75"/>
  <c r="J75"/>
  <c r="K73"/>
  <c r="J73"/>
  <c r="K71"/>
  <c r="J71"/>
  <c r="K72"/>
  <c r="J72"/>
  <c r="K69"/>
  <c r="J69"/>
  <c r="K70"/>
  <c r="J70"/>
  <c r="K68"/>
  <c r="J68"/>
  <c r="K67"/>
  <c r="J67"/>
  <c r="K66"/>
  <c r="J66"/>
  <c r="K65"/>
  <c r="J65"/>
  <c r="K64"/>
  <c r="J64"/>
  <c r="K74"/>
  <c r="J74"/>
  <c r="K63"/>
  <c r="J63"/>
  <c r="K61"/>
  <c r="J61"/>
  <c r="K62"/>
  <c r="J62"/>
  <c r="K59"/>
  <c r="J59"/>
  <c r="K60"/>
  <c r="J60"/>
  <c r="K58"/>
  <c r="J58"/>
  <c r="K57"/>
  <c r="J57"/>
  <c r="K56"/>
  <c r="J56"/>
  <c r="K55"/>
  <c r="K114" s="1"/>
  <c r="J55"/>
  <c r="J114" s="1"/>
  <c r="G113"/>
  <c r="F113"/>
  <c r="G112"/>
  <c r="F112"/>
  <c r="G111"/>
  <c r="F111"/>
  <c r="G110"/>
  <c r="F110"/>
  <c r="G109"/>
  <c r="F109"/>
  <c r="G108"/>
  <c r="F108"/>
  <c r="G107"/>
  <c r="F107"/>
  <c r="G106"/>
  <c r="F106"/>
  <c r="G105"/>
  <c r="F105"/>
  <c r="G104"/>
  <c r="F104"/>
  <c r="G103"/>
  <c r="F103"/>
  <c r="G100"/>
  <c r="F100"/>
  <c r="G102"/>
  <c r="F102"/>
  <c r="G101"/>
  <c r="F101"/>
  <c r="G98"/>
  <c r="F98"/>
  <c r="G97"/>
  <c r="F97"/>
  <c r="G95"/>
  <c r="F95"/>
  <c r="G99"/>
  <c r="F99"/>
  <c r="G94"/>
  <c r="F94"/>
  <c r="G93"/>
  <c r="F93"/>
  <c r="G96"/>
  <c r="F96"/>
  <c r="G91"/>
  <c r="F91"/>
  <c r="G90"/>
  <c r="F90"/>
  <c r="G89"/>
  <c r="F89"/>
  <c r="G92"/>
  <c r="F92"/>
  <c r="G86"/>
  <c r="F86"/>
  <c r="G88"/>
  <c r="F88"/>
  <c r="G85"/>
  <c r="F85"/>
  <c r="G87"/>
  <c r="F87"/>
  <c r="G82"/>
  <c r="F82"/>
  <c r="G83"/>
  <c r="F83"/>
  <c r="G84"/>
  <c r="F84"/>
  <c r="G79"/>
  <c r="F79"/>
  <c r="G80"/>
  <c r="F80"/>
  <c r="G81"/>
  <c r="F81"/>
  <c r="G77"/>
  <c r="F77"/>
  <c r="G78"/>
  <c r="F78"/>
  <c r="G76"/>
  <c r="F76"/>
  <c r="G75"/>
  <c r="F75"/>
  <c r="G73"/>
  <c r="F73"/>
  <c r="G71"/>
  <c r="F71"/>
  <c r="G72"/>
  <c r="F72"/>
  <c r="G69"/>
  <c r="F69"/>
  <c r="G70"/>
  <c r="F70"/>
  <c r="G68"/>
  <c r="F68"/>
  <c r="G67"/>
  <c r="F67"/>
  <c r="G66"/>
  <c r="F66"/>
  <c r="G65"/>
  <c r="F65"/>
  <c r="G64"/>
  <c r="F64"/>
  <c r="G74"/>
  <c r="F74"/>
  <c r="G63"/>
  <c r="F63"/>
  <c r="G61"/>
  <c r="F61"/>
  <c r="G62"/>
  <c r="F62"/>
  <c r="G59"/>
  <c r="F59"/>
  <c r="G60"/>
  <c r="F60"/>
  <c r="G58"/>
  <c r="F58"/>
  <c r="G57"/>
  <c r="F57"/>
  <c r="G56"/>
  <c r="F56"/>
  <c r="G55"/>
  <c r="G114" s="1"/>
  <c r="F55"/>
  <c r="F114" s="1"/>
  <c r="K53"/>
  <c r="K54" s="1"/>
  <c r="J53"/>
  <c r="J54" s="1"/>
  <c r="G53"/>
  <c r="G54" s="1"/>
  <c r="F53"/>
  <c r="F54" s="1"/>
  <c r="K51"/>
  <c r="J51"/>
  <c r="K50"/>
  <c r="J50"/>
  <c r="K49"/>
  <c r="J49"/>
  <c r="K48"/>
  <c r="J48"/>
  <c r="K47"/>
  <c r="J47"/>
  <c r="K46"/>
  <c r="J46"/>
  <c r="K45"/>
  <c r="J45"/>
  <c r="G51"/>
  <c r="F51"/>
  <c r="G50"/>
  <c r="F50"/>
  <c r="G49"/>
  <c r="F49"/>
  <c r="G48"/>
  <c r="F48"/>
  <c r="G47"/>
  <c r="F47"/>
  <c r="G46"/>
  <c r="F46"/>
  <c r="G45"/>
  <c r="F45"/>
  <c r="G43"/>
  <c r="F43"/>
  <c r="G42"/>
  <c r="F42"/>
  <c r="G41"/>
  <c r="F41"/>
  <c r="G40"/>
  <c r="F40"/>
  <c r="G39"/>
  <c r="F39"/>
  <c r="G38"/>
  <c r="F38"/>
  <c r="G37"/>
  <c r="F37"/>
  <c r="G36"/>
  <c r="F36"/>
  <c r="G35"/>
  <c r="F35"/>
  <c r="K43"/>
  <c r="J43"/>
  <c r="K42"/>
  <c r="J42"/>
  <c r="K41"/>
  <c r="J41"/>
  <c r="K40"/>
  <c r="J40"/>
  <c r="K39"/>
  <c r="J39"/>
  <c r="K38"/>
  <c r="J38"/>
  <c r="K37"/>
  <c r="J37"/>
  <c r="K36"/>
  <c r="J36"/>
  <c r="K35"/>
  <c r="J35"/>
  <c r="K34"/>
  <c r="K44" s="1"/>
  <c r="J34"/>
  <c r="J44" s="1"/>
  <c r="G34"/>
  <c r="G44" s="1"/>
  <c r="F34"/>
  <c r="F44" s="1"/>
  <c r="H33"/>
  <c r="I33"/>
  <c r="L33"/>
  <c r="M33"/>
  <c r="O33"/>
  <c r="P33"/>
  <c r="G32"/>
  <c r="F32"/>
  <c r="G27"/>
  <c r="F27"/>
  <c r="G31"/>
  <c r="F31"/>
  <c r="G21"/>
  <c r="F21"/>
  <c r="G28"/>
  <c r="F28"/>
  <c r="G20"/>
  <c r="F20"/>
  <c r="G22"/>
  <c r="F22"/>
  <c r="G16"/>
  <c r="F16"/>
  <c r="G19"/>
  <c r="F19"/>
  <c r="G26"/>
  <c r="F26"/>
  <c r="G15"/>
  <c r="F15"/>
  <c r="G24"/>
  <c r="F24"/>
  <c r="G17"/>
  <c r="F17"/>
  <c r="G30"/>
  <c r="F30"/>
  <c r="G25"/>
  <c r="F25"/>
  <c r="G18"/>
  <c r="F18"/>
  <c r="G11"/>
  <c r="F11"/>
  <c r="G10"/>
  <c r="F10"/>
  <c r="G23"/>
  <c r="F23"/>
  <c r="G12"/>
  <c r="F12"/>
  <c r="G9"/>
  <c r="F9"/>
  <c r="G13"/>
  <c r="F13"/>
  <c r="G8"/>
  <c r="F8"/>
  <c r="G29"/>
  <c r="F29"/>
  <c r="G14"/>
  <c r="F14"/>
  <c r="G7"/>
  <c r="F7"/>
  <c r="K32"/>
  <c r="J32"/>
  <c r="K27"/>
  <c r="J27"/>
  <c r="K31"/>
  <c r="J31"/>
  <c r="K21"/>
  <c r="J21"/>
  <c r="K28"/>
  <c r="J28"/>
  <c r="K20"/>
  <c r="J20"/>
  <c r="K22"/>
  <c r="J22"/>
  <c r="K16"/>
  <c r="J16"/>
  <c r="K19"/>
  <c r="J19"/>
  <c r="K26"/>
  <c r="J26"/>
  <c r="K15"/>
  <c r="J15"/>
  <c r="K24"/>
  <c r="J24"/>
  <c r="K17"/>
  <c r="J17"/>
  <c r="K30"/>
  <c r="J30"/>
  <c r="K25"/>
  <c r="J25"/>
  <c r="K18"/>
  <c r="J18"/>
  <c r="K11"/>
  <c r="J11"/>
  <c r="K10"/>
  <c r="J10"/>
  <c r="K23"/>
  <c r="J23"/>
  <c r="K12"/>
  <c r="J12"/>
  <c r="K9"/>
  <c r="J9"/>
  <c r="K13"/>
  <c r="J13"/>
  <c r="K8"/>
  <c r="J8"/>
  <c r="K29"/>
  <c r="J29"/>
  <c r="K14"/>
  <c r="J14"/>
  <c r="K7"/>
  <c r="J7"/>
  <c r="N32"/>
  <c r="N27"/>
  <c r="N31"/>
  <c r="N21"/>
  <c r="N28"/>
  <c r="N20"/>
  <c r="N22"/>
  <c r="N16"/>
  <c r="N19"/>
  <c r="N26"/>
  <c r="N15"/>
  <c r="N24"/>
  <c r="N17"/>
  <c r="N30"/>
  <c r="N25"/>
  <c r="N18"/>
  <c r="N11"/>
  <c r="N10"/>
  <c r="N23"/>
  <c r="N12"/>
  <c r="N9"/>
  <c r="N13"/>
  <c r="N8"/>
  <c r="N29"/>
  <c r="N14"/>
  <c r="N7"/>
  <c r="Q32"/>
  <c r="Q27"/>
  <c r="Q31"/>
  <c r="Q21"/>
  <c r="Q28"/>
  <c r="Q20"/>
  <c r="Q22"/>
  <c r="Q16"/>
  <c r="Q19"/>
  <c r="Q26"/>
  <c r="Q15"/>
  <c r="Q24"/>
  <c r="Q17"/>
  <c r="Q30"/>
  <c r="Q25"/>
  <c r="Q18"/>
  <c r="Q11"/>
  <c r="Q10"/>
  <c r="Q23"/>
  <c r="Q12"/>
  <c r="Q9"/>
  <c r="Q13"/>
  <c r="Q8"/>
  <c r="Q29"/>
  <c r="Q14"/>
  <c r="Q7"/>
  <c r="Q6"/>
  <c r="K6"/>
  <c r="K33" s="1"/>
  <c r="J6"/>
  <c r="J33" s="1"/>
  <c r="N6"/>
  <c r="N33" s="1"/>
  <c r="N119" l="1"/>
  <c r="Q114"/>
  <c r="Q44"/>
  <c r="N114"/>
  <c r="Q33"/>
  <c r="F6"/>
  <c r="F33" s="1"/>
  <c r="G6"/>
  <c r="G33" s="1"/>
  <c r="D33"/>
  <c r="Q117" i="8"/>
  <c r="S112"/>
  <c r="R112"/>
  <c r="D120" i="4"/>
  <c r="D115"/>
  <c r="D55"/>
  <c r="D53"/>
  <c r="D45"/>
  <c r="O47" l="1"/>
  <c r="O49"/>
  <c r="O51"/>
  <c r="O46"/>
  <c r="O48"/>
  <c r="O50"/>
  <c r="O52"/>
  <c r="L36"/>
  <c r="N36"/>
  <c r="K37"/>
  <c r="M37"/>
  <c r="O37"/>
  <c r="L38"/>
  <c r="N38"/>
  <c r="K39"/>
  <c r="M39"/>
  <c r="O39"/>
  <c r="L40"/>
  <c r="N40"/>
  <c r="K41"/>
  <c r="M41"/>
  <c r="O41"/>
  <c r="L42"/>
  <c r="N42"/>
  <c r="K43"/>
  <c r="M43"/>
  <c r="O43"/>
  <c r="L44"/>
  <c r="N44"/>
  <c r="O35"/>
  <c r="K36"/>
  <c r="M36"/>
  <c r="O36"/>
  <c r="L37"/>
  <c r="N37"/>
  <c r="K38"/>
  <c r="M38"/>
  <c r="O38"/>
  <c r="L39"/>
  <c r="N39"/>
  <c r="K40"/>
  <c r="M40"/>
  <c r="O40"/>
  <c r="L41"/>
  <c r="N41"/>
  <c r="K42"/>
  <c r="M42"/>
  <c r="O42"/>
  <c r="L43"/>
  <c r="N43"/>
  <c r="K44"/>
  <c r="M44"/>
  <c r="O44"/>
  <c r="M54"/>
  <c r="M55" s="1"/>
  <c r="G55" s="1"/>
  <c r="K54"/>
  <c r="K55" s="1"/>
  <c r="E55" s="1"/>
  <c r="N54"/>
  <c r="N55" s="1"/>
  <c r="H55" s="1"/>
  <c r="L54"/>
  <c r="L55" s="1"/>
  <c r="F55" s="1"/>
  <c r="O54"/>
  <c r="O55" s="1"/>
  <c r="I55" s="1"/>
  <c r="K117"/>
  <c r="M117"/>
  <c r="O117"/>
  <c r="L118"/>
  <c r="N118"/>
  <c r="K119"/>
  <c r="M119"/>
  <c r="O119"/>
  <c r="L117"/>
  <c r="N117"/>
  <c r="K118"/>
  <c r="M118"/>
  <c r="O118"/>
  <c r="L119"/>
  <c r="N119"/>
  <c r="O116"/>
  <c r="O120" s="1"/>
  <c r="I120" s="1"/>
  <c r="D114" i="9"/>
  <c r="D52"/>
  <c r="E52"/>
  <c r="F52"/>
  <c r="G52"/>
  <c r="H52"/>
  <c r="I52"/>
  <c r="J52"/>
  <c r="K52"/>
  <c r="L52"/>
  <c r="M52"/>
  <c r="N52"/>
  <c r="O52"/>
  <c r="P52"/>
  <c r="Q52"/>
  <c r="D44"/>
  <c r="K57" i="4"/>
  <c r="L57"/>
  <c r="M57"/>
  <c r="N57"/>
  <c r="O57"/>
  <c r="K58"/>
  <c r="L58"/>
  <c r="M58"/>
  <c r="N58"/>
  <c r="O58"/>
  <c r="K59"/>
  <c r="L59"/>
  <c r="M59"/>
  <c r="N59"/>
  <c r="O59"/>
  <c r="K60"/>
  <c r="L60"/>
  <c r="M60"/>
  <c r="N60"/>
  <c r="O60"/>
  <c r="K61"/>
  <c r="L61"/>
  <c r="M61"/>
  <c r="N61"/>
  <c r="O61"/>
  <c r="K62"/>
  <c r="L62"/>
  <c r="M62"/>
  <c r="N62"/>
  <c r="O62"/>
  <c r="K63"/>
  <c r="L63"/>
  <c r="M63"/>
  <c r="N63"/>
  <c r="O63"/>
  <c r="K64"/>
  <c r="L64"/>
  <c r="M64"/>
  <c r="N64"/>
  <c r="O64"/>
  <c r="K65"/>
  <c r="L65"/>
  <c r="M65"/>
  <c r="N65"/>
  <c r="O65"/>
  <c r="K66"/>
  <c r="L66"/>
  <c r="M66"/>
  <c r="N66"/>
  <c r="O66"/>
  <c r="K67"/>
  <c r="L67"/>
  <c r="M67"/>
  <c r="N67"/>
  <c r="O67"/>
  <c r="K68"/>
  <c r="L68"/>
  <c r="M68"/>
  <c r="N68"/>
  <c r="O68"/>
  <c r="K69"/>
  <c r="L69"/>
  <c r="M69"/>
  <c r="N69"/>
  <c r="O69"/>
  <c r="K70"/>
  <c r="L70"/>
  <c r="M70"/>
  <c r="N70"/>
  <c r="O70"/>
  <c r="K71"/>
  <c r="L71"/>
  <c r="M71"/>
  <c r="N71"/>
  <c r="O71"/>
  <c r="K72"/>
  <c r="L72"/>
  <c r="M72"/>
  <c r="N72"/>
  <c r="O72"/>
  <c r="K73"/>
  <c r="L73"/>
  <c r="M73"/>
  <c r="N73"/>
  <c r="O73"/>
  <c r="K74"/>
  <c r="L74"/>
  <c r="M74"/>
  <c r="N74"/>
  <c r="O74"/>
  <c r="K75"/>
  <c r="L75"/>
  <c r="M75"/>
  <c r="N75"/>
  <c r="O75"/>
  <c r="K76"/>
  <c r="L76"/>
  <c r="M76"/>
  <c r="N76"/>
  <c r="O76"/>
  <c r="K77"/>
  <c r="L77"/>
  <c r="M77"/>
  <c r="N77"/>
  <c r="O77"/>
  <c r="K78"/>
  <c r="L78"/>
  <c r="M78"/>
  <c r="N78"/>
  <c r="O78"/>
  <c r="K79"/>
  <c r="L79"/>
  <c r="M79"/>
  <c r="N79"/>
  <c r="O79"/>
  <c r="K80"/>
  <c r="L80"/>
  <c r="M80"/>
  <c r="N80"/>
  <c r="O80"/>
  <c r="K81"/>
  <c r="L81"/>
  <c r="M81"/>
  <c r="N81"/>
  <c r="O81"/>
  <c r="K82"/>
  <c r="L82"/>
  <c r="M82"/>
  <c r="N82"/>
  <c r="O82"/>
  <c r="K83"/>
  <c r="L83"/>
  <c r="M83"/>
  <c r="N83"/>
  <c r="O83"/>
  <c r="K84"/>
  <c r="L84"/>
  <c r="M84"/>
  <c r="N84"/>
  <c r="O84"/>
  <c r="K85"/>
  <c r="L85"/>
  <c r="M85"/>
  <c r="N85"/>
  <c r="O85"/>
  <c r="K86"/>
  <c r="L86"/>
  <c r="M86"/>
  <c r="N86"/>
  <c r="O86"/>
  <c r="K87"/>
  <c r="L87"/>
  <c r="M87"/>
  <c r="N87"/>
  <c r="O87"/>
  <c r="K88"/>
  <c r="L88"/>
  <c r="M88"/>
  <c r="N88"/>
  <c r="O88"/>
  <c r="K89"/>
  <c r="L89"/>
  <c r="M89"/>
  <c r="N89"/>
  <c r="O89"/>
  <c r="K90"/>
  <c r="L90"/>
  <c r="M90"/>
  <c r="N90"/>
  <c r="O90"/>
  <c r="K91"/>
  <c r="L91"/>
  <c r="M91"/>
  <c r="N91"/>
  <c r="O91"/>
  <c r="K92"/>
  <c r="L92"/>
  <c r="M92"/>
  <c r="N92"/>
  <c r="O92"/>
  <c r="K93"/>
  <c r="L93"/>
  <c r="M93"/>
  <c r="N93"/>
  <c r="O93"/>
  <c r="K94"/>
  <c r="L94"/>
  <c r="M94"/>
  <c r="N94"/>
  <c r="O94"/>
  <c r="K95"/>
  <c r="L95"/>
  <c r="M95"/>
  <c r="N95"/>
  <c r="O95"/>
  <c r="K96"/>
  <c r="L96"/>
  <c r="M96"/>
  <c r="N96"/>
  <c r="O96"/>
  <c r="K97"/>
  <c r="L97"/>
  <c r="M97"/>
  <c r="N97"/>
  <c r="O97"/>
  <c r="K98"/>
  <c r="L98"/>
  <c r="M98"/>
  <c r="N98"/>
  <c r="O98"/>
  <c r="K99"/>
  <c r="L99"/>
  <c r="M99"/>
  <c r="N99"/>
  <c r="O99"/>
  <c r="K100"/>
  <c r="L100"/>
  <c r="M100"/>
  <c r="N100"/>
  <c r="O100"/>
  <c r="K101"/>
  <c r="L101"/>
  <c r="M101"/>
  <c r="N101"/>
  <c r="O101"/>
  <c r="K102"/>
  <c r="L102"/>
  <c r="M102"/>
  <c r="N102"/>
  <c r="O102"/>
  <c r="K103"/>
  <c r="L103"/>
  <c r="M103"/>
  <c r="N103"/>
  <c r="O103"/>
  <c r="K104"/>
  <c r="L104"/>
  <c r="M104"/>
  <c r="N104"/>
  <c r="O104"/>
  <c r="K105"/>
  <c r="L105"/>
  <c r="M105"/>
  <c r="N105"/>
  <c r="O105"/>
  <c r="K106"/>
  <c r="L106"/>
  <c r="M106"/>
  <c r="N106"/>
  <c r="O106"/>
  <c r="K107"/>
  <c r="L107"/>
  <c r="M107"/>
  <c r="N107"/>
  <c r="O107"/>
  <c r="K108"/>
  <c r="L108"/>
  <c r="M108"/>
  <c r="N108"/>
  <c r="O108"/>
  <c r="K109"/>
  <c r="L109"/>
  <c r="M109"/>
  <c r="N109"/>
  <c r="O109"/>
  <c r="K110"/>
  <c r="L110"/>
  <c r="M110"/>
  <c r="N110"/>
  <c r="O110"/>
  <c r="K111"/>
  <c r="L111"/>
  <c r="M111"/>
  <c r="N111"/>
  <c r="O111"/>
  <c r="K112"/>
  <c r="L112"/>
  <c r="M112"/>
  <c r="N112"/>
  <c r="O112"/>
  <c r="K113"/>
  <c r="L113"/>
  <c r="M113"/>
  <c r="N113"/>
  <c r="O113"/>
  <c r="K114"/>
  <c r="L114"/>
  <c r="M114"/>
  <c r="N114"/>
  <c r="O114"/>
  <c r="L56"/>
  <c r="M56"/>
  <c r="N56"/>
  <c r="O56"/>
  <c r="K56"/>
  <c r="Q8"/>
  <c r="Q9"/>
  <c r="Q10"/>
  <c r="Q11"/>
  <c r="Q12"/>
  <c r="Q13"/>
  <c r="Q14"/>
  <c r="Q15"/>
  <c r="Q16"/>
  <c r="Q17"/>
  <c r="Q18"/>
  <c r="Q19"/>
  <c r="Q20"/>
  <c r="Q21"/>
  <c r="Q22"/>
  <c r="Q23"/>
  <c r="Q24"/>
  <c r="Q25"/>
  <c r="Q26"/>
  <c r="Q27"/>
  <c r="Q28"/>
  <c r="Q29"/>
  <c r="Q30"/>
  <c r="Q31"/>
  <c r="Q32"/>
  <c r="Q33"/>
  <c r="Q7"/>
  <c r="D34"/>
  <c r="L8" l="1"/>
  <c r="D121"/>
  <c r="Q120" i="9"/>
  <c r="O120"/>
  <c r="M120"/>
  <c r="K120"/>
  <c r="I120"/>
  <c r="G120"/>
  <c r="E120"/>
  <c r="D120"/>
  <c r="P120"/>
  <c r="N120"/>
  <c r="L120"/>
  <c r="J120"/>
  <c r="H120"/>
  <c r="F120"/>
  <c r="K7" i="4"/>
  <c r="N7"/>
  <c r="L7"/>
  <c r="N33"/>
  <c r="L33"/>
  <c r="O32"/>
  <c r="M32"/>
  <c r="K32"/>
  <c r="N31"/>
  <c r="L31"/>
  <c r="O30"/>
  <c r="M30"/>
  <c r="K30"/>
  <c r="N29"/>
  <c r="L29"/>
  <c r="O28"/>
  <c r="M28"/>
  <c r="K28"/>
  <c r="N27"/>
  <c r="L27"/>
  <c r="O26"/>
  <c r="M26"/>
  <c r="K26"/>
  <c r="N25"/>
  <c r="L25"/>
  <c r="O24"/>
  <c r="M24"/>
  <c r="K24"/>
  <c r="N23"/>
  <c r="L23"/>
  <c r="O22"/>
  <c r="M22"/>
  <c r="K22"/>
  <c r="N21"/>
  <c r="L21"/>
  <c r="O20"/>
  <c r="M20"/>
  <c r="K20"/>
  <c r="N19"/>
  <c r="L19"/>
  <c r="O18"/>
  <c r="M18"/>
  <c r="K18"/>
  <c r="N17"/>
  <c r="L17"/>
  <c r="O16"/>
  <c r="M16"/>
  <c r="K16"/>
  <c r="N15"/>
  <c r="L15"/>
  <c r="O14"/>
  <c r="M14"/>
  <c r="K14"/>
  <c r="N13"/>
  <c r="L13"/>
  <c r="O12"/>
  <c r="M12"/>
  <c r="K12"/>
  <c r="N11"/>
  <c r="L11"/>
  <c r="O10"/>
  <c r="M10"/>
  <c r="K10"/>
  <c r="N9"/>
  <c r="L9"/>
  <c r="O8"/>
  <c r="M8"/>
  <c r="K8"/>
  <c r="O7"/>
  <c r="M7"/>
  <c r="O33"/>
  <c r="M33"/>
  <c r="K33"/>
  <c r="N32"/>
  <c r="L32"/>
  <c r="O31"/>
  <c r="M31"/>
  <c r="K31"/>
  <c r="N30"/>
  <c r="L30"/>
  <c r="O29"/>
  <c r="M29"/>
  <c r="K29"/>
  <c r="N28"/>
  <c r="L28"/>
  <c r="O27"/>
  <c r="M27"/>
  <c r="K27"/>
  <c r="N26"/>
  <c r="L26"/>
  <c r="O25"/>
  <c r="M25"/>
  <c r="K25"/>
  <c r="N24"/>
  <c r="L24"/>
  <c r="O23"/>
  <c r="M23"/>
  <c r="K23"/>
  <c r="N22"/>
  <c r="L22"/>
  <c r="O21"/>
  <c r="M21"/>
  <c r="K21"/>
  <c r="N20"/>
  <c r="L20"/>
  <c r="O19"/>
  <c r="M19"/>
  <c r="K19"/>
  <c r="N18"/>
  <c r="L18"/>
  <c r="O17"/>
  <c r="M17"/>
  <c r="K17"/>
  <c r="N16"/>
  <c r="L16"/>
  <c r="O15"/>
  <c r="M15"/>
  <c r="K15"/>
  <c r="N14"/>
  <c r="L14"/>
  <c r="O13"/>
  <c r="M13"/>
  <c r="K13"/>
  <c r="N12"/>
  <c r="L12"/>
  <c r="O11"/>
  <c r="M11"/>
  <c r="K11"/>
  <c r="N10"/>
  <c r="L10"/>
  <c r="O9"/>
  <c r="M9"/>
  <c r="K9"/>
  <c r="N8"/>
  <c r="J117" i="8"/>
  <c r="I42"/>
  <c r="J42"/>
  <c r="M42"/>
  <c r="T50"/>
  <c r="R50"/>
  <c r="S50"/>
  <c r="Q50"/>
  <c r="P50"/>
  <c r="U50"/>
  <c r="M10" i="11" s="1"/>
  <c r="O10" s="1"/>
  <c r="P10" s="1"/>
  <c r="W50" i="8"/>
  <c r="N10" i="11" s="1"/>
  <c r="W42" i="8"/>
  <c r="N9" i="11" s="1"/>
  <c r="U42" i="8"/>
  <c r="M9" i="11" s="1"/>
  <c r="S42" i="8"/>
  <c r="T42"/>
  <c r="Q42"/>
  <c r="R42"/>
  <c r="P42"/>
  <c r="M50"/>
  <c r="J50"/>
  <c r="I50"/>
  <c r="T112"/>
  <c r="Q112"/>
  <c r="P112"/>
  <c r="M112"/>
  <c r="J112"/>
  <c r="I112"/>
  <c r="U112"/>
  <c r="M11" i="11" s="1"/>
  <c r="W112" i="8"/>
  <c r="N11" i="11" s="1"/>
  <c r="T117" i="8"/>
  <c r="P117"/>
  <c r="M117"/>
  <c r="Y116"/>
  <c r="Y115"/>
  <c r="Y114"/>
  <c r="Y113"/>
  <c r="Y111"/>
  <c r="Y110"/>
  <c r="Y109"/>
  <c r="Y108"/>
  <c r="Y107"/>
  <c r="Y106"/>
  <c r="Y105"/>
  <c r="Y104"/>
  <c r="Y103"/>
  <c r="Y102"/>
  <c r="Y101"/>
  <c r="Y100"/>
  <c r="Y99"/>
  <c r="Y98"/>
  <c r="Y97"/>
  <c r="Y96"/>
  <c r="Y95"/>
  <c r="Y94"/>
  <c r="Y93"/>
  <c r="Y92"/>
  <c r="Y91"/>
  <c r="Y90"/>
  <c r="Y89"/>
  <c r="Y88"/>
  <c r="Y87"/>
  <c r="Y86"/>
  <c r="Y85"/>
  <c r="Y84"/>
  <c r="Y83"/>
  <c r="Y82"/>
  <c r="Y81"/>
  <c r="Y80"/>
  <c r="Y79"/>
  <c r="Y78"/>
  <c r="Y77"/>
  <c r="Y76"/>
  <c r="Y75"/>
  <c r="Y74"/>
  <c r="Y73"/>
  <c r="Y72"/>
  <c r="Y71"/>
  <c r="Y70"/>
  <c r="Y69"/>
  <c r="Y68"/>
  <c r="Y67"/>
  <c r="Y66"/>
  <c r="Y65"/>
  <c r="Y64"/>
  <c r="Y63"/>
  <c r="Y62"/>
  <c r="Y61"/>
  <c r="Y60"/>
  <c r="Y59"/>
  <c r="Y58"/>
  <c r="Y57"/>
  <c r="Y56"/>
  <c r="Y55"/>
  <c r="Y54"/>
  <c r="Y53"/>
  <c r="Y112" s="1"/>
  <c r="Y51"/>
  <c r="Y49"/>
  <c r="Y48"/>
  <c r="Y47"/>
  <c r="Y46"/>
  <c r="Y45"/>
  <c r="Y44"/>
  <c r="Y43"/>
  <c r="Y50" s="1"/>
  <c r="Y41"/>
  <c r="Y40"/>
  <c r="Y39"/>
  <c r="Y38"/>
  <c r="Y37"/>
  <c r="Y36"/>
  <c r="Y35"/>
  <c r="Y34"/>
  <c r="Y33"/>
  <c r="Y32"/>
  <c r="Y42" s="1"/>
  <c r="Y30"/>
  <c r="Y29"/>
  <c r="Y28"/>
  <c r="Y27"/>
  <c r="Y26"/>
  <c r="Y25"/>
  <c r="Y24"/>
  <c r="Y23"/>
  <c r="Y22"/>
  <c r="Y21"/>
  <c r="Y20"/>
  <c r="Y19"/>
  <c r="Y18"/>
  <c r="Y17"/>
  <c r="Y16"/>
  <c r="Y15"/>
  <c r="Y14"/>
  <c r="Y13"/>
  <c r="Y12"/>
  <c r="Y11"/>
  <c r="Y10"/>
  <c r="Y9"/>
  <c r="Y8"/>
  <c r="Y7"/>
  <c r="Y6"/>
  <c r="Y5"/>
  <c r="Y4"/>
  <c r="W31"/>
  <c r="N8" i="11" s="1"/>
  <c r="U31" i="8"/>
  <c r="M8" i="11" s="1"/>
  <c r="T31" i="8"/>
  <c r="S31"/>
  <c r="R31"/>
  <c r="Q31"/>
  <c r="P31"/>
  <c r="M31"/>
  <c r="J31"/>
  <c r="J118" s="1"/>
  <c r="AB116" s="1"/>
  <c r="AC116" s="1"/>
  <c r="I31"/>
  <c r="I118" s="1"/>
  <c r="Y117"/>
  <c r="W117"/>
  <c r="U117"/>
  <c r="O9" i="11" l="1"/>
  <c r="P9" s="1"/>
  <c r="U118" i="8"/>
  <c r="M13" i="11"/>
  <c r="W118" i="8"/>
  <c r="N13" i="11"/>
  <c r="N14" s="1"/>
  <c r="O8"/>
  <c r="P8" s="1"/>
  <c r="M14"/>
  <c r="O11"/>
  <c r="P11" s="1"/>
  <c r="M118" i="8"/>
  <c r="O34" i="4"/>
  <c r="L34"/>
  <c r="K34"/>
  <c r="Y31" i="8"/>
  <c r="M34" i="4"/>
  <c r="N34"/>
  <c r="Z116" i="8"/>
  <c r="AA116" s="1"/>
  <c r="Z114"/>
  <c r="AA114" s="1"/>
  <c r="Z115"/>
  <c r="AA115" s="1"/>
  <c r="Y118"/>
  <c r="AB113"/>
  <c r="AC113" s="1"/>
  <c r="AB115"/>
  <c r="AC115" s="1"/>
  <c r="AB114"/>
  <c r="AC114" s="1"/>
  <c r="O14" i="11" l="1"/>
  <c r="O13"/>
  <c r="P13" s="1"/>
  <c r="P14" s="1"/>
  <c r="O115" i="4"/>
  <c r="I115" s="1"/>
  <c r="N47" l="1"/>
  <c r="N49"/>
  <c r="N51"/>
  <c r="N46"/>
  <c r="N48"/>
  <c r="N50"/>
  <c r="N52"/>
  <c r="M50"/>
  <c r="L49"/>
  <c r="K47"/>
  <c r="K51"/>
  <c r="M47"/>
  <c r="M49"/>
  <c r="M51"/>
  <c r="M46"/>
  <c r="L48"/>
  <c r="L50"/>
  <c r="L52"/>
  <c r="K48"/>
  <c r="K50"/>
  <c r="K52"/>
  <c r="M48"/>
  <c r="M52"/>
  <c r="L47"/>
  <c r="L51"/>
  <c r="L46"/>
  <c r="K49"/>
  <c r="K46"/>
  <c r="L35"/>
  <c r="K35"/>
  <c r="N35"/>
  <c r="M35"/>
  <c r="M45" s="1"/>
  <c r="G45" s="1"/>
  <c r="M116"/>
  <c r="M120" s="1"/>
  <c r="G120" s="1"/>
  <c r="K116"/>
  <c r="K120" s="1"/>
  <c r="E120" s="1"/>
  <c r="N116"/>
  <c r="N120" s="1"/>
  <c r="H120" s="1"/>
  <c r="L116"/>
  <c r="L120" s="1"/>
  <c r="F120" s="1"/>
  <c r="K115"/>
  <c r="E115" s="1"/>
  <c r="M115"/>
  <c r="G115" s="1"/>
  <c r="L115"/>
  <c r="F115" s="1"/>
  <c r="N115"/>
  <c r="H115" s="1"/>
  <c r="O45" l="1"/>
  <c r="I45" s="1"/>
  <c r="E34"/>
  <c r="N45"/>
  <c r="H45" s="1"/>
  <c r="K45"/>
  <c r="E45" s="1"/>
  <c r="K53"/>
  <c r="E53" s="1"/>
  <c r="O53"/>
  <c r="I53" s="1"/>
  <c r="L45"/>
  <c r="F45" s="1"/>
  <c r="L53"/>
  <c r="F53" s="1"/>
  <c r="M53"/>
  <c r="G53" s="1"/>
  <c r="N53"/>
  <c r="H53" s="1"/>
  <c r="F34"/>
  <c r="AB53" i="8"/>
  <c r="AC53" s="1"/>
  <c r="AB54"/>
  <c r="AC54" s="1"/>
  <c r="AB55"/>
  <c r="AC55" s="1"/>
  <c r="AB56"/>
  <c r="AC56" s="1"/>
  <c r="AB57"/>
  <c r="AC57" s="1"/>
  <c r="AB58"/>
  <c r="AC58" s="1"/>
  <c r="AB59"/>
  <c r="AC59" s="1"/>
  <c r="AB60"/>
  <c r="AC60" s="1"/>
  <c r="AB61"/>
  <c r="AC61" s="1"/>
  <c r="AB62"/>
  <c r="AC62" s="1"/>
  <c r="AB63"/>
  <c r="AC63" s="1"/>
  <c r="AB64"/>
  <c r="AC64" s="1"/>
  <c r="AB65"/>
  <c r="AC65" s="1"/>
  <c r="AB66"/>
  <c r="AC66" s="1"/>
  <c r="AB67"/>
  <c r="AC67" s="1"/>
  <c r="AB68"/>
  <c r="AC68" s="1"/>
  <c r="AB69"/>
  <c r="AC69" s="1"/>
  <c r="AB70"/>
  <c r="AC70" s="1"/>
  <c r="AB71"/>
  <c r="AC71" s="1"/>
  <c r="AB72"/>
  <c r="AC72" s="1"/>
  <c r="AB73"/>
  <c r="AC73" s="1"/>
  <c r="AB74"/>
  <c r="AC74" s="1"/>
  <c r="AB75"/>
  <c r="AC75" s="1"/>
  <c r="AB76"/>
  <c r="AC76" s="1"/>
  <c r="AB77"/>
  <c r="AC77" s="1"/>
  <c r="AB78"/>
  <c r="AC78" s="1"/>
  <c r="AB79"/>
  <c r="AC79" s="1"/>
  <c r="AB80"/>
  <c r="AC80" s="1"/>
  <c r="AB81"/>
  <c r="AC81" s="1"/>
  <c r="AB82"/>
  <c r="AC82" s="1"/>
  <c r="AB83"/>
  <c r="AC83" s="1"/>
  <c r="AB84"/>
  <c r="AC84" s="1"/>
  <c r="AB85"/>
  <c r="AC85" s="1"/>
  <c r="AB86"/>
  <c r="AC86" s="1"/>
  <c r="AB87"/>
  <c r="AC87" s="1"/>
  <c r="AB88"/>
  <c r="AC88" s="1"/>
  <c r="AB89"/>
  <c r="AC89" s="1"/>
  <c r="AB90"/>
  <c r="AC90" s="1"/>
  <c r="AB91"/>
  <c r="AC91" s="1"/>
  <c r="AB92"/>
  <c r="AC92" s="1"/>
  <c r="AB93"/>
  <c r="AC93" s="1"/>
  <c r="AB94"/>
  <c r="AC94" s="1"/>
  <c r="AB95"/>
  <c r="AC95" s="1"/>
  <c r="AB96"/>
  <c r="AC96" s="1"/>
  <c r="AB97"/>
  <c r="AC97" s="1"/>
  <c r="AB98"/>
  <c r="AC98" s="1"/>
  <c r="AB99"/>
  <c r="AC99" s="1"/>
  <c r="AB100"/>
  <c r="AC100" s="1"/>
  <c r="AB101"/>
  <c r="AC101" s="1"/>
  <c r="AB102"/>
  <c r="AC102" s="1"/>
  <c r="AB103"/>
  <c r="AC103" s="1"/>
  <c r="AB104"/>
  <c r="AC104" s="1"/>
  <c r="AB105"/>
  <c r="AC105" s="1"/>
  <c r="AB106"/>
  <c r="AC106" s="1"/>
  <c r="AB107"/>
  <c r="AC107" s="1"/>
  <c r="AB108"/>
  <c r="AC108" s="1"/>
  <c r="AB109"/>
  <c r="AC109" s="1"/>
  <c r="AB110"/>
  <c r="AC110" s="1"/>
  <c r="AB111"/>
  <c r="AC111" s="1"/>
  <c r="AB51"/>
  <c r="AC51" s="1"/>
  <c r="AB33"/>
  <c r="AC33" s="1"/>
  <c r="AB34"/>
  <c r="AC34" s="1"/>
  <c r="AB35"/>
  <c r="AC35" s="1"/>
  <c r="AB36"/>
  <c r="AC36" s="1"/>
  <c r="AB37"/>
  <c r="AC37" s="1"/>
  <c r="AB38"/>
  <c r="AC38" s="1"/>
  <c r="AB39"/>
  <c r="AC39" s="1"/>
  <c r="AB40"/>
  <c r="AC40" s="1"/>
  <c r="AB41"/>
  <c r="AC41" s="1"/>
  <c r="AB43"/>
  <c r="AC43" s="1"/>
  <c r="AB44"/>
  <c r="AC44" s="1"/>
  <c r="AB45"/>
  <c r="AC45" s="1"/>
  <c r="AB46"/>
  <c r="AC46" s="1"/>
  <c r="AB47"/>
  <c r="AC47" s="1"/>
  <c r="AB48"/>
  <c r="AC48" s="1"/>
  <c r="AB49"/>
  <c r="AC49" s="1"/>
  <c r="AB32"/>
  <c r="AC32" s="1"/>
  <c r="AB5"/>
  <c r="AC5" s="1"/>
  <c r="AB6"/>
  <c r="AC6" s="1"/>
  <c r="AB7"/>
  <c r="AC7" s="1"/>
  <c r="AB8"/>
  <c r="AC8" s="1"/>
  <c r="AB9"/>
  <c r="AC9" s="1"/>
  <c r="AB10"/>
  <c r="AC10" s="1"/>
  <c r="AB11"/>
  <c r="AC11" s="1"/>
  <c r="AB12"/>
  <c r="AC12" s="1"/>
  <c r="AB13"/>
  <c r="AC13" s="1"/>
  <c r="AB14"/>
  <c r="AC14" s="1"/>
  <c r="AB15"/>
  <c r="AC15" s="1"/>
  <c r="AB16"/>
  <c r="AC16" s="1"/>
  <c r="AB17"/>
  <c r="AC17" s="1"/>
  <c r="AB18"/>
  <c r="AC18" s="1"/>
  <c r="AB19"/>
  <c r="AC19" s="1"/>
  <c r="AB20"/>
  <c r="AC20" s="1"/>
  <c r="AB21"/>
  <c r="AC21" s="1"/>
  <c r="AB22"/>
  <c r="AC22" s="1"/>
  <c r="AB23"/>
  <c r="AC23" s="1"/>
  <c r="AB24"/>
  <c r="AC24" s="1"/>
  <c r="AB25"/>
  <c r="AC25" s="1"/>
  <c r="AB26"/>
  <c r="AC26" s="1"/>
  <c r="AB27"/>
  <c r="AC27" s="1"/>
  <c r="AB28"/>
  <c r="AC28" s="1"/>
  <c r="AB29"/>
  <c r="AC29" s="1"/>
  <c r="AB30"/>
  <c r="AC30" s="1"/>
  <c r="AB4"/>
  <c r="Z113"/>
  <c r="Z54"/>
  <c r="AA54" s="1"/>
  <c r="Z55"/>
  <c r="AA55" s="1"/>
  <c r="Z56"/>
  <c r="AA56" s="1"/>
  <c r="Z57"/>
  <c r="AA57" s="1"/>
  <c r="Z58"/>
  <c r="AA58" s="1"/>
  <c r="Z59"/>
  <c r="AA59" s="1"/>
  <c r="Z60"/>
  <c r="AA60" s="1"/>
  <c r="Z61"/>
  <c r="AA61" s="1"/>
  <c r="Z62"/>
  <c r="AA62" s="1"/>
  <c r="Z63"/>
  <c r="AA63" s="1"/>
  <c r="Z64"/>
  <c r="AA64" s="1"/>
  <c r="Z65"/>
  <c r="AA65" s="1"/>
  <c r="Z66"/>
  <c r="AA66" s="1"/>
  <c r="Z67"/>
  <c r="AA67" s="1"/>
  <c r="Z68"/>
  <c r="AA68" s="1"/>
  <c r="Z69"/>
  <c r="AA69" s="1"/>
  <c r="Z70"/>
  <c r="AA70" s="1"/>
  <c r="Z71"/>
  <c r="AA71" s="1"/>
  <c r="Z72"/>
  <c r="AA72" s="1"/>
  <c r="Z73"/>
  <c r="AA73" s="1"/>
  <c r="Z74"/>
  <c r="AA74" s="1"/>
  <c r="Z75"/>
  <c r="AA75" s="1"/>
  <c r="Z76"/>
  <c r="AA76" s="1"/>
  <c r="Z77"/>
  <c r="AA77" s="1"/>
  <c r="Z78"/>
  <c r="AA78" s="1"/>
  <c r="Z79"/>
  <c r="AA79" s="1"/>
  <c r="Z80"/>
  <c r="AA80" s="1"/>
  <c r="Z81"/>
  <c r="AA81" s="1"/>
  <c r="Z82"/>
  <c r="AA82" s="1"/>
  <c r="Z83"/>
  <c r="AA83" s="1"/>
  <c r="Z84"/>
  <c r="AA84" s="1"/>
  <c r="Z85"/>
  <c r="AA85" s="1"/>
  <c r="Z86"/>
  <c r="AA86" s="1"/>
  <c r="Z87"/>
  <c r="AA87" s="1"/>
  <c r="Z88"/>
  <c r="AA88" s="1"/>
  <c r="Z89"/>
  <c r="AA89" s="1"/>
  <c r="Z90"/>
  <c r="AA90" s="1"/>
  <c r="Z91"/>
  <c r="AA91" s="1"/>
  <c r="Z92"/>
  <c r="AA92" s="1"/>
  <c r="Z93"/>
  <c r="AA93" s="1"/>
  <c r="Z94"/>
  <c r="AA94" s="1"/>
  <c r="Z95"/>
  <c r="AA95" s="1"/>
  <c r="Z96"/>
  <c r="AA96" s="1"/>
  <c r="Z97"/>
  <c r="AA97" s="1"/>
  <c r="Z98"/>
  <c r="AA98" s="1"/>
  <c r="Z99"/>
  <c r="AA99" s="1"/>
  <c r="Z100"/>
  <c r="AA100" s="1"/>
  <c r="Z101"/>
  <c r="AA101" s="1"/>
  <c r="Z102"/>
  <c r="AA102" s="1"/>
  <c r="Z103"/>
  <c r="AA103" s="1"/>
  <c r="Z104"/>
  <c r="AA104" s="1"/>
  <c r="Z105"/>
  <c r="AA105" s="1"/>
  <c r="Z106"/>
  <c r="AA106" s="1"/>
  <c r="Z107"/>
  <c r="AA107" s="1"/>
  <c r="Z108"/>
  <c r="AA108" s="1"/>
  <c r="Z109"/>
  <c r="AA109" s="1"/>
  <c r="Z110"/>
  <c r="AA110" s="1"/>
  <c r="Z111"/>
  <c r="AA111" s="1"/>
  <c r="Z53"/>
  <c r="AA53" s="1"/>
  <c r="Z44"/>
  <c r="AA44" s="1"/>
  <c r="Z45"/>
  <c r="AA45" s="1"/>
  <c r="Z46"/>
  <c r="AA46" s="1"/>
  <c r="Z47"/>
  <c r="AA47" s="1"/>
  <c r="Z48"/>
  <c r="AA48" s="1"/>
  <c r="Z49"/>
  <c r="AA49" s="1"/>
  <c r="Z43"/>
  <c r="AA43" s="1"/>
  <c r="Z33"/>
  <c r="AA33" s="1"/>
  <c r="Z34"/>
  <c r="AA34" s="1"/>
  <c r="Z35"/>
  <c r="AA35" s="1"/>
  <c r="Z36"/>
  <c r="AA36" s="1"/>
  <c r="Z37"/>
  <c r="AA37" s="1"/>
  <c r="Z38"/>
  <c r="AA38" s="1"/>
  <c r="Z39"/>
  <c r="AA39" s="1"/>
  <c r="Z40"/>
  <c r="AA40" s="1"/>
  <c r="Z41"/>
  <c r="AA41" s="1"/>
  <c r="Z32"/>
  <c r="AA32" s="1"/>
  <c r="Z5"/>
  <c r="AA5" s="1"/>
  <c r="Z6"/>
  <c r="AA6" s="1"/>
  <c r="Z7"/>
  <c r="AA7" s="1"/>
  <c r="Z8"/>
  <c r="AA8" s="1"/>
  <c r="Z9"/>
  <c r="AA9" s="1"/>
  <c r="Z10"/>
  <c r="AA10" s="1"/>
  <c r="Z11"/>
  <c r="AA11" s="1"/>
  <c r="Z12"/>
  <c r="AA12" s="1"/>
  <c r="Z13"/>
  <c r="AA13" s="1"/>
  <c r="Z14"/>
  <c r="AA14" s="1"/>
  <c r="Z15"/>
  <c r="AA15" s="1"/>
  <c r="Z16"/>
  <c r="AA16" s="1"/>
  <c r="Z17"/>
  <c r="AA17" s="1"/>
  <c r="Z18"/>
  <c r="AA18" s="1"/>
  <c r="Z19"/>
  <c r="AA19" s="1"/>
  <c r="Z20"/>
  <c r="AA20" s="1"/>
  <c r="Z21"/>
  <c r="AA21" s="1"/>
  <c r="Z22"/>
  <c r="AA22" s="1"/>
  <c r="Z23"/>
  <c r="AA23" s="1"/>
  <c r="Z24"/>
  <c r="AA24" s="1"/>
  <c r="Z25"/>
  <c r="AA25" s="1"/>
  <c r="Z26"/>
  <c r="AA26" s="1"/>
  <c r="Z27"/>
  <c r="AA27" s="1"/>
  <c r="Z28"/>
  <c r="AA28" s="1"/>
  <c r="Z29"/>
  <c r="AA29" s="1"/>
  <c r="Z30"/>
  <c r="AA30" s="1"/>
  <c r="Z4"/>
  <c r="AA4" s="1"/>
  <c r="AB117" l="1"/>
  <c r="O121" i="4"/>
  <c r="I121" s="1"/>
  <c r="I34"/>
  <c r="N121"/>
  <c r="H121" s="1"/>
  <c r="H34"/>
  <c r="M121"/>
  <c r="G121" s="1"/>
  <c r="G34"/>
  <c r="Z117" i="8"/>
  <c r="AA113"/>
  <c r="AA117" s="1"/>
  <c r="V117" s="1"/>
  <c r="X117" s="1"/>
  <c r="AA31"/>
  <c r="V31" s="1"/>
  <c r="X31" s="1"/>
  <c r="Z50"/>
  <c r="AA50"/>
  <c r="V50" s="1"/>
  <c r="X50" s="1"/>
  <c r="AA42"/>
  <c r="V42" s="1"/>
  <c r="X42" s="1"/>
  <c r="Z112"/>
  <c r="AA112"/>
  <c r="V112" s="1"/>
  <c r="X112" s="1"/>
  <c r="Z42"/>
  <c r="L121" i="4"/>
  <c r="F121" s="1"/>
  <c r="K121"/>
  <c r="E121" s="1"/>
  <c r="AC4" i="8"/>
  <c r="AC117" s="1"/>
</calcChain>
</file>

<file path=xl/sharedStrings.xml><?xml version="1.0" encoding="utf-8"?>
<sst xmlns="http://schemas.openxmlformats.org/spreadsheetml/2006/main" count="1175" uniqueCount="482">
  <si>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</si>
  <si>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</si>
  <si>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</si>
  <si>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</si>
  <si>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</si>
  <si>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</si>
  <si>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</si>
  <si>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</si>
  <si>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</si>
  <si>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</si>
  <si>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</si>
  <si>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</si>
  <si>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</si>
  <si>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</si>
  <si>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</si>
  <si>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</si>
  <si>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</si>
  <si>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</si>
  <si>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</si>
  <si>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</si>
  <si>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</si>
  <si>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</si>
  <si>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</si>
  <si>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</si>
  <si>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</si>
  <si>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</si>
  <si>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</si>
  <si>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</si>
  <si>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</si>
  <si>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</si>
  <si>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</si>
  <si>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</si>
  <si>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</si>
  <si>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</si>
  <si>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</si>
  <si>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امین شهر </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</si>
  <si>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</si>
  <si>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</si>
  <si>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</si>
  <si>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</si>
  <si>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</si>
  <si>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</si>
  <si>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</si>
  <si>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</si>
  <si>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</si>
  <si>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</si>
  <si>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</si>
  <si>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</si>
  <si>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</si>
  <si>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</si>
  <si>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</si>
  <si>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</si>
  <si>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</si>
  <si>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</si>
  <si>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</si>
  <si>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</si>
  <si>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</si>
  <si>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</si>
  <si>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</si>
  <si>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</si>
  <si>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</si>
  <si>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</si>
  <si>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</si>
  <si>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</si>
  <si>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</si>
  <si>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</si>
  <si>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</si>
  <si>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</si>
  <si>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</si>
  <si>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</si>
  <si>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</si>
  <si>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</si>
  <si>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</si>
  <si>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</si>
  <si>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</si>
  <si>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</si>
  <si>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</si>
  <si>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خبرگان سهام</t>
  </si>
  <si>
    <t>کارگزاری خبرگان سهام</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</si>
  <si>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</si>
  <si>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</si>
  <si>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</si>
  <si>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</si>
  <si>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</si>
  <si>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</si>
  <si>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</si>
  <si>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</si>
  <si>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</si>
  <si>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بورس بيمه</t>
  </si>
  <si>
    <t>کارگزاری بورس بیمه</t>
  </si>
  <si>
    <t>صنعت و معدن</t>
  </si>
  <si>
    <t>کارگزاری بانک صنعت و معدن</t>
  </si>
  <si>
    <t>بورسيران</t>
  </si>
  <si>
    <t>کارگزاری بورسیران</t>
  </si>
  <si>
    <t>پيشگام</t>
  </si>
  <si>
    <t>کارگزاری سرمایه گذاری ملی ایران</t>
  </si>
  <si>
    <t>رضوي</t>
  </si>
  <si>
    <t>کارگزاری رضوی</t>
  </si>
  <si>
    <t>امين کارآفرين</t>
  </si>
  <si>
    <t>فارابي</t>
  </si>
  <si>
    <t>کارگزاری فارابی</t>
  </si>
  <si>
    <t>ایساتیس</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</si>
  <si>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</si>
  <si>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</si>
  <si>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</si>
  <si>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</si>
  <si>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</si>
  <si>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</si>
  <si>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</si>
  <si>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</si>
  <si>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</si>
  <si>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</si>
  <si>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</si>
  <si>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</si>
  <si>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</si>
  <si>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</si>
  <si>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بيمه دي</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</si>
  <si>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</si>
  <si>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</si>
  <si>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</si>
  <si>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</si>
  <si>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</si>
  <si>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</si>
  <si>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</si>
  <si>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</si>
  <si>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</si>
  <si>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</si>
  <si>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</si>
  <si>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</si>
  <si>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</si>
  <si>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</si>
  <si>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تدبيرگران آگاه</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</si>
  <si>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</si>
  <si>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</si>
  <si>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</si>
  <si>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</si>
  <si>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</si>
  <si>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</si>
  <si>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</si>
  <si>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توسعه فردا</t>
  </si>
  <si>
    <t>کارگزاری توسعه فردا</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</si>
  <si>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</si>
  <si>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</si>
  <si>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</si>
  <si>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</si>
  <si>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</si>
  <si>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</si>
  <si>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</si>
  <si>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</si>
  <si>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</si>
  <si>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</si>
  <si>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</si>
  <si>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</si>
  <si>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</si>
  <si>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</si>
  <si>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</si>
  <si>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</si>
  <si>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</si>
  <si>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</si>
  <si>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</si>
  <si>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</si>
  <si>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</si>
  <si>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</si>
  <si>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بازده صندوق  از ابتدای سال(%)</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</si>
  <si>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</si>
  <si>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</si>
  <si>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</si>
  <si>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</si>
  <si>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</si>
  <si>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</si>
  <si>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</si>
  <si>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</si>
  <si>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</si>
  <si>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</si>
  <si>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</si>
  <si>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</si>
  <si>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</si>
  <si>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</si>
  <si>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</si>
  <si>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ارزش صندوق در پایان سال 1391(میلیون ريال)</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</si>
  <si>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</si>
  <si>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</si>
  <si>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</si>
  <si>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</si>
  <si>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</si>
  <si>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</si>
  <si>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</si>
  <si>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</si>
  <si>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</si>
  <si>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</si>
  <si>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</si>
  <si>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</si>
  <si>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</si>
  <si>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</si>
  <si>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</si>
  <si>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</si>
  <si>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کارگزاری پارس نمودگر</t>
  </si>
  <si>
    <t xml:space="preserve"> تامین سرمایه آرمان</t>
  </si>
  <si>
    <t xml:space="preserve"> کارگزاری نهایت نگر</t>
  </si>
  <si>
    <t xml:space="preserve"> سبدگردان آسمان</t>
  </si>
  <si>
    <t xml:space="preserve"> کارگزاری بانک صنعت و معدن</t>
  </si>
  <si>
    <t xml:space="preserve"> تامین سرمایه امین</t>
  </si>
  <si>
    <t xml:space="preserve"> کارگزاری مفید</t>
  </si>
  <si>
    <t>آرمان شهر</t>
  </si>
  <si>
    <t>تامین سرمایه آرمان</t>
  </si>
  <si>
    <t>دیدگاهان</t>
  </si>
  <si>
    <t>مشاور سرمایه گذاری دیدگاهان نوین</t>
  </si>
  <si>
    <t xml:space="preserve"> کارگزاری پارس گستر خبره</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</si>
  <si>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</si>
  <si>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</si>
  <si>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</si>
  <si>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</si>
  <si>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</si>
  <si>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</si>
  <si>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</si>
  <si>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</si>
  <si>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</si>
  <si>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</si>
  <si>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</si>
  <si>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</si>
  <si>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</si>
  <si>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</si>
  <si>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</si>
  <si>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</si>
  <si>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یکم ایرانیان</t>
  </si>
  <si>
    <t>کل صندوقهای سرمایه گذاری در اوراق بهادار با درآمد ثابت</t>
  </si>
  <si>
    <t>تجربه ایرانیان</t>
  </si>
  <si>
    <t xml:space="preserve"> پارس</t>
  </si>
  <si>
    <t xml:space="preserve"> امین صبار (امین گلوبال)</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</si>
  <si>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</si>
  <si>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</si>
  <si>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</si>
  <si>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</si>
  <si>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</si>
  <si>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</si>
  <si>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</si>
  <si>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</si>
  <si>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</si>
  <si>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</si>
  <si>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</si>
  <si>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</si>
  <si>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</si>
  <si>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</si>
  <si>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</si>
  <si>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</si>
  <si>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</si>
  <si>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</si>
  <si>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</si>
  <si>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</si>
  <si>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خبرگان</t>
  </si>
  <si>
    <t xml:space="preserve">نواندیشان                             </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</si>
  <si>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</si>
  <si>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</si>
  <si>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</si>
  <si>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</si>
  <si>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</si>
  <si>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</si>
  <si>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</si>
  <si>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</si>
  <si>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</si>
  <si>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</si>
  <si>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</si>
  <si>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</si>
  <si>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</si>
  <si>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</si>
  <si>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فیروزه</t>
  </si>
  <si>
    <t>مهر شریعه</t>
  </si>
  <si>
    <t>امید ایرانیان</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</si>
  <si>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</si>
  <si>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</si>
  <si>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</si>
  <si>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</si>
  <si>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</si>
  <si>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</si>
  <si>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</si>
  <si>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</si>
  <si>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</si>
  <si>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</si>
  <si>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</si>
  <si>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</si>
  <si>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</si>
  <si>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</si>
  <si>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</si>
  <si>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</si>
  <si>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</si>
  <si>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یکم کارگزاری بانک کشاورزی</t>
  </si>
  <si>
    <t>بانک گردشگري</t>
  </si>
  <si>
    <t>کل صندوق های سرمایه گذاری در اوراق بهادار با درآمد ثابت</t>
  </si>
  <si>
    <t>امين صبار(امین گلوبال)</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</si>
  <si>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</si>
  <si>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</si>
  <si>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</si>
  <si>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</si>
  <si>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</si>
  <si>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</si>
  <si>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پارسيان</t>
  </si>
  <si>
    <t>ایساتیس پویا</t>
  </si>
  <si>
    <t>کل صندوق های سرمایه گذاری در اندازه کوچک</t>
  </si>
  <si>
    <t>کل صندوق های سرمایه گذاری</t>
  </si>
  <si>
    <t>توسعه ممتاز</t>
  </si>
  <si>
    <t>گنجینه رفاه</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</si>
  <si>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</si>
  <si>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</si>
  <si>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</si>
  <si>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</si>
  <si>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</si>
  <si>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</si>
  <si>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</si>
  <si>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نوين پایدار</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</si>
  <si>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</si>
  <si>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</si>
  <si>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</si>
  <si>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</si>
  <si>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</si>
  <si>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از بهمن ماه سال1391</t>
  </si>
  <si>
    <t>ماه گذشته(دی ماه1392)</t>
  </si>
  <si>
    <t>نسبت فعالیت معاملاتی و سرمایه گذاران صندوق های سرمایه گذاری تا پایان دی ماه سال 1392 (پیوست4)</t>
  </si>
  <si>
    <t>توسعه اندوخته آینده</t>
  </si>
  <si>
    <t>از ابتدای بهمن ماه سال1391*</t>
  </si>
  <si>
    <t>دی ماه1392</t>
  </si>
  <si>
    <t xml:space="preserve">  *تاریخ گزارشگری: منتهی به 1392/10/30 </t>
  </si>
  <si>
    <t>ترکیب دارایی های صندوق های سرمایه گذاری در پایان  دی ماه 1392 (پیوست 2)</t>
  </si>
  <si>
    <t>گزارش عملکرد صندوق های سرمایه گذاری در پایان سال 1391 و دی ماه سال 1392 (پیوست 1)</t>
  </si>
  <si>
    <t>ارزش صندوق در پایان دی سال1392 (میلیون ريال)</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</si>
  <si>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</si>
  <si>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</si>
  <si>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</si>
  <si>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</si>
  <si>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</si>
  <si>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</si>
  <si>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</si>
  <si>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</si>
  <si>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</si>
  <si>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</si>
  <si>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</si>
  <si>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</si>
  <si>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</si>
  <si>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</si>
  <si>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</si>
  <si>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</si>
  <si>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</si>
  <si>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</si>
  <si>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</si>
  <si>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</si>
  <si>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</si>
  <si>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</si>
  <si>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</si>
  <si>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</si>
  <si>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</si>
  <si>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</si>
  <si>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</si>
  <si>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</si>
  <si>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</si>
  <si>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</si>
  <si>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</si>
  <si>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</si>
  <si>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</si>
  <si>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</si>
  <si>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</si>
  <si>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</si>
  <si>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</si>
  <si>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</si>
  <si>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</si>
  <si>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</si>
  <si>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</si>
  <si>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</si>
  <si>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</si>
  <si>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1389/12/24</t>
  </si>
  <si>
    <t>1387/01/05</t>
  </si>
  <si>
    <t>1387/01/11</t>
  </si>
  <si>
    <t>1387/02/07</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</si>
  <si>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</si>
  <si>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</si>
  <si>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</si>
  <si>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</si>
  <si>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</si>
  <si>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</si>
  <si>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</si>
  <si>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</si>
  <si>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</si>
  <si>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</si>
  <si>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</si>
  <si>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</si>
  <si>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</si>
  <si>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</si>
  <si>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</si>
  <si>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</si>
  <si>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</si>
  <si>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</si>
  <si>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</si>
  <si>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</si>
  <si>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</si>
  <si>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</si>
  <si>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</si>
  <si>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</si>
  <si>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</si>
  <si>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</si>
  <si>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</si>
  <si>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</si>
  <si>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</si>
  <si>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</si>
  <si>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1390/03/21</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</si>
  <si>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</si>
  <si>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</si>
  <si>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</si>
  <si>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</si>
  <si>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</si>
  <si>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</si>
  <si>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</si>
  <si>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</si>
  <si>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</si>
  <si>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</si>
  <si>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</si>
  <si>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</si>
  <si>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</si>
  <si>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</si>
  <si>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</si>
  <si>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</si>
  <si>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</si>
  <si>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1392/06/13</t>
  </si>
  <si>
    <t>1392/09/23</t>
  </si>
  <si>
    <t>1392/10/04</t>
  </si>
  <si>
    <t>100.000.000</t>
  </si>
  <si>
    <t>سرمایه گذاری ملت ایران زمین</t>
  </si>
  <si>
    <t>رفاه</t>
  </si>
  <si>
    <t>ممتاز</t>
  </si>
  <si>
    <t>نوين</t>
  </si>
  <si>
    <t>حجم معاملات سهام و حق تقدم سهام در بازار بورس تهران و بازار اول فرابورس ایران و صدور و ابطال صندوق های سرمایه گذاری تا تاریخ 1392/10/30 (پیوست 3)</t>
  </si>
  <si>
    <t>توضیح1:  ارزش ریالی معاملات صندوق ها در آذرماه شامل خرید و فروش، مبلغ  10.097 میلیارد ریال بوده است.</t>
  </si>
  <si>
    <t>توضیح2: ارزش ریالی معاملات بورس اوراق بهادار تهران در دی ماه شامل (خرد و بلوک)، مبلغ  84.107 میلیارد ریال بوده است.</t>
  </si>
  <si>
    <t xml:space="preserve"> نوین پایدار</t>
  </si>
  <si>
    <t>ارزش ریالی معاملات صندوق در دی ماه شامل خرید و فروش، مبلغ 6.948 میلیارد ریال بوده است.</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</si>
  <si>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</si>
  <si>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</si>
  <si>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</si>
  <si>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</si>
  <si>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</si>
  <si>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</si>
  <si>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</si>
  <si>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</si>
  <si>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</si>
  <si>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</si>
  <si>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</si>
  <si>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</si>
  <si>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</si>
  <si>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</si>
  <si>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</si>
  <si>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</si>
  <si>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</si>
  <si>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</si>
  <si>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</si>
  <si>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</si>
  <si>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</si>
  <si>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</si>
  <si>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</si>
  <si>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</si>
  <si>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</si>
  <si>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</si>
  <si>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</si>
  <si>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</si>
  <si>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</si>
  <si>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</si>
  <si>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</si>
  <si>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</si>
  <si>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</si>
  <si>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</si>
  <si>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r>
      <t xml:space="preserve">ارزش صندوق </t>
    </r>
    <r>
      <rPr>
        <sz val="8"/>
        <color rgb="FF000000"/>
        <rFont val="B Nazanin"/>
        <charset val="178"/>
      </rPr>
      <t>(میلیون ریال)</t>
    </r>
  </si>
  <si>
    <t>ترکیب دارایی­های صندوق­ها(%)</t>
  </si>
  <si>
    <t>نقد</t>
  </si>
  <si>
    <t>سایر</t>
  </si>
  <si>
    <t>سهام (اندازه بزرگ)</t>
  </si>
  <si>
    <t>سهام ( اندازه کوچک)</t>
  </si>
  <si>
    <r>
      <t>کل</t>
    </r>
    <r>
      <rPr>
        <sz val="8"/>
        <color rgb="FF000000"/>
        <rFont val="B Nazanin"/>
        <charset val="178"/>
      </rPr>
      <t xml:space="preserve"> </t>
    </r>
  </si>
  <si>
    <r>
      <t xml:space="preserve">ارزش سهام </t>
    </r>
    <r>
      <rPr>
        <sz val="8"/>
        <color rgb="FF000000"/>
        <rFont val="B Nazanin"/>
        <charset val="178"/>
      </rPr>
      <t>(میلیون ریال)</t>
    </r>
  </si>
  <si>
    <t>گواهی سپرده و سپرده بانکی</t>
  </si>
  <si>
    <t>ارزش معاملات سهام صندوق­های سرمایه­گذاری در بازار بورس اوراق بهادار تهران و بازار اول فرابورس ایران</t>
  </si>
  <si>
    <t>ارزش صدور و ابطال</t>
  </si>
  <si>
    <r>
      <t xml:space="preserve">مابه التفاوت </t>
    </r>
    <r>
      <rPr>
        <sz val="10"/>
        <color rgb="FF000000"/>
        <rFont val="B Nazanin"/>
        <charset val="178"/>
      </rPr>
      <t>افزایش(کاهش)</t>
    </r>
  </si>
  <si>
    <t>صدور</t>
  </si>
  <si>
    <t>در اوراق بهادار با درآمد ثابت</t>
  </si>
  <si>
    <r>
      <t>سهام (اندازه کوچک</t>
    </r>
    <r>
      <rPr>
        <b/>
        <sz val="10"/>
        <color theme="1"/>
        <rFont val="B Nazanin"/>
        <charset val="178"/>
      </rPr>
      <t>)</t>
    </r>
  </si>
  <si>
    <t>ارزش معاملات سهام صندوق­های سرمایه­گذاری در بازار بورس اوراق بهادار تهران و بازار اول فرابورس ایران(میلیون ریال)</t>
  </si>
</sst>
</file>

<file path=xl/styles.xml><?xml version="1.0" encoding="utf-8"?>
<styleSheet xmlns="http://schemas.openxmlformats.org/spreadsheetml/2006/main">
  <numFmts count="2">
    <numFmt numFmtId="164" formatCode="#,##0_-;\(#,##0\)"/>
    <numFmt numFmtId="165" formatCode="0.000"/>
  </numFmts>
  <fonts count="75">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8"/>
      <name val="B Nazanin"/>
      <charset val="178"/>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7"/>
      <name val="B Nazanin"/>
      <charset val="178"/>
    </font>
    <font>
      <b/>
      <sz val="36"/>
      <color theme="4" tint="0.79998168889431442"/>
      <name val="B Nazanin"/>
      <charset val="178"/>
    </font>
    <font>
      <b/>
      <sz val="20"/>
      <color theme="4" tint="0.79998168889431442"/>
      <name val="B Nazanin"/>
      <charset val="178"/>
    </font>
    <font>
      <b/>
      <sz val="18"/>
      <color theme="4" tint="0.79998168889431442"/>
      <name val="B Nazanin"/>
      <charset val="178"/>
    </font>
    <font>
      <b/>
      <sz val="26"/>
      <color theme="4" tint="0.79998168889431442"/>
      <name val="B Nazanin"/>
      <charset val="178"/>
    </font>
    <font>
      <b/>
      <sz val="27"/>
      <color theme="4" tint="0.79998168889431442"/>
      <name val="B Nazanin"/>
      <charset val="178"/>
    </font>
    <font>
      <b/>
      <sz val="30"/>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0"/>
      <name val="B Nazanin"/>
      <charset val="178"/>
    </font>
    <font>
      <sz val="12"/>
      <color theme="1"/>
      <name val="B Nazanin"/>
      <charset val="178"/>
    </font>
    <font>
      <b/>
      <sz val="15"/>
      <color theme="0"/>
      <name val="B Nazanin"/>
      <charset val="178"/>
    </font>
    <font>
      <sz val="11"/>
      <color indexed="8"/>
      <name val="B Nazanin"/>
      <charset val="178"/>
    </font>
    <font>
      <sz val="13"/>
      <color theme="1"/>
      <name val="B Nazanin"/>
      <charset val="178"/>
    </font>
    <font>
      <sz val="13"/>
      <name val="B Nazanin"/>
      <charset val="178"/>
    </font>
    <font>
      <b/>
      <sz val="14"/>
      <color theme="0"/>
      <name val="B Lotus"/>
      <charset val="178"/>
    </font>
    <font>
      <b/>
      <sz val="14"/>
      <name val="B Nazanin"/>
      <charset val="178"/>
    </font>
    <font>
      <sz val="11"/>
      <name val="Calibri"/>
      <family val="2"/>
      <scheme val="minor"/>
    </font>
    <font>
      <b/>
      <sz val="13"/>
      <color theme="0"/>
      <name val="B Nazanin"/>
      <charset val="178"/>
    </font>
    <font>
      <b/>
      <sz val="11"/>
      <color theme="0"/>
      <name val="Calibri"/>
      <family val="2"/>
      <scheme val="minor"/>
    </font>
    <font>
      <b/>
      <sz val="13"/>
      <color theme="0"/>
      <name val="Calibri"/>
      <family val="2"/>
      <scheme val="minor"/>
    </font>
    <font>
      <b/>
      <sz val="11"/>
      <color theme="1"/>
      <name val="Calibri"/>
      <family val="2"/>
      <scheme val="minor"/>
    </font>
    <font>
      <b/>
      <sz val="22"/>
      <color theme="4" tint="0.79998168889431442"/>
      <name val="B Nazanin"/>
      <charset val="178"/>
    </font>
    <font>
      <b/>
      <sz val="24"/>
      <color theme="4" tint="0.79998168889431442"/>
      <name val="B Nazanin"/>
      <charset val="178"/>
    </font>
    <font>
      <b/>
      <sz val="16"/>
      <color theme="4" tint="0.79998168889431442"/>
      <name val="B Nazanin"/>
      <charset val="178"/>
    </font>
    <font>
      <sz val="29"/>
      <name val="B Nazanin"/>
      <charset val="178"/>
    </font>
    <font>
      <sz val="29"/>
      <color theme="1"/>
      <name val="B Nazanin"/>
      <charset val="178"/>
    </font>
    <font>
      <b/>
      <sz val="29"/>
      <color theme="4" tint="0.79998168889431442"/>
      <name val="B Nazanin"/>
      <charset val="178"/>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0"/>
      <color theme="1"/>
      <name val="B Nazanin"/>
      <charset val="178"/>
    </font>
    <font>
      <b/>
      <sz val="11"/>
      <color theme="1"/>
      <name val="B Nazanin"/>
      <charset val="178"/>
    </font>
    <font>
      <b/>
      <sz val="8"/>
      <color rgb="FF000000"/>
      <name val="B Nazanin"/>
      <charset val="178"/>
    </font>
    <font>
      <sz val="8"/>
      <color rgb="FF000000"/>
      <name val="B Nazanin"/>
      <charset val="178"/>
    </font>
    <font>
      <sz val="9"/>
      <color theme="1"/>
      <name val="Calibri"/>
      <family val="2"/>
    </font>
    <font>
      <b/>
      <sz val="9"/>
      <color theme="1"/>
      <name val="Calibri"/>
      <family val="2"/>
    </font>
    <font>
      <sz val="10"/>
      <color theme="1"/>
      <name val="Calibri"/>
      <family val="2"/>
    </font>
    <font>
      <b/>
      <sz val="10"/>
      <color theme="1"/>
      <name val="Calibri"/>
      <family val="2"/>
    </font>
    <font>
      <b/>
      <sz val="10"/>
      <color rgb="FF000000"/>
      <name val="B Nazanin"/>
      <charset val="178"/>
    </font>
    <font>
      <sz val="10"/>
      <color rgb="FF000000"/>
      <name val="B Nazanin"/>
      <charset val="178"/>
    </font>
  </fonts>
  <fills count="19">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
      <patternFill patternType="solid">
        <fgColor rgb="FFA6A6A6"/>
        <bgColor indexed="64"/>
      </patternFill>
    </fill>
    <fill>
      <patternFill patternType="solid">
        <fgColor theme="0" tint="-0.14999847407452621"/>
        <bgColor indexed="64"/>
      </patternFill>
    </fill>
    <fill>
      <patternFill patternType="solid">
        <fgColor rgb="FFFFFFFF"/>
        <bgColor indexed="64"/>
      </patternFill>
    </fill>
  </fills>
  <borders count="57">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diagonal/>
    </border>
  </borders>
  <cellStyleXfs count="5">
    <xf numFmtId="0" fontId="0" fillId="0" borderId="0"/>
    <xf numFmtId="0" fontId="2" fillId="0" borderId="0"/>
    <xf numFmtId="0" fontId="3" fillId="0" borderId="0"/>
    <xf numFmtId="0" fontId="5" fillId="0" borderId="0"/>
    <xf numFmtId="0" fontId="1" fillId="0" borderId="0"/>
  </cellStyleXfs>
  <cellXfs count="395">
    <xf numFmtId="0" fontId="0" fillId="0" borderId="0" xfId="0"/>
    <xf numFmtId="0" fontId="7" fillId="0" borderId="1" xfId="0" applyNumberFormat="1" applyFont="1" applyFill="1" applyBorder="1" applyAlignment="1">
      <alignment horizontal="center" vertical="center" readingOrder="2"/>
    </xf>
    <xf numFmtId="0" fontId="7" fillId="0" borderId="1" xfId="0" applyFont="1" applyFill="1" applyBorder="1" applyAlignment="1">
      <alignment horizontal="center" vertical="center" readingOrder="2"/>
    </xf>
    <xf numFmtId="0" fontId="6" fillId="0" borderId="1" xfId="0" applyFont="1" applyFill="1" applyBorder="1" applyAlignment="1">
      <alignment horizontal="center" vertical="center" wrapText="1" readingOrder="2"/>
    </xf>
    <xf numFmtId="0" fontId="11" fillId="0" borderId="0" xfId="0" applyFont="1" applyAlignment="1">
      <alignment horizontal="center" vertical="center" readingOrder="2"/>
    </xf>
    <xf numFmtId="0" fontId="4" fillId="0" borderId="0" xfId="0" applyFont="1" applyAlignment="1">
      <alignment horizontal="center" vertical="center" readingOrder="2"/>
    </xf>
    <xf numFmtId="0" fontId="0" fillId="0" borderId="0" xfId="0" applyFill="1"/>
    <xf numFmtId="9" fontId="0" fillId="0" borderId="0" xfId="0" applyNumberFormat="1"/>
    <xf numFmtId="3" fontId="0" fillId="0" borderId="0" xfId="0" applyNumberFormat="1"/>
    <xf numFmtId="3" fontId="16" fillId="0" borderId="1" xfId="0" applyNumberFormat="1" applyFont="1" applyFill="1" applyBorder="1" applyAlignment="1">
      <alignment horizontal="center" vertical="center" readingOrder="2"/>
    </xf>
    <xf numFmtId="0" fontId="16" fillId="0" borderId="1" xfId="0" applyNumberFormat="1" applyFont="1" applyFill="1" applyBorder="1" applyAlignment="1">
      <alignment horizontal="center" vertical="center" readingOrder="2"/>
    </xf>
    <xf numFmtId="0" fontId="7" fillId="5" borderId="1" xfId="0" applyNumberFormat="1" applyFont="1" applyFill="1" applyBorder="1" applyAlignment="1">
      <alignment horizontal="center" vertical="center" readingOrder="2"/>
    </xf>
    <xf numFmtId="3" fontId="9" fillId="0" borderId="0" xfId="0" applyNumberFormat="1" applyFont="1" applyFill="1" applyAlignment="1">
      <alignment vertical="center" readingOrder="2"/>
    </xf>
    <xf numFmtId="0" fontId="8" fillId="0" borderId="0" xfId="0" applyFont="1" applyFill="1" applyAlignment="1">
      <alignment vertical="center" readingOrder="2"/>
    </xf>
    <xf numFmtId="0" fontId="19" fillId="4" borderId="1" xfId="0" applyNumberFormat="1" applyFont="1" applyFill="1" applyBorder="1" applyAlignment="1">
      <alignment horizontal="center" vertical="center" readingOrder="2"/>
    </xf>
    <xf numFmtId="0" fontId="18" fillId="4" borderId="1" xfId="0" applyFont="1" applyFill="1" applyBorder="1" applyAlignment="1">
      <alignment horizontal="center" vertical="center" readingOrder="2"/>
    </xf>
    <xf numFmtId="0" fontId="19" fillId="4" borderId="1" xfId="0" applyFont="1" applyFill="1" applyBorder="1" applyAlignment="1">
      <alignment horizontal="center" vertical="center" readingOrder="2"/>
    </xf>
    <xf numFmtId="0" fontId="7" fillId="0" borderId="1" xfId="0" applyFont="1" applyFill="1" applyBorder="1" applyAlignment="1">
      <alignment horizontal="center" vertical="center"/>
    </xf>
    <xf numFmtId="0" fontId="6" fillId="6" borderId="1" xfId="0" applyFont="1" applyFill="1" applyBorder="1" applyAlignment="1">
      <alignment horizontal="center" vertical="center" wrapText="1" readingOrder="2"/>
    </xf>
    <xf numFmtId="0" fontId="7" fillId="6" borderId="1" xfId="0" applyNumberFormat="1" applyFont="1" applyFill="1" applyBorder="1" applyAlignment="1">
      <alignment horizontal="center" vertical="center" readingOrder="2"/>
    </xf>
    <xf numFmtId="0" fontId="7" fillId="6" borderId="1" xfId="0" applyFont="1" applyFill="1" applyBorder="1" applyAlignment="1">
      <alignment horizontal="center" vertical="center" readingOrder="2"/>
    </xf>
    <xf numFmtId="0" fontId="7" fillId="6" borderId="0" xfId="0" applyNumberFormat="1" applyFont="1" applyFill="1" applyBorder="1" applyAlignment="1">
      <alignment horizontal="center" vertical="center" readingOrder="2"/>
    </xf>
    <xf numFmtId="0" fontId="8" fillId="6" borderId="0" xfId="0" applyFont="1" applyFill="1" applyAlignment="1">
      <alignment vertical="center" readingOrder="2"/>
    </xf>
    <xf numFmtId="0" fontId="7" fillId="0" borderId="0" xfId="0" applyNumberFormat="1" applyFont="1" applyFill="1" applyBorder="1" applyAlignment="1">
      <alignment horizontal="center" vertical="center" readingOrder="2"/>
    </xf>
    <xf numFmtId="0" fontId="8" fillId="0" borderId="0" xfId="0" applyFont="1" applyAlignment="1">
      <alignment vertical="center" readingOrder="2"/>
    </xf>
    <xf numFmtId="0" fontId="8" fillId="0" borderId="0" xfId="0" applyFont="1" applyAlignment="1">
      <alignment horizontal="right" vertical="center" readingOrder="2"/>
    </xf>
    <xf numFmtId="3" fontId="16" fillId="6" borderId="1" xfId="0" applyNumberFormat="1" applyFont="1" applyFill="1" applyBorder="1" applyAlignment="1">
      <alignment horizontal="right" vertical="center" readingOrder="2"/>
    </xf>
    <xf numFmtId="1" fontId="16" fillId="6" borderId="1" xfId="0" applyNumberFormat="1" applyFont="1" applyFill="1" applyBorder="1" applyAlignment="1">
      <alignment horizontal="center" vertical="center" readingOrder="2"/>
    </xf>
    <xf numFmtId="3" fontId="16" fillId="0" borderId="1" xfId="0" applyNumberFormat="1" applyFont="1" applyFill="1" applyBorder="1" applyAlignment="1">
      <alignment horizontal="right" vertical="center" readingOrder="2"/>
    </xf>
    <xf numFmtId="1" fontId="16" fillId="0" borderId="1" xfId="0" applyNumberFormat="1" applyFont="1" applyFill="1" applyBorder="1" applyAlignment="1">
      <alignment horizontal="center" vertical="center" readingOrder="2"/>
    </xf>
    <xf numFmtId="0" fontId="16" fillId="0" borderId="1" xfId="0" applyFont="1" applyFill="1" applyBorder="1" applyAlignment="1">
      <alignment horizontal="center" vertical="center" readingOrder="2"/>
    </xf>
    <xf numFmtId="3" fontId="16" fillId="6" borderId="1" xfId="0" applyNumberFormat="1" applyFont="1" applyFill="1" applyBorder="1" applyAlignment="1">
      <alignment horizontal="center" vertical="center" readingOrder="2"/>
    </xf>
    <xf numFmtId="3" fontId="21" fillId="4" borderId="1" xfId="0" applyNumberFormat="1" applyFont="1" applyFill="1" applyBorder="1" applyAlignment="1">
      <alignment horizontal="right" vertical="center" readingOrder="2"/>
    </xf>
    <xf numFmtId="0" fontId="21" fillId="4" borderId="1" xfId="0" applyFont="1" applyFill="1" applyBorder="1" applyAlignment="1">
      <alignment horizontal="center" vertical="center" readingOrder="2"/>
    </xf>
    <xf numFmtId="3" fontId="21" fillId="4" borderId="1" xfId="0" applyNumberFormat="1" applyFont="1" applyFill="1" applyBorder="1" applyAlignment="1">
      <alignment horizontal="center" vertical="center" readingOrder="2"/>
    </xf>
    <xf numFmtId="0" fontId="16" fillId="0" borderId="1" xfId="0" applyNumberFormat="1" applyFont="1" applyFill="1" applyBorder="1" applyAlignment="1">
      <alignment horizontal="right" vertical="center" readingOrder="2"/>
    </xf>
    <xf numFmtId="0" fontId="16" fillId="6" borderId="1" xfId="0" applyNumberFormat="1" applyFont="1" applyFill="1" applyBorder="1" applyAlignment="1">
      <alignment horizontal="right" vertical="center" readingOrder="2"/>
    </xf>
    <xf numFmtId="0" fontId="16" fillId="6" borderId="1" xfId="0" applyNumberFormat="1" applyFont="1" applyFill="1" applyBorder="1" applyAlignment="1">
      <alignment horizontal="center" vertical="center" readingOrder="2"/>
    </xf>
    <xf numFmtId="0" fontId="10" fillId="0" borderId="0" xfId="0" applyFont="1" applyAlignment="1">
      <alignment horizontal="right" vertical="center" readingOrder="2"/>
    </xf>
    <xf numFmtId="2" fontId="8" fillId="0" borderId="0" xfId="0" applyNumberFormat="1" applyFont="1" applyAlignment="1">
      <alignment vertical="center" readingOrder="2"/>
    </xf>
    <xf numFmtId="3" fontId="8" fillId="0" borderId="0" xfId="0" applyNumberFormat="1" applyFont="1" applyAlignment="1">
      <alignment vertical="center" readingOrder="2"/>
    </xf>
    <xf numFmtId="0" fontId="12" fillId="0" borderId="0" xfId="0" applyFont="1" applyFill="1" applyAlignment="1">
      <alignment vertical="center" readingOrder="2"/>
    </xf>
    <xf numFmtId="0" fontId="12" fillId="0" borderId="0" xfId="0" applyFont="1" applyAlignment="1">
      <alignment vertical="center" readingOrder="2"/>
    </xf>
    <xf numFmtId="0" fontId="13" fillId="0" borderId="0" xfId="0" applyFont="1" applyFill="1" applyAlignment="1">
      <alignment vertical="center" readingOrder="2"/>
    </xf>
    <xf numFmtId="3" fontId="13" fillId="0" borderId="0" xfId="0" applyNumberFormat="1" applyFont="1" applyFill="1" applyAlignment="1">
      <alignment vertical="center" readingOrder="2"/>
    </xf>
    <xf numFmtId="0" fontId="13" fillId="0" borderId="0" xfId="0" applyFont="1" applyAlignment="1">
      <alignment vertical="center" readingOrder="2"/>
    </xf>
    <xf numFmtId="0" fontId="8" fillId="2" borderId="0" xfId="0" applyFont="1" applyFill="1" applyAlignment="1">
      <alignment vertical="center" readingOrder="2"/>
    </xf>
    <xf numFmtId="3" fontId="8" fillId="0" borderId="0" xfId="0" applyNumberFormat="1" applyFont="1" applyAlignment="1">
      <alignment horizontal="right" vertical="center" readingOrder="2"/>
    </xf>
    <xf numFmtId="0" fontId="14" fillId="6" borderId="1" xfId="0" applyFont="1" applyFill="1" applyBorder="1" applyAlignment="1">
      <alignment horizontal="right" vertical="center" readingOrder="2"/>
    </xf>
    <xf numFmtId="0" fontId="14" fillId="0" borderId="1" xfId="0" applyFont="1" applyFill="1" applyBorder="1" applyAlignment="1">
      <alignment vertical="center" readingOrder="2"/>
    </xf>
    <xf numFmtId="0" fontId="14" fillId="0" borderId="1" xfId="0" applyFont="1" applyFill="1" applyBorder="1" applyAlignment="1">
      <alignment horizontal="right" vertical="center" readingOrder="2"/>
    </xf>
    <xf numFmtId="0" fontId="14" fillId="6" borderId="1" xfId="0" applyFont="1" applyFill="1" applyBorder="1" applyAlignment="1">
      <alignment vertical="center" readingOrder="2"/>
    </xf>
    <xf numFmtId="0" fontId="14" fillId="0" borderId="1" xfId="0" applyNumberFormat="1" applyFont="1" applyFill="1" applyBorder="1" applyAlignment="1">
      <alignment horizontal="right" vertical="center" readingOrder="2"/>
    </xf>
    <xf numFmtId="0" fontId="14" fillId="6" borderId="1" xfId="0" applyNumberFormat="1" applyFont="1" applyFill="1" applyBorder="1" applyAlignment="1">
      <alignment horizontal="right" vertical="center" readingOrder="2"/>
    </xf>
    <xf numFmtId="0" fontId="23" fillId="0" borderId="0" xfId="0" applyFont="1" applyFill="1" applyAlignment="1">
      <alignment vertical="center" readingOrder="2"/>
    </xf>
    <xf numFmtId="0" fontId="24" fillId="0" borderId="0" xfId="0" applyFont="1" applyFill="1" applyAlignment="1">
      <alignment vertical="center" readingOrder="2"/>
    </xf>
    <xf numFmtId="0" fontId="25" fillId="0" borderId="0" xfId="0" applyFont="1" applyFill="1" applyAlignment="1">
      <alignment vertical="center" readingOrder="2"/>
    </xf>
    <xf numFmtId="2" fontId="15" fillId="0" borderId="0" xfId="0" applyNumberFormat="1" applyFont="1"/>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30" fillId="0" borderId="9" xfId="0" applyFont="1" applyFill="1" applyBorder="1" applyAlignment="1">
      <alignment vertical="center"/>
    </xf>
    <xf numFmtId="0" fontId="30" fillId="0" borderId="12" xfId="0" applyFont="1" applyFill="1" applyBorder="1" applyAlignment="1">
      <alignment vertical="center"/>
    </xf>
    <xf numFmtId="0" fontId="0" fillId="2" borderId="0" xfId="0" applyFill="1"/>
    <xf numFmtId="0" fontId="33" fillId="0" borderId="0" xfId="0" applyFont="1"/>
    <xf numFmtId="0" fontId="4" fillId="0" borderId="17" xfId="0" applyFont="1" applyBorder="1" applyAlignment="1">
      <alignment horizontal="center" vertical="center" readingOrder="2"/>
    </xf>
    <xf numFmtId="2" fontId="33" fillId="0" borderId="18" xfId="0" applyNumberFormat="1" applyFont="1" applyBorder="1"/>
    <xf numFmtId="0" fontId="4" fillId="0" borderId="21" xfId="0" applyFont="1" applyBorder="1" applyAlignment="1">
      <alignment horizontal="center" vertical="center" readingOrder="2"/>
    </xf>
    <xf numFmtId="2" fontId="33" fillId="0" borderId="26" xfId="0" applyNumberFormat="1" applyFont="1" applyBorder="1"/>
    <xf numFmtId="0" fontId="15" fillId="0" borderId="0" xfId="0" applyFont="1"/>
    <xf numFmtId="0" fontId="15" fillId="0" borderId="0" xfId="0" applyFont="1" applyFill="1"/>
    <xf numFmtId="0" fontId="0" fillId="9" borderId="0" xfId="0" applyFill="1"/>
    <xf numFmtId="0" fontId="4" fillId="9" borderId="17" xfId="0" applyFont="1" applyFill="1" applyBorder="1" applyAlignment="1">
      <alignment horizontal="center" vertical="center" readingOrder="2"/>
    </xf>
    <xf numFmtId="0" fontId="30" fillId="9" borderId="9" xfId="0" applyFont="1" applyFill="1" applyBorder="1" applyAlignment="1">
      <alignment vertical="center"/>
    </xf>
    <xf numFmtId="0" fontId="15" fillId="9" borderId="0" xfId="0" applyFont="1" applyFill="1"/>
    <xf numFmtId="2" fontId="28" fillId="10" borderId="8" xfId="0" applyNumberFormat="1" applyFont="1" applyFill="1" applyBorder="1" applyAlignment="1">
      <alignment horizontal="center" vertical="center"/>
    </xf>
    <xf numFmtId="2" fontId="28" fillId="10" borderId="29" xfId="0" applyNumberFormat="1" applyFont="1" applyFill="1" applyBorder="1" applyAlignment="1">
      <alignment horizontal="center" vertical="center"/>
    </xf>
    <xf numFmtId="0" fontId="29" fillId="10" borderId="15" xfId="0" applyFont="1" applyFill="1" applyBorder="1" applyAlignment="1">
      <alignment horizontal="center" vertical="center"/>
    </xf>
    <xf numFmtId="2" fontId="28" fillId="10" borderId="15" xfId="0" applyNumberFormat="1" applyFont="1" applyFill="1" applyBorder="1" applyAlignment="1">
      <alignment horizontal="center" vertical="center"/>
    </xf>
    <xf numFmtId="0" fontId="33" fillId="0" borderId="0" xfId="0" applyFont="1" applyFill="1"/>
    <xf numFmtId="0" fontId="4" fillId="0" borderId="2" xfId="0" applyFont="1" applyFill="1" applyBorder="1"/>
    <xf numFmtId="0" fontId="4" fillId="0" borderId="0" xfId="0" applyFont="1" applyFill="1"/>
    <xf numFmtId="0" fontId="4" fillId="0" borderId="0" xfId="0" applyFont="1"/>
    <xf numFmtId="0" fontId="28" fillId="8" borderId="9" xfId="2" applyFont="1" applyFill="1" applyBorder="1" applyAlignment="1">
      <alignment horizontal="center" vertical="center"/>
    </xf>
    <xf numFmtId="0" fontId="28" fillId="8" borderId="9" xfId="2" applyFont="1" applyFill="1" applyBorder="1" applyAlignment="1">
      <alignment horizontal="center" vertical="center" wrapText="1"/>
    </xf>
    <xf numFmtId="0" fontId="26" fillId="8" borderId="9" xfId="2" applyFont="1" applyFill="1" applyBorder="1" applyAlignment="1">
      <alignment horizontal="center" vertical="center"/>
    </xf>
    <xf numFmtId="0" fontId="28" fillId="8" borderId="18" xfId="2" applyFont="1" applyFill="1" applyBorder="1" applyAlignment="1">
      <alignment horizontal="center" vertical="center" wrapText="1"/>
    </xf>
    <xf numFmtId="0" fontId="4" fillId="0" borderId="17" xfId="0" applyFont="1" applyFill="1" applyBorder="1" applyAlignment="1">
      <alignment horizontal="center"/>
    </xf>
    <xf numFmtId="0" fontId="30" fillId="0" borderId="9" xfId="2" applyFont="1" applyFill="1" applyBorder="1" applyAlignment="1">
      <alignment vertical="center"/>
    </xf>
    <xf numFmtId="164" fontId="32" fillId="0" borderId="9" xfId="2" applyNumberFormat="1" applyFont="1" applyFill="1" applyBorder="1" applyAlignment="1">
      <alignment horizontal="center" vertical="center"/>
    </xf>
    <xf numFmtId="9" fontId="4" fillId="0" borderId="0" xfId="0" applyNumberFormat="1" applyFont="1" applyFill="1"/>
    <xf numFmtId="164" fontId="32" fillId="7" borderId="9" xfId="2" applyNumberFormat="1" applyFont="1" applyFill="1" applyBorder="1" applyAlignment="1">
      <alignment horizontal="center" vertical="center"/>
    </xf>
    <xf numFmtId="0" fontId="31" fillId="0" borderId="0" xfId="0" applyFont="1" applyFill="1"/>
    <xf numFmtId="0" fontId="4" fillId="7" borderId="17" xfId="0" applyFont="1" applyFill="1" applyBorder="1" applyAlignment="1">
      <alignment horizontal="center"/>
    </xf>
    <xf numFmtId="0" fontId="32" fillId="0" borderId="9" xfId="2" applyFont="1" applyFill="1" applyBorder="1" applyAlignment="1">
      <alignment vertical="center"/>
    </xf>
    <xf numFmtId="0" fontId="30" fillId="7" borderId="9" xfId="2" applyFont="1" applyFill="1" applyBorder="1" applyAlignment="1">
      <alignment vertical="center"/>
    </xf>
    <xf numFmtId="164" fontId="32" fillId="8" borderId="9" xfId="2" applyNumberFormat="1" applyFont="1" applyFill="1" applyBorder="1" applyAlignment="1">
      <alignment horizontal="center" vertical="center"/>
    </xf>
    <xf numFmtId="0" fontId="4" fillId="8" borderId="0" xfId="0" applyFont="1" applyFill="1"/>
    <xf numFmtId="0" fontId="39" fillId="0" borderId="12" xfId="0" applyFont="1" applyFill="1" applyBorder="1"/>
    <xf numFmtId="0" fontId="39" fillId="0" borderId="9" xfId="0" applyFont="1" applyFill="1" applyBorder="1"/>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164" fontId="32" fillId="0" borderId="18" xfId="2" applyNumberFormat="1" applyFont="1" applyFill="1" applyBorder="1" applyAlignment="1">
      <alignment horizontal="center" vertical="center"/>
    </xf>
    <xf numFmtId="164" fontId="32" fillId="7" borderId="18" xfId="2" applyNumberFormat="1" applyFont="1" applyFill="1" applyBorder="1" applyAlignment="1">
      <alignment horizontal="center" vertical="center"/>
    </xf>
    <xf numFmtId="164" fontId="32" fillId="8" borderId="18" xfId="2" applyNumberFormat="1" applyFont="1" applyFill="1" applyBorder="1" applyAlignment="1">
      <alignment horizontal="center" vertical="center"/>
    </xf>
    <xf numFmtId="164" fontId="32" fillId="8" borderId="25" xfId="2" applyNumberFormat="1" applyFont="1" applyFill="1" applyBorder="1" applyAlignment="1">
      <alignment horizontal="center" vertical="center"/>
    </xf>
    <xf numFmtId="0" fontId="4" fillId="7" borderId="0" xfId="0" applyFont="1" applyFill="1"/>
    <xf numFmtId="0" fontId="4" fillId="0" borderId="17" xfId="2" applyFont="1" applyFill="1" applyBorder="1" applyAlignment="1">
      <alignment horizontal="center"/>
    </xf>
    <xf numFmtId="0" fontId="30" fillId="0" borderId="9" xfId="2" applyFont="1" applyFill="1" applyBorder="1" applyAlignment="1">
      <alignment horizontal="right" vertical="center"/>
    </xf>
    <xf numFmtId="3" fontId="41" fillId="0" borderId="9" xfId="2" applyNumberFormat="1" applyFont="1" applyFill="1" applyBorder="1" applyAlignment="1">
      <alignment horizontal="center" vertical="center"/>
    </xf>
    <xf numFmtId="3" fontId="31" fillId="0" borderId="9" xfId="2" applyNumberFormat="1" applyFont="1" applyFill="1" applyBorder="1" applyAlignment="1">
      <alignment horizontal="center" vertical="center"/>
    </xf>
    <xf numFmtId="9" fontId="42" fillId="0" borderId="9" xfId="0" applyNumberFormat="1" applyFont="1" applyFill="1" applyBorder="1" applyAlignment="1">
      <alignment horizontal="center" vertical="center"/>
    </xf>
    <xf numFmtId="9" fontId="42" fillId="0" borderId="18" xfId="0" applyNumberFormat="1" applyFont="1" applyFill="1" applyBorder="1" applyAlignment="1">
      <alignment horizontal="center" vertical="center"/>
    </xf>
    <xf numFmtId="0" fontId="4" fillId="2" borderId="17" xfId="2" applyFont="1" applyFill="1" applyBorder="1" applyAlignment="1">
      <alignment horizontal="center"/>
    </xf>
    <xf numFmtId="0" fontId="30" fillId="2" borderId="9" xfId="2" applyFont="1" applyFill="1" applyBorder="1" applyAlignment="1">
      <alignment horizontal="right" vertical="center"/>
    </xf>
    <xf numFmtId="3" fontId="41" fillId="2" borderId="9" xfId="2" applyNumberFormat="1" applyFont="1" applyFill="1" applyBorder="1" applyAlignment="1">
      <alignment horizontal="center" vertical="center"/>
    </xf>
    <xf numFmtId="3" fontId="31" fillId="2" borderId="9" xfId="2" applyNumberFormat="1" applyFont="1" applyFill="1" applyBorder="1" applyAlignment="1">
      <alignment horizontal="center" vertical="center"/>
    </xf>
    <xf numFmtId="9" fontId="42" fillId="2" borderId="9" xfId="0" applyNumberFormat="1" applyFont="1" applyFill="1" applyBorder="1" applyAlignment="1">
      <alignment horizontal="center" vertical="center"/>
    </xf>
    <xf numFmtId="9" fontId="42" fillId="0" borderId="9" xfId="0" applyNumberFormat="1" applyFont="1" applyBorder="1" applyAlignment="1">
      <alignment horizontal="center" vertical="center"/>
    </xf>
    <xf numFmtId="9" fontId="42" fillId="0" borderId="18" xfId="0" applyNumberFormat="1" applyFont="1" applyBorder="1" applyAlignment="1">
      <alignment horizontal="center" vertical="center"/>
    </xf>
    <xf numFmtId="0" fontId="30" fillId="2" borderId="12" xfId="2" applyFont="1" applyFill="1" applyBorder="1" applyAlignment="1">
      <alignment horizontal="right" vertical="center"/>
    </xf>
    <xf numFmtId="0" fontId="4" fillId="2" borderId="0" xfId="2" applyFont="1" applyFill="1" applyBorder="1" applyAlignment="1"/>
    <xf numFmtId="0" fontId="3" fillId="2" borderId="0" xfId="2" applyFill="1" applyBorder="1"/>
    <xf numFmtId="9" fontId="31" fillId="2" borderId="0" xfId="2" applyNumberFormat="1" applyFont="1" applyFill="1" applyBorder="1" applyAlignment="1">
      <alignment horizontal="center" vertical="center"/>
    </xf>
    <xf numFmtId="3" fontId="31" fillId="2" borderId="0" xfId="2" applyNumberFormat="1" applyFont="1" applyFill="1" applyBorder="1" applyAlignment="1">
      <alignment horizontal="center" vertical="center"/>
    </xf>
    <xf numFmtId="0" fontId="3" fillId="2" borderId="0" xfId="2" applyFont="1" applyFill="1" applyBorder="1" applyAlignment="1">
      <alignment horizontal="center"/>
    </xf>
    <xf numFmtId="0" fontId="8" fillId="0" borderId="0" xfId="0" applyFont="1"/>
    <xf numFmtId="0" fontId="32" fillId="0" borderId="9" xfId="2" applyFont="1" applyFill="1" applyBorder="1" applyAlignment="1">
      <alignment horizontal="right" vertical="center"/>
    </xf>
    <xf numFmtId="9" fontId="43" fillId="0" borderId="9" xfId="2" applyNumberFormat="1" applyFont="1" applyFill="1" applyBorder="1" applyAlignment="1">
      <alignment horizontal="center" vertical="center"/>
    </xf>
    <xf numFmtId="9" fontId="43" fillId="0" borderId="18" xfId="2" applyNumberFormat="1" applyFont="1" applyFill="1" applyBorder="1" applyAlignment="1">
      <alignment horizontal="center" vertical="center"/>
    </xf>
    <xf numFmtId="0" fontId="27" fillId="14" borderId="4" xfId="2" applyFont="1" applyFill="1" applyBorder="1" applyAlignment="1">
      <alignment vertical="center"/>
    </xf>
    <xf numFmtId="0" fontId="46" fillId="14" borderId="4" xfId="2" applyFont="1" applyFill="1" applyBorder="1" applyAlignment="1"/>
    <xf numFmtId="0" fontId="27" fillId="14" borderId="9" xfId="2" applyFont="1" applyFill="1" applyBorder="1" applyAlignment="1">
      <alignment horizontal="center" vertical="center"/>
    </xf>
    <xf numFmtId="0" fontId="27" fillId="14" borderId="9" xfId="2" applyFont="1" applyFill="1" applyBorder="1" applyAlignment="1">
      <alignment horizontal="center" vertical="center" wrapText="1"/>
    </xf>
    <xf numFmtId="9" fontId="27" fillId="14" borderId="9" xfId="2" applyNumberFormat="1" applyFont="1" applyFill="1" applyBorder="1" applyAlignment="1">
      <alignment horizontal="center" vertical="center" wrapText="1"/>
    </xf>
    <xf numFmtId="3" fontId="27" fillId="14" borderId="9" xfId="2" applyNumberFormat="1" applyFont="1" applyFill="1" applyBorder="1" applyAlignment="1">
      <alignment horizontal="center" vertical="center" wrapText="1"/>
    </xf>
    <xf numFmtId="9" fontId="27" fillId="14" borderId="18" xfId="2" applyNumberFormat="1" applyFont="1" applyFill="1" applyBorder="1" applyAlignment="1">
      <alignment horizontal="center" vertical="center" wrapText="1"/>
    </xf>
    <xf numFmtId="0" fontId="0" fillId="15" borderId="0" xfId="0" applyFill="1"/>
    <xf numFmtId="0" fontId="4" fillId="15" borderId="17" xfId="2" applyFont="1" applyFill="1" applyBorder="1" applyAlignment="1">
      <alignment horizontal="center"/>
    </xf>
    <xf numFmtId="0" fontId="30" fillId="15" borderId="9" xfId="2" applyFont="1" applyFill="1" applyBorder="1" applyAlignment="1">
      <alignment horizontal="right" vertical="center"/>
    </xf>
    <xf numFmtId="3" fontId="41" fillId="15" borderId="9" xfId="2" applyNumberFormat="1" applyFont="1" applyFill="1" applyBorder="1" applyAlignment="1">
      <alignment horizontal="center" vertical="center"/>
    </xf>
    <xf numFmtId="3" fontId="31" fillId="15" borderId="9" xfId="2" applyNumberFormat="1" applyFont="1" applyFill="1" applyBorder="1" applyAlignment="1">
      <alignment horizontal="center" vertical="center"/>
    </xf>
    <xf numFmtId="9" fontId="42" fillId="15" borderId="9" xfId="0" applyNumberFormat="1" applyFont="1" applyFill="1" applyBorder="1" applyAlignment="1">
      <alignment horizontal="center" vertical="center"/>
    </xf>
    <xf numFmtId="9" fontId="42" fillId="15" borderId="18" xfId="0" applyNumberFormat="1" applyFont="1" applyFill="1" applyBorder="1" applyAlignment="1">
      <alignment horizontal="center" vertical="center"/>
    </xf>
    <xf numFmtId="0" fontId="30" fillId="15" borderId="12" xfId="2" applyFont="1" applyFill="1" applyBorder="1" applyAlignment="1">
      <alignment horizontal="right" vertical="center"/>
    </xf>
    <xf numFmtId="3" fontId="35" fillId="14" borderId="9" xfId="2" applyNumberFormat="1" applyFont="1" applyFill="1" applyBorder="1" applyAlignment="1">
      <alignment horizontal="center" vertical="center"/>
    </xf>
    <xf numFmtId="9" fontId="47" fillId="14" borderId="9" xfId="2" applyNumberFormat="1" applyFont="1" applyFill="1" applyBorder="1" applyAlignment="1">
      <alignment horizontal="center" vertical="center"/>
    </xf>
    <xf numFmtId="9" fontId="47" fillId="14" borderId="18" xfId="2" applyNumberFormat="1" applyFont="1" applyFill="1" applyBorder="1" applyAlignment="1">
      <alignment horizontal="center" vertical="center"/>
    </xf>
    <xf numFmtId="0" fontId="48" fillId="14" borderId="25" xfId="2" applyFont="1" applyFill="1" applyBorder="1"/>
    <xf numFmtId="9" fontId="47" fillId="14" borderId="25" xfId="2" applyNumberFormat="1" applyFont="1" applyFill="1" applyBorder="1" applyAlignment="1">
      <alignment horizontal="center" vertical="center"/>
    </xf>
    <xf numFmtId="0" fontId="49" fillId="14" borderId="25" xfId="2" applyFont="1" applyFill="1" applyBorder="1" applyAlignment="1">
      <alignment horizontal="center"/>
    </xf>
    <xf numFmtId="0" fontId="49" fillId="14" borderId="26" xfId="2" applyFont="1" applyFill="1" applyBorder="1" applyAlignment="1">
      <alignment horizontal="center"/>
    </xf>
    <xf numFmtId="0" fontId="8" fillId="0" borderId="0" xfId="0" applyFont="1" applyFill="1"/>
    <xf numFmtId="0" fontId="28" fillId="0" borderId="0" xfId="0" applyFont="1" applyAlignment="1">
      <alignment vertical="top"/>
    </xf>
    <xf numFmtId="0" fontId="32" fillId="0" borderId="0" xfId="0" applyFont="1" applyAlignment="1">
      <alignment readingOrder="2"/>
    </xf>
    <xf numFmtId="0" fontId="50" fillId="0" borderId="0" xfId="0" applyFont="1" applyFill="1"/>
    <xf numFmtId="0" fontId="51" fillId="4" borderId="1" xfId="0" applyFont="1" applyFill="1" applyBorder="1" applyAlignment="1">
      <alignment horizontal="center" vertical="center" readingOrder="2"/>
    </xf>
    <xf numFmtId="0" fontId="52" fillId="4" borderId="1" xfId="0" applyFont="1" applyFill="1" applyBorder="1" applyAlignment="1">
      <alignment horizontal="center" vertical="center" textRotation="90" readingOrder="2"/>
    </xf>
    <xf numFmtId="0" fontId="52" fillId="4" borderId="1" xfId="0" applyFont="1" applyFill="1" applyBorder="1" applyAlignment="1">
      <alignment horizontal="center" vertical="center" readingOrder="2"/>
    </xf>
    <xf numFmtId="0" fontId="53" fillId="4" borderId="1" xfId="0" applyFont="1" applyFill="1" applyBorder="1" applyAlignment="1">
      <alignment horizontal="center" vertical="center" wrapText="1" readingOrder="2"/>
    </xf>
    <xf numFmtId="0" fontId="18" fillId="4" borderId="1" xfId="0" applyFont="1" applyFill="1" applyBorder="1" applyAlignment="1">
      <alignment horizontal="center" vertical="center" wrapText="1" readingOrder="2"/>
    </xf>
    <xf numFmtId="2" fontId="18" fillId="4" borderId="1" xfId="0" applyNumberFormat="1" applyFont="1" applyFill="1" applyBorder="1" applyAlignment="1">
      <alignment horizontal="center" vertical="center" wrapText="1" readingOrder="2"/>
    </xf>
    <xf numFmtId="3" fontId="18" fillId="4" borderId="1" xfId="0" applyNumberFormat="1" applyFont="1" applyFill="1" applyBorder="1" applyAlignment="1">
      <alignment horizontal="center" vertical="center" wrapText="1" readingOrder="2"/>
    </xf>
    <xf numFmtId="3" fontId="55" fillId="0" borderId="1" xfId="0" applyNumberFormat="1" applyFont="1" applyFill="1" applyBorder="1" applyAlignment="1">
      <alignment horizontal="center" vertical="center" readingOrder="2"/>
    </xf>
    <xf numFmtId="0" fontId="54" fillId="0" borderId="1" xfId="0" applyFont="1" applyFill="1" applyBorder="1" applyAlignment="1">
      <alignment horizontal="center" vertical="center" readingOrder="2"/>
    </xf>
    <xf numFmtId="3" fontId="54" fillId="0" borderId="1" xfId="0" applyNumberFormat="1" applyFont="1" applyFill="1" applyBorder="1" applyAlignment="1">
      <alignment horizontal="center" vertical="center" readingOrder="2"/>
    </xf>
    <xf numFmtId="3" fontId="54" fillId="6" borderId="1" xfId="0" applyNumberFormat="1" applyFont="1" applyFill="1" applyBorder="1" applyAlignment="1">
      <alignment horizontal="center" vertical="center" readingOrder="2"/>
    </xf>
    <xf numFmtId="3" fontId="56" fillId="4" borderId="1" xfId="0" applyNumberFormat="1" applyFont="1" applyFill="1" applyBorder="1" applyAlignment="1">
      <alignment horizontal="center" vertical="center" readingOrder="2"/>
    </xf>
    <xf numFmtId="0" fontId="54" fillId="0" borderId="1" xfId="0" applyNumberFormat="1" applyFont="1" applyFill="1" applyBorder="1" applyAlignment="1">
      <alignment horizontal="center" vertical="center" readingOrder="2"/>
    </xf>
    <xf numFmtId="0" fontId="54" fillId="6" borderId="1" xfId="0" applyNumberFormat="1" applyFont="1" applyFill="1" applyBorder="1" applyAlignment="1">
      <alignment horizontal="center" vertical="center" readingOrder="2"/>
    </xf>
    <xf numFmtId="0" fontId="16" fillId="6" borderId="1" xfId="0" applyFont="1" applyFill="1" applyBorder="1" applyAlignment="1">
      <alignment horizontal="center" vertical="center" readingOrder="2"/>
    </xf>
    <xf numFmtId="0" fontId="16" fillId="0" borderId="1" xfId="0" applyFont="1" applyFill="1" applyBorder="1" applyAlignment="1">
      <alignment horizontal="center" vertical="center" wrapText="1" readingOrder="2"/>
    </xf>
    <xf numFmtId="0" fontId="16" fillId="6" borderId="1" xfId="0" applyFont="1" applyFill="1" applyBorder="1" applyAlignment="1">
      <alignment horizontal="center" vertical="center" wrapText="1" readingOrder="2"/>
    </xf>
    <xf numFmtId="0" fontId="21" fillId="4" borderId="1" xfId="0" applyNumberFormat="1" applyFont="1" applyFill="1" applyBorder="1" applyAlignment="1">
      <alignment horizontal="center" vertical="center" readingOrder="2"/>
    </xf>
    <xf numFmtId="2" fontId="54" fillId="6" borderId="1" xfId="0" applyNumberFormat="1" applyFont="1" applyFill="1" applyBorder="1" applyAlignment="1">
      <alignment horizontal="center" vertical="center" readingOrder="1"/>
    </xf>
    <xf numFmtId="0" fontId="54" fillId="6" borderId="1" xfId="0" applyFont="1" applyFill="1" applyBorder="1" applyAlignment="1">
      <alignment horizontal="center" vertical="center" readingOrder="2"/>
    </xf>
    <xf numFmtId="2" fontId="54" fillId="0" borderId="1" xfId="0" applyNumberFormat="1" applyFont="1" applyFill="1" applyBorder="1" applyAlignment="1">
      <alignment horizontal="center" vertical="center" readingOrder="1"/>
    </xf>
    <xf numFmtId="2" fontId="56" fillId="4" borderId="1" xfId="0" applyNumberFormat="1" applyFont="1" applyFill="1" applyBorder="1" applyAlignment="1">
      <alignment horizontal="center" vertical="center" wrapText="1" readingOrder="1"/>
    </xf>
    <xf numFmtId="3" fontId="56" fillId="4" borderId="1" xfId="0" applyNumberFormat="1" applyFont="1" applyFill="1" applyBorder="1" applyAlignment="1">
      <alignment horizontal="center" vertical="center" wrapText="1" readingOrder="2"/>
    </xf>
    <xf numFmtId="2" fontId="56" fillId="4" borderId="1" xfId="0" applyNumberFormat="1" applyFont="1" applyFill="1" applyBorder="1" applyAlignment="1">
      <alignment horizontal="center" vertical="center" readingOrder="1"/>
    </xf>
    <xf numFmtId="2" fontId="55" fillId="0" borderId="1" xfId="0" applyNumberFormat="1" applyFont="1" applyFill="1" applyBorder="1" applyAlignment="1">
      <alignment horizontal="center" vertical="center" readingOrder="1"/>
    </xf>
    <xf numFmtId="3" fontId="54" fillId="2" borderId="1" xfId="0" applyNumberFormat="1" applyFont="1" applyFill="1" applyBorder="1" applyAlignment="1">
      <alignment horizontal="center" vertical="center" readingOrder="2"/>
    </xf>
    <xf numFmtId="3" fontId="56" fillId="4" borderId="1" xfId="0" applyNumberFormat="1" applyFont="1" applyFill="1" applyBorder="1" applyAlignment="1">
      <alignment horizontal="center" vertical="center" wrapText="1" readingOrder="1"/>
    </xf>
    <xf numFmtId="3" fontId="57" fillId="6" borderId="1" xfId="0" applyNumberFormat="1" applyFont="1" applyFill="1" applyBorder="1" applyAlignment="1">
      <alignment horizontal="center" vertical="center"/>
    </xf>
    <xf numFmtId="3" fontId="57" fillId="0" borderId="1" xfId="0" applyNumberFormat="1" applyFont="1" applyFill="1" applyBorder="1" applyAlignment="1">
      <alignment horizontal="center" vertical="center"/>
    </xf>
    <xf numFmtId="3" fontId="58" fillId="4" borderId="1" xfId="0" applyNumberFormat="1" applyFont="1" applyFill="1" applyBorder="1" applyAlignment="1">
      <alignment horizontal="center" vertical="center" readingOrder="2"/>
    </xf>
    <xf numFmtId="3" fontId="59" fillId="6" borderId="1" xfId="0" applyNumberFormat="1" applyFont="1" applyFill="1" applyBorder="1" applyAlignment="1">
      <alignment horizontal="center" vertical="center" readingOrder="2"/>
    </xf>
    <xf numFmtId="3" fontId="59" fillId="0" borderId="1" xfId="0" applyNumberFormat="1" applyFont="1" applyFill="1" applyBorder="1" applyAlignment="1">
      <alignment horizontal="center" vertical="center" readingOrder="2"/>
    </xf>
    <xf numFmtId="3" fontId="57" fillId="0" borderId="1" xfId="0" applyNumberFormat="1" applyFont="1" applyFill="1" applyBorder="1" applyAlignment="1">
      <alignment horizontal="center" vertical="center" readingOrder="2"/>
    </xf>
    <xf numFmtId="0" fontId="57" fillId="0" borderId="1" xfId="0" applyNumberFormat="1" applyFont="1" applyFill="1" applyBorder="1" applyAlignment="1">
      <alignment horizontal="center" vertical="center" readingOrder="2"/>
    </xf>
    <xf numFmtId="0" fontId="57" fillId="6" borderId="1" xfId="0" applyNumberFormat="1" applyFont="1" applyFill="1" applyBorder="1" applyAlignment="1">
      <alignment horizontal="center" vertical="center" readingOrder="2"/>
    </xf>
    <xf numFmtId="2" fontId="43" fillId="9" borderId="9" xfId="0" applyNumberFormat="1" applyFont="1" applyFill="1" applyBorder="1" applyAlignment="1">
      <alignment horizontal="center"/>
    </xf>
    <xf numFmtId="2" fontId="43" fillId="9" borderId="15" xfId="0" applyNumberFormat="1" applyFont="1" applyFill="1" applyBorder="1" applyAlignment="1">
      <alignment horizontal="center"/>
    </xf>
    <xf numFmtId="2" fontId="43" fillId="0" borderId="9" xfId="0" applyNumberFormat="1" applyFont="1" applyFill="1" applyBorder="1" applyAlignment="1">
      <alignment horizontal="center"/>
    </xf>
    <xf numFmtId="2" fontId="42" fillId="0" borderId="9" xfId="0" applyNumberFormat="1" applyFont="1" applyFill="1" applyBorder="1" applyAlignment="1">
      <alignment horizontal="center"/>
    </xf>
    <xf numFmtId="2" fontId="47" fillId="10" borderId="9" xfId="0" applyNumberFormat="1" applyFont="1" applyFill="1" applyBorder="1" applyAlignment="1">
      <alignment horizontal="center"/>
    </xf>
    <xf numFmtId="2" fontId="42" fillId="9" borderId="9" xfId="0" applyNumberFormat="1" applyFont="1" applyFill="1" applyBorder="1" applyAlignment="1">
      <alignment horizontal="center"/>
    </xf>
    <xf numFmtId="4" fontId="47" fillId="10" borderId="9" xfId="0" applyNumberFormat="1" applyFont="1" applyFill="1" applyBorder="1" applyAlignment="1">
      <alignment horizontal="center"/>
    </xf>
    <xf numFmtId="3" fontId="47" fillId="10" borderId="9" xfId="0" applyNumberFormat="1" applyFont="1" applyFill="1" applyBorder="1" applyAlignment="1">
      <alignment horizontal="center"/>
    </xf>
    <xf numFmtId="3" fontId="43" fillId="0" borderId="9" xfId="0" applyNumberFormat="1" applyFont="1" applyFill="1" applyBorder="1" applyAlignment="1">
      <alignment horizontal="center"/>
    </xf>
    <xf numFmtId="3" fontId="43" fillId="9" borderId="9" xfId="0" applyNumberFormat="1" applyFont="1" applyFill="1" applyBorder="1" applyAlignment="1">
      <alignment horizontal="center"/>
    </xf>
    <xf numFmtId="3" fontId="47" fillId="10" borderId="9" xfId="0" applyNumberFormat="1" applyFont="1" applyFill="1" applyBorder="1" applyAlignment="1">
      <alignment horizontal="center" vertical="center"/>
    </xf>
    <xf numFmtId="3" fontId="43" fillId="0" borderId="9" xfId="0" applyNumberFormat="1" applyFont="1" applyFill="1" applyBorder="1" applyAlignment="1">
      <alignment horizontal="center" vertical="center"/>
    </xf>
    <xf numFmtId="0" fontId="30" fillId="0" borderId="12" xfId="0" applyFont="1" applyFill="1" applyBorder="1" applyAlignment="1">
      <alignment horizontal="right" vertical="center"/>
    </xf>
    <xf numFmtId="0" fontId="41" fillId="0" borderId="17" xfId="0" applyFont="1" applyFill="1" applyBorder="1" applyAlignment="1">
      <alignment horizontal="center" vertical="center"/>
    </xf>
    <xf numFmtId="3" fontId="32" fillId="15" borderId="9" xfId="2" applyNumberFormat="1" applyFont="1" applyFill="1" applyBorder="1" applyAlignment="1">
      <alignment horizontal="center" vertical="center"/>
    </xf>
    <xf numFmtId="3" fontId="32" fillId="0" borderId="9" xfId="2" applyNumberFormat="1" applyFont="1" applyFill="1" applyBorder="1" applyAlignment="1">
      <alignment horizontal="center" vertical="center"/>
    </xf>
    <xf numFmtId="3" fontId="36" fillId="14" borderId="9" xfId="2" applyNumberFormat="1" applyFont="1" applyFill="1" applyBorder="1" applyAlignment="1">
      <alignment horizontal="center" vertical="center"/>
    </xf>
    <xf numFmtId="3" fontId="32" fillId="2" borderId="9" xfId="2" applyNumberFormat="1" applyFont="1" applyFill="1" applyBorder="1" applyAlignment="1">
      <alignment horizontal="center" vertical="center"/>
    </xf>
    <xf numFmtId="3" fontId="36" fillId="14" borderId="25" xfId="2" applyNumberFormat="1" applyFont="1" applyFill="1" applyBorder="1" applyAlignment="1">
      <alignment horizontal="center" vertical="center"/>
    </xf>
    <xf numFmtId="0" fontId="0" fillId="9" borderId="9" xfId="0" applyFill="1" applyBorder="1"/>
    <xf numFmtId="0" fontId="0" fillId="0" borderId="9" xfId="0" applyFill="1" applyBorder="1"/>
    <xf numFmtId="0" fontId="54" fillId="0" borderId="1" xfId="0" applyNumberFormat="1" applyFont="1" applyFill="1" applyBorder="1" applyAlignment="1">
      <alignment horizontal="center" vertical="center" readingOrder="1"/>
    </xf>
    <xf numFmtId="4" fontId="54" fillId="6" borderId="1" xfId="0" applyNumberFormat="1" applyFont="1" applyFill="1" applyBorder="1" applyAlignment="1">
      <alignment horizontal="center" vertical="center" readingOrder="1"/>
    </xf>
    <xf numFmtId="4" fontId="54" fillId="6" borderId="1" xfId="0" applyNumberFormat="1" applyFont="1" applyFill="1" applyBorder="1" applyAlignment="1">
      <alignment horizontal="center" vertical="center" readingOrder="2"/>
    </xf>
    <xf numFmtId="2" fontId="54" fillId="0" borderId="1" xfId="0" applyNumberFormat="1" applyFont="1" applyFill="1" applyBorder="1" applyAlignment="1">
      <alignment horizontal="center" vertical="center" readingOrder="2"/>
    </xf>
    <xf numFmtId="2" fontId="54" fillId="0" borderId="1" xfId="0" applyNumberFormat="1" applyFont="1" applyFill="1" applyBorder="1" applyAlignment="1">
      <alignment horizontal="center" vertical="center"/>
    </xf>
    <xf numFmtId="2" fontId="43" fillId="0" borderId="15" xfId="0" applyNumberFormat="1" applyFont="1" applyFill="1" applyBorder="1" applyAlignment="1">
      <alignment horizontal="center"/>
    </xf>
    <xf numFmtId="0" fontId="32" fillId="0" borderId="9" xfId="0" applyFont="1" applyFill="1" applyBorder="1" applyAlignment="1">
      <alignment vertical="center"/>
    </xf>
    <xf numFmtId="3" fontId="43" fillId="9" borderId="15" xfId="0" applyNumberFormat="1" applyFont="1" applyFill="1" applyBorder="1" applyAlignment="1">
      <alignment horizontal="right"/>
    </xf>
    <xf numFmtId="3" fontId="43" fillId="0" borderId="15" xfId="0" applyNumberFormat="1" applyFont="1" applyFill="1" applyBorder="1" applyAlignment="1">
      <alignment horizontal="right"/>
    </xf>
    <xf numFmtId="3" fontId="43" fillId="0" borderId="9" xfId="0" applyNumberFormat="1" applyFont="1" applyFill="1" applyBorder="1" applyAlignment="1">
      <alignment horizontal="right"/>
    </xf>
    <xf numFmtId="3" fontId="43" fillId="9" borderId="15" xfId="0" applyNumberFormat="1" applyFont="1" applyFill="1" applyBorder="1" applyAlignment="1"/>
    <xf numFmtId="3" fontId="43" fillId="0" borderId="9" xfId="0" applyNumberFormat="1" applyFont="1" applyFill="1" applyBorder="1" applyAlignment="1"/>
    <xf numFmtId="165" fontId="0" fillId="0" borderId="0" xfId="0" applyNumberFormat="1" applyFill="1"/>
    <xf numFmtId="0" fontId="32" fillId="0" borderId="12" xfId="2" applyFont="1" applyFill="1" applyBorder="1" applyAlignment="1">
      <alignment vertical="center"/>
    </xf>
    <xf numFmtId="0" fontId="30" fillId="0" borderId="12" xfId="2" applyFont="1" applyFill="1" applyBorder="1" applyAlignment="1">
      <alignment vertical="center"/>
    </xf>
    <xf numFmtId="0" fontId="30" fillId="0" borderId="12" xfId="2" applyFont="1" applyFill="1" applyBorder="1" applyAlignment="1">
      <alignment horizontal="right" vertical="center"/>
    </xf>
    <xf numFmtId="0" fontId="0" fillId="16" borderId="52" xfId="0" applyFill="1" applyBorder="1" applyAlignment="1">
      <alignment wrapText="1"/>
    </xf>
    <xf numFmtId="0" fontId="60" fillId="16" borderId="51" xfId="0" applyFont="1" applyFill="1" applyBorder="1" applyAlignment="1">
      <alignment horizontal="center" wrapText="1" readingOrder="2"/>
    </xf>
    <xf numFmtId="0" fontId="60" fillId="16" borderId="52" xfId="0" applyFont="1" applyFill="1" applyBorder="1" applyAlignment="1">
      <alignment horizontal="center" wrapText="1" readingOrder="2"/>
    </xf>
    <xf numFmtId="0" fontId="60" fillId="0" borderId="47" xfId="0" applyFont="1" applyBorder="1" applyAlignment="1">
      <alignment horizontal="right" wrapText="1" readingOrder="2"/>
    </xf>
    <xf numFmtId="0" fontId="60" fillId="16" borderId="47" xfId="0" applyFont="1" applyFill="1" applyBorder="1" applyAlignment="1">
      <alignment horizontal="right" wrapText="1" readingOrder="2"/>
    </xf>
    <xf numFmtId="3" fontId="4" fillId="0" borderId="52" xfId="0" applyNumberFormat="1" applyFont="1" applyBorder="1" applyAlignment="1">
      <alignment wrapText="1" readingOrder="2"/>
    </xf>
    <xf numFmtId="3" fontId="66" fillId="16" borderId="52" xfId="0" applyNumberFormat="1" applyFont="1" applyFill="1" applyBorder="1" applyAlignment="1">
      <alignment wrapText="1" readingOrder="2"/>
    </xf>
    <xf numFmtId="0" fontId="60" fillId="16" borderId="44" xfId="0" applyFont="1" applyFill="1" applyBorder="1" applyAlignment="1">
      <alignment horizontal="center" wrapText="1" readingOrder="2"/>
    </xf>
    <xf numFmtId="0" fontId="63" fillId="0" borderId="47" xfId="0" applyFont="1" applyBorder="1" applyAlignment="1">
      <alignment horizontal="center" wrapText="1" readingOrder="2"/>
    </xf>
    <xf numFmtId="0" fontId="61" fillId="0" borderId="47" xfId="0" applyFont="1" applyBorder="1" applyAlignment="1">
      <alignment horizontal="center" vertical="top" wrapText="1" readingOrder="2"/>
    </xf>
    <xf numFmtId="0" fontId="62" fillId="0" borderId="47" xfId="0" applyFont="1" applyBorder="1" applyAlignment="1">
      <alignment horizontal="center" vertical="top" wrapText="1" readingOrder="2"/>
    </xf>
    <xf numFmtId="0" fontId="61" fillId="0" borderId="47" xfId="0" applyFont="1" applyBorder="1" applyAlignment="1">
      <alignment horizontal="center" wrapText="1" readingOrder="2"/>
    </xf>
    <xf numFmtId="0" fontId="64" fillId="16" borderId="47" xfId="0" applyFont="1" applyFill="1" applyBorder="1" applyAlignment="1">
      <alignment horizontal="center" wrapText="1" readingOrder="2"/>
    </xf>
    <xf numFmtId="3" fontId="4" fillId="0" borderId="52" xfId="0" applyNumberFormat="1" applyFont="1" applyBorder="1" applyAlignment="1">
      <alignment wrapText="1" readingOrder="1"/>
    </xf>
    <xf numFmtId="0" fontId="63" fillId="0" borderId="47" xfId="0" applyFont="1" applyBorder="1" applyAlignment="1">
      <alignment horizontal="right" vertical="top" wrapText="1" readingOrder="2"/>
    </xf>
    <xf numFmtId="0" fontId="60" fillId="16" borderId="47" xfId="0" applyFont="1" applyFill="1" applyBorder="1" applyAlignment="1">
      <alignment horizontal="center" wrapText="1" readingOrder="2"/>
    </xf>
    <xf numFmtId="3" fontId="68" fillId="0" borderId="44" xfId="0" applyNumberFormat="1" applyFont="1" applyBorder="1" applyAlignment="1">
      <alignment horizontal="center" wrapText="1" readingOrder="2"/>
    </xf>
    <xf numFmtId="3" fontId="63" fillId="0" borderId="44" xfId="0" applyNumberFormat="1" applyFont="1" applyBorder="1" applyAlignment="1">
      <alignment horizontal="center" wrapText="1" readingOrder="2"/>
    </xf>
    <xf numFmtId="0" fontId="60" fillId="0" borderId="44" xfId="0" applyFont="1" applyBorder="1" applyAlignment="1">
      <alignment horizontal="center" wrapText="1" readingOrder="2"/>
    </xf>
    <xf numFmtId="3" fontId="64" fillId="16" borderId="44" xfId="0" applyNumberFormat="1" applyFont="1" applyFill="1" applyBorder="1" applyAlignment="1">
      <alignment horizontal="center" wrapText="1" readingOrder="2"/>
    </xf>
    <xf numFmtId="0" fontId="60" fillId="16" borderId="55" xfId="0" applyFont="1" applyFill="1" applyBorder="1" applyAlignment="1">
      <alignment horizontal="center" wrapText="1" readingOrder="2"/>
    </xf>
    <xf numFmtId="0" fontId="60" fillId="0" borderId="55" xfId="0" applyFont="1" applyBorder="1" applyAlignment="1">
      <alignment horizontal="justify" wrapText="1" readingOrder="2"/>
    </xf>
    <xf numFmtId="2" fontId="61" fillId="0" borderId="55" xfId="0" applyNumberFormat="1" applyFont="1" applyBorder="1" applyAlignment="1">
      <alignment horizontal="center" wrapText="1" readingOrder="1"/>
    </xf>
    <xf numFmtId="0" fontId="67" fillId="0" borderId="47" xfId="0" applyFont="1" applyBorder="1" applyAlignment="1">
      <alignment horizontal="right" readingOrder="2"/>
    </xf>
    <xf numFmtId="0" fontId="67" fillId="17" borderId="47" xfId="0" applyFont="1" applyFill="1" applyBorder="1" applyAlignment="1">
      <alignment horizontal="right" readingOrder="2"/>
    </xf>
    <xf numFmtId="3" fontId="38" fillId="0" borderId="44" xfId="0" applyNumberFormat="1" applyFont="1" applyFill="1" applyBorder="1" applyAlignment="1">
      <alignment horizontal="right"/>
    </xf>
    <xf numFmtId="2" fontId="71" fillId="0" borderId="52" xfId="0" applyNumberFormat="1" applyFont="1" applyBorder="1" applyAlignment="1">
      <alignment horizontal="center"/>
    </xf>
    <xf numFmtId="2" fontId="71" fillId="0" borderId="47" xfId="0" applyNumberFormat="1" applyFont="1" applyBorder="1" applyAlignment="1">
      <alignment horizontal="center"/>
    </xf>
    <xf numFmtId="3" fontId="38" fillId="0" borderId="44" xfId="0" applyNumberFormat="1" applyFont="1" applyFill="1" applyBorder="1" applyAlignment="1">
      <alignment horizontal="right" vertical="center"/>
    </xf>
    <xf numFmtId="3" fontId="38" fillId="17" borderId="44" xfId="0" applyNumberFormat="1" applyFont="1" applyFill="1" applyBorder="1" applyAlignment="1">
      <alignment horizontal="right" vertical="center"/>
    </xf>
    <xf numFmtId="2" fontId="72" fillId="17" borderId="52" xfId="0" applyNumberFormat="1" applyFont="1" applyFill="1" applyBorder="1" applyAlignment="1">
      <alignment horizontal="center"/>
    </xf>
    <xf numFmtId="2" fontId="72" fillId="17" borderId="47" xfId="0" applyNumberFormat="1" applyFont="1" applyFill="1" applyBorder="1" applyAlignment="1">
      <alignment horizontal="center"/>
    </xf>
    <xf numFmtId="0" fontId="67" fillId="17" borderId="48" xfId="0" applyFont="1" applyFill="1" applyBorder="1" applyAlignment="1">
      <alignment horizontal="center" vertical="center" wrapText="1" readingOrder="2"/>
    </xf>
    <xf numFmtId="0" fontId="67" fillId="17" borderId="44" xfId="0" applyFont="1" applyFill="1" applyBorder="1" applyAlignment="1">
      <alignment horizontal="center" vertical="center" readingOrder="2"/>
    </xf>
    <xf numFmtId="0" fontId="73" fillId="16" borderId="52" xfId="0" applyFont="1" applyFill="1" applyBorder="1" applyAlignment="1">
      <alignment horizontal="center" readingOrder="2"/>
    </xf>
    <xf numFmtId="0" fontId="73" fillId="16" borderId="52" xfId="0" applyFont="1" applyFill="1" applyBorder="1" applyAlignment="1">
      <alignment horizontal="center" wrapText="1" readingOrder="2"/>
    </xf>
    <xf numFmtId="3" fontId="69" fillId="18" borderId="52" xfId="0" applyNumberFormat="1" applyFont="1" applyFill="1" applyBorder="1" applyAlignment="1">
      <alignment horizontal="center"/>
    </xf>
    <xf numFmtId="3" fontId="71" fillId="18" borderId="52" xfId="0" applyNumberFormat="1" applyFont="1" applyFill="1" applyBorder="1" applyAlignment="1">
      <alignment horizontal="center"/>
    </xf>
    <xf numFmtId="0" fontId="69" fillId="18" borderId="52" xfId="0" applyFont="1" applyFill="1" applyBorder="1" applyAlignment="1">
      <alignment horizontal="center"/>
    </xf>
    <xf numFmtId="3" fontId="70" fillId="16" borderId="52" xfId="0" applyNumberFormat="1" applyFont="1" applyFill="1" applyBorder="1" applyAlignment="1">
      <alignment horizontal="center"/>
    </xf>
    <xf numFmtId="0" fontId="73" fillId="17" borderId="44" xfId="0" applyFont="1" applyFill="1" applyBorder="1" applyAlignment="1">
      <alignment horizontal="center" readingOrder="2"/>
    </xf>
    <xf numFmtId="0" fontId="73" fillId="17" borderId="44" xfId="0" applyFont="1" applyFill="1" applyBorder="1" applyAlignment="1">
      <alignment horizontal="center" wrapText="1" readingOrder="2"/>
    </xf>
    <xf numFmtId="0" fontId="65" fillId="0" borderId="44" xfId="0" applyFont="1" applyFill="1" applyBorder="1" applyAlignment="1">
      <alignment horizontal="right" readingOrder="2"/>
    </xf>
    <xf numFmtId="0" fontId="73" fillId="0" borderId="44" xfId="0" applyFont="1" applyFill="1" applyBorder="1" applyAlignment="1">
      <alignment horizontal="right" readingOrder="2"/>
    </xf>
    <xf numFmtId="164" fontId="32" fillId="0" borderId="44" xfId="2" applyNumberFormat="1" applyFont="1" applyFill="1" applyBorder="1" applyAlignment="1">
      <alignment horizontal="right" vertical="center"/>
    </xf>
    <xf numFmtId="0" fontId="51" fillId="4" borderId="1" xfId="0" applyNumberFormat="1" applyFont="1" applyFill="1" applyBorder="1" applyAlignment="1">
      <alignment horizontal="center" vertical="center" wrapText="1" readingOrder="2"/>
    </xf>
    <xf numFmtId="0" fontId="22" fillId="4" borderId="1" xfId="0" applyNumberFormat="1" applyFont="1" applyFill="1" applyBorder="1" applyAlignment="1">
      <alignment horizontal="center" vertical="center" wrapText="1" readingOrder="2"/>
    </xf>
    <xf numFmtId="0" fontId="17" fillId="3" borderId="1" xfId="0" applyFont="1" applyFill="1" applyBorder="1" applyAlignment="1">
      <alignment horizontal="center" vertical="center" wrapText="1" readingOrder="2"/>
    </xf>
    <xf numFmtId="0" fontId="20" fillId="4" borderId="1" xfId="0" applyFont="1" applyFill="1" applyBorder="1" applyAlignment="1">
      <alignment horizontal="center" vertical="center" readingOrder="2"/>
    </xf>
    <xf numFmtId="0" fontId="51" fillId="4" borderId="1" xfId="0" applyNumberFormat="1" applyFont="1" applyFill="1" applyBorder="1" applyAlignment="1">
      <alignment horizontal="center" vertical="center" readingOrder="2"/>
    </xf>
    <xf numFmtId="0" fontId="36" fillId="10" borderId="20" xfId="0" applyFont="1" applyFill="1" applyBorder="1" applyAlignment="1">
      <alignment horizontal="center" vertical="center"/>
    </xf>
    <xf numFmtId="0" fontId="36" fillId="10" borderId="12" xfId="0" applyFont="1" applyFill="1" applyBorder="1" applyAlignment="1">
      <alignment horizontal="center" vertical="center"/>
    </xf>
    <xf numFmtId="0" fontId="34" fillId="10" borderId="19" xfId="0" applyFont="1" applyFill="1" applyBorder="1" applyAlignment="1">
      <alignment horizontal="center" vertical="center"/>
    </xf>
    <xf numFmtId="0" fontId="34" fillId="10" borderId="12" xfId="0" applyFont="1" applyFill="1" applyBorder="1" applyAlignment="1">
      <alignment horizontal="center" vertical="center"/>
    </xf>
    <xf numFmtId="0" fontId="4" fillId="10" borderId="7" xfId="0" applyFont="1" applyFill="1" applyBorder="1" applyAlignment="1">
      <alignment horizontal="center" vertical="center" readingOrder="2"/>
    </xf>
    <xf numFmtId="0" fontId="4" fillId="10" borderId="36" xfId="0" applyFont="1" applyFill="1" applyBorder="1" applyAlignment="1">
      <alignment horizontal="center" vertical="center" readingOrder="2"/>
    </xf>
    <xf numFmtId="0" fontId="4" fillId="10" borderId="14" xfId="0" applyFont="1" applyFill="1" applyBorder="1" applyAlignment="1">
      <alignment horizontal="center" vertical="center" readingOrder="2"/>
    </xf>
    <xf numFmtId="0" fontId="42" fillId="0" borderId="22" xfId="0" applyFont="1" applyBorder="1" applyAlignment="1">
      <alignment horizontal="right" wrapText="1" readingOrder="2"/>
    </xf>
    <xf numFmtId="0" fontId="42" fillId="0" borderId="23" xfId="0" applyFont="1" applyBorder="1" applyAlignment="1">
      <alignment horizontal="right" wrapText="1" readingOrder="2"/>
    </xf>
    <xf numFmtId="0" fontId="42" fillId="0" borderId="24" xfId="0" applyFont="1" applyBorder="1" applyAlignment="1">
      <alignment horizontal="right" wrapText="1" readingOrder="2"/>
    </xf>
    <xf numFmtId="0" fontId="37" fillId="12" borderId="28" xfId="0" applyFont="1" applyFill="1" applyBorder="1" applyAlignment="1">
      <alignment horizontal="center" vertical="center"/>
    </xf>
    <xf numFmtId="0" fontId="37" fillId="12" borderId="5" xfId="0" applyFont="1" applyFill="1" applyBorder="1" applyAlignment="1">
      <alignment horizontal="center" vertical="center"/>
    </xf>
    <xf numFmtId="0" fontId="37" fillId="12" borderId="35" xfId="0" applyFont="1" applyFill="1" applyBorder="1" applyAlignment="1">
      <alignment horizontal="center" vertical="center"/>
    </xf>
    <xf numFmtId="0" fontId="37" fillId="12" borderId="6" xfId="0" applyFont="1" applyFill="1" applyBorder="1" applyAlignment="1">
      <alignment horizontal="center" vertical="center"/>
    </xf>
    <xf numFmtId="2" fontId="26" fillId="10" borderId="31" xfId="0" applyNumberFormat="1" applyFont="1" applyFill="1" applyBorder="1" applyAlignment="1">
      <alignment horizontal="center" vertical="center"/>
    </xf>
    <xf numFmtId="2" fontId="26" fillId="10" borderId="32" xfId="0" applyNumberFormat="1" applyFont="1" applyFill="1" applyBorder="1" applyAlignment="1">
      <alignment horizontal="center" vertical="center"/>
    </xf>
    <xf numFmtId="2" fontId="26" fillId="10" borderId="33" xfId="0" applyNumberFormat="1" applyFont="1" applyFill="1" applyBorder="1" applyAlignment="1">
      <alignment horizontal="center" vertical="center"/>
    </xf>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2" fontId="26" fillId="10" borderId="15" xfId="0" applyNumberFormat="1" applyFont="1" applyFill="1" applyBorder="1" applyAlignment="1">
      <alignment horizontal="center" vertical="center"/>
    </xf>
    <xf numFmtId="2" fontId="28" fillId="10" borderId="13" xfId="0" applyNumberFormat="1" applyFont="1" applyFill="1" applyBorder="1" applyAlignment="1">
      <alignment horizontal="center" vertical="center"/>
    </xf>
    <xf numFmtId="2" fontId="28" fillId="10" borderId="30" xfId="0" applyNumberFormat="1" applyFont="1" applyFill="1" applyBorder="1" applyAlignment="1">
      <alignment horizontal="center" vertical="center"/>
    </xf>
    <xf numFmtId="2" fontId="28" fillId="10" borderId="16" xfId="0" applyNumberFormat="1" applyFont="1" applyFill="1" applyBorder="1" applyAlignment="1">
      <alignment horizontal="center" vertical="center"/>
    </xf>
    <xf numFmtId="2" fontId="28" fillId="10" borderId="8" xfId="0" applyNumberFormat="1" applyFont="1" applyFill="1" applyBorder="1" applyAlignment="1">
      <alignment horizontal="center" vertical="center"/>
    </xf>
    <xf numFmtId="2" fontId="28" fillId="10" borderId="29" xfId="0" applyNumberFormat="1" applyFont="1" applyFill="1" applyBorder="1" applyAlignment="1">
      <alignment horizontal="center" vertical="center"/>
    </xf>
    <xf numFmtId="2" fontId="28" fillId="10" borderId="15" xfId="0" applyNumberFormat="1" applyFont="1" applyFill="1" applyBorder="1" applyAlignment="1">
      <alignment horizontal="center" vertical="center"/>
    </xf>
    <xf numFmtId="0" fontId="27" fillId="10" borderId="8" xfId="0" applyFont="1" applyFill="1" applyBorder="1" applyAlignment="1">
      <alignment horizontal="center" vertical="center"/>
    </xf>
    <xf numFmtId="0" fontId="27" fillId="10" borderId="29" xfId="0" applyFont="1" applyFill="1" applyBorder="1" applyAlignment="1">
      <alignment horizontal="center" vertical="center"/>
    </xf>
    <xf numFmtId="0" fontId="26" fillId="10" borderId="8" xfId="0" applyFont="1" applyFill="1" applyBorder="1" applyAlignment="1">
      <alignment horizontal="center" vertical="center"/>
    </xf>
    <xf numFmtId="0" fontId="26" fillId="10" borderId="29" xfId="0" applyFont="1" applyFill="1" applyBorder="1" applyAlignment="1">
      <alignment horizontal="center" vertical="center"/>
    </xf>
    <xf numFmtId="0" fontId="26" fillId="10" borderId="15" xfId="0" applyFont="1" applyFill="1" applyBorder="1" applyAlignment="1">
      <alignment horizontal="center" vertical="center"/>
    </xf>
    <xf numFmtId="0" fontId="35" fillId="10" borderId="20" xfId="0" applyFont="1" applyFill="1" applyBorder="1" applyAlignment="1">
      <alignment horizontal="center" vertical="center" readingOrder="2"/>
    </xf>
    <xf numFmtId="0" fontId="35" fillId="10" borderId="12" xfId="0" applyFont="1" applyFill="1" applyBorder="1" applyAlignment="1">
      <alignment horizontal="center" vertical="center" readingOrder="2"/>
    </xf>
    <xf numFmtId="0" fontId="35" fillId="10" borderId="19" xfId="0" applyFont="1" applyFill="1" applyBorder="1" applyAlignment="1">
      <alignment horizontal="center" vertical="center"/>
    </xf>
    <xf numFmtId="0" fontId="35" fillId="10" borderId="12" xfId="0" applyFont="1" applyFill="1" applyBorder="1" applyAlignment="1">
      <alignment horizontal="center" vertical="center"/>
    </xf>
    <xf numFmtId="0" fontId="42" fillId="0" borderId="10" xfId="0" applyFont="1" applyBorder="1" applyAlignment="1">
      <alignment horizontal="right" readingOrder="2"/>
    </xf>
    <xf numFmtId="0" fontId="42" fillId="0" borderId="11" xfId="0" applyFont="1" applyBorder="1" applyAlignment="1">
      <alignment horizontal="right" readingOrder="2"/>
    </xf>
    <xf numFmtId="0" fontId="42" fillId="0" borderId="12" xfId="0" applyFont="1" applyBorder="1" applyAlignment="1">
      <alignment horizontal="right" readingOrder="2"/>
    </xf>
    <xf numFmtId="2" fontId="26" fillId="10" borderId="11" xfId="0" applyNumberFormat="1" applyFont="1" applyFill="1" applyBorder="1" applyAlignment="1">
      <alignment horizontal="center" vertical="center"/>
    </xf>
    <xf numFmtId="2" fontId="26" fillId="10" borderId="34" xfId="0" applyNumberFormat="1" applyFont="1" applyFill="1" applyBorder="1" applyAlignment="1">
      <alignment horizontal="center" vertical="center"/>
    </xf>
    <xf numFmtId="2" fontId="26" fillId="10" borderId="12" xfId="0" applyNumberFormat="1" applyFont="1" applyFill="1" applyBorder="1" applyAlignment="1">
      <alignment horizontal="center" vertical="center"/>
    </xf>
    <xf numFmtId="0" fontId="30" fillId="8" borderId="39" xfId="2" applyFont="1" applyFill="1" applyBorder="1" applyAlignment="1">
      <alignment horizontal="center" vertical="center"/>
    </xf>
    <xf numFmtId="0" fontId="30" fillId="8" borderId="24" xfId="2" applyFont="1" applyFill="1" applyBorder="1" applyAlignment="1">
      <alignment horizontal="center" vertical="center"/>
    </xf>
    <xf numFmtId="0" fontId="38" fillId="8" borderId="19" xfId="2" applyFont="1" applyFill="1" applyBorder="1" applyAlignment="1">
      <alignment horizontal="center" vertical="center"/>
    </xf>
    <xf numFmtId="0" fontId="38" fillId="8" borderId="33" xfId="2" applyFont="1" applyFill="1" applyBorder="1" applyAlignment="1">
      <alignment horizontal="center" vertical="center"/>
    </xf>
    <xf numFmtId="0" fontId="32" fillId="8" borderId="20" xfId="2" applyFont="1" applyFill="1" applyBorder="1" applyAlignment="1">
      <alignment horizontal="center" vertical="center"/>
    </xf>
    <xf numFmtId="0" fontId="32" fillId="8" borderId="12" xfId="2" applyFont="1" applyFill="1" applyBorder="1" applyAlignment="1">
      <alignment horizontal="center" vertical="center"/>
    </xf>
    <xf numFmtId="0" fontId="30" fillId="8" borderId="19" xfId="2" applyFont="1" applyFill="1" applyBorder="1" applyAlignment="1">
      <alignment horizontal="center" vertical="center"/>
    </xf>
    <xf numFmtId="0" fontId="30" fillId="8" borderId="12" xfId="2" applyFont="1" applyFill="1" applyBorder="1" applyAlignment="1">
      <alignment horizontal="center" vertical="center"/>
    </xf>
    <xf numFmtId="0" fontId="40" fillId="11" borderId="40" xfId="1" applyFont="1" applyFill="1" applyBorder="1" applyAlignment="1">
      <alignment horizontal="center" vertical="center"/>
    </xf>
    <xf numFmtId="0" fontId="40" fillId="11" borderId="41" xfId="1" applyFont="1" applyFill="1" applyBorder="1" applyAlignment="1">
      <alignment horizontal="center" vertical="center"/>
    </xf>
    <xf numFmtId="0" fontId="40" fillId="11" borderId="42" xfId="1" applyFont="1" applyFill="1" applyBorder="1" applyAlignment="1">
      <alignment horizontal="center" vertical="center"/>
    </xf>
    <xf numFmtId="0" fontId="30" fillId="8" borderId="20"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26" fillId="8" borderId="4" xfId="2" applyFont="1" applyFill="1" applyBorder="1" applyAlignment="1">
      <alignment horizontal="center" vertical="center"/>
    </xf>
    <xf numFmtId="0" fontId="26" fillId="8" borderId="9" xfId="2" applyFont="1" applyFill="1" applyBorder="1" applyAlignment="1">
      <alignment horizontal="center" vertical="center"/>
    </xf>
    <xf numFmtId="0" fontId="28" fillId="8" borderId="27" xfId="2" applyFont="1" applyFill="1" applyBorder="1" applyAlignment="1">
      <alignment horizontal="center" vertical="center"/>
    </xf>
    <xf numFmtId="0" fontId="28" fillId="8" borderId="5" xfId="2" applyFont="1" applyFill="1" applyBorder="1" applyAlignment="1">
      <alignment horizontal="center" vertical="center"/>
    </xf>
    <xf numFmtId="0" fontId="28" fillId="8" borderId="37" xfId="2" applyFont="1" applyFill="1" applyBorder="1" applyAlignment="1">
      <alignment horizontal="center" vertical="center"/>
    </xf>
    <xf numFmtId="0" fontId="28" fillId="8" borderId="6" xfId="2" applyFont="1" applyFill="1" applyBorder="1" applyAlignment="1">
      <alignment horizontal="center" vertical="center"/>
    </xf>
    <xf numFmtId="0" fontId="28" fillId="8" borderId="9" xfId="2" applyFont="1" applyFill="1" applyBorder="1" applyAlignment="1">
      <alignment horizontal="center" vertical="center"/>
    </xf>
    <xf numFmtId="0" fontId="28" fillId="8" borderId="10" xfId="2" applyFont="1" applyFill="1" applyBorder="1" applyAlignment="1">
      <alignment horizontal="center" vertical="center"/>
    </xf>
    <xf numFmtId="0" fontId="28" fillId="8" borderId="11" xfId="2" applyFont="1" applyFill="1" applyBorder="1" applyAlignment="1">
      <alignment horizontal="center" vertical="center"/>
    </xf>
    <xf numFmtId="0" fontId="28" fillId="8" borderId="12" xfId="2" applyFont="1" applyFill="1" applyBorder="1" applyAlignment="1">
      <alignment horizontal="center" vertical="center"/>
    </xf>
    <xf numFmtId="0" fontId="28" fillId="8" borderId="38" xfId="2" applyFont="1" applyFill="1" applyBorder="1" applyAlignment="1">
      <alignment horizontal="center" vertical="center"/>
    </xf>
    <xf numFmtId="0" fontId="0" fillId="0" borderId="0" xfId="0" applyAlignment="1">
      <alignment horizontal="center" vertical="center"/>
    </xf>
    <xf numFmtId="0" fontId="32" fillId="0" borderId="0" xfId="0" applyFont="1" applyAlignment="1">
      <alignment horizontal="right" readingOrder="2"/>
    </xf>
    <xf numFmtId="0" fontId="39" fillId="0" borderId="0" xfId="0" applyFont="1" applyBorder="1" applyAlignment="1">
      <alignment horizontal="right" vertical="center" wrapText="1" readingOrder="2"/>
    </xf>
    <xf numFmtId="0" fontId="28" fillId="0" borderId="0" xfId="0" applyFont="1" applyAlignment="1">
      <alignment horizontal="left" vertical="top" readingOrder="2"/>
    </xf>
    <xf numFmtId="0" fontId="39" fillId="0" borderId="0" xfId="0" applyFont="1" applyAlignment="1">
      <alignment horizontal="right" vertical="top" wrapText="1" readingOrder="2"/>
    </xf>
    <xf numFmtId="0" fontId="44" fillId="13" borderId="40" xfId="0" applyFont="1" applyFill="1" applyBorder="1" applyAlignment="1">
      <alignment horizontal="center" vertical="center"/>
    </xf>
    <xf numFmtId="0" fontId="44" fillId="13" borderId="41" xfId="0" applyFont="1" applyFill="1" applyBorder="1" applyAlignment="1">
      <alignment horizontal="center" vertical="center"/>
    </xf>
    <xf numFmtId="0" fontId="44" fillId="13" borderId="42" xfId="0" applyFont="1" applyFill="1" applyBorder="1" applyAlignment="1">
      <alignment horizontal="center" vertical="center"/>
    </xf>
    <xf numFmtId="0" fontId="35" fillId="14" borderId="39" xfId="2" applyFont="1" applyFill="1" applyBorder="1" applyAlignment="1">
      <alignment horizontal="center"/>
    </xf>
    <xf numFmtId="0" fontId="35" fillId="14" borderId="24" xfId="2" applyFont="1" applyFill="1" applyBorder="1" applyAlignment="1">
      <alignment horizontal="center"/>
    </xf>
    <xf numFmtId="0" fontId="36" fillId="14" borderId="20" xfId="2" applyFont="1" applyFill="1" applyBorder="1" applyAlignment="1">
      <alignment horizontal="center" vertical="center"/>
    </xf>
    <xf numFmtId="0" fontId="36" fillId="14" borderId="12" xfId="2" applyFont="1" applyFill="1" applyBorder="1" applyAlignment="1">
      <alignment horizontal="center" vertical="center"/>
    </xf>
    <xf numFmtId="0" fontId="34" fillId="14" borderId="20" xfId="2" applyFont="1" applyFill="1" applyBorder="1" applyAlignment="1">
      <alignment horizontal="center" vertical="center"/>
    </xf>
    <xf numFmtId="0" fontId="34" fillId="14" borderId="12" xfId="2" applyFont="1" applyFill="1" applyBorder="1" applyAlignment="1">
      <alignment horizontal="center" vertical="center"/>
    </xf>
    <xf numFmtId="0" fontId="31" fillId="14" borderId="3" xfId="2" applyFont="1" applyFill="1" applyBorder="1" applyAlignment="1">
      <alignment horizontal="center" vertical="center"/>
    </xf>
    <xf numFmtId="0" fontId="31" fillId="14" borderId="17" xfId="2" applyFont="1" applyFill="1" applyBorder="1" applyAlignment="1">
      <alignment horizontal="center" vertical="center"/>
    </xf>
    <xf numFmtId="0" fontId="45" fillId="14" borderId="4" xfId="2" applyFont="1" applyFill="1" applyBorder="1" applyAlignment="1">
      <alignment horizontal="center" vertical="center"/>
    </xf>
    <xf numFmtId="0" fontId="45" fillId="14" borderId="9" xfId="2" applyFont="1" applyFill="1" applyBorder="1" applyAlignment="1">
      <alignment horizontal="center" vertical="center"/>
    </xf>
    <xf numFmtId="0" fontId="27" fillId="14" borderId="4" xfId="2" applyFont="1" applyFill="1" applyBorder="1" applyAlignment="1">
      <alignment horizontal="center" vertical="center"/>
    </xf>
    <xf numFmtId="0" fontId="27" fillId="14" borderId="43" xfId="2" applyFont="1" applyFill="1" applyBorder="1" applyAlignment="1">
      <alignment horizontal="center" vertical="center"/>
    </xf>
    <xf numFmtId="0" fontId="60" fillId="16" borderId="45" xfId="0" applyFont="1" applyFill="1" applyBorder="1" applyAlignment="1">
      <alignment horizontal="center" vertical="center" wrapText="1" readingOrder="2"/>
    </xf>
    <xf numFmtId="0" fontId="60" fillId="16" borderId="46" xfId="0" applyFont="1" applyFill="1" applyBorder="1" applyAlignment="1">
      <alignment horizontal="center" vertical="center" wrapText="1" readingOrder="2"/>
    </xf>
    <xf numFmtId="0" fontId="60" fillId="16" borderId="47" xfId="0" applyFont="1" applyFill="1" applyBorder="1" applyAlignment="1">
      <alignment horizontal="center" vertical="center" wrapText="1" readingOrder="2"/>
    </xf>
    <xf numFmtId="0" fontId="60" fillId="16" borderId="48" xfId="0" applyFont="1" applyFill="1" applyBorder="1" applyAlignment="1">
      <alignment horizontal="center" wrapText="1" readingOrder="2"/>
    </xf>
    <xf numFmtId="0" fontId="60" fillId="16" borderId="53" xfId="0" applyFont="1" applyFill="1" applyBorder="1" applyAlignment="1">
      <alignment horizontal="center" wrapText="1" readingOrder="2"/>
    </xf>
    <xf numFmtId="0" fontId="60" fillId="16" borderId="49" xfId="0" applyFont="1" applyFill="1" applyBorder="1" applyAlignment="1">
      <alignment horizontal="center" wrapText="1" readingOrder="2"/>
    </xf>
    <xf numFmtId="0" fontId="67" fillId="16" borderId="45" xfId="0" applyFont="1" applyFill="1" applyBorder="1" applyAlignment="1">
      <alignment horizontal="center" vertical="center" wrapText="1" readingOrder="2"/>
    </xf>
    <xf numFmtId="0" fontId="67" fillId="16" borderId="46" xfId="0" applyFont="1" applyFill="1" applyBorder="1" applyAlignment="1">
      <alignment horizontal="center" vertical="center" wrapText="1" readingOrder="2"/>
    </xf>
    <xf numFmtId="0" fontId="67" fillId="16" borderId="47" xfId="0" applyFont="1" applyFill="1" applyBorder="1" applyAlignment="1">
      <alignment horizontal="center" vertical="center" wrapText="1" readingOrder="2"/>
    </xf>
    <xf numFmtId="0" fontId="60" fillId="16" borderId="45" xfId="0" applyFont="1" applyFill="1" applyBorder="1" applyAlignment="1">
      <alignment horizontal="center" wrapText="1" readingOrder="2"/>
    </xf>
    <xf numFmtId="0" fontId="60" fillId="16" borderId="47" xfId="0" applyFont="1" applyFill="1" applyBorder="1" applyAlignment="1">
      <alignment horizontal="center" wrapText="1" readingOrder="2"/>
    </xf>
    <xf numFmtId="2" fontId="4" fillId="0" borderId="45" xfId="0" applyNumberFormat="1" applyFont="1" applyBorder="1" applyAlignment="1">
      <alignment horizontal="center" vertical="center" wrapText="1" readingOrder="1"/>
    </xf>
    <xf numFmtId="2" fontId="4" fillId="0" borderId="46" xfId="0" applyNumberFormat="1" applyFont="1" applyBorder="1" applyAlignment="1">
      <alignment horizontal="center" vertical="center" wrapText="1" readingOrder="1"/>
    </xf>
    <xf numFmtId="2" fontId="4" fillId="0" borderId="47" xfId="0" applyNumberFormat="1" applyFont="1" applyBorder="1" applyAlignment="1">
      <alignment horizontal="center" vertical="center" wrapText="1" readingOrder="1"/>
    </xf>
    <xf numFmtId="0" fontId="60" fillId="16" borderId="44" xfId="0" applyFont="1" applyFill="1" applyBorder="1" applyAlignment="1">
      <alignment horizontal="center" vertical="center" wrapText="1" readingOrder="2"/>
    </xf>
    <xf numFmtId="0" fontId="60" fillId="16" borderId="46" xfId="0" applyFont="1" applyFill="1" applyBorder="1" applyAlignment="1">
      <alignment horizontal="center" wrapText="1" readingOrder="2"/>
    </xf>
    <xf numFmtId="0" fontId="60" fillId="16" borderId="44" xfId="0" applyFont="1" applyFill="1" applyBorder="1" applyAlignment="1">
      <alignment horizontal="center" wrapText="1" readingOrder="2"/>
    </xf>
    <xf numFmtId="0" fontId="67" fillId="17" borderId="45" xfId="0" applyFont="1" applyFill="1" applyBorder="1" applyAlignment="1">
      <alignment horizontal="center" vertical="center" wrapText="1" readingOrder="2"/>
    </xf>
    <xf numFmtId="0" fontId="67" fillId="17" borderId="47" xfId="0" applyFont="1" applyFill="1" applyBorder="1" applyAlignment="1">
      <alignment horizontal="center" vertical="center" wrapText="1" readingOrder="2"/>
    </xf>
    <xf numFmtId="0" fontId="67" fillId="17" borderId="48" xfId="0" applyFont="1" applyFill="1" applyBorder="1" applyAlignment="1">
      <alignment horizontal="center" readingOrder="2"/>
    </xf>
    <xf numFmtId="0" fontId="67" fillId="17" borderId="49" xfId="0" applyFont="1" applyFill="1" applyBorder="1" applyAlignment="1">
      <alignment horizontal="center" readingOrder="2"/>
    </xf>
    <xf numFmtId="0" fontId="67" fillId="17" borderId="53" xfId="0" applyFont="1" applyFill="1" applyBorder="1" applyAlignment="1">
      <alignment horizontal="center" readingOrder="2"/>
    </xf>
    <xf numFmtId="0" fontId="73" fillId="16" borderId="50" xfId="0" applyFont="1" applyFill="1" applyBorder="1" applyAlignment="1">
      <alignment horizontal="center" wrapText="1" readingOrder="2"/>
    </xf>
    <xf numFmtId="0" fontId="73" fillId="16" borderId="56" xfId="0" applyFont="1" applyFill="1" applyBorder="1" applyAlignment="1">
      <alignment horizontal="center" wrapText="1" readingOrder="2"/>
    </xf>
    <xf numFmtId="0" fontId="73" fillId="16" borderId="54" xfId="0" applyFont="1" applyFill="1" applyBorder="1" applyAlignment="1">
      <alignment horizontal="center" wrapText="1" readingOrder="2"/>
    </xf>
    <xf numFmtId="0" fontId="73" fillId="17" borderId="44" xfId="0" applyFont="1" applyFill="1" applyBorder="1" applyAlignment="1">
      <alignment horizontal="center" wrapText="1" readingOrder="2"/>
    </xf>
    <xf numFmtId="0" fontId="73" fillId="17" borderId="45" xfId="0" applyFont="1" applyFill="1" applyBorder="1" applyAlignment="1">
      <alignment horizontal="center" vertical="center" readingOrder="2"/>
    </xf>
    <xf numFmtId="0" fontId="73" fillId="17" borderId="47" xfId="0" applyFont="1" applyFill="1" applyBorder="1" applyAlignment="1">
      <alignment horizontal="center" vertical="center"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I120"/>
  <sheetViews>
    <sheetView rightToLeft="1" tabSelected="1" topLeftCell="C4" zoomScale="50" zoomScaleNormal="50" workbookViewId="0">
      <pane xSplit="3" topLeftCell="F1" activePane="topRight" state="frozen"/>
      <selection activeCell="C1" sqref="C1"/>
      <selection pane="topRight" activeCell="M10" sqref="M10"/>
    </sheetView>
  </sheetViews>
  <sheetFormatPr defaultRowHeight="37.5"/>
  <cols>
    <col min="1" max="1" width="6.125" style="13" hidden="1" customWidth="1"/>
    <col min="2" max="2" width="0.875" style="12" hidden="1" customWidth="1"/>
    <col min="3" max="3" width="8.5" style="12" customWidth="1"/>
    <col min="4" max="4" width="6.75" style="24" customWidth="1"/>
    <col min="5" max="5" width="35.75" style="38" customWidth="1"/>
    <col min="6" max="6" width="35.5" style="4" customWidth="1"/>
    <col min="7" max="7" width="26.5" style="4" customWidth="1"/>
    <col min="8" max="8" width="10.75" style="4" customWidth="1"/>
    <col min="9" max="9" width="24.25" style="38" customWidth="1"/>
    <col min="10" max="10" width="25.375" style="25" customWidth="1"/>
    <col min="11" max="11" width="19.75" style="24" customWidth="1"/>
    <col min="12" max="12" width="10.5" style="24" customWidth="1"/>
    <col min="13" max="13" width="25.625" style="25" customWidth="1"/>
    <col min="14" max="14" width="22.875" style="24" customWidth="1"/>
    <col min="15" max="15" width="24.75" style="39" customWidth="1"/>
    <col min="16" max="16" width="17.375" style="39" customWidth="1"/>
    <col min="17" max="17" width="15.25" style="39" customWidth="1"/>
    <col min="18" max="18" width="16.75" style="39" customWidth="1"/>
    <col min="19" max="19" width="20.125" style="40" bestFit="1" customWidth="1"/>
    <col min="20" max="20" width="21.625" style="40" customWidth="1"/>
    <col min="21" max="21" width="19" style="40" customWidth="1"/>
    <col min="22" max="22" width="13.75" style="40" customWidth="1"/>
    <col min="23" max="23" width="15.5" style="40" customWidth="1"/>
    <col min="24" max="24" width="15.625" style="24" customWidth="1"/>
    <col min="25" max="25" width="18.875" style="24" customWidth="1"/>
    <col min="26" max="30" width="11.5" style="54" customWidth="1"/>
    <col min="31" max="56" width="9" style="13"/>
    <col min="57" max="209" width="9" style="24"/>
    <col min="210" max="210" width="6.375" style="24" customWidth="1"/>
    <col min="211" max="212" width="0" style="24" hidden="1" customWidth="1"/>
    <col min="213" max="213" width="8.5" style="24" customWidth="1"/>
    <col min="214" max="214" width="6" style="24" customWidth="1"/>
    <col min="215" max="215" width="32.5" style="24" customWidth="1"/>
    <col min="216" max="216" width="37.25" style="24" customWidth="1"/>
    <col min="217" max="217" width="26.5" style="24" customWidth="1"/>
    <col min="218" max="218" width="10.75" style="24" customWidth="1"/>
    <col min="219" max="220" width="24.25" style="24" customWidth="1"/>
    <col min="221" max="221" width="21.625" style="24" customWidth="1"/>
    <col min="222" max="222" width="19.75" style="24" customWidth="1"/>
    <col min="223" max="223" width="11" style="24" customWidth="1"/>
    <col min="224" max="224" width="21.875" style="24" customWidth="1"/>
    <col min="225" max="225" width="21.625" style="24" customWidth="1"/>
    <col min="226" max="226" width="24.75" style="24" customWidth="1"/>
    <col min="227" max="227" width="21.375" style="24" customWidth="1"/>
    <col min="228" max="229" width="15.25" style="24" customWidth="1"/>
    <col min="230" max="230" width="20.125" style="24" bestFit="1" customWidth="1"/>
    <col min="231" max="231" width="27.875" style="24" bestFit="1" customWidth="1"/>
    <col min="232" max="232" width="17.25" style="24" bestFit="1" customWidth="1"/>
    <col min="233" max="233" width="16.5" style="24" customWidth="1"/>
    <col min="234" max="234" width="15.5" style="24" customWidth="1"/>
    <col min="235" max="235" width="17.625" style="24" bestFit="1" customWidth="1"/>
    <col min="236" max="236" width="19.125" style="24" customWidth="1"/>
    <col min="237" max="465" width="9" style="24"/>
    <col min="466" max="466" width="6.375" style="24" customWidth="1"/>
    <col min="467" max="468" width="0" style="24" hidden="1" customWidth="1"/>
    <col min="469" max="469" width="8.5" style="24" customWidth="1"/>
    <col min="470" max="470" width="6" style="24" customWidth="1"/>
    <col min="471" max="471" width="32.5" style="24" customWidth="1"/>
    <col min="472" max="472" width="37.25" style="24" customWidth="1"/>
    <col min="473" max="473" width="26.5" style="24" customWidth="1"/>
    <col min="474" max="474" width="10.75" style="24" customWidth="1"/>
    <col min="475" max="476" width="24.25" style="24" customWidth="1"/>
    <col min="477" max="477" width="21.625" style="24" customWidth="1"/>
    <col min="478" max="478" width="19.75" style="24" customWidth="1"/>
    <col min="479" max="479" width="11" style="24" customWidth="1"/>
    <col min="480" max="480" width="21.875" style="24" customWidth="1"/>
    <col min="481" max="481" width="21.625" style="24" customWidth="1"/>
    <col min="482" max="482" width="24.75" style="24" customWidth="1"/>
    <col min="483" max="483" width="21.375" style="24" customWidth="1"/>
    <col min="484" max="485" width="15.25" style="24" customWidth="1"/>
    <col min="486" max="486" width="20.125" style="24" bestFit="1" customWidth="1"/>
    <col min="487" max="487" width="27.875" style="24" bestFit="1" customWidth="1"/>
    <col min="488" max="488" width="17.25" style="24" bestFit="1" customWidth="1"/>
    <col min="489" max="489" width="16.5" style="24" customWidth="1"/>
    <col min="490" max="490" width="15.5" style="24" customWidth="1"/>
    <col min="491" max="491" width="17.625" style="24" bestFit="1" customWidth="1"/>
    <col min="492" max="492" width="19.125" style="24" customWidth="1"/>
    <col min="493" max="721" width="9" style="24"/>
    <col min="722" max="722" width="6.375" style="24" customWidth="1"/>
    <col min="723" max="724" width="0" style="24" hidden="1" customWidth="1"/>
    <col min="725" max="725" width="8.5" style="24" customWidth="1"/>
    <col min="726" max="726" width="6" style="24" customWidth="1"/>
    <col min="727" max="727" width="32.5" style="24" customWidth="1"/>
    <col min="728" max="728" width="37.25" style="24" customWidth="1"/>
    <col min="729" max="729" width="26.5" style="24" customWidth="1"/>
    <col min="730" max="730" width="10.75" style="24" customWidth="1"/>
    <col min="731" max="732" width="24.25" style="24" customWidth="1"/>
    <col min="733" max="733" width="21.625" style="24" customWidth="1"/>
    <col min="734" max="734" width="19.75" style="24" customWidth="1"/>
    <col min="735" max="735" width="11" style="24" customWidth="1"/>
    <col min="736" max="736" width="21.875" style="24" customWidth="1"/>
    <col min="737" max="737" width="21.625" style="24" customWidth="1"/>
    <col min="738" max="738" width="24.75" style="24" customWidth="1"/>
    <col min="739" max="739" width="21.375" style="24" customWidth="1"/>
    <col min="740" max="741" width="15.25" style="24" customWidth="1"/>
    <col min="742" max="742" width="20.125" style="24" bestFit="1" customWidth="1"/>
    <col min="743" max="743" width="27.875" style="24" bestFit="1" customWidth="1"/>
    <col min="744" max="744" width="17.25" style="24" bestFit="1" customWidth="1"/>
    <col min="745" max="745" width="16.5" style="24" customWidth="1"/>
    <col min="746" max="746" width="15.5" style="24" customWidth="1"/>
    <col min="747" max="747" width="17.625" style="24" bestFit="1" customWidth="1"/>
    <col min="748" max="748" width="19.125" style="24" customWidth="1"/>
    <col min="749" max="977" width="9" style="24"/>
    <col min="978" max="978" width="6.375" style="24" customWidth="1"/>
    <col min="979" max="980" width="0" style="24" hidden="1" customWidth="1"/>
    <col min="981" max="981" width="8.5" style="24" customWidth="1"/>
    <col min="982" max="982" width="6" style="24" customWidth="1"/>
    <col min="983" max="983" width="32.5" style="24" customWidth="1"/>
    <col min="984" max="984" width="37.25" style="24" customWidth="1"/>
    <col min="985" max="985" width="26.5" style="24" customWidth="1"/>
    <col min="986" max="986" width="10.75" style="24" customWidth="1"/>
    <col min="987" max="988" width="24.25" style="24" customWidth="1"/>
    <col min="989" max="989" width="21.625" style="24" customWidth="1"/>
    <col min="990" max="990" width="19.75" style="24" customWidth="1"/>
    <col min="991" max="991" width="11" style="24" customWidth="1"/>
    <col min="992" max="992" width="21.875" style="24" customWidth="1"/>
    <col min="993" max="993" width="21.625" style="24" customWidth="1"/>
    <col min="994" max="994" width="24.75" style="24" customWidth="1"/>
    <col min="995" max="995" width="21.375" style="24" customWidth="1"/>
    <col min="996" max="997" width="15.25" style="24" customWidth="1"/>
    <col min="998" max="998" width="20.125" style="24" bestFit="1" customWidth="1"/>
    <col min="999" max="999" width="27.875" style="24" bestFit="1" customWidth="1"/>
    <col min="1000" max="1000" width="17.25" style="24" bestFit="1" customWidth="1"/>
    <col min="1001" max="1001" width="16.5" style="24" customWidth="1"/>
    <col min="1002" max="1002" width="15.5" style="24" customWidth="1"/>
    <col min="1003" max="1003" width="17.625" style="24" bestFit="1" customWidth="1"/>
    <col min="1004" max="1004" width="19.125" style="24" customWidth="1"/>
    <col min="1005" max="1233" width="9" style="24"/>
    <col min="1234" max="1234" width="6.375" style="24" customWidth="1"/>
    <col min="1235" max="1236" width="0" style="24" hidden="1" customWidth="1"/>
    <col min="1237" max="1237" width="8.5" style="24" customWidth="1"/>
    <col min="1238" max="1238" width="6" style="24" customWidth="1"/>
    <col min="1239" max="1239" width="32.5" style="24" customWidth="1"/>
    <col min="1240" max="1240" width="37.25" style="24" customWidth="1"/>
    <col min="1241" max="1241" width="26.5" style="24" customWidth="1"/>
    <col min="1242" max="1242" width="10.75" style="24" customWidth="1"/>
    <col min="1243" max="1244" width="24.25" style="24" customWidth="1"/>
    <col min="1245" max="1245" width="21.625" style="24" customWidth="1"/>
    <col min="1246" max="1246" width="19.75" style="24" customWidth="1"/>
    <col min="1247" max="1247" width="11" style="24" customWidth="1"/>
    <col min="1248" max="1248" width="21.875" style="24" customWidth="1"/>
    <col min="1249" max="1249" width="21.625" style="24" customWidth="1"/>
    <col min="1250" max="1250" width="24.75" style="24" customWidth="1"/>
    <col min="1251" max="1251" width="21.375" style="24" customWidth="1"/>
    <col min="1252" max="1253" width="15.25" style="24" customWidth="1"/>
    <col min="1254" max="1254" width="20.125" style="24" bestFit="1" customWidth="1"/>
    <col min="1255" max="1255" width="27.875" style="24" bestFit="1" customWidth="1"/>
    <col min="1256" max="1256" width="17.25" style="24" bestFit="1" customWidth="1"/>
    <col min="1257" max="1257" width="16.5" style="24" customWidth="1"/>
    <col min="1258" max="1258" width="15.5" style="24" customWidth="1"/>
    <col min="1259" max="1259" width="17.625" style="24" bestFit="1" customWidth="1"/>
    <col min="1260" max="1260" width="19.125" style="24" customWidth="1"/>
    <col min="1261" max="1489" width="9" style="24"/>
    <col min="1490" max="1490" width="6.375" style="24" customWidth="1"/>
    <col min="1491" max="1492" width="0" style="24" hidden="1" customWidth="1"/>
    <col min="1493" max="1493" width="8.5" style="24" customWidth="1"/>
    <col min="1494" max="1494" width="6" style="24" customWidth="1"/>
    <col min="1495" max="1495" width="32.5" style="24" customWidth="1"/>
    <col min="1496" max="1496" width="37.25" style="24" customWidth="1"/>
    <col min="1497" max="1497" width="26.5" style="24" customWidth="1"/>
    <col min="1498" max="1498" width="10.75" style="24" customWidth="1"/>
    <col min="1499" max="1500" width="24.25" style="24" customWidth="1"/>
    <col min="1501" max="1501" width="21.625" style="24" customWidth="1"/>
    <col min="1502" max="1502" width="19.75" style="24" customWidth="1"/>
    <col min="1503" max="1503" width="11" style="24" customWidth="1"/>
    <col min="1504" max="1504" width="21.875" style="24" customWidth="1"/>
    <col min="1505" max="1505" width="21.625" style="24" customWidth="1"/>
    <col min="1506" max="1506" width="24.75" style="24" customWidth="1"/>
    <col min="1507" max="1507" width="21.375" style="24" customWidth="1"/>
    <col min="1508" max="1509" width="15.25" style="24" customWidth="1"/>
    <col min="1510" max="1510" width="20.125" style="24" bestFit="1" customWidth="1"/>
    <col min="1511" max="1511" width="27.875" style="24" bestFit="1" customWidth="1"/>
    <col min="1512" max="1512" width="17.25" style="24" bestFit="1" customWidth="1"/>
    <col min="1513" max="1513" width="16.5" style="24" customWidth="1"/>
    <col min="1514" max="1514" width="15.5" style="24" customWidth="1"/>
    <col min="1515" max="1515" width="17.625" style="24" bestFit="1" customWidth="1"/>
    <col min="1516" max="1516" width="19.125" style="24" customWidth="1"/>
    <col min="1517" max="1745" width="9" style="24"/>
    <col min="1746" max="1746" width="6.375" style="24" customWidth="1"/>
    <col min="1747" max="1748" width="0" style="24" hidden="1" customWidth="1"/>
    <col min="1749" max="1749" width="8.5" style="24" customWidth="1"/>
    <col min="1750" max="1750" width="6" style="24" customWidth="1"/>
    <col min="1751" max="1751" width="32.5" style="24" customWidth="1"/>
    <col min="1752" max="1752" width="37.25" style="24" customWidth="1"/>
    <col min="1753" max="1753" width="26.5" style="24" customWidth="1"/>
    <col min="1754" max="1754" width="10.75" style="24" customWidth="1"/>
    <col min="1755" max="1756" width="24.25" style="24" customWidth="1"/>
    <col min="1757" max="1757" width="21.625" style="24" customWidth="1"/>
    <col min="1758" max="1758" width="19.75" style="24" customWidth="1"/>
    <col min="1759" max="1759" width="11" style="24" customWidth="1"/>
    <col min="1760" max="1760" width="21.875" style="24" customWidth="1"/>
    <col min="1761" max="1761" width="21.625" style="24" customWidth="1"/>
    <col min="1762" max="1762" width="24.75" style="24" customWidth="1"/>
    <col min="1763" max="1763" width="21.375" style="24" customWidth="1"/>
    <col min="1764" max="1765" width="15.25" style="24" customWidth="1"/>
    <col min="1766" max="1766" width="20.125" style="24" bestFit="1" customWidth="1"/>
    <col min="1767" max="1767" width="27.875" style="24" bestFit="1" customWidth="1"/>
    <col min="1768" max="1768" width="17.25" style="24" bestFit="1" customWidth="1"/>
    <col min="1769" max="1769" width="16.5" style="24" customWidth="1"/>
    <col min="1770" max="1770" width="15.5" style="24" customWidth="1"/>
    <col min="1771" max="1771" width="17.625" style="24" bestFit="1" customWidth="1"/>
    <col min="1772" max="1772" width="19.125" style="24" customWidth="1"/>
    <col min="1773" max="2001" width="9" style="24"/>
    <col min="2002" max="2002" width="6.375" style="24" customWidth="1"/>
    <col min="2003" max="2004" width="0" style="24" hidden="1" customWidth="1"/>
    <col min="2005" max="2005" width="8.5" style="24" customWidth="1"/>
    <col min="2006" max="2006" width="6" style="24" customWidth="1"/>
    <col min="2007" max="2007" width="32.5" style="24" customWidth="1"/>
    <col min="2008" max="2008" width="37.25" style="24" customWidth="1"/>
    <col min="2009" max="2009" width="26.5" style="24" customWidth="1"/>
    <col min="2010" max="2010" width="10.75" style="24" customWidth="1"/>
    <col min="2011" max="2012" width="24.25" style="24" customWidth="1"/>
    <col min="2013" max="2013" width="21.625" style="24" customWidth="1"/>
    <col min="2014" max="2014" width="19.75" style="24" customWidth="1"/>
    <col min="2015" max="2015" width="11" style="24" customWidth="1"/>
    <col min="2016" max="2016" width="21.875" style="24" customWidth="1"/>
    <col min="2017" max="2017" width="21.625" style="24" customWidth="1"/>
    <col min="2018" max="2018" width="24.75" style="24" customWidth="1"/>
    <col min="2019" max="2019" width="21.375" style="24" customWidth="1"/>
    <col min="2020" max="2021" width="15.25" style="24" customWidth="1"/>
    <col min="2022" max="2022" width="20.125" style="24" bestFit="1" customWidth="1"/>
    <col min="2023" max="2023" width="27.875" style="24" bestFit="1" customWidth="1"/>
    <col min="2024" max="2024" width="17.25" style="24" bestFit="1" customWidth="1"/>
    <col min="2025" max="2025" width="16.5" style="24" customWidth="1"/>
    <col min="2026" max="2026" width="15.5" style="24" customWidth="1"/>
    <col min="2027" max="2027" width="17.625" style="24" bestFit="1" customWidth="1"/>
    <col min="2028" max="2028" width="19.125" style="24" customWidth="1"/>
    <col min="2029" max="2257" width="9" style="24"/>
    <col min="2258" max="2258" width="6.375" style="24" customWidth="1"/>
    <col min="2259" max="2260" width="0" style="24" hidden="1" customWidth="1"/>
    <col min="2261" max="2261" width="8.5" style="24" customWidth="1"/>
    <col min="2262" max="2262" width="6" style="24" customWidth="1"/>
    <col min="2263" max="2263" width="32.5" style="24" customWidth="1"/>
    <col min="2264" max="2264" width="37.25" style="24" customWidth="1"/>
    <col min="2265" max="2265" width="26.5" style="24" customWidth="1"/>
    <col min="2266" max="2266" width="10.75" style="24" customWidth="1"/>
    <col min="2267" max="2268" width="24.25" style="24" customWidth="1"/>
    <col min="2269" max="2269" width="21.625" style="24" customWidth="1"/>
    <col min="2270" max="2270" width="19.75" style="24" customWidth="1"/>
    <col min="2271" max="2271" width="11" style="24" customWidth="1"/>
    <col min="2272" max="2272" width="21.875" style="24" customWidth="1"/>
    <col min="2273" max="2273" width="21.625" style="24" customWidth="1"/>
    <col min="2274" max="2274" width="24.75" style="24" customWidth="1"/>
    <col min="2275" max="2275" width="21.375" style="24" customWidth="1"/>
    <col min="2276" max="2277" width="15.25" style="24" customWidth="1"/>
    <col min="2278" max="2278" width="20.125" style="24" bestFit="1" customWidth="1"/>
    <col min="2279" max="2279" width="27.875" style="24" bestFit="1" customWidth="1"/>
    <col min="2280" max="2280" width="17.25" style="24" bestFit="1" customWidth="1"/>
    <col min="2281" max="2281" width="16.5" style="24" customWidth="1"/>
    <col min="2282" max="2282" width="15.5" style="24" customWidth="1"/>
    <col min="2283" max="2283" width="17.625" style="24" bestFit="1" customWidth="1"/>
    <col min="2284" max="2284" width="19.125" style="24" customWidth="1"/>
    <col min="2285" max="2513" width="9" style="24"/>
    <col min="2514" max="2514" width="6.375" style="24" customWidth="1"/>
    <col min="2515" max="2516" width="0" style="24" hidden="1" customWidth="1"/>
    <col min="2517" max="2517" width="8.5" style="24" customWidth="1"/>
    <col min="2518" max="2518" width="6" style="24" customWidth="1"/>
    <col min="2519" max="2519" width="32.5" style="24" customWidth="1"/>
    <col min="2520" max="2520" width="37.25" style="24" customWidth="1"/>
    <col min="2521" max="2521" width="26.5" style="24" customWidth="1"/>
    <col min="2522" max="2522" width="10.75" style="24" customWidth="1"/>
    <col min="2523" max="2524" width="24.25" style="24" customWidth="1"/>
    <col min="2525" max="2525" width="21.625" style="24" customWidth="1"/>
    <col min="2526" max="2526" width="19.75" style="24" customWidth="1"/>
    <col min="2527" max="2527" width="11" style="24" customWidth="1"/>
    <col min="2528" max="2528" width="21.875" style="24" customWidth="1"/>
    <col min="2529" max="2529" width="21.625" style="24" customWidth="1"/>
    <col min="2530" max="2530" width="24.75" style="24" customWidth="1"/>
    <col min="2531" max="2531" width="21.375" style="24" customWidth="1"/>
    <col min="2532" max="2533" width="15.25" style="24" customWidth="1"/>
    <col min="2534" max="2534" width="20.125" style="24" bestFit="1" customWidth="1"/>
    <col min="2535" max="2535" width="27.875" style="24" bestFit="1" customWidth="1"/>
    <col min="2536" max="2536" width="17.25" style="24" bestFit="1" customWidth="1"/>
    <col min="2537" max="2537" width="16.5" style="24" customWidth="1"/>
    <col min="2538" max="2538" width="15.5" style="24" customWidth="1"/>
    <col min="2539" max="2539" width="17.625" style="24" bestFit="1" customWidth="1"/>
    <col min="2540" max="2540" width="19.125" style="24" customWidth="1"/>
    <col min="2541" max="2769" width="9" style="24"/>
    <col min="2770" max="2770" width="6.375" style="24" customWidth="1"/>
    <col min="2771" max="2772" width="0" style="24" hidden="1" customWidth="1"/>
    <col min="2773" max="2773" width="8.5" style="24" customWidth="1"/>
    <col min="2774" max="2774" width="6" style="24" customWidth="1"/>
    <col min="2775" max="2775" width="32.5" style="24" customWidth="1"/>
    <col min="2776" max="2776" width="37.25" style="24" customWidth="1"/>
    <col min="2777" max="2777" width="26.5" style="24" customWidth="1"/>
    <col min="2778" max="2778" width="10.75" style="24" customWidth="1"/>
    <col min="2779" max="2780" width="24.25" style="24" customWidth="1"/>
    <col min="2781" max="2781" width="21.625" style="24" customWidth="1"/>
    <col min="2782" max="2782" width="19.75" style="24" customWidth="1"/>
    <col min="2783" max="2783" width="11" style="24" customWidth="1"/>
    <col min="2784" max="2784" width="21.875" style="24" customWidth="1"/>
    <col min="2785" max="2785" width="21.625" style="24" customWidth="1"/>
    <col min="2786" max="2786" width="24.75" style="24" customWidth="1"/>
    <col min="2787" max="2787" width="21.375" style="24" customWidth="1"/>
    <col min="2788" max="2789" width="15.25" style="24" customWidth="1"/>
    <col min="2790" max="2790" width="20.125" style="24" bestFit="1" customWidth="1"/>
    <col min="2791" max="2791" width="27.875" style="24" bestFit="1" customWidth="1"/>
    <col min="2792" max="2792" width="17.25" style="24" bestFit="1" customWidth="1"/>
    <col min="2793" max="2793" width="16.5" style="24" customWidth="1"/>
    <col min="2794" max="2794" width="15.5" style="24" customWidth="1"/>
    <col min="2795" max="2795" width="17.625" style="24" bestFit="1" customWidth="1"/>
    <col min="2796" max="2796" width="19.125" style="24" customWidth="1"/>
    <col min="2797" max="3025" width="9" style="24"/>
    <col min="3026" max="3026" width="6.375" style="24" customWidth="1"/>
    <col min="3027" max="3028" width="0" style="24" hidden="1" customWidth="1"/>
    <col min="3029" max="3029" width="8.5" style="24" customWidth="1"/>
    <col min="3030" max="3030" width="6" style="24" customWidth="1"/>
    <col min="3031" max="3031" width="32.5" style="24" customWidth="1"/>
    <col min="3032" max="3032" width="37.25" style="24" customWidth="1"/>
    <col min="3033" max="3033" width="26.5" style="24" customWidth="1"/>
    <col min="3034" max="3034" width="10.75" style="24" customWidth="1"/>
    <col min="3035" max="3036" width="24.25" style="24" customWidth="1"/>
    <col min="3037" max="3037" width="21.625" style="24" customWidth="1"/>
    <col min="3038" max="3038" width="19.75" style="24" customWidth="1"/>
    <col min="3039" max="3039" width="11" style="24" customWidth="1"/>
    <col min="3040" max="3040" width="21.875" style="24" customWidth="1"/>
    <col min="3041" max="3041" width="21.625" style="24" customWidth="1"/>
    <col min="3042" max="3042" width="24.75" style="24" customWidth="1"/>
    <col min="3043" max="3043" width="21.375" style="24" customWidth="1"/>
    <col min="3044" max="3045" width="15.25" style="24" customWidth="1"/>
    <col min="3046" max="3046" width="20.125" style="24" bestFit="1" customWidth="1"/>
    <col min="3047" max="3047" width="27.875" style="24" bestFit="1" customWidth="1"/>
    <col min="3048" max="3048" width="17.25" style="24" bestFit="1" customWidth="1"/>
    <col min="3049" max="3049" width="16.5" style="24" customWidth="1"/>
    <col min="3050" max="3050" width="15.5" style="24" customWidth="1"/>
    <col min="3051" max="3051" width="17.625" style="24" bestFit="1" customWidth="1"/>
    <col min="3052" max="3052" width="19.125" style="24" customWidth="1"/>
    <col min="3053" max="3281" width="9" style="24"/>
    <col min="3282" max="3282" width="6.375" style="24" customWidth="1"/>
    <col min="3283" max="3284" width="0" style="24" hidden="1" customWidth="1"/>
    <col min="3285" max="3285" width="8.5" style="24" customWidth="1"/>
    <col min="3286" max="3286" width="6" style="24" customWidth="1"/>
    <col min="3287" max="3287" width="32.5" style="24" customWidth="1"/>
    <col min="3288" max="3288" width="37.25" style="24" customWidth="1"/>
    <col min="3289" max="3289" width="26.5" style="24" customWidth="1"/>
    <col min="3290" max="3290" width="10.75" style="24" customWidth="1"/>
    <col min="3291" max="3292" width="24.25" style="24" customWidth="1"/>
    <col min="3293" max="3293" width="21.625" style="24" customWidth="1"/>
    <col min="3294" max="3294" width="19.75" style="24" customWidth="1"/>
    <col min="3295" max="3295" width="11" style="24" customWidth="1"/>
    <col min="3296" max="3296" width="21.875" style="24" customWidth="1"/>
    <col min="3297" max="3297" width="21.625" style="24" customWidth="1"/>
    <col min="3298" max="3298" width="24.75" style="24" customWidth="1"/>
    <col min="3299" max="3299" width="21.375" style="24" customWidth="1"/>
    <col min="3300" max="3301" width="15.25" style="24" customWidth="1"/>
    <col min="3302" max="3302" width="20.125" style="24" bestFit="1" customWidth="1"/>
    <col min="3303" max="3303" width="27.875" style="24" bestFit="1" customWidth="1"/>
    <col min="3304" max="3304" width="17.25" style="24" bestFit="1" customWidth="1"/>
    <col min="3305" max="3305" width="16.5" style="24" customWidth="1"/>
    <col min="3306" max="3306" width="15.5" style="24" customWidth="1"/>
    <col min="3307" max="3307" width="17.625" style="24" bestFit="1" customWidth="1"/>
    <col min="3308" max="3308" width="19.125" style="24" customWidth="1"/>
    <col min="3309" max="3537" width="9" style="24"/>
    <col min="3538" max="3538" width="6.375" style="24" customWidth="1"/>
    <col min="3539" max="3540" width="0" style="24" hidden="1" customWidth="1"/>
    <col min="3541" max="3541" width="8.5" style="24" customWidth="1"/>
    <col min="3542" max="3542" width="6" style="24" customWidth="1"/>
    <col min="3543" max="3543" width="32.5" style="24" customWidth="1"/>
    <col min="3544" max="3544" width="37.25" style="24" customWidth="1"/>
    <col min="3545" max="3545" width="26.5" style="24" customWidth="1"/>
    <col min="3546" max="3546" width="10.75" style="24" customWidth="1"/>
    <col min="3547" max="3548" width="24.25" style="24" customWidth="1"/>
    <col min="3549" max="3549" width="21.625" style="24" customWidth="1"/>
    <col min="3550" max="3550" width="19.75" style="24" customWidth="1"/>
    <col min="3551" max="3551" width="11" style="24" customWidth="1"/>
    <col min="3552" max="3552" width="21.875" style="24" customWidth="1"/>
    <col min="3553" max="3553" width="21.625" style="24" customWidth="1"/>
    <col min="3554" max="3554" width="24.75" style="24" customWidth="1"/>
    <col min="3555" max="3555" width="21.375" style="24" customWidth="1"/>
    <col min="3556" max="3557" width="15.25" style="24" customWidth="1"/>
    <col min="3558" max="3558" width="20.125" style="24" bestFit="1" customWidth="1"/>
    <col min="3559" max="3559" width="27.875" style="24" bestFit="1" customWidth="1"/>
    <col min="3560" max="3560" width="17.25" style="24" bestFit="1" customWidth="1"/>
    <col min="3561" max="3561" width="16.5" style="24" customWidth="1"/>
    <col min="3562" max="3562" width="15.5" style="24" customWidth="1"/>
    <col min="3563" max="3563" width="17.625" style="24" bestFit="1" customWidth="1"/>
    <col min="3564" max="3564" width="19.125" style="24" customWidth="1"/>
    <col min="3565" max="3793" width="9" style="24"/>
    <col min="3794" max="3794" width="6.375" style="24" customWidth="1"/>
    <col min="3795" max="3796" width="0" style="24" hidden="1" customWidth="1"/>
    <col min="3797" max="3797" width="8.5" style="24" customWidth="1"/>
    <col min="3798" max="3798" width="6" style="24" customWidth="1"/>
    <col min="3799" max="3799" width="32.5" style="24" customWidth="1"/>
    <col min="3800" max="3800" width="37.25" style="24" customWidth="1"/>
    <col min="3801" max="3801" width="26.5" style="24" customWidth="1"/>
    <col min="3802" max="3802" width="10.75" style="24" customWidth="1"/>
    <col min="3803" max="3804" width="24.25" style="24" customWidth="1"/>
    <col min="3805" max="3805" width="21.625" style="24" customWidth="1"/>
    <col min="3806" max="3806" width="19.75" style="24" customWidth="1"/>
    <col min="3807" max="3807" width="11" style="24" customWidth="1"/>
    <col min="3808" max="3808" width="21.875" style="24" customWidth="1"/>
    <col min="3809" max="3809" width="21.625" style="24" customWidth="1"/>
    <col min="3810" max="3810" width="24.75" style="24" customWidth="1"/>
    <col min="3811" max="3811" width="21.375" style="24" customWidth="1"/>
    <col min="3812" max="3813" width="15.25" style="24" customWidth="1"/>
    <col min="3814" max="3814" width="20.125" style="24" bestFit="1" customWidth="1"/>
    <col min="3815" max="3815" width="27.875" style="24" bestFit="1" customWidth="1"/>
    <col min="3816" max="3816" width="17.25" style="24" bestFit="1" customWidth="1"/>
    <col min="3817" max="3817" width="16.5" style="24" customWidth="1"/>
    <col min="3818" max="3818" width="15.5" style="24" customWidth="1"/>
    <col min="3819" max="3819" width="17.625" style="24" bestFit="1" customWidth="1"/>
    <col min="3820" max="3820" width="19.125" style="24" customWidth="1"/>
    <col min="3821" max="4049" width="9" style="24"/>
    <col min="4050" max="4050" width="6.375" style="24" customWidth="1"/>
    <col min="4051" max="4052" width="0" style="24" hidden="1" customWidth="1"/>
    <col min="4053" max="4053" width="8.5" style="24" customWidth="1"/>
    <col min="4054" max="4054" width="6" style="24" customWidth="1"/>
    <col min="4055" max="4055" width="32.5" style="24" customWidth="1"/>
    <col min="4056" max="4056" width="37.25" style="24" customWidth="1"/>
    <col min="4057" max="4057" width="26.5" style="24" customWidth="1"/>
    <col min="4058" max="4058" width="10.75" style="24" customWidth="1"/>
    <col min="4059" max="4060" width="24.25" style="24" customWidth="1"/>
    <col min="4061" max="4061" width="21.625" style="24" customWidth="1"/>
    <col min="4062" max="4062" width="19.75" style="24" customWidth="1"/>
    <col min="4063" max="4063" width="11" style="24" customWidth="1"/>
    <col min="4064" max="4064" width="21.875" style="24" customWidth="1"/>
    <col min="4065" max="4065" width="21.625" style="24" customWidth="1"/>
    <col min="4066" max="4066" width="24.75" style="24" customWidth="1"/>
    <col min="4067" max="4067" width="21.375" style="24" customWidth="1"/>
    <col min="4068" max="4069" width="15.25" style="24" customWidth="1"/>
    <col min="4070" max="4070" width="20.125" style="24" bestFit="1" customWidth="1"/>
    <col min="4071" max="4071" width="27.875" style="24" bestFit="1" customWidth="1"/>
    <col min="4072" max="4072" width="17.25" style="24" bestFit="1" customWidth="1"/>
    <col min="4073" max="4073" width="16.5" style="24" customWidth="1"/>
    <col min="4074" max="4074" width="15.5" style="24" customWidth="1"/>
    <col min="4075" max="4075" width="17.625" style="24" bestFit="1" customWidth="1"/>
    <col min="4076" max="4076" width="19.125" style="24" customWidth="1"/>
    <col min="4077" max="4305" width="9" style="24"/>
    <col min="4306" max="4306" width="6.375" style="24" customWidth="1"/>
    <col min="4307" max="4308" width="0" style="24" hidden="1" customWidth="1"/>
    <col min="4309" max="4309" width="8.5" style="24" customWidth="1"/>
    <col min="4310" max="4310" width="6" style="24" customWidth="1"/>
    <col min="4311" max="4311" width="32.5" style="24" customWidth="1"/>
    <col min="4312" max="4312" width="37.25" style="24" customWidth="1"/>
    <col min="4313" max="4313" width="26.5" style="24" customWidth="1"/>
    <col min="4314" max="4314" width="10.75" style="24" customWidth="1"/>
    <col min="4315" max="4316" width="24.25" style="24" customWidth="1"/>
    <col min="4317" max="4317" width="21.625" style="24" customWidth="1"/>
    <col min="4318" max="4318" width="19.75" style="24" customWidth="1"/>
    <col min="4319" max="4319" width="11" style="24" customWidth="1"/>
    <col min="4320" max="4320" width="21.875" style="24" customWidth="1"/>
    <col min="4321" max="4321" width="21.625" style="24" customWidth="1"/>
    <col min="4322" max="4322" width="24.75" style="24" customWidth="1"/>
    <col min="4323" max="4323" width="21.375" style="24" customWidth="1"/>
    <col min="4324" max="4325" width="15.25" style="24" customWidth="1"/>
    <col min="4326" max="4326" width="20.125" style="24" bestFit="1" customWidth="1"/>
    <col min="4327" max="4327" width="27.875" style="24" bestFit="1" customWidth="1"/>
    <col min="4328" max="4328" width="17.25" style="24" bestFit="1" customWidth="1"/>
    <col min="4329" max="4329" width="16.5" style="24" customWidth="1"/>
    <col min="4330" max="4330" width="15.5" style="24" customWidth="1"/>
    <col min="4331" max="4331" width="17.625" style="24" bestFit="1" customWidth="1"/>
    <col min="4332" max="4332" width="19.125" style="24" customWidth="1"/>
    <col min="4333" max="4561" width="9" style="24"/>
    <col min="4562" max="4562" width="6.375" style="24" customWidth="1"/>
    <col min="4563" max="4564" width="0" style="24" hidden="1" customWidth="1"/>
    <col min="4565" max="4565" width="8.5" style="24" customWidth="1"/>
    <col min="4566" max="4566" width="6" style="24" customWidth="1"/>
    <col min="4567" max="4567" width="32.5" style="24" customWidth="1"/>
    <col min="4568" max="4568" width="37.25" style="24" customWidth="1"/>
    <col min="4569" max="4569" width="26.5" style="24" customWidth="1"/>
    <col min="4570" max="4570" width="10.75" style="24" customWidth="1"/>
    <col min="4571" max="4572" width="24.25" style="24" customWidth="1"/>
    <col min="4573" max="4573" width="21.625" style="24" customWidth="1"/>
    <col min="4574" max="4574" width="19.75" style="24" customWidth="1"/>
    <col min="4575" max="4575" width="11" style="24" customWidth="1"/>
    <col min="4576" max="4576" width="21.875" style="24" customWidth="1"/>
    <col min="4577" max="4577" width="21.625" style="24" customWidth="1"/>
    <col min="4578" max="4578" width="24.75" style="24" customWidth="1"/>
    <col min="4579" max="4579" width="21.375" style="24" customWidth="1"/>
    <col min="4580" max="4581" width="15.25" style="24" customWidth="1"/>
    <col min="4582" max="4582" width="20.125" style="24" bestFit="1" customWidth="1"/>
    <col min="4583" max="4583" width="27.875" style="24" bestFit="1" customWidth="1"/>
    <col min="4584" max="4584" width="17.25" style="24" bestFit="1" customWidth="1"/>
    <col min="4585" max="4585" width="16.5" style="24" customWidth="1"/>
    <col min="4586" max="4586" width="15.5" style="24" customWidth="1"/>
    <col min="4587" max="4587" width="17.625" style="24" bestFit="1" customWidth="1"/>
    <col min="4588" max="4588" width="19.125" style="24" customWidth="1"/>
    <col min="4589" max="4817" width="9" style="24"/>
    <col min="4818" max="4818" width="6.375" style="24" customWidth="1"/>
    <col min="4819" max="4820" width="0" style="24" hidden="1" customWidth="1"/>
    <col min="4821" max="4821" width="8.5" style="24" customWidth="1"/>
    <col min="4822" max="4822" width="6" style="24" customWidth="1"/>
    <col min="4823" max="4823" width="32.5" style="24" customWidth="1"/>
    <col min="4824" max="4824" width="37.25" style="24" customWidth="1"/>
    <col min="4825" max="4825" width="26.5" style="24" customWidth="1"/>
    <col min="4826" max="4826" width="10.75" style="24" customWidth="1"/>
    <col min="4827" max="4828" width="24.25" style="24" customWidth="1"/>
    <col min="4829" max="4829" width="21.625" style="24" customWidth="1"/>
    <col min="4830" max="4830" width="19.75" style="24" customWidth="1"/>
    <col min="4831" max="4831" width="11" style="24" customWidth="1"/>
    <col min="4832" max="4832" width="21.875" style="24" customWidth="1"/>
    <col min="4833" max="4833" width="21.625" style="24" customWidth="1"/>
    <col min="4834" max="4834" width="24.75" style="24" customWidth="1"/>
    <col min="4835" max="4835" width="21.375" style="24" customWidth="1"/>
    <col min="4836" max="4837" width="15.25" style="24" customWidth="1"/>
    <col min="4838" max="4838" width="20.125" style="24" bestFit="1" customWidth="1"/>
    <col min="4839" max="4839" width="27.875" style="24" bestFit="1" customWidth="1"/>
    <col min="4840" max="4840" width="17.25" style="24" bestFit="1" customWidth="1"/>
    <col min="4841" max="4841" width="16.5" style="24" customWidth="1"/>
    <col min="4842" max="4842" width="15.5" style="24" customWidth="1"/>
    <col min="4843" max="4843" width="17.625" style="24" bestFit="1" customWidth="1"/>
    <col min="4844" max="4844" width="19.125" style="24" customWidth="1"/>
    <col min="4845" max="5073" width="9" style="24"/>
    <col min="5074" max="5074" width="6.375" style="24" customWidth="1"/>
    <col min="5075" max="5076" width="0" style="24" hidden="1" customWidth="1"/>
    <col min="5077" max="5077" width="8.5" style="24" customWidth="1"/>
    <col min="5078" max="5078" width="6" style="24" customWidth="1"/>
    <col min="5079" max="5079" width="32.5" style="24" customWidth="1"/>
    <col min="5080" max="5080" width="37.25" style="24" customWidth="1"/>
    <col min="5081" max="5081" width="26.5" style="24" customWidth="1"/>
    <col min="5082" max="5082" width="10.75" style="24" customWidth="1"/>
    <col min="5083" max="5084" width="24.25" style="24" customWidth="1"/>
    <col min="5085" max="5085" width="21.625" style="24" customWidth="1"/>
    <col min="5086" max="5086" width="19.75" style="24" customWidth="1"/>
    <col min="5087" max="5087" width="11" style="24" customWidth="1"/>
    <col min="5088" max="5088" width="21.875" style="24" customWidth="1"/>
    <col min="5089" max="5089" width="21.625" style="24" customWidth="1"/>
    <col min="5090" max="5090" width="24.75" style="24" customWidth="1"/>
    <col min="5091" max="5091" width="21.375" style="24" customWidth="1"/>
    <col min="5092" max="5093" width="15.25" style="24" customWidth="1"/>
    <col min="5094" max="5094" width="20.125" style="24" bestFit="1" customWidth="1"/>
    <col min="5095" max="5095" width="27.875" style="24" bestFit="1" customWidth="1"/>
    <col min="5096" max="5096" width="17.25" style="24" bestFit="1" customWidth="1"/>
    <col min="5097" max="5097" width="16.5" style="24" customWidth="1"/>
    <col min="5098" max="5098" width="15.5" style="24" customWidth="1"/>
    <col min="5099" max="5099" width="17.625" style="24" bestFit="1" customWidth="1"/>
    <col min="5100" max="5100" width="19.125" style="24" customWidth="1"/>
    <col min="5101" max="5329" width="9" style="24"/>
    <col min="5330" max="5330" width="6.375" style="24" customWidth="1"/>
    <col min="5331" max="5332" width="0" style="24" hidden="1" customWidth="1"/>
    <col min="5333" max="5333" width="8.5" style="24" customWidth="1"/>
    <col min="5334" max="5334" width="6" style="24" customWidth="1"/>
    <col min="5335" max="5335" width="32.5" style="24" customWidth="1"/>
    <col min="5336" max="5336" width="37.25" style="24" customWidth="1"/>
    <col min="5337" max="5337" width="26.5" style="24" customWidth="1"/>
    <col min="5338" max="5338" width="10.75" style="24" customWidth="1"/>
    <col min="5339" max="5340" width="24.25" style="24" customWidth="1"/>
    <col min="5341" max="5341" width="21.625" style="24" customWidth="1"/>
    <col min="5342" max="5342" width="19.75" style="24" customWidth="1"/>
    <col min="5343" max="5343" width="11" style="24" customWidth="1"/>
    <col min="5344" max="5344" width="21.875" style="24" customWidth="1"/>
    <col min="5345" max="5345" width="21.625" style="24" customWidth="1"/>
    <col min="5346" max="5346" width="24.75" style="24" customWidth="1"/>
    <col min="5347" max="5347" width="21.375" style="24" customWidth="1"/>
    <col min="5348" max="5349" width="15.25" style="24" customWidth="1"/>
    <col min="5350" max="5350" width="20.125" style="24" bestFit="1" customWidth="1"/>
    <col min="5351" max="5351" width="27.875" style="24" bestFit="1" customWidth="1"/>
    <col min="5352" max="5352" width="17.25" style="24" bestFit="1" customWidth="1"/>
    <col min="5353" max="5353" width="16.5" style="24" customWidth="1"/>
    <col min="5354" max="5354" width="15.5" style="24" customWidth="1"/>
    <col min="5355" max="5355" width="17.625" style="24" bestFit="1" customWidth="1"/>
    <col min="5356" max="5356" width="19.125" style="24" customWidth="1"/>
    <col min="5357" max="5585" width="9" style="24"/>
    <col min="5586" max="5586" width="6.375" style="24" customWidth="1"/>
    <col min="5587" max="5588" width="0" style="24" hidden="1" customWidth="1"/>
    <col min="5589" max="5589" width="8.5" style="24" customWidth="1"/>
    <col min="5590" max="5590" width="6" style="24" customWidth="1"/>
    <col min="5591" max="5591" width="32.5" style="24" customWidth="1"/>
    <col min="5592" max="5592" width="37.25" style="24" customWidth="1"/>
    <col min="5593" max="5593" width="26.5" style="24" customWidth="1"/>
    <col min="5594" max="5594" width="10.75" style="24" customWidth="1"/>
    <col min="5595" max="5596" width="24.25" style="24" customWidth="1"/>
    <col min="5597" max="5597" width="21.625" style="24" customWidth="1"/>
    <col min="5598" max="5598" width="19.75" style="24" customWidth="1"/>
    <col min="5599" max="5599" width="11" style="24" customWidth="1"/>
    <col min="5600" max="5600" width="21.875" style="24" customWidth="1"/>
    <col min="5601" max="5601" width="21.625" style="24" customWidth="1"/>
    <col min="5602" max="5602" width="24.75" style="24" customWidth="1"/>
    <col min="5603" max="5603" width="21.375" style="24" customWidth="1"/>
    <col min="5604" max="5605" width="15.25" style="24" customWidth="1"/>
    <col min="5606" max="5606" width="20.125" style="24" bestFit="1" customWidth="1"/>
    <col min="5607" max="5607" width="27.875" style="24" bestFit="1" customWidth="1"/>
    <col min="5608" max="5608" width="17.25" style="24" bestFit="1" customWidth="1"/>
    <col min="5609" max="5609" width="16.5" style="24" customWidth="1"/>
    <col min="5610" max="5610" width="15.5" style="24" customWidth="1"/>
    <col min="5611" max="5611" width="17.625" style="24" bestFit="1" customWidth="1"/>
    <col min="5612" max="5612" width="19.125" style="24" customWidth="1"/>
    <col min="5613" max="5841" width="9" style="24"/>
    <col min="5842" max="5842" width="6.375" style="24" customWidth="1"/>
    <col min="5843" max="5844" width="0" style="24" hidden="1" customWidth="1"/>
    <col min="5845" max="5845" width="8.5" style="24" customWidth="1"/>
    <col min="5846" max="5846" width="6" style="24" customWidth="1"/>
    <col min="5847" max="5847" width="32.5" style="24" customWidth="1"/>
    <col min="5848" max="5848" width="37.25" style="24" customWidth="1"/>
    <col min="5849" max="5849" width="26.5" style="24" customWidth="1"/>
    <col min="5850" max="5850" width="10.75" style="24" customWidth="1"/>
    <col min="5851" max="5852" width="24.25" style="24" customWidth="1"/>
    <col min="5853" max="5853" width="21.625" style="24" customWidth="1"/>
    <col min="5854" max="5854" width="19.75" style="24" customWidth="1"/>
    <col min="5855" max="5855" width="11" style="24" customWidth="1"/>
    <col min="5856" max="5856" width="21.875" style="24" customWidth="1"/>
    <col min="5857" max="5857" width="21.625" style="24" customWidth="1"/>
    <col min="5858" max="5858" width="24.75" style="24" customWidth="1"/>
    <col min="5859" max="5859" width="21.375" style="24" customWidth="1"/>
    <col min="5860" max="5861" width="15.25" style="24" customWidth="1"/>
    <col min="5862" max="5862" width="20.125" style="24" bestFit="1" customWidth="1"/>
    <col min="5863" max="5863" width="27.875" style="24" bestFit="1" customWidth="1"/>
    <col min="5864" max="5864" width="17.25" style="24" bestFit="1" customWidth="1"/>
    <col min="5865" max="5865" width="16.5" style="24" customWidth="1"/>
    <col min="5866" max="5866" width="15.5" style="24" customWidth="1"/>
    <col min="5867" max="5867" width="17.625" style="24" bestFit="1" customWidth="1"/>
    <col min="5868" max="5868" width="19.125" style="24" customWidth="1"/>
    <col min="5869" max="6097" width="9" style="24"/>
    <col min="6098" max="6098" width="6.375" style="24" customWidth="1"/>
    <col min="6099" max="6100" width="0" style="24" hidden="1" customWidth="1"/>
    <col min="6101" max="6101" width="8.5" style="24" customWidth="1"/>
    <col min="6102" max="6102" width="6" style="24" customWidth="1"/>
    <col min="6103" max="6103" width="32.5" style="24" customWidth="1"/>
    <col min="6104" max="6104" width="37.25" style="24" customWidth="1"/>
    <col min="6105" max="6105" width="26.5" style="24" customWidth="1"/>
    <col min="6106" max="6106" width="10.75" style="24" customWidth="1"/>
    <col min="6107" max="6108" width="24.25" style="24" customWidth="1"/>
    <col min="6109" max="6109" width="21.625" style="24" customWidth="1"/>
    <col min="6110" max="6110" width="19.75" style="24" customWidth="1"/>
    <col min="6111" max="6111" width="11" style="24" customWidth="1"/>
    <col min="6112" max="6112" width="21.875" style="24" customWidth="1"/>
    <col min="6113" max="6113" width="21.625" style="24" customWidth="1"/>
    <col min="6114" max="6114" width="24.75" style="24" customWidth="1"/>
    <col min="6115" max="6115" width="21.375" style="24" customWidth="1"/>
    <col min="6116" max="6117" width="15.25" style="24" customWidth="1"/>
    <col min="6118" max="6118" width="20.125" style="24" bestFit="1" customWidth="1"/>
    <col min="6119" max="6119" width="27.875" style="24" bestFit="1" customWidth="1"/>
    <col min="6120" max="6120" width="17.25" style="24" bestFit="1" customWidth="1"/>
    <col min="6121" max="6121" width="16.5" style="24" customWidth="1"/>
    <col min="6122" max="6122" width="15.5" style="24" customWidth="1"/>
    <col min="6123" max="6123" width="17.625" style="24" bestFit="1" customWidth="1"/>
    <col min="6124" max="6124" width="19.125" style="24" customWidth="1"/>
    <col min="6125" max="6353" width="9" style="24"/>
    <col min="6354" max="6354" width="6.375" style="24" customWidth="1"/>
    <col min="6355" max="6356" width="0" style="24" hidden="1" customWidth="1"/>
    <col min="6357" max="6357" width="8.5" style="24" customWidth="1"/>
    <col min="6358" max="6358" width="6" style="24" customWidth="1"/>
    <col min="6359" max="6359" width="32.5" style="24" customWidth="1"/>
    <col min="6360" max="6360" width="37.25" style="24" customWidth="1"/>
    <col min="6361" max="6361" width="26.5" style="24" customWidth="1"/>
    <col min="6362" max="6362" width="10.75" style="24" customWidth="1"/>
    <col min="6363" max="6364" width="24.25" style="24" customWidth="1"/>
    <col min="6365" max="6365" width="21.625" style="24" customWidth="1"/>
    <col min="6366" max="6366" width="19.75" style="24" customWidth="1"/>
    <col min="6367" max="6367" width="11" style="24" customWidth="1"/>
    <col min="6368" max="6368" width="21.875" style="24" customWidth="1"/>
    <col min="6369" max="6369" width="21.625" style="24" customWidth="1"/>
    <col min="6370" max="6370" width="24.75" style="24" customWidth="1"/>
    <col min="6371" max="6371" width="21.375" style="24" customWidth="1"/>
    <col min="6372" max="6373" width="15.25" style="24" customWidth="1"/>
    <col min="6374" max="6374" width="20.125" style="24" bestFit="1" customWidth="1"/>
    <col min="6375" max="6375" width="27.875" style="24" bestFit="1" customWidth="1"/>
    <col min="6376" max="6376" width="17.25" style="24" bestFit="1" customWidth="1"/>
    <col min="6377" max="6377" width="16.5" style="24" customWidth="1"/>
    <col min="6378" max="6378" width="15.5" style="24" customWidth="1"/>
    <col min="6379" max="6379" width="17.625" style="24" bestFit="1" customWidth="1"/>
    <col min="6380" max="6380" width="19.125" style="24" customWidth="1"/>
    <col min="6381" max="6609" width="9" style="24"/>
    <col min="6610" max="6610" width="6.375" style="24" customWidth="1"/>
    <col min="6611" max="6612" width="0" style="24" hidden="1" customWidth="1"/>
    <col min="6613" max="6613" width="8.5" style="24" customWidth="1"/>
    <col min="6614" max="6614" width="6" style="24" customWidth="1"/>
    <col min="6615" max="6615" width="32.5" style="24" customWidth="1"/>
    <col min="6616" max="6616" width="37.25" style="24" customWidth="1"/>
    <col min="6617" max="6617" width="26.5" style="24" customWidth="1"/>
    <col min="6618" max="6618" width="10.75" style="24" customWidth="1"/>
    <col min="6619" max="6620" width="24.25" style="24" customWidth="1"/>
    <col min="6621" max="6621" width="21.625" style="24" customWidth="1"/>
    <col min="6622" max="6622" width="19.75" style="24" customWidth="1"/>
    <col min="6623" max="6623" width="11" style="24" customWidth="1"/>
    <col min="6624" max="6624" width="21.875" style="24" customWidth="1"/>
    <col min="6625" max="6625" width="21.625" style="24" customWidth="1"/>
    <col min="6626" max="6626" width="24.75" style="24" customWidth="1"/>
    <col min="6627" max="6627" width="21.375" style="24" customWidth="1"/>
    <col min="6628" max="6629" width="15.25" style="24" customWidth="1"/>
    <col min="6630" max="6630" width="20.125" style="24" bestFit="1" customWidth="1"/>
    <col min="6631" max="6631" width="27.875" style="24" bestFit="1" customWidth="1"/>
    <col min="6632" max="6632" width="17.25" style="24" bestFit="1" customWidth="1"/>
    <col min="6633" max="6633" width="16.5" style="24" customWidth="1"/>
    <col min="6634" max="6634" width="15.5" style="24" customWidth="1"/>
    <col min="6635" max="6635" width="17.625" style="24" bestFit="1" customWidth="1"/>
    <col min="6636" max="6636" width="19.125" style="24" customWidth="1"/>
    <col min="6637" max="6865" width="9" style="24"/>
    <col min="6866" max="6866" width="6.375" style="24" customWidth="1"/>
    <col min="6867" max="6868" width="0" style="24" hidden="1" customWidth="1"/>
    <col min="6869" max="6869" width="8.5" style="24" customWidth="1"/>
    <col min="6870" max="6870" width="6" style="24" customWidth="1"/>
    <col min="6871" max="6871" width="32.5" style="24" customWidth="1"/>
    <col min="6872" max="6872" width="37.25" style="24" customWidth="1"/>
    <col min="6873" max="6873" width="26.5" style="24" customWidth="1"/>
    <col min="6874" max="6874" width="10.75" style="24" customWidth="1"/>
    <col min="6875" max="6876" width="24.25" style="24" customWidth="1"/>
    <col min="6877" max="6877" width="21.625" style="24" customWidth="1"/>
    <col min="6878" max="6878" width="19.75" style="24" customWidth="1"/>
    <col min="6879" max="6879" width="11" style="24" customWidth="1"/>
    <col min="6880" max="6880" width="21.875" style="24" customWidth="1"/>
    <col min="6881" max="6881" width="21.625" style="24" customWidth="1"/>
    <col min="6882" max="6882" width="24.75" style="24" customWidth="1"/>
    <col min="6883" max="6883" width="21.375" style="24" customWidth="1"/>
    <col min="6884" max="6885" width="15.25" style="24" customWidth="1"/>
    <col min="6886" max="6886" width="20.125" style="24" bestFit="1" customWidth="1"/>
    <col min="6887" max="6887" width="27.875" style="24" bestFit="1" customWidth="1"/>
    <col min="6888" max="6888" width="17.25" style="24" bestFit="1" customWidth="1"/>
    <col min="6889" max="6889" width="16.5" style="24" customWidth="1"/>
    <col min="6890" max="6890" width="15.5" style="24" customWidth="1"/>
    <col min="6891" max="6891" width="17.625" style="24" bestFit="1" customWidth="1"/>
    <col min="6892" max="6892" width="19.125" style="24" customWidth="1"/>
    <col min="6893" max="7121" width="9" style="24"/>
    <col min="7122" max="7122" width="6.375" style="24" customWidth="1"/>
    <col min="7123" max="7124" width="0" style="24" hidden="1" customWidth="1"/>
    <col min="7125" max="7125" width="8.5" style="24" customWidth="1"/>
    <col min="7126" max="7126" width="6" style="24" customWidth="1"/>
    <col min="7127" max="7127" width="32.5" style="24" customWidth="1"/>
    <col min="7128" max="7128" width="37.25" style="24" customWidth="1"/>
    <col min="7129" max="7129" width="26.5" style="24" customWidth="1"/>
    <col min="7130" max="7130" width="10.75" style="24" customWidth="1"/>
    <col min="7131" max="7132" width="24.25" style="24" customWidth="1"/>
    <col min="7133" max="7133" width="21.625" style="24" customWidth="1"/>
    <col min="7134" max="7134" width="19.75" style="24" customWidth="1"/>
    <col min="7135" max="7135" width="11" style="24" customWidth="1"/>
    <col min="7136" max="7136" width="21.875" style="24" customWidth="1"/>
    <col min="7137" max="7137" width="21.625" style="24" customWidth="1"/>
    <col min="7138" max="7138" width="24.75" style="24" customWidth="1"/>
    <col min="7139" max="7139" width="21.375" style="24" customWidth="1"/>
    <col min="7140" max="7141" width="15.25" style="24" customWidth="1"/>
    <col min="7142" max="7142" width="20.125" style="24" bestFit="1" customWidth="1"/>
    <col min="7143" max="7143" width="27.875" style="24" bestFit="1" customWidth="1"/>
    <col min="7144" max="7144" width="17.25" style="24" bestFit="1" customWidth="1"/>
    <col min="7145" max="7145" width="16.5" style="24" customWidth="1"/>
    <col min="7146" max="7146" width="15.5" style="24" customWidth="1"/>
    <col min="7147" max="7147" width="17.625" style="24" bestFit="1" customWidth="1"/>
    <col min="7148" max="7148" width="19.125" style="24" customWidth="1"/>
    <col min="7149" max="7377" width="9" style="24"/>
    <col min="7378" max="7378" width="6.375" style="24" customWidth="1"/>
    <col min="7379" max="7380" width="0" style="24" hidden="1" customWidth="1"/>
    <col min="7381" max="7381" width="8.5" style="24" customWidth="1"/>
    <col min="7382" max="7382" width="6" style="24" customWidth="1"/>
    <col min="7383" max="7383" width="32.5" style="24" customWidth="1"/>
    <col min="7384" max="7384" width="37.25" style="24" customWidth="1"/>
    <col min="7385" max="7385" width="26.5" style="24" customWidth="1"/>
    <col min="7386" max="7386" width="10.75" style="24" customWidth="1"/>
    <col min="7387" max="7388" width="24.25" style="24" customWidth="1"/>
    <col min="7389" max="7389" width="21.625" style="24" customWidth="1"/>
    <col min="7390" max="7390" width="19.75" style="24" customWidth="1"/>
    <col min="7391" max="7391" width="11" style="24" customWidth="1"/>
    <col min="7392" max="7392" width="21.875" style="24" customWidth="1"/>
    <col min="7393" max="7393" width="21.625" style="24" customWidth="1"/>
    <col min="7394" max="7394" width="24.75" style="24" customWidth="1"/>
    <col min="7395" max="7395" width="21.375" style="24" customWidth="1"/>
    <col min="7396" max="7397" width="15.25" style="24" customWidth="1"/>
    <col min="7398" max="7398" width="20.125" style="24" bestFit="1" customWidth="1"/>
    <col min="7399" max="7399" width="27.875" style="24" bestFit="1" customWidth="1"/>
    <col min="7400" max="7400" width="17.25" style="24" bestFit="1" customWidth="1"/>
    <col min="7401" max="7401" width="16.5" style="24" customWidth="1"/>
    <col min="7402" max="7402" width="15.5" style="24" customWidth="1"/>
    <col min="7403" max="7403" width="17.625" style="24" bestFit="1" customWidth="1"/>
    <col min="7404" max="7404" width="19.125" style="24" customWidth="1"/>
    <col min="7405" max="7633" width="9" style="24"/>
    <col min="7634" max="7634" width="6.375" style="24" customWidth="1"/>
    <col min="7635" max="7636" width="0" style="24" hidden="1" customWidth="1"/>
    <col min="7637" max="7637" width="8.5" style="24" customWidth="1"/>
    <col min="7638" max="7638" width="6" style="24" customWidth="1"/>
    <col min="7639" max="7639" width="32.5" style="24" customWidth="1"/>
    <col min="7640" max="7640" width="37.25" style="24" customWidth="1"/>
    <col min="7641" max="7641" width="26.5" style="24" customWidth="1"/>
    <col min="7642" max="7642" width="10.75" style="24" customWidth="1"/>
    <col min="7643" max="7644" width="24.25" style="24" customWidth="1"/>
    <col min="7645" max="7645" width="21.625" style="24" customWidth="1"/>
    <col min="7646" max="7646" width="19.75" style="24" customWidth="1"/>
    <col min="7647" max="7647" width="11" style="24" customWidth="1"/>
    <col min="7648" max="7648" width="21.875" style="24" customWidth="1"/>
    <col min="7649" max="7649" width="21.625" style="24" customWidth="1"/>
    <col min="7650" max="7650" width="24.75" style="24" customWidth="1"/>
    <col min="7651" max="7651" width="21.375" style="24" customWidth="1"/>
    <col min="7652" max="7653" width="15.25" style="24" customWidth="1"/>
    <col min="7654" max="7654" width="20.125" style="24" bestFit="1" customWidth="1"/>
    <col min="7655" max="7655" width="27.875" style="24" bestFit="1" customWidth="1"/>
    <col min="7656" max="7656" width="17.25" style="24" bestFit="1" customWidth="1"/>
    <col min="7657" max="7657" width="16.5" style="24" customWidth="1"/>
    <col min="7658" max="7658" width="15.5" style="24" customWidth="1"/>
    <col min="7659" max="7659" width="17.625" style="24" bestFit="1" customWidth="1"/>
    <col min="7660" max="7660" width="19.125" style="24" customWidth="1"/>
    <col min="7661" max="7889" width="9" style="24"/>
    <col min="7890" max="7890" width="6.375" style="24" customWidth="1"/>
    <col min="7891" max="7892" width="0" style="24" hidden="1" customWidth="1"/>
    <col min="7893" max="7893" width="8.5" style="24" customWidth="1"/>
    <col min="7894" max="7894" width="6" style="24" customWidth="1"/>
    <col min="7895" max="7895" width="32.5" style="24" customWidth="1"/>
    <col min="7896" max="7896" width="37.25" style="24" customWidth="1"/>
    <col min="7897" max="7897" width="26.5" style="24" customWidth="1"/>
    <col min="7898" max="7898" width="10.75" style="24" customWidth="1"/>
    <col min="7899" max="7900" width="24.25" style="24" customWidth="1"/>
    <col min="7901" max="7901" width="21.625" style="24" customWidth="1"/>
    <col min="7902" max="7902" width="19.75" style="24" customWidth="1"/>
    <col min="7903" max="7903" width="11" style="24" customWidth="1"/>
    <col min="7904" max="7904" width="21.875" style="24" customWidth="1"/>
    <col min="7905" max="7905" width="21.625" style="24" customWidth="1"/>
    <col min="7906" max="7906" width="24.75" style="24" customWidth="1"/>
    <col min="7907" max="7907" width="21.375" style="24" customWidth="1"/>
    <col min="7908" max="7909" width="15.25" style="24" customWidth="1"/>
    <col min="7910" max="7910" width="20.125" style="24" bestFit="1" customWidth="1"/>
    <col min="7911" max="7911" width="27.875" style="24" bestFit="1" customWidth="1"/>
    <col min="7912" max="7912" width="17.25" style="24" bestFit="1" customWidth="1"/>
    <col min="7913" max="7913" width="16.5" style="24" customWidth="1"/>
    <col min="7914" max="7914" width="15.5" style="24" customWidth="1"/>
    <col min="7915" max="7915" width="17.625" style="24" bestFit="1" customWidth="1"/>
    <col min="7916" max="7916" width="19.125" style="24" customWidth="1"/>
    <col min="7917" max="8145" width="9" style="24"/>
    <col min="8146" max="8146" width="6.375" style="24" customWidth="1"/>
    <col min="8147" max="8148" width="0" style="24" hidden="1" customWidth="1"/>
    <col min="8149" max="8149" width="8.5" style="24" customWidth="1"/>
    <col min="8150" max="8150" width="6" style="24" customWidth="1"/>
    <col min="8151" max="8151" width="32.5" style="24" customWidth="1"/>
    <col min="8152" max="8152" width="37.25" style="24" customWidth="1"/>
    <col min="8153" max="8153" width="26.5" style="24" customWidth="1"/>
    <col min="8154" max="8154" width="10.75" style="24" customWidth="1"/>
    <col min="8155" max="8156" width="24.25" style="24" customWidth="1"/>
    <col min="8157" max="8157" width="21.625" style="24" customWidth="1"/>
    <col min="8158" max="8158" width="19.75" style="24" customWidth="1"/>
    <col min="8159" max="8159" width="11" style="24" customWidth="1"/>
    <col min="8160" max="8160" width="21.875" style="24" customWidth="1"/>
    <col min="8161" max="8161" width="21.625" style="24" customWidth="1"/>
    <col min="8162" max="8162" width="24.75" style="24" customWidth="1"/>
    <col min="8163" max="8163" width="21.375" style="24" customWidth="1"/>
    <col min="8164" max="8165" width="15.25" style="24" customWidth="1"/>
    <col min="8166" max="8166" width="20.125" style="24" bestFit="1" customWidth="1"/>
    <col min="8167" max="8167" width="27.875" style="24" bestFit="1" customWidth="1"/>
    <col min="8168" max="8168" width="17.25" style="24" bestFit="1" customWidth="1"/>
    <col min="8169" max="8169" width="16.5" style="24" customWidth="1"/>
    <col min="8170" max="8170" width="15.5" style="24" customWidth="1"/>
    <col min="8171" max="8171" width="17.625" style="24" bestFit="1" customWidth="1"/>
    <col min="8172" max="8172" width="19.125" style="24" customWidth="1"/>
    <col min="8173" max="8401" width="9" style="24"/>
    <col min="8402" max="8402" width="6.375" style="24" customWidth="1"/>
    <col min="8403" max="8404" width="0" style="24" hidden="1" customWidth="1"/>
    <col min="8405" max="8405" width="8.5" style="24" customWidth="1"/>
    <col min="8406" max="8406" width="6" style="24" customWidth="1"/>
    <col min="8407" max="8407" width="32.5" style="24" customWidth="1"/>
    <col min="8408" max="8408" width="37.25" style="24" customWidth="1"/>
    <col min="8409" max="8409" width="26.5" style="24" customWidth="1"/>
    <col min="8410" max="8410" width="10.75" style="24" customWidth="1"/>
    <col min="8411" max="8412" width="24.25" style="24" customWidth="1"/>
    <col min="8413" max="8413" width="21.625" style="24" customWidth="1"/>
    <col min="8414" max="8414" width="19.75" style="24" customWidth="1"/>
    <col min="8415" max="8415" width="11" style="24" customWidth="1"/>
    <col min="8416" max="8416" width="21.875" style="24" customWidth="1"/>
    <col min="8417" max="8417" width="21.625" style="24" customWidth="1"/>
    <col min="8418" max="8418" width="24.75" style="24" customWidth="1"/>
    <col min="8419" max="8419" width="21.375" style="24" customWidth="1"/>
    <col min="8420" max="8421" width="15.25" style="24" customWidth="1"/>
    <col min="8422" max="8422" width="20.125" style="24" bestFit="1" customWidth="1"/>
    <col min="8423" max="8423" width="27.875" style="24" bestFit="1" customWidth="1"/>
    <col min="8424" max="8424" width="17.25" style="24" bestFit="1" customWidth="1"/>
    <col min="8425" max="8425" width="16.5" style="24" customWidth="1"/>
    <col min="8426" max="8426" width="15.5" style="24" customWidth="1"/>
    <col min="8427" max="8427" width="17.625" style="24" bestFit="1" customWidth="1"/>
    <col min="8428" max="8428" width="19.125" style="24" customWidth="1"/>
    <col min="8429" max="8657" width="9" style="24"/>
    <col min="8658" max="8658" width="6.375" style="24" customWidth="1"/>
    <col min="8659" max="8660" width="0" style="24" hidden="1" customWidth="1"/>
    <col min="8661" max="8661" width="8.5" style="24" customWidth="1"/>
    <col min="8662" max="8662" width="6" style="24" customWidth="1"/>
    <col min="8663" max="8663" width="32.5" style="24" customWidth="1"/>
    <col min="8664" max="8664" width="37.25" style="24" customWidth="1"/>
    <col min="8665" max="8665" width="26.5" style="24" customWidth="1"/>
    <col min="8666" max="8666" width="10.75" style="24" customWidth="1"/>
    <col min="8667" max="8668" width="24.25" style="24" customWidth="1"/>
    <col min="8669" max="8669" width="21.625" style="24" customWidth="1"/>
    <col min="8670" max="8670" width="19.75" style="24" customWidth="1"/>
    <col min="8671" max="8671" width="11" style="24" customWidth="1"/>
    <col min="8672" max="8672" width="21.875" style="24" customWidth="1"/>
    <col min="8673" max="8673" width="21.625" style="24" customWidth="1"/>
    <col min="8674" max="8674" width="24.75" style="24" customWidth="1"/>
    <col min="8675" max="8675" width="21.375" style="24" customWidth="1"/>
    <col min="8676" max="8677" width="15.25" style="24" customWidth="1"/>
    <col min="8678" max="8678" width="20.125" style="24" bestFit="1" customWidth="1"/>
    <col min="8679" max="8679" width="27.875" style="24" bestFit="1" customWidth="1"/>
    <col min="8680" max="8680" width="17.25" style="24" bestFit="1" customWidth="1"/>
    <col min="8681" max="8681" width="16.5" style="24" customWidth="1"/>
    <col min="8682" max="8682" width="15.5" style="24" customWidth="1"/>
    <col min="8683" max="8683" width="17.625" style="24" bestFit="1" customWidth="1"/>
    <col min="8684" max="8684" width="19.125" style="24" customWidth="1"/>
    <col min="8685" max="8913" width="9" style="24"/>
    <col min="8914" max="8914" width="6.375" style="24" customWidth="1"/>
    <col min="8915" max="8916" width="0" style="24" hidden="1" customWidth="1"/>
    <col min="8917" max="8917" width="8.5" style="24" customWidth="1"/>
    <col min="8918" max="8918" width="6" style="24" customWidth="1"/>
    <col min="8919" max="8919" width="32.5" style="24" customWidth="1"/>
    <col min="8920" max="8920" width="37.25" style="24" customWidth="1"/>
    <col min="8921" max="8921" width="26.5" style="24" customWidth="1"/>
    <col min="8922" max="8922" width="10.75" style="24" customWidth="1"/>
    <col min="8923" max="8924" width="24.25" style="24" customWidth="1"/>
    <col min="8925" max="8925" width="21.625" style="24" customWidth="1"/>
    <col min="8926" max="8926" width="19.75" style="24" customWidth="1"/>
    <col min="8927" max="8927" width="11" style="24" customWidth="1"/>
    <col min="8928" max="8928" width="21.875" style="24" customWidth="1"/>
    <col min="8929" max="8929" width="21.625" style="24" customWidth="1"/>
    <col min="8930" max="8930" width="24.75" style="24" customWidth="1"/>
    <col min="8931" max="8931" width="21.375" style="24" customWidth="1"/>
    <col min="8932" max="8933" width="15.25" style="24" customWidth="1"/>
    <col min="8934" max="8934" width="20.125" style="24" bestFit="1" customWidth="1"/>
    <col min="8935" max="8935" width="27.875" style="24" bestFit="1" customWidth="1"/>
    <col min="8936" max="8936" width="17.25" style="24" bestFit="1" customWidth="1"/>
    <col min="8937" max="8937" width="16.5" style="24" customWidth="1"/>
    <col min="8938" max="8938" width="15.5" style="24" customWidth="1"/>
    <col min="8939" max="8939" width="17.625" style="24" bestFit="1" customWidth="1"/>
    <col min="8940" max="8940" width="19.125" style="24" customWidth="1"/>
    <col min="8941" max="9169" width="9" style="24"/>
    <col min="9170" max="9170" width="6.375" style="24" customWidth="1"/>
    <col min="9171" max="9172" width="0" style="24" hidden="1" customWidth="1"/>
    <col min="9173" max="9173" width="8.5" style="24" customWidth="1"/>
    <col min="9174" max="9174" width="6" style="24" customWidth="1"/>
    <col min="9175" max="9175" width="32.5" style="24" customWidth="1"/>
    <col min="9176" max="9176" width="37.25" style="24" customWidth="1"/>
    <col min="9177" max="9177" width="26.5" style="24" customWidth="1"/>
    <col min="9178" max="9178" width="10.75" style="24" customWidth="1"/>
    <col min="9179" max="9180" width="24.25" style="24" customWidth="1"/>
    <col min="9181" max="9181" width="21.625" style="24" customWidth="1"/>
    <col min="9182" max="9182" width="19.75" style="24" customWidth="1"/>
    <col min="9183" max="9183" width="11" style="24" customWidth="1"/>
    <col min="9184" max="9184" width="21.875" style="24" customWidth="1"/>
    <col min="9185" max="9185" width="21.625" style="24" customWidth="1"/>
    <col min="9186" max="9186" width="24.75" style="24" customWidth="1"/>
    <col min="9187" max="9187" width="21.375" style="24" customWidth="1"/>
    <col min="9188" max="9189" width="15.25" style="24" customWidth="1"/>
    <col min="9190" max="9190" width="20.125" style="24" bestFit="1" customWidth="1"/>
    <col min="9191" max="9191" width="27.875" style="24" bestFit="1" customWidth="1"/>
    <col min="9192" max="9192" width="17.25" style="24" bestFit="1" customWidth="1"/>
    <col min="9193" max="9193" width="16.5" style="24" customWidth="1"/>
    <col min="9194" max="9194" width="15.5" style="24" customWidth="1"/>
    <col min="9195" max="9195" width="17.625" style="24" bestFit="1" customWidth="1"/>
    <col min="9196" max="9196" width="19.125" style="24" customWidth="1"/>
    <col min="9197" max="9425" width="9" style="24"/>
    <col min="9426" max="9426" width="6.375" style="24" customWidth="1"/>
    <col min="9427" max="9428" width="0" style="24" hidden="1" customWidth="1"/>
    <col min="9429" max="9429" width="8.5" style="24" customWidth="1"/>
    <col min="9430" max="9430" width="6" style="24" customWidth="1"/>
    <col min="9431" max="9431" width="32.5" style="24" customWidth="1"/>
    <col min="9432" max="9432" width="37.25" style="24" customWidth="1"/>
    <col min="9433" max="9433" width="26.5" style="24" customWidth="1"/>
    <col min="9434" max="9434" width="10.75" style="24" customWidth="1"/>
    <col min="9435" max="9436" width="24.25" style="24" customWidth="1"/>
    <col min="9437" max="9437" width="21.625" style="24" customWidth="1"/>
    <col min="9438" max="9438" width="19.75" style="24" customWidth="1"/>
    <col min="9439" max="9439" width="11" style="24" customWidth="1"/>
    <col min="9440" max="9440" width="21.875" style="24" customWidth="1"/>
    <col min="9441" max="9441" width="21.625" style="24" customWidth="1"/>
    <col min="9442" max="9442" width="24.75" style="24" customWidth="1"/>
    <col min="9443" max="9443" width="21.375" style="24" customWidth="1"/>
    <col min="9444" max="9445" width="15.25" style="24" customWidth="1"/>
    <col min="9446" max="9446" width="20.125" style="24" bestFit="1" customWidth="1"/>
    <col min="9447" max="9447" width="27.875" style="24" bestFit="1" customWidth="1"/>
    <col min="9448" max="9448" width="17.25" style="24" bestFit="1" customWidth="1"/>
    <col min="9449" max="9449" width="16.5" style="24" customWidth="1"/>
    <col min="9450" max="9450" width="15.5" style="24" customWidth="1"/>
    <col min="9451" max="9451" width="17.625" style="24" bestFit="1" customWidth="1"/>
    <col min="9452" max="9452" width="19.125" style="24" customWidth="1"/>
    <col min="9453" max="9681" width="9" style="24"/>
    <col min="9682" max="9682" width="6.375" style="24" customWidth="1"/>
    <col min="9683" max="9684" width="0" style="24" hidden="1" customWidth="1"/>
    <col min="9685" max="9685" width="8.5" style="24" customWidth="1"/>
    <col min="9686" max="9686" width="6" style="24" customWidth="1"/>
    <col min="9687" max="9687" width="32.5" style="24" customWidth="1"/>
    <col min="9688" max="9688" width="37.25" style="24" customWidth="1"/>
    <col min="9689" max="9689" width="26.5" style="24" customWidth="1"/>
    <col min="9690" max="9690" width="10.75" style="24" customWidth="1"/>
    <col min="9691" max="9692" width="24.25" style="24" customWidth="1"/>
    <col min="9693" max="9693" width="21.625" style="24" customWidth="1"/>
    <col min="9694" max="9694" width="19.75" style="24" customWidth="1"/>
    <col min="9695" max="9695" width="11" style="24" customWidth="1"/>
    <col min="9696" max="9696" width="21.875" style="24" customWidth="1"/>
    <col min="9697" max="9697" width="21.625" style="24" customWidth="1"/>
    <col min="9698" max="9698" width="24.75" style="24" customWidth="1"/>
    <col min="9699" max="9699" width="21.375" style="24" customWidth="1"/>
    <col min="9700" max="9701" width="15.25" style="24" customWidth="1"/>
    <col min="9702" max="9702" width="20.125" style="24" bestFit="1" customWidth="1"/>
    <col min="9703" max="9703" width="27.875" style="24" bestFit="1" customWidth="1"/>
    <col min="9704" max="9704" width="17.25" style="24" bestFit="1" customWidth="1"/>
    <col min="9705" max="9705" width="16.5" style="24" customWidth="1"/>
    <col min="9706" max="9706" width="15.5" style="24" customWidth="1"/>
    <col min="9707" max="9707" width="17.625" style="24" bestFit="1" customWidth="1"/>
    <col min="9708" max="9708" width="19.125" style="24" customWidth="1"/>
    <col min="9709" max="9937" width="9" style="24"/>
    <col min="9938" max="9938" width="6.375" style="24" customWidth="1"/>
    <col min="9939" max="9940" width="0" style="24" hidden="1" customWidth="1"/>
    <col min="9941" max="9941" width="8.5" style="24" customWidth="1"/>
    <col min="9942" max="9942" width="6" style="24" customWidth="1"/>
    <col min="9943" max="9943" width="32.5" style="24" customWidth="1"/>
    <col min="9944" max="9944" width="37.25" style="24" customWidth="1"/>
    <col min="9945" max="9945" width="26.5" style="24" customWidth="1"/>
    <col min="9946" max="9946" width="10.75" style="24" customWidth="1"/>
    <col min="9947" max="9948" width="24.25" style="24" customWidth="1"/>
    <col min="9949" max="9949" width="21.625" style="24" customWidth="1"/>
    <col min="9950" max="9950" width="19.75" style="24" customWidth="1"/>
    <col min="9951" max="9951" width="11" style="24" customWidth="1"/>
    <col min="9952" max="9952" width="21.875" style="24" customWidth="1"/>
    <col min="9953" max="9953" width="21.625" style="24" customWidth="1"/>
    <col min="9954" max="9954" width="24.75" style="24" customWidth="1"/>
    <col min="9955" max="9955" width="21.375" style="24" customWidth="1"/>
    <col min="9956" max="9957" width="15.25" style="24" customWidth="1"/>
    <col min="9958" max="9958" width="20.125" style="24" bestFit="1" customWidth="1"/>
    <col min="9959" max="9959" width="27.875" style="24" bestFit="1" customWidth="1"/>
    <col min="9960" max="9960" width="17.25" style="24" bestFit="1" customWidth="1"/>
    <col min="9961" max="9961" width="16.5" style="24" customWidth="1"/>
    <col min="9962" max="9962" width="15.5" style="24" customWidth="1"/>
    <col min="9963" max="9963" width="17.625" style="24" bestFit="1" customWidth="1"/>
    <col min="9964" max="9964" width="19.125" style="24" customWidth="1"/>
    <col min="9965" max="10193" width="9" style="24"/>
    <col min="10194" max="10194" width="6.375" style="24" customWidth="1"/>
    <col min="10195" max="10196" width="0" style="24" hidden="1" customWidth="1"/>
    <col min="10197" max="10197" width="8.5" style="24" customWidth="1"/>
    <col min="10198" max="10198" width="6" style="24" customWidth="1"/>
    <col min="10199" max="10199" width="32.5" style="24" customWidth="1"/>
    <col min="10200" max="10200" width="37.25" style="24" customWidth="1"/>
    <col min="10201" max="10201" width="26.5" style="24" customWidth="1"/>
    <col min="10202" max="10202" width="10.75" style="24" customWidth="1"/>
    <col min="10203" max="10204" width="24.25" style="24" customWidth="1"/>
    <col min="10205" max="10205" width="21.625" style="24" customWidth="1"/>
    <col min="10206" max="10206" width="19.75" style="24" customWidth="1"/>
    <col min="10207" max="10207" width="11" style="24" customWidth="1"/>
    <col min="10208" max="10208" width="21.875" style="24" customWidth="1"/>
    <col min="10209" max="10209" width="21.625" style="24" customWidth="1"/>
    <col min="10210" max="10210" width="24.75" style="24" customWidth="1"/>
    <col min="10211" max="10211" width="21.375" style="24" customWidth="1"/>
    <col min="10212" max="10213" width="15.25" style="24" customWidth="1"/>
    <col min="10214" max="10214" width="20.125" style="24" bestFit="1" customWidth="1"/>
    <col min="10215" max="10215" width="27.875" style="24" bestFit="1" customWidth="1"/>
    <col min="10216" max="10216" width="17.25" style="24" bestFit="1" customWidth="1"/>
    <col min="10217" max="10217" width="16.5" style="24" customWidth="1"/>
    <col min="10218" max="10218" width="15.5" style="24" customWidth="1"/>
    <col min="10219" max="10219" width="17.625" style="24" bestFit="1" customWidth="1"/>
    <col min="10220" max="10220" width="19.125" style="24" customWidth="1"/>
    <col min="10221" max="10449" width="9" style="24"/>
    <col min="10450" max="10450" width="6.375" style="24" customWidth="1"/>
    <col min="10451" max="10452" width="0" style="24" hidden="1" customWidth="1"/>
    <col min="10453" max="10453" width="8.5" style="24" customWidth="1"/>
    <col min="10454" max="10454" width="6" style="24" customWidth="1"/>
    <col min="10455" max="10455" width="32.5" style="24" customWidth="1"/>
    <col min="10456" max="10456" width="37.25" style="24" customWidth="1"/>
    <col min="10457" max="10457" width="26.5" style="24" customWidth="1"/>
    <col min="10458" max="10458" width="10.75" style="24" customWidth="1"/>
    <col min="10459" max="10460" width="24.25" style="24" customWidth="1"/>
    <col min="10461" max="10461" width="21.625" style="24" customWidth="1"/>
    <col min="10462" max="10462" width="19.75" style="24" customWidth="1"/>
    <col min="10463" max="10463" width="11" style="24" customWidth="1"/>
    <col min="10464" max="10464" width="21.875" style="24" customWidth="1"/>
    <col min="10465" max="10465" width="21.625" style="24" customWidth="1"/>
    <col min="10466" max="10466" width="24.75" style="24" customWidth="1"/>
    <col min="10467" max="10467" width="21.375" style="24" customWidth="1"/>
    <col min="10468" max="10469" width="15.25" style="24" customWidth="1"/>
    <col min="10470" max="10470" width="20.125" style="24" bestFit="1" customWidth="1"/>
    <col min="10471" max="10471" width="27.875" style="24" bestFit="1" customWidth="1"/>
    <col min="10472" max="10472" width="17.25" style="24" bestFit="1" customWidth="1"/>
    <col min="10473" max="10473" width="16.5" style="24" customWidth="1"/>
    <col min="10474" max="10474" width="15.5" style="24" customWidth="1"/>
    <col min="10475" max="10475" width="17.625" style="24" bestFit="1" customWidth="1"/>
    <col min="10476" max="10476" width="19.125" style="24" customWidth="1"/>
    <col min="10477" max="10705" width="9" style="24"/>
    <col min="10706" max="10706" width="6.375" style="24" customWidth="1"/>
    <col min="10707" max="10708" width="0" style="24" hidden="1" customWidth="1"/>
    <col min="10709" max="10709" width="8.5" style="24" customWidth="1"/>
    <col min="10710" max="10710" width="6" style="24" customWidth="1"/>
    <col min="10711" max="10711" width="32.5" style="24" customWidth="1"/>
    <col min="10712" max="10712" width="37.25" style="24" customWidth="1"/>
    <col min="10713" max="10713" width="26.5" style="24" customWidth="1"/>
    <col min="10714" max="10714" width="10.75" style="24" customWidth="1"/>
    <col min="10715" max="10716" width="24.25" style="24" customWidth="1"/>
    <col min="10717" max="10717" width="21.625" style="24" customWidth="1"/>
    <col min="10718" max="10718" width="19.75" style="24" customWidth="1"/>
    <col min="10719" max="10719" width="11" style="24" customWidth="1"/>
    <col min="10720" max="10720" width="21.875" style="24" customWidth="1"/>
    <col min="10721" max="10721" width="21.625" style="24" customWidth="1"/>
    <col min="10722" max="10722" width="24.75" style="24" customWidth="1"/>
    <col min="10723" max="10723" width="21.375" style="24" customWidth="1"/>
    <col min="10724" max="10725" width="15.25" style="24" customWidth="1"/>
    <col min="10726" max="10726" width="20.125" style="24" bestFit="1" customWidth="1"/>
    <col min="10727" max="10727" width="27.875" style="24" bestFit="1" customWidth="1"/>
    <col min="10728" max="10728" width="17.25" style="24" bestFit="1" customWidth="1"/>
    <col min="10729" max="10729" width="16.5" style="24" customWidth="1"/>
    <col min="10730" max="10730" width="15.5" style="24" customWidth="1"/>
    <col min="10731" max="10731" width="17.625" style="24" bestFit="1" customWidth="1"/>
    <col min="10732" max="10732" width="19.125" style="24" customWidth="1"/>
    <col min="10733" max="10961" width="9" style="24"/>
    <col min="10962" max="10962" width="6.375" style="24" customWidth="1"/>
    <col min="10963" max="10964" width="0" style="24" hidden="1" customWidth="1"/>
    <col min="10965" max="10965" width="8.5" style="24" customWidth="1"/>
    <col min="10966" max="10966" width="6" style="24" customWidth="1"/>
    <col min="10967" max="10967" width="32.5" style="24" customWidth="1"/>
    <col min="10968" max="10968" width="37.25" style="24" customWidth="1"/>
    <col min="10969" max="10969" width="26.5" style="24" customWidth="1"/>
    <col min="10970" max="10970" width="10.75" style="24" customWidth="1"/>
    <col min="10971" max="10972" width="24.25" style="24" customWidth="1"/>
    <col min="10973" max="10973" width="21.625" style="24" customWidth="1"/>
    <col min="10974" max="10974" width="19.75" style="24" customWidth="1"/>
    <col min="10975" max="10975" width="11" style="24" customWidth="1"/>
    <col min="10976" max="10976" width="21.875" style="24" customWidth="1"/>
    <col min="10977" max="10977" width="21.625" style="24" customWidth="1"/>
    <col min="10978" max="10978" width="24.75" style="24" customWidth="1"/>
    <col min="10979" max="10979" width="21.375" style="24" customWidth="1"/>
    <col min="10980" max="10981" width="15.25" style="24" customWidth="1"/>
    <col min="10982" max="10982" width="20.125" style="24" bestFit="1" customWidth="1"/>
    <col min="10983" max="10983" width="27.875" style="24" bestFit="1" customWidth="1"/>
    <col min="10984" max="10984" width="17.25" style="24" bestFit="1" customWidth="1"/>
    <col min="10985" max="10985" width="16.5" style="24" customWidth="1"/>
    <col min="10986" max="10986" width="15.5" style="24" customWidth="1"/>
    <col min="10987" max="10987" width="17.625" style="24" bestFit="1" customWidth="1"/>
    <col min="10988" max="10988" width="19.125" style="24" customWidth="1"/>
    <col min="10989" max="11217" width="9" style="24"/>
    <col min="11218" max="11218" width="6.375" style="24" customWidth="1"/>
    <col min="11219" max="11220" width="0" style="24" hidden="1" customWidth="1"/>
    <col min="11221" max="11221" width="8.5" style="24" customWidth="1"/>
    <col min="11222" max="11222" width="6" style="24" customWidth="1"/>
    <col min="11223" max="11223" width="32.5" style="24" customWidth="1"/>
    <col min="11224" max="11224" width="37.25" style="24" customWidth="1"/>
    <col min="11225" max="11225" width="26.5" style="24" customWidth="1"/>
    <col min="11226" max="11226" width="10.75" style="24" customWidth="1"/>
    <col min="11227" max="11228" width="24.25" style="24" customWidth="1"/>
    <col min="11229" max="11229" width="21.625" style="24" customWidth="1"/>
    <col min="11230" max="11230" width="19.75" style="24" customWidth="1"/>
    <col min="11231" max="11231" width="11" style="24" customWidth="1"/>
    <col min="11232" max="11232" width="21.875" style="24" customWidth="1"/>
    <col min="11233" max="11233" width="21.625" style="24" customWidth="1"/>
    <col min="11234" max="11234" width="24.75" style="24" customWidth="1"/>
    <col min="11235" max="11235" width="21.375" style="24" customWidth="1"/>
    <col min="11236" max="11237" width="15.25" style="24" customWidth="1"/>
    <col min="11238" max="11238" width="20.125" style="24" bestFit="1" customWidth="1"/>
    <col min="11239" max="11239" width="27.875" style="24" bestFit="1" customWidth="1"/>
    <col min="11240" max="11240" width="17.25" style="24" bestFit="1" customWidth="1"/>
    <col min="11241" max="11241" width="16.5" style="24" customWidth="1"/>
    <col min="11242" max="11242" width="15.5" style="24" customWidth="1"/>
    <col min="11243" max="11243" width="17.625" style="24" bestFit="1" customWidth="1"/>
    <col min="11244" max="11244" width="19.125" style="24" customWidth="1"/>
    <col min="11245" max="11473" width="9" style="24"/>
    <col min="11474" max="11474" width="6.375" style="24" customWidth="1"/>
    <col min="11475" max="11476" width="0" style="24" hidden="1" customWidth="1"/>
    <col min="11477" max="11477" width="8.5" style="24" customWidth="1"/>
    <col min="11478" max="11478" width="6" style="24" customWidth="1"/>
    <col min="11479" max="11479" width="32.5" style="24" customWidth="1"/>
    <col min="11480" max="11480" width="37.25" style="24" customWidth="1"/>
    <col min="11481" max="11481" width="26.5" style="24" customWidth="1"/>
    <col min="11482" max="11482" width="10.75" style="24" customWidth="1"/>
    <col min="11483" max="11484" width="24.25" style="24" customWidth="1"/>
    <col min="11485" max="11485" width="21.625" style="24" customWidth="1"/>
    <col min="11486" max="11486" width="19.75" style="24" customWidth="1"/>
    <col min="11487" max="11487" width="11" style="24" customWidth="1"/>
    <col min="11488" max="11488" width="21.875" style="24" customWidth="1"/>
    <col min="11489" max="11489" width="21.625" style="24" customWidth="1"/>
    <col min="11490" max="11490" width="24.75" style="24" customWidth="1"/>
    <col min="11491" max="11491" width="21.375" style="24" customWidth="1"/>
    <col min="11492" max="11493" width="15.25" style="24" customWidth="1"/>
    <col min="11494" max="11494" width="20.125" style="24" bestFit="1" customWidth="1"/>
    <col min="11495" max="11495" width="27.875" style="24" bestFit="1" customWidth="1"/>
    <col min="11496" max="11496" width="17.25" style="24" bestFit="1" customWidth="1"/>
    <col min="11497" max="11497" width="16.5" style="24" customWidth="1"/>
    <col min="11498" max="11498" width="15.5" style="24" customWidth="1"/>
    <col min="11499" max="11499" width="17.625" style="24" bestFit="1" customWidth="1"/>
    <col min="11500" max="11500" width="19.125" style="24" customWidth="1"/>
    <col min="11501" max="11729" width="9" style="24"/>
    <col min="11730" max="11730" width="6.375" style="24" customWidth="1"/>
    <col min="11731" max="11732" width="0" style="24" hidden="1" customWidth="1"/>
    <col min="11733" max="11733" width="8.5" style="24" customWidth="1"/>
    <col min="11734" max="11734" width="6" style="24" customWidth="1"/>
    <col min="11735" max="11735" width="32.5" style="24" customWidth="1"/>
    <col min="11736" max="11736" width="37.25" style="24" customWidth="1"/>
    <col min="11737" max="11737" width="26.5" style="24" customWidth="1"/>
    <col min="11738" max="11738" width="10.75" style="24" customWidth="1"/>
    <col min="11739" max="11740" width="24.25" style="24" customWidth="1"/>
    <col min="11741" max="11741" width="21.625" style="24" customWidth="1"/>
    <col min="11742" max="11742" width="19.75" style="24" customWidth="1"/>
    <col min="11743" max="11743" width="11" style="24" customWidth="1"/>
    <col min="11744" max="11744" width="21.875" style="24" customWidth="1"/>
    <col min="11745" max="11745" width="21.625" style="24" customWidth="1"/>
    <col min="11746" max="11746" width="24.75" style="24" customWidth="1"/>
    <col min="11747" max="11747" width="21.375" style="24" customWidth="1"/>
    <col min="11748" max="11749" width="15.25" style="24" customWidth="1"/>
    <col min="11750" max="11750" width="20.125" style="24" bestFit="1" customWidth="1"/>
    <col min="11751" max="11751" width="27.875" style="24" bestFit="1" customWidth="1"/>
    <col min="11752" max="11752" width="17.25" style="24" bestFit="1" customWidth="1"/>
    <col min="11753" max="11753" width="16.5" style="24" customWidth="1"/>
    <col min="11754" max="11754" width="15.5" style="24" customWidth="1"/>
    <col min="11755" max="11755" width="17.625" style="24" bestFit="1" customWidth="1"/>
    <col min="11756" max="11756" width="19.125" style="24" customWidth="1"/>
    <col min="11757" max="11985" width="9" style="24"/>
    <col min="11986" max="11986" width="6.375" style="24" customWidth="1"/>
    <col min="11987" max="11988" width="0" style="24" hidden="1" customWidth="1"/>
    <col min="11989" max="11989" width="8.5" style="24" customWidth="1"/>
    <col min="11990" max="11990" width="6" style="24" customWidth="1"/>
    <col min="11991" max="11991" width="32.5" style="24" customWidth="1"/>
    <col min="11992" max="11992" width="37.25" style="24" customWidth="1"/>
    <col min="11993" max="11993" width="26.5" style="24" customWidth="1"/>
    <col min="11994" max="11994" width="10.75" style="24" customWidth="1"/>
    <col min="11995" max="11996" width="24.25" style="24" customWidth="1"/>
    <col min="11997" max="11997" width="21.625" style="24" customWidth="1"/>
    <col min="11998" max="11998" width="19.75" style="24" customWidth="1"/>
    <col min="11999" max="11999" width="11" style="24" customWidth="1"/>
    <col min="12000" max="12000" width="21.875" style="24" customWidth="1"/>
    <col min="12001" max="12001" width="21.625" style="24" customWidth="1"/>
    <col min="12002" max="12002" width="24.75" style="24" customWidth="1"/>
    <col min="12003" max="12003" width="21.375" style="24" customWidth="1"/>
    <col min="12004" max="12005" width="15.25" style="24" customWidth="1"/>
    <col min="12006" max="12006" width="20.125" style="24" bestFit="1" customWidth="1"/>
    <col min="12007" max="12007" width="27.875" style="24" bestFit="1" customWidth="1"/>
    <col min="12008" max="12008" width="17.25" style="24" bestFit="1" customWidth="1"/>
    <col min="12009" max="12009" width="16.5" style="24" customWidth="1"/>
    <col min="12010" max="12010" width="15.5" style="24" customWidth="1"/>
    <col min="12011" max="12011" width="17.625" style="24" bestFit="1" customWidth="1"/>
    <col min="12012" max="12012" width="19.125" style="24" customWidth="1"/>
    <col min="12013" max="12241" width="9" style="24"/>
    <col min="12242" max="12242" width="6.375" style="24" customWidth="1"/>
    <col min="12243" max="12244" width="0" style="24" hidden="1" customWidth="1"/>
    <col min="12245" max="12245" width="8.5" style="24" customWidth="1"/>
    <col min="12246" max="12246" width="6" style="24" customWidth="1"/>
    <col min="12247" max="12247" width="32.5" style="24" customWidth="1"/>
    <col min="12248" max="12248" width="37.25" style="24" customWidth="1"/>
    <col min="12249" max="12249" width="26.5" style="24" customWidth="1"/>
    <col min="12250" max="12250" width="10.75" style="24" customWidth="1"/>
    <col min="12251" max="12252" width="24.25" style="24" customWidth="1"/>
    <col min="12253" max="12253" width="21.625" style="24" customWidth="1"/>
    <col min="12254" max="12254" width="19.75" style="24" customWidth="1"/>
    <col min="12255" max="12255" width="11" style="24" customWidth="1"/>
    <col min="12256" max="12256" width="21.875" style="24" customWidth="1"/>
    <col min="12257" max="12257" width="21.625" style="24" customWidth="1"/>
    <col min="12258" max="12258" width="24.75" style="24" customWidth="1"/>
    <col min="12259" max="12259" width="21.375" style="24" customWidth="1"/>
    <col min="12260" max="12261" width="15.25" style="24" customWidth="1"/>
    <col min="12262" max="12262" width="20.125" style="24" bestFit="1" customWidth="1"/>
    <col min="12263" max="12263" width="27.875" style="24" bestFit="1" customWidth="1"/>
    <col min="12264" max="12264" width="17.25" style="24" bestFit="1" customWidth="1"/>
    <col min="12265" max="12265" width="16.5" style="24" customWidth="1"/>
    <col min="12266" max="12266" width="15.5" style="24" customWidth="1"/>
    <col min="12267" max="12267" width="17.625" style="24" bestFit="1" customWidth="1"/>
    <col min="12268" max="12268" width="19.125" style="24" customWidth="1"/>
    <col min="12269" max="12497" width="9" style="24"/>
    <col min="12498" max="12498" width="6.375" style="24" customWidth="1"/>
    <col min="12499" max="12500" width="0" style="24" hidden="1" customWidth="1"/>
    <col min="12501" max="12501" width="8.5" style="24" customWidth="1"/>
    <col min="12502" max="12502" width="6" style="24" customWidth="1"/>
    <col min="12503" max="12503" width="32.5" style="24" customWidth="1"/>
    <col min="12504" max="12504" width="37.25" style="24" customWidth="1"/>
    <col min="12505" max="12505" width="26.5" style="24" customWidth="1"/>
    <col min="12506" max="12506" width="10.75" style="24" customWidth="1"/>
    <col min="12507" max="12508" width="24.25" style="24" customWidth="1"/>
    <col min="12509" max="12509" width="21.625" style="24" customWidth="1"/>
    <col min="12510" max="12510" width="19.75" style="24" customWidth="1"/>
    <col min="12511" max="12511" width="11" style="24" customWidth="1"/>
    <col min="12512" max="12512" width="21.875" style="24" customWidth="1"/>
    <col min="12513" max="12513" width="21.625" style="24" customWidth="1"/>
    <col min="12514" max="12514" width="24.75" style="24" customWidth="1"/>
    <col min="12515" max="12515" width="21.375" style="24" customWidth="1"/>
    <col min="12516" max="12517" width="15.25" style="24" customWidth="1"/>
    <col min="12518" max="12518" width="20.125" style="24" bestFit="1" customWidth="1"/>
    <col min="12519" max="12519" width="27.875" style="24" bestFit="1" customWidth="1"/>
    <col min="12520" max="12520" width="17.25" style="24" bestFit="1" customWidth="1"/>
    <col min="12521" max="12521" width="16.5" style="24" customWidth="1"/>
    <col min="12522" max="12522" width="15.5" style="24" customWidth="1"/>
    <col min="12523" max="12523" width="17.625" style="24" bestFit="1" customWidth="1"/>
    <col min="12524" max="12524" width="19.125" style="24" customWidth="1"/>
    <col min="12525" max="12753" width="9" style="24"/>
    <col min="12754" max="12754" width="6.375" style="24" customWidth="1"/>
    <col min="12755" max="12756" width="0" style="24" hidden="1" customWidth="1"/>
    <col min="12757" max="12757" width="8.5" style="24" customWidth="1"/>
    <col min="12758" max="12758" width="6" style="24" customWidth="1"/>
    <col min="12759" max="12759" width="32.5" style="24" customWidth="1"/>
    <col min="12760" max="12760" width="37.25" style="24" customWidth="1"/>
    <col min="12761" max="12761" width="26.5" style="24" customWidth="1"/>
    <col min="12762" max="12762" width="10.75" style="24" customWidth="1"/>
    <col min="12763" max="12764" width="24.25" style="24" customWidth="1"/>
    <col min="12765" max="12765" width="21.625" style="24" customWidth="1"/>
    <col min="12766" max="12766" width="19.75" style="24" customWidth="1"/>
    <col min="12767" max="12767" width="11" style="24" customWidth="1"/>
    <col min="12768" max="12768" width="21.875" style="24" customWidth="1"/>
    <col min="12769" max="12769" width="21.625" style="24" customWidth="1"/>
    <col min="12770" max="12770" width="24.75" style="24" customWidth="1"/>
    <col min="12771" max="12771" width="21.375" style="24" customWidth="1"/>
    <col min="12772" max="12773" width="15.25" style="24" customWidth="1"/>
    <col min="12774" max="12774" width="20.125" style="24" bestFit="1" customWidth="1"/>
    <col min="12775" max="12775" width="27.875" style="24" bestFit="1" customWidth="1"/>
    <col min="12776" max="12776" width="17.25" style="24" bestFit="1" customWidth="1"/>
    <col min="12777" max="12777" width="16.5" style="24" customWidth="1"/>
    <col min="12778" max="12778" width="15.5" style="24" customWidth="1"/>
    <col min="12779" max="12779" width="17.625" style="24" bestFit="1" customWidth="1"/>
    <col min="12780" max="12780" width="19.125" style="24" customWidth="1"/>
    <col min="12781" max="13009" width="9" style="24"/>
    <col min="13010" max="13010" width="6.375" style="24" customWidth="1"/>
    <col min="13011" max="13012" width="0" style="24" hidden="1" customWidth="1"/>
    <col min="13013" max="13013" width="8.5" style="24" customWidth="1"/>
    <col min="13014" max="13014" width="6" style="24" customWidth="1"/>
    <col min="13015" max="13015" width="32.5" style="24" customWidth="1"/>
    <col min="13016" max="13016" width="37.25" style="24" customWidth="1"/>
    <col min="13017" max="13017" width="26.5" style="24" customWidth="1"/>
    <col min="13018" max="13018" width="10.75" style="24" customWidth="1"/>
    <col min="13019" max="13020" width="24.25" style="24" customWidth="1"/>
    <col min="13021" max="13021" width="21.625" style="24" customWidth="1"/>
    <col min="13022" max="13022" width="19.75" style="24" customWidth="1"/>
    <col min="13023" max="13023" width="11" style="24" customWidth="1"/>
    <col min="13024" max="13024" width="21.875" style="24" customWidth="1"/>
    <col min="13025" max="13025" width="21.625" style="24" customWidth="1"/>
    <col min="13026" max="13026" width="24.75" style="24" customWidth="1"/>
    <col min="13027" max="13027" width="21.375" style="24" customWidth="1"/>
    <col min="13028" max="13029" width="15.25" style="24" customWidth="1"/>
    <col min="13030" max="13030" width="20.125" style="24" bestFit="1" customWidth="1"/>
    <col min="13031" max="13031" width="27.875" style="24" bestFit="1" customWidth="1"/>
    <col min="13032" max="13032" width="17.25" style="24" bestFit="1" customWidth="1"/>
    <col min="13033" max="13033" width="16.5" style="24" customWidth="1"/>
    <col min="13034" max="13034" width="15.5" style="24" customWidth="1"/>
    <col min="13035" max="13035" width="17.625" style="24" bestFit="1" customWidth="1"/>
    <col min="13036" max="13036" width="19.125" style="24" customWidth="1"/>
    <col min="13037" max="13265" width="9" style="24"/>
    <col min="13266" max="13266" width="6.375" style="24" customWidth="1"/>
    <col min="13267" max="13268" width="0" style="24" hidden="1" customWidth="1"/>
    <col min="13269" max="13269" width="8.5" style="24" customWidth="1"/>
    <col min="13270" max="13270" width="6" style="24" customWidth="1"/>
    <col min="13271" max="13271" width="32.5" style="24" customWidth="1"/>
    <col min="13272" max="13272" width="37.25" style="24" customWidth="1"/>
    <col min="13273" max="13273" width="26.5" style="24" customWidth="1"/>
    <col min="13274" max="13274" width="10.75" style="24" customWidth="1"/>
    <col min="13275" max="13276" width="24.25" style="24" customWidth="1"/>
    <col min="13277" max="13277" width="21.625" style="24" customWidth="1"/>
    <col min="13278" max="13278" width="19.75" style="24" customWidth="1"/>
    <col min="13279" max="13279" width="11" style="24" customWidth="1"/>
    <col min="13280" max="13280" width="21.875" style="24" customWidth="1"/>
    <col min="13281" max="13281" width="21.625" style="24" customWidth="1"/>
    <col min="13282" max="13282" width="24.75" style="24" customWidth="1"/>
    <col min="13283" max="13283" width="21.375" style="24" customWidth="1"/>
    <col min="13284" max="13285" width="15.25" style="24" customWidth="1"/>
    <col min="13286" max="13286" width="20.125" style="24" bestFit="1" customWidth="1"/>
    <col min="13287" max="13287" width="27.875" style="24" bestFit="1" customWidth="1"/>
    <col min="13288" max="13288" width="17.25" style="24" bestFit="1" customWidth="1"/>
    <col min="13289" max="13289" width="16.5" style="24" customWidth="1"/>
    <col min="13290" max="13290" width="15.5" style="24" customWidth="1"/>
    <col min="13291" max="13291" width="17.625" style="24" bestFit="1" customWidth="1"/>
    <col min="13292" max="13292" width="19.125" style="24" customWidth="1"/>
    <col min="13293" max="13521" width="9" style="24"/>
    <col min="13522" max="13522" width="6.375" style="24" customWidth="1"/>
    <col min="13523" max="13524" width="0" style="24" hidden="1" customWidth="1"/>
    <col min="13525" max="13525" width="8.5" style="24" customWidth="1"/>
    <col min="13526" max="13526" width="6" style="24" customWidth="1"/>
    <col min="13527" max="13527" width="32.5" style="24" customWidth="1"/>
    <col min="13528" max="13528" width="37.25" style="24" customWidth="1"/>
    <col min="13529" max="13529" width="26.5" style="24" customWidth="1"/>
    <col min="13530" max="13530" width="10.75" style="24" customWidth="1"/>
    <col min="13531" max="13532" width="24.25" style="24" customWidth="1"/>
    <col min="13533" max="13533" width="21.625" style="24" customWidth="1"/>
    <col min="13534" max="13534" width="19.75" style="24" customWidth="1"/>
    <col min="13535" max="13535" width="11" style="24" customWidth="1"/>
    <col min="13536" max="13536" width="21.875" style="24" customWidth="1"/>
    <col min="13537" max="13537" width="21.625" style="24" customWidth="1"/>
    <col min="13538" max="13538" width="24.75" style="24" customWidth="1"/>
    <col min="13539" max="13539" width="21.375" style="24" customWidth="1"/>
    <col min="13540" max="13541" width="15.25" style="24" customWidth="1"/>
    <col min="13542" max="13542" width="20.125" style="24" bestFit="1" customWidth="1"/>
    <col min="13543" max="13543" width="27.875" style="24" bestFit="1" customWidth="1"/>
    <col min="13544" max="13544" width="17.25" style="24" bestFit="1" customWidth="1"/>
    <col min="13545" max="13545" width="16.5" style="24" customWidth="1"/>
    <col min="13546" max="13546" width="15.5" style="24" customWidth="1"/>
    <col min="13547" max="13547" width="17.625" style="24" bestFit="1" customWidth="1"/>
    <col min="13548" max="13548" width="19.125" style="24" customWidth="1"/>
    <col min="13549" max="13777" width="9" style="24"/>
    <col min="13778" max="13778" width="6.375" style="24" customWidth="1"/>
    <col min="13779" max="13780" width="0" style="24" hidden="1" customWidth="1"/>
    <col min="13781" max="13781" width="8.5" style="24" customWidth="1"/>
    <col min="13782" max="13782" width="6" style="24" customWidth="1"/>
    <col min="13783" max="13783" width="32.5" style="24" customWidth="1"/>
    <col min="13784" max="13784" width="37.25" style="24" customWidth="1"/>
    <col min="13785" max="13785" width="26.5" style="24" customWidth="1"/>
    <col min="13786" max="13786" width="10.75" style="24" customWidth="1"/>
    <col min="13787" max="13788" width="24.25" style="24" customWidth="1"/>
    <col min="13789" max="13789" width="21.625" style="24" customWidth="1"/>
    <col min="13790" max="13790" width="19.75" style="24" customWidth="1"/>
    <col min="13791" max="13791" width="11" style="24" customWidth="1"/>
    <col min="13792" max="13792" width="21.875" style="24" customWidth="1"/>
    <col min="13793" max="13793" width="21.625" style="24" customWidth="1"/>
    <col min="13794" max="13794" width="24.75" style="24" customWidth="1"/>
    <col min="13795" max="13795" width="21.375" style="24" customWidth="1"/>
    <col min="13796" max="13797" width="15.25" style="24" customWidth="1"/>
    <col min="13798" max="13798" width="20.125" style="24" bestFit="1" customWidth="1"/>
    <col min="13799" max="13799" width="27.875" style="24" bestFit="1" customWidth="1"/>
    <col min="13800" max="13800" width="17.25" style="24" bestFit="1" customWidth="1"/>
    <col min="13801" max="13801" width="16.5" style="24" customWidth="1"/>
    <col min="13802" max="13802" width="15.5" style="24" customWidth="1"/>
    <col min="13803" max="13803" width="17.625" style="24" bestFit="1" customWidth="1"/>
    <col min="13804" max="13804" width="19.125" style="24" customWidth="1"/>
    <col min="13805" max="14033" width="9" style="24"/>
    <col min="14034" max="14034" width="6.375" style="24" customWidth="1"/>
    <col min="14035" max="14036" width="0" style="24" hidden="1" customWidth="1"/>
    <col min="14037" max="14037" width="8.5" style="24" customWidth="1"/>
    <col min="14038" max="14038" width="6" style="24" customWidth="1"/>
    <col min="14039" max="14039" width="32.5" style="24" customWidth="1"/>
    <col min="14040" max="14040" width="37.25" style="24" customWidth="1"/>
    <col min="14041" max="14041" width="26.5" style="24" customWidth="1"/>
    <col min="14042" max="14042" width="10.75" style="24" customWidth="1"/>
    <col min="14043" max="14044" width="24.25" style="24" customWidth="1"/>
    <col min="14045" max="14045" width="21.625" style="24" customWidth="1"/>
    <col min="14046" max="14046" width="19.75" style="24" customWidth="1"/>
    <col min="14047" max="14047" width="11" style="24" customWidth="1"/>
    <col min="14048" max="14048" width="21.875" style="24" customWidth="1"/>
    <col min="14049" max="14049" width="21.625" style="24" customWidth="1"/>
    <col min="14050" max="14050" width="24.75" style="24" customWidth="1"/>
    <col min="14051" max="14051" width="21.375" style="24" customWidth="1"/>
    <col min="14052" max="14053" width="15.25" style="24" customWidth="1"/>
    <col min="14054" max="14054" width="20.125" style="24" bestFit="1" customWidth="1"/>
    <col min="14055" max="14055" width="27.875" style="24" bestFit="1" customWidth="1"/>
    <col min="14056" max="14056" width="17.25" style="24" bestFit="1" customWidth="1"/>
    <col min="14057" max="14057" width="16.5" style="24" customWidth="1"/>
    <col min="14058" max="14058" width="15.5" style="24" customWidth="1"/>
    <col min="14059" max="14059" width="17.625" style="24" bestFit="1" customWidth="1"/>
    <col min="14060" max="14060" width="19.125" style="24" customWidth="1"/>
    <col min="14061" max="14289" width="9" style="24"/>
    <col min="14290" max="14290" width="6.375" style="24" customWidth="1"/>
    <col min="14291" max="14292" width="0" style="24" hidden="1" customWidth="1"/>
    <col min="14293" max="14293" width="8.5" style="24" customWidth="1"/>
    <col min="14294" max="14294" width="6" style="24" customWidth="1"/>
    <col min="14295" max="14295" width="32.5" style="24" customWidth="1"/>
    <col min="14296" max="14296" width="37.25" style="24" customWidth="1"/>
    <col min="14297" max="14297" width="26.5" style="24" customWidth="1"/>
    <col min="14298" max="14298" width="10.75" style="24" customWidth="1"/>
    <col min="14299" max="14300" width="24.25" style="24" customWidth="1"/>
    <col min="14301" max="14301" width="21.625" style="24" customWidth="1"/>
    <col min="14302" max="14302" width="19.75" style="24" customWidth="1"/>
    <col min="14303" max="14303" width="11" style="24" customWidth="1"/>
    <col min="14304" max="14304" width="21.875" style="24" customWidth="1"/>
    <col min="14305" max="14305" width="21.625" style="24" customWidth="1"/>
    <col min="14306" max="14306" width="24.75" style="24" customWidth="1"/>
    <col min="14307" max="14307" width="21.375" style="24" customWidth="1"/>
    <col min="14308" max="14309" width="15.25" style="24" customWidth="1"/>
    <col min="14310" max="14310" width="20.125" style="24" bestFit="1" customWidth="1"/>
    <col min="14311" max="14311" width="27.875" style="24" bestFit="1" customWidth="1"/>
    <col min="14312" max="14312" width="17.25" style="24" bestFit="1" customWidth="1"/>
    <col min="14313" max="14313" width="16.5" style="24" customWidth="1"/>
    <col min="14314" max="14314" width="15.5" style="24" customWidth="1"/>
    <col min="14315" max="14315" width="17.625" style="24" bestFit="1" customWidth="1"/>
    <col min="14316" max="14316" width="19.125" style="24" customWidth="1"/>
    <col min="14317" max="14545" width="9" style="24"/>
    <col min="14546" max="14546" width="6.375" style="24" customWidth="1"/>
    <col min="14547" max="14548" width="0" style="24" hidden="1" customWidth="1"/>
    <col min="14549" max="14549" width="8.5" style="24" customWidth="1"/>
    <col min="14550" max="14550" width="6" style="24" customWidth="1"/>
    <col min="14551" max="14551" width="32.5" style="24" customWidth="1"/>
    <col min="14552" max="14552" width="37.25" style="24" customWidth="1"/>
    <col min="14553" max="14553" width="26.5" style="24" customWidth="1"/>
    <col min="14554" max="14554" width="10.75" style="24" customWidth="1"/>
    <col min="14555" max="14556" width="24.25" style="24" customWidth="1"/>
    <col min="14557" max="14557" width="21.625" style="24" customWidth="1"/>
    <col min="14558" max="14558" width="19.75" style="24" customWidth="1"/>
    <col min="14559" max="14559" width="11" style="24" customWidth="1"/>
    <col min="14560" max="14560" width="21.875" style="24" customWidth="1"/>
    <col min="14561" max="14561" width="21.625" style="24" customWidth="1"/>
    <col min="14562" max="14562" width="24.75" style="24" customWidth="1"/>
    <col min="14563" max="14563" width="21.375" style="24" customWidth="1"/>
    <col min="14564" max="14565" width="15.25" style="24" customWidth="1"/>
    <col min="14566" max="14566" width="20.125" style="24" bestFit="1" customWidth="1"/>
    <col min="14567" max="14567" width="27.875" style="24" bestFit="1" customWidth="1"/>
    <col min="14568" max="14568" width="17.25" style="24" bestFit="1" customWidth="1"/>
    <col min="14569" max="14569" width="16.5" style="24" customWidth="1"/>
    <col min="14570" max="14570" width="15.5" style="24" customWidth="1"/>
    <col min="14571" max="14571" width="17.625" style="24" bestFit="1" customWidth="1"/>
    <col min="14572" max="14572" width="19.125" style="24" customWidth="1"/>
    <col min="14573" max="14801" width="9" style="24"/>
    <col min="14802" max="14802" width="6.375" style="24" customWidth="1"/>
    <col min="14803" max="14804" width="0" style="24" hidden="1" customWidth="1"/>
    <col min="14805" max="14805" width="8.5" style="24" customWidth="1"/>
    <col min="14806" max="14806" width="6" style="24" customWidth="1"/>
    <col min="14807" max="14807" width="32.5" style="24" customWidth="1"/>
    <col min="14808" max="14808" width="37.25" style="24" customWidth="1"/>
    <col min="14809" max="14809" width="26.5" style="24" customWidth="1"/>
    <col min="14810" max="14810" width="10.75" style="24" customWidth="1"/>
    <col min="14811" max="14812" width="24.25" style="24" customWidth="1"/>
    <col min="14813" max="14813" width="21.625" style="24" customWidth="1"/>
    <col min="14814" max="14814" width="19.75" style="24" customWidth="1"/>
    <col min="14815" max="14815" width="11" style="24" customWidth="1"/>
    <col min="14816" max="14816" width="21.875" style="24" customWidth="1"/>
    <col min="14817" max="14817" width="21.625" style="24" customWidth="1"/>
    <col min="14818" max="14818" width="24.75" style="24" customWidth="1"/>
    <col min="14819" max="14819" width="21.375" style="24" customWidth="1"/>
    <col min="14820" max="14821" width="15.25" style="24" customWidth="1"/>
    <col min="14822" max="14822" width="20.125" style="24" bestFit="1" customWidth="1"/>
    <col min="14823" max="14823" width="27.875" style="24" bestFit="1" customWidth="1"/>
    <col min="14824" max="14824" width="17.25" style="24" bestFit="1" customWidth="1"/>
    <col min="14825" max="14825" width="16.5" style="24" customWidth="1"/>
    <col min="14826" max="14826" width="15.5" style="24" customWidth="1"/>
    <col min="14827" max="14827" width="17.625" style="24" bestFit="1" customWidth="1"/>
    <col min="14828" max="14828" width="19.125" style="24" customWidth="1"/>
    <col min="14829" max="15057" width="9" style="24"/>
    <col min="15058" max="15058" width="6.375" style="24" customWidth="1"/>
    <col min="15059" max="15060" width="0" style="24" hidden="1" customWidth="1"/>
    <col min="15061" max="15061" width="8.5" style="24" customWidth="1"/>
    <col min="15062" max="15062" width="6" style="24" customWidth="1"/>
    <col min="15063" max="15063" width="32.5" style="24" customWidth="1"/>
    <col min="15064" max="15064" width="37.25" style="24" customWidth="1"/>
    <col min="15065" max="15065" width="26.5" style="24" customWidth="1"/>
    <col min="15066" max="15066" width="10.75" style="24" customWidth="1"/>
    <col min="15067" max="15068" width="24.25" style="24" customWidth="1"/>
    <col min="15069" max="15069" width="21.625" style="24" customWidth="1"/>
    <col min="15070" max="15070" width="19.75" style="24" customWidth="1"/>
    <col min="15071" max="15071" width="11" style="24" customWidth="1"/>
    <col min="15072" max="15072" width="21.875" style="24" customWidth="1"/>
    <col min="15073" max="15073" width="21.625" style="24" customWidth="1"/>
    <col min="15074" max="15074" width="24.75" style="24" customWidth="1"/>
    <col min="15075" max="15075" width="21.375" style="24" customWidth="1"/>
    <col min="15076" max="15077" width="15.25" style="24" customWidth="1"/>
    <col min="15078" max="15078" width="20.125" style="24" bestFit="1" customWidth="1"/>
    <col min="15079" max="15079" width="27.875" style="24" bestFit="1" customWidth="1"/>
    <col min="15080" max="15080" width="17.25" style="24" bestFit="1" customWidth="1"/>
    <col min="15081" max="15081" width="16.5" style="24" customWidth="1"/>
    <col min="15082" max="15082" width="15.5" style="24" customWidth="1"/>
    <col min="15083" max="15083" width="17.625" style="24" bestFit="1" customWidth="1"/>
    <col min="15084" max="15084" width="19.125" style="24" customWidth="1"/>
    <col min="15085" max="15313" width="9" style="24"/>
    <col min="15314" max="15314" width="6.375" style="24" customWidth="1"/>
    <col min="15315" max="15316" width="0" style="24" hidden="1" customWidth="1"/>
    <col min="15317" max="15317" width="8.5" style="24" customWidth="1"/>
    <col min="15318" max="15318" width="6" style="24" customWidth="1"/>
    <col min="15319" max="15319" width="32.5" style="24" customWidth="1"/>
    <col min="15320" max="15320" width="37.25" style="24" customWidth="1"/>
    <col min="15321" max="15321" width="26.5" style="24" customWidth="1"/>
    <col min="15322" max="15322" width="10.75" style="24" customWidth="1"/>
    <col min="15323" max="15324" width="24.25" style="24" customWidth="1"/>
    <col min="15325" max="15325" width="21.625" style="24" customWidth="1"/>
    <col min="15326" max="15326" width="19.75" style="24" customWidth="1"/>
    <col min="15327" max="15327" width="11" style="24" customWidth="1"/>
    <col min="15328" max="15328" width="21.875" style="24" customWidth="1"/>
    <col min="15329" max="15329" width="21.625" style="24" customWidth="1"/>
    <col min="15330" max="15330" width="24.75" style="24" customWidth="1"/>
    <col min="15331" max="15331" width="21.375" style="24" customWidth="1"/>
    <col min="15332" max="15333" width="15.25" style="24" customWidth="1"/>
    <col min="15334" max="15334" width="20.125" style="24" bestFit="1" customWidth="1"/>
    <col min="15335" max="15335" width="27.875" style="24" bestFit="1" customWidth="1"/>
    <col min="15336" max="15336" width="17.25" style="24" bestFit="1" customWidth="1"/>
    <col min="15337" max="15337" width="16.5" style="24" customWidth="1"/>
    <col min="15338" max="15338" width="15.5" style="24" customWidth="1"/>
    <col min="15339" max="15339" width="17.625" style="24" bestFit="1" customWidth="1"/>
    <col min="15340" max="15340" width="19.125" style="24" customWidth="1"/>
    <col min="15341" max="15569" width="9" style="24"/>
    <col min="15570" max="15570" width="6.375" style="24" customWidth="1"/>
    <col min="15571" max="15572" width="0" style="24" hidden="1" customWidth="1"/>
    <col min="15573" max="15573" width="8.5" style="24" customWidth="1"/>
    <col min="15574" max="15574" width="6" style="24" customWidth="1"/>
    <col min="15575" max="15575" width="32.5" style="24" customWidth="1"/>
    <col min="15576" max="15576" width="37.25" style="24" customWidth="1"/>
    <col min="15577" max="15577" width="26.5" style="24" customWidth="1"/>
    <col min="15578" max="15578" width="10.75" style="24" customWidth="1"/>
    <col min="15579" max="15580" width="24.25" style="24" customWidth="1"/>
    <col min="15581" max="15581" width="21.625" style="24" customWidth="1"/>
    <col min="15582" max="15582" width="19.75" style="24" customWidth="1"/>
    <col min="15583" max="15583" width="11" style="24" customWidth="1"/>
    <col min="15584" max="15584" width="21.875" style="24" customWidth="1"/>
    <col min="15585" max="15585" width="21.625" style="24" customWidth="1"/>
    <col min="15586" max="15586" width="24.75" style="24" customWidth="1"/>
    <col min="15587" max="15587" width="21.375" style="24" customWidth="1"/>
    <col min="15588" max="15589" width="15.25" style="24" customWidth="1"/>
    <col min="15590" max="15590" width="20.125" style="24" bestFit="1" customWidth="1"/>
    <col min="15591" max="15591" width="27.875" style="24" bestFit="1" customWidth="1"/>
    <col min="15592" max="15592" width="17.25" style="24" bestFit="1" customWidth="1"/>
    <col min="15593" max="15593" width="16.5" style="24" customWidth="1"/>
    <col min="15594" max="15594" width="15.5" style="24" customWidth="1"/>
    <col min="15595" max="15595" width="17.625" style="24" bestFit="1" customWidth="1"/>
    <col min="15596" max="15596" width="19.125" style="24" customWidth="1"/>
    <col min="15597" max="15825" width="9" style="24"/>
    <col min="15826" max="15826" width="6.375" style="24" customWidth="1"/>
    <col min="15827" max="15828" width="0" style="24" hidden="1" customWidth="1"/>
    <col min="15829" max="15829" width="8.5" style="24" customWidth="1"/>
    <col min="15830" max="15830" width="6" style="24" customWidth="1"/>
    <col min="15831" max="15831" width="32.5" style="24" customWidth="1"/>
    <col min="15832" max="15832" width="37.25" style="24" customWidth="1"/>
    <col min="15833" max="15833" width="26.5" style="24" customWidth="1"/>
    <col min="15834" max="15834" width="10.75" style="24" customWidth="1"/>
    <col min="15835" max="15836" width="24.25" style="24" customWidth="1"/>
    <col min="15837" max="15837" width="21.625" style="24" customWidth="1"/>
    <col min="15838" max="15838" width="19.75" style="24" customWidth="1"/>
    <col min="15839" max="15839" width="11" style="24" customWidth="1"/>
    <col min="15840" max="15840" width="21.875" style="24" customWidth="1"/>
    <col min="15841" max="15841" width="21.625" style="24" customWidth="1"/>
    <col min="15842" max="15842" width="24.75" style="24" customWidth="1"/>
    <col min="15843" max="15843" width="21.375" style="24" customWidth="1"/>
    <col min="15844" max="15845" width="15.25" style="24" customWidth="1"/>
    <col min="15846" max="15846" width="20.125" style="24" bestFit="1" customWidth="1"/>
    <col min="15847" max="15847" width="27.875" style="24" bestFit="1" customWidth="1"/>
    <col min="15848" max="15848" width="17.25" style="24" bestFit="1" customWidth="1"/>
    <col min="15849" max="15849" width="16.5" style="24" customWidth="1"/>
    <col min="15850" max="15850" width="15.5" style="24" customWidth="1"/>
    <col min="15851" max="15851" width="17.625" style="24" bestFit="1" customWidth="1"/>
    <col min="15852" max="15852" width="19.125" style="24" customWidth="1"/>
    <col min="15853" max="16081" width="9" style="24"/>
    <col min="16082" max="16082" width="6.375" style="24" customWidth="1"/>
    <col min="16083" max="16084" width="0" style="24" hidden="1" customWidth="1"/>
    <col min="16085" max="16085" width="8.5" style="24" customWidth="1"/>
    <col min="16086" max="16086" width="6" style="24" customWidth="1"/>
    <col min="16087" max="16087" width="32.5" style="24" customWidth="1"/>
    <col min="16088" max="16088" width="37.25" style="24" customWidth="1"/>
    <col min="16089" max="16089" width="26.5" style="24" customWidth="1"/>
    <col min="16090" max="16090" width="10.75" style="24" customWidth="1"/>
    <col min="16091" max="16092" width="24.25" style="24" customWidth="1"/>
    <col min="16093" max="16093" width="21.625" style="24" customWidth="1"/>
    <col min="16094" max="16094" width="19.75" style="24" customWidth="1"/>
    <col min="16095" max="16095" width="11" style="24" customWidth="1"/>
    <col min="16096" max="16096" width="21.875" style="24" customWidth="1"/>
    <col min="16097" max="16097" width="21.625" style="24" customWidth="1"/>
    <col min="16098" max="16098" width="24.75" style="24" customWidth="1"/>
    <col min="16099" max="16099" width="21.375" style="24" customWidth="1"/>
    <col min="16100" max="16101" width="15.25" style="24" customWidth="1"/>
    <col min="16102" max="16102" width="20.125" style="24" bestFit="1" customWidth="1"/>
    <col min="16103" max="16103" width="27.875" style="24" bestFit="1" customWidth="1"/>
    <col min="16104" max="16104" width="17.25" style="24" bestFit="1" customWidth="1"/>
    <col min="16105" max="16105" width="16.5" style="24" customWidth="1"/>
    <col min="16106" max="16106" width="15.5" style="24" customWidth="1"/>
    <col min="16107" max="16107" width="17.625" style="24" bestFit="1" customWidth="1"/>
    <col min="16108" max="16108" width="19.125" style="24" customWidth="1"/>
    <col min="16109" max="16384" width="9" style="24"/>
  </cols>
  <sheetData>
    <row r="1" spans="1:56" ht="38.25" thickBot="1"/>
    <row r="2" spans="1:56" s="42" customFormat="1" ht="84.75" customHeight="1" thickBot="1">
      <c r="A2" s="41"/>
      <c r="B2" s="12"/>
      <c r="C2" s="12"/>
      <c r="D2" s="278" t="s">
        <v>322</v>
      </c>
      <c r="E2" s="278"/>
      <c r="F2" s="278"/>
      <c r="G2" s="278"/>
      <c r="H2" s="278"/>
      <c r="I2" s="278"/>
      <c r="J2" s="278"/>
      <c r="K2" s="278"/>
      <c r="L2" s="278"/>
      <c r="M2" s="278"/>
      <c r="N2" s="278"/>
      <c r="O2" s="278"/>
      <c r="P2" s="278"/>
      <c r="Q2" s="278"/>
      <c r="R2" s="278"/>
      <c r="S2" s="278"/>
      <c r="T2" s="278"/>
      <c r="U2" s="278"/>
      <c r="V2" s="278"/>
      <c r="W2" s="278"/>
      <c r="X2" s="278"/>
      <c r="Y2" s="278"/>
      <c r="Z2" s="55"/>
      <c r="AA2" s="55"/>
      <c r="AB2" s="55"/>
      <c r="AC2" s="55"/>
      <c r="AD2" s="55"/>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s="45" customFormat="1" ht="141.75" customHeight="1" thickBot="1">
      <c r="A3" s="43"/>
      <c r="B3" s="44"/>
      <c r="C3" s="44"/>
      <c r="D3" s="160" t="s">
        <v>0</v>
      </c>
      <c r="E3" s="159" t="s">
        <v>1</v>
      </c>
      <c r="F3" s="161" t="s">
        <v>2</v>
      </c>
      <c r="G3" s="161" t="s">
        <v>3</v>
      </c>
      <c r="H3" s="162" t="s">
        <v>4</v>
      </c>
      <c r="I3" s="163" t="s">
        <v>179</v>
      </c>
      <c r="J3" s="163" t="s">
        <v>323</v>
      </c>
      <c r="K3" s="163" t="s">
        <v>5</v>
      </c>
      <c r="L3" s="162" t="s">
        <v>6</v>
      </c>
      <c r="M3" s="163" t="s">
        <v>7</v>
      </c>
      <c r="N3" s="163" t="s">
        <v>8</v>
      </c>
      <c r="O3" s="164" t="s">
        <v>9</v>
      </c>
      <c r="P3" s="164" t="s">
        <v>10</v>
      </c>
      <c r="Q3" s="164" t="s">
        <v>175</v>
      </c>
      <c r="R3" s="165" t="s">
        <v>163</v>
      </c>
      <c r="S3" s="165" t="s">
        <v>11</v>
      </c>
      <c r="T3" s="165" t="s">
        <v>12</v>
      </c>
      <c r="U3" s="165" t="s">
        <v>13</v>
      </c>
      <c r="V3" s="165" t="s">
        <v>14</v>
      </c>
      <c r="W3" s="165" t="s">
        <v>15</v>
      </c>
      <c r="X3" s="165" t="s">
        <v>16</v>
      </c>
      <c r="Y3" s="165" t="s">
        <v>17</v>
      </c>
      <c r="Z3" s="55"/>
      <c r="AA3" s="55"/>
      <c r="AB3" s="55"/>
      <c r="AC3" s="55"/>
      <c r="AD3" s="55"/>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row>
    <row r="4" spans="1:56" s="22" customFormat="1" ht="62.25" customHeight="1" thickBot="1">
      <c r="A4" s="13"/>
      <c r="B4" s="12"/>
      <c r="C4" s="12"/>
      <c r="D4" s="19">
        <v>1</v>
      </c>
      <c r="E4" s="48" t="s">
        <v>18</v>
      </c>
      <c r="F4" s="20" t="s">
        <v>19</v>
      </c>
      <c r="G4" s="18" t="s">
        <v>20</v>
      </c>
      <c r="H4" s="173">
        <v>20</v>
      </c>
      <c r="I4" s="26">
        <v>4074640.2277819999</v>
      </c>
      <c r="J4" s="26">
        <v>2374739.5956250001</v>
      </c>
      <c r="K4" s="27" t="s">
        <v>324</v>
      </c>
      <c r="L4" s="27">
        <v>78</v>
      </c>
      <c r="M4" s="26">
        <v>2363762</v>
      </c>
      <c r="N4" s="189">
        <v>4000000</v>
      </c>
      <c r="O4" s="186">
        <v>1004644</v>
      </c>
      <c r="P4" s="177">
        <v>1.81</v>
      </c>
      <c r="Q4" s="177">
        <v>5.83</v>
      </c>
      <c r="R4" s="177">
        <v>18.07</v>
      </c>
      <c r="S4" s="177">
        <v>22.27</v>
      </c>
      <c r="T4" s="177">
        <v>122.43</v>
      </c>
      <c r="U4" s="169">
        <v>2993</v>
      </c>
      <c r="V4" s="178">
        <v>82</v>
      </c>
      <c r="W4" s="169">
        <v>31</v>
      </c>
      <c r="X4" s="178">
        <v>18</v>
      </c>
      <c r="Y4" s="169">
        <f>U4+W4</f>
        <v>3024</v>
      </c>
      <c r="Z4" s="54">
        <f>J4/$J$31</f>
        <v>7.9470352476874548E-2</v>
      </c>
      <c r="AA4" s="54">
        <f>V4*Z4</f>
        <v>6.5165689031037131</v>
      </c>
      <c r="AB4" s="54">
        <f>J4/$J$118</f>
        <v>5.6803587796580804E-2</v>
      </c>
      <c r="AC4" s="54">
        <f>V4*AB4</f>
        <v>4.6578941993196263</v>
      </c>
      <c r="AD4" s="54"/>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row>
    <row r="5" spans="1:56" s="13" customFormat="1" ht="62.25" customHeight="1" thickBot="1">
      <c r="B5" s="12"/>
      <c r="C5" s="12"/>
      <c r="D5" s="1">
        <v>2</v>
      </c>
      <c r="E5" s="49" t="s">
        <v>31</v>
      </c>
      <c r="F5" s="2" t="s">
        <v>25</v>
      </c>
      <c r="G5" s="3" t="s">
        <v>20</v>
      </c>
      <c r="H5" s="30">
        <v>19</v>
      </c>
      <c r="I5" s="28">
        <v>358298.18226199999</v>
      </c>
      <c r="J5" s="28">
        <v>1023416.033712</v>
      </c>
      <c r="K5" s="29" t="s">
        <v>325</v>
      </c>
      <c r="L5" s="29">
        <v>60</v>
      </c>
      <c r="M5" s="28">
        <v>973906</v>
      </c>
      <c r="N5" s="190">
        <v>500000</v>
      </c>
      <c r="O5" s="187">
        <v>1050837</v>
      </c>
      <c r="P5" s="179">
        <v>1.7260934489951782</v>
      </c>
      <c r="Q5" s="179">
        <v>6.2671642505143286</v>
      </c>
      <c r="R5" s="179">
        <v>12.54995675724885</v>
      </c>
      <c r="S5" s="179">
        <v>16.171374969160048</v>
      </c>
      <c r="T5" s="179">
        <v>175.9263</v>
      </c>
      <c r="U5" s="168">
        <v>607</v>
      </c>
      <c r="V5" s="167">
        <v>66</v>
      </c>
      <c r="W5" s="168">
        <v>26</v>
      </c>
      <c r="X5" s="167">
        <v>34</v>
      </c>
      <c r="Y5" s="168">
        <f t="shared" ref="Y5:Y30" si="0">U5+W5</f>
        <v>633</v>
      </c>
      <c r="Z5" s="54">
        <f t="shared" ref="Z5:Z30" si="1">J5/$J$31</f>
        <v>3.4248484793623135E-2</v>
      </c>
      <c r="AA5" s="54">
        <f t="shared" ref="AA5:AA30" si="2">V5*Z5</f>
        <v>2.2603999963791268</v>
      </c>
      <c r="AB5" s="54">
        <f t="shared" ref="AB5:AB30" si="3">J5/$J$118</f>
        <v>2.4480032518297262E-2</v>
      </c>
      <c r="AC5" s="54">
        <f t="shared" ref="AC5:AC68" si="4">V5*AB5</f>
        <v>1.6156821462076192</v>
      </c>
      <c r="AD5" s="54"/>
    </row>
    <row r="6" spans="1:56" s="22" customFormat="1" ht="62.25" customHeight="1" thickBot="1">
      <c r="A6" s="13"/>
      <c r="B6" s="12"/>
      <c r="C6" s="12"/>
      <c r="D6" s="19">
        <v>3</v>
      </c>
      <c r="E6" s="48" t="s">
        <v>24</v>
      </c>
      <c r="F6" s="20" t="s">
        <v>25</v>
      </c>
      <c r="G6" s="18" t="s">
        <v>20</v>
      </c>
      <c r="H6" s="173">
        <v>20</v>
      </c>
      <c r="I6" s="26">
        <v>606529.38334299996</v>
      </c>
      <c r="J6" s="26">
        <v>399022.21088500001</v>
      </c>
      <c r="K6" s="27" t="s">
        <v>326</v>
      </c>
      <c r="L6" s="27">
        <v>48</v>
      </c>
      <c r="M6" s="26">
        <v>384927</v>
      </c>
      <c r="N6" s="189">
        <v>2000000</v>
      </c>
      <c r="O6" s="186">
        <v>1036618</v>
      </c>
      <c r="P6" s="177">
        <v>1.2834617511592779</v>
      </c>
      <c r="Q6" s="177">
        <v>5.3151253796414464</v>
      </c>
      <c r="R6" s="177">
        <v>18.337430123300162</v>
      </c>
      <c r="S6" s="177">
        <v>21.508187925203956</v>
      </c>
      <c r="T6" s="177">
        <v>80.6036</v>
      </c>
      <c r="U6" s="169">
        <v>1203</v>
      </c>
      <c r="V6" s="178">
        <v>85</v>
      </c>
      <c r="W6" s="169">
        <v>9</v>
      </c>
      <c r="X6" s="178">
        <v>15</v>
      </c>
      <c r="Y6" s="169">
        <f t="shared" si="0"/>
        <v>1212</v>
      </c>
      <c r="Z6" s="54">
        <f t="shared" si="1"/>
        <v>1.335322651946895E-2</v>
      </c>
      <c r="AA6" s="54">
        <f t="shared" si="2"/>
        <v>1.1350242541548607</v>
      </c>
      <c r="AB6" s="54">
        <f t="shared" si="3"/>
        <v>9.5445804797079301E-3</v>
      </c>
      <c r="AC6" s="54">
        <f t="shared" si="4"/>
        <v>0.81128934077517401</v>
      </c>
      <c r="AD6" s="54"/>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row>
    <row r="7" spans="1:56" s="13" customFormat="1" ht="62.25" customHeight="1" thickBot="1">
      <c r="B7" s="12"/>
      <c r="C7" s="12"/>
      <c r="D7" s="1">
        <v>4</v>
      </c>
      <c r="E7" s="50" t="s">
        <v>26</v>
      </c>
      <c r="F7" s="2" t="s">
        <v>25</v>
      </c>
      <c r="G7" s="3" t="s">
        <v>20</v>
      </c>
      <c r="H7" s="174">
        <v>20</v>
      </c>
      <c r="I7" s="28">
        <v>717194.09291699994</v>
      </c>
      <c r="J7" s="28">
        <v>974424.51515600004</v>
      </c>
      <c r="K7" s="30" t="s">
        <v>327</v>
      </c>
      <c r="L7" s="30">
        <v>46</v>
      </c>
      <c r="M7" s="28">
        <v>908495</v>
      </c>
      <c r="N7" s="191">
        <v>2000000</v>
      </c>
      <c r="O7" s="187">
        <v>1072570</v>
      </c>
      <c r="P7" s="179">
        <v>1.5554726542453572</v>
      </c>
      <c r="Q7" s="179">
        <v>7.3897875340150225</v>
      </c>
      <c r="R7" s="179">
        <v>22.732206697083669</v>
      </c>
      <c r="S7" s="179">
        <v>25.74703158042249</v>
      </c>
      <c r="T7" s="179">
        <v>80.793099999999995</v>
      </c>
      <c r="U7" s="168">
        <v>849</v>
      </c>
      <c r="V7" s="167">
        <v>57</v>
      </c>
      <c r="W7" s="168">
        <v>31</v>
      </c>
      <c r="X7" s="167">
        <v>43</v>
      </c>
      <c r="Y7" s="168">
        <f t="shared" si="0"/>
        <v>880</v>
      </c>
      <c r="Z7" s="54">
        <f t="shared" si="1"/>
        <v>3.2608989981141194E-2</v>
      </c>
      <c r="AA7" s="54">
        <f t="shared" si="2"/>
        <v>1.8587124289250481</v>
      </c>
      <c r="AB7" s="54">
        <f t="shared" si="3"/>
        <v>2.3308159176600972E-2</v>
      </c>
      <c r="AC7" s="54">
        <f t="shared" si="4"/>
        <v>1.3285650730662555</v>
      </c>
      <c r="AD7" s="54"/>
    </row>
    <row r="8" spans="1:56" s="22" customFormat="1" ht="62.25" customHeight="1" thickBot="1">
      <c r="A8" s="13"/>
      <c r="B8" s="12"/>
      <c r="C8" s="12"/>
      <c r="D8" s="19">
        <v>5</v>
      </c>
      <c r="E8" s="48" t="s">
        <v>27</v>
      </c>
      <c r="F8" s="20" t="s">
        <v>22</v>
      </c>
      <c r="G8" s="18" t="s">
        <v>20</v>
      </c>
      <c r="H8" s="173">
        <v>20</v>
      </c>
      <c r="I8" s="26">
        <v>188137</v>
      </c>
      <c r="J8" s="26">
        <v>175779.692912</v>
      </c>
      <c r="K8" s="27" t="s">
        <v>328</v>
      </c>
      <c r="L8" s="27">
        <v>43</v>
      </c>
      <c r="M8" s="26">
        <v>174386</v>
      </c>
      <c r="N8" s="189">
        <v>1000000</v>
      </c>
      <c r="O8" s="186">
        <v>1007992</v>
      </c>
      <c r="P8" s="177">
        <v>0.79920000000000013</v>
      </c>
      <c r="Q8" s="177">
        <v>5.3617804630525594</v>
      </c>
      <c r="R8" s="177">
        <v>23.638999999999999</v>
      </c>
      <c r="S8" s="177">
        <v>26.262684864694773</v>
      </c>
      <c r="T8" s="177">
        <v>79.86569999999999</v>
      </c>
      <c r="U8" s="169">
        <v>131</v>
      </c>
      <c r="V8" s="178">
        <v>28.000000000000004</v>
      </c>
      <c r="W8" s="169">
        <v>9</v>
      </c>
      <c r="X8" s="178">
        <v>72</v>
      </c>
      <c r="Y8" s="169">
        <f t="shared" si="0"/>
        <v>140</v>
      </c>
      <c r="Z8" s="54">
        <f t="shared" si="1"/>
        <v>5.8824446182348172E-3</v>
      </c>
      <c r="AA8" s="54">
        <f t="shared" si="2"/>
        <v>0.16470844931057491</v>
      </c>
      <c r="AB8" s="54">
        <f t="shared" si="3"/>
        <v>4.2046366841981707E-3</v>
      </c>
      <c r="AC8" s="54">
        <f t="shared" si="4"/>
        <v>0.11772982715754879</v>
      </c>
      <c r="AD8" s="54"/>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row>
    <row r="9" spans="1:56" s="13" customFormat="1" ht="62.25" customHeight="1" thickBot="1">
      <c r="B9" s="12"/>
      <c r="C9" s="12"/>
      <c r="D9" s="1">
        <v>6</v>
      </c>
      <c r="E9" s="50" t="s">
        <v>28</v>
      </c>
      <c r="F9" s="2" t="s">
        <v>29</v>
      </c>
      <c r="G9" s="3" t="s">
        <v>23</v>
      </c>
      <c r="H9" s="174">
        <v>20</v>
      </c>
      <c r="I9" s="28">
        <v>10022408.339857001</v>
      </c>
      <c r="J9" s="28">
        <v>18091483.791880999</v>
      </c>
      <c r="K9" s="9" t="s">
        <v>329</v>
      </c>
      <c r="L9" s="9">
        <v>34</v>
      </c>
      <c r="M9" s="28">
        <v>17896557</v>
      </c>
      <c r="N9" s="191">
        <v>18000000</v>
      </c>
      <c r="O9" s="187">
        <v>1010892</v>
      </c>
      <c r="P9" s="179">
        <v>1.0123296171613403</v>
      </c>
      <c r="Q9" s="179">
        <v>5.6383907289333433</v>
      </c>
      <c r="R9" s="179">
        <v>19.58569865944893</v>
      </c>
      <c r="S9" s="179">
        <v>21.881786941580756</v>
      </c>
      <c r="T9" s="179">
        <v>57.8155</v>
      </c>
      <c r="U9" s="168">
        <v>39198</v>
      </c>
      <c r="V9" s="167">
        <v>75</v>
      </c>
      <c r="W9" s="168">
        <v>304</v>
      </c>
      <c r="X9" s="167">
        <v>25</v>
      </c>
      <c r="Y9" s="168">
        <f t="shared" si="0"/>
        <v>39502</v>
      </c>
      <c r="Z9" s="54">
        <f t="shared" si="1"/>
        <v>0.60542915796712971</v>
      </c>
      <c r="AA9" s="54">
        <f t="shared" si="2"/>
        <v>45.407186847534724</v>
      </c>
      <c r="AB9" s="54">
        <f t="shared" si="3"/>
        <v>0.43274689563259844</v>
      </c>
      <c r="AC9" s="54">
        <f t="shared" si="4"/>
        <v>32.456017172444881</v>
      </c>
      <c r="AD9" s="54"/>
    </row>
    <row r="10" spans="1:56" s="22" customFormat="1" ht="62.25" customHeight="1" thickBot="1">
      <c r="A10" s="13"/>
      <c r="B10" s="12"/>
      <c r="C10" s="12"/>
      <c r="D10" s="19">
        <v>7</v>
      </c>
      <c r="E10" s="48" t="s">
        <v>30</v>
      </c>
      <c r="F10" s="20" t="s">
        <v>19</v>
      </c>
      <c r="G10" s="18" t="s">
        <v>23</v>
      </c>
      <c r="H10" s="173">
        <v>20</v>
      </c>
      <c r="I10" s="26">
        <v>857662.289338</v>
      </c>
      <c r="J10" s="26">
        <v>583403.76059099997</v>
      </c>
      <c r="K10" s="27" t="s">
        <v>330</v>
      </c>
      <c r="L10" s="27">
        <v>34</v>
      </c>
      <c r="M10" s="26">
        <v>572053</v>
      </c>
      <c r="N10" s="189">
        <v>2000000</v>
      </c>
      <c r="O10" s="186">
        <v>1019843</v>
      </c>
      <c r="P10" s="177">
        <v>1.9843</v>
      </c>
      <c r="Q10" s="177">
        <v>5.7182826036022698</v>
      </c>
      <c r="R10" s="177">
        <v>18.925900000000002</v>
      </c>
      <c r="S10" s="177">
        <v>22.140485709429154</v>
      </c>
      <c r="T10" s="177">
        <v>58.547800000000002</v>
      </c>
      <c r="U10" s="169">
        <v>894</v>
      </c>
      <c r="V10" s="178">
        <v>95</v>
      </c>
      <c r="W10" s="169">
        <v>6</v>
      </c>
      <c r="X10" s="178">
        <v>5</v>
      </c>
      <c r="Y10" s="169">
        <f t="shared" si="0"/>
        <v>900</v>
      </c>
      <c r="Z10" s="54">
        <f t="shared" si="1"/>
        <v>1.9523531159339049E-2</v>
      </c>
      <c r="AA10" s="54">
        <f t="shared" si="2"/>
        <v>1.8547354601372097</v>
      </c>
      <c r="AB10" s="54">
        <f t="shared" si="3"/>
        <v>1.3954972914352074E-2</v>
      </c>
      <c r="AC10" s="54">
        <f t="shared" si="4"/>
        <v>1.3257224268634471</v>
      </c>
      <c r="AD10" s="54"/>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row>
    <row r="11" spans="1:56" s="46" customFormat="1" ht="62.25" customHeight="1" thickBot="1">
      <c r="A11" s="13"/>
      <c r="B11" s="12"/>
      <c r="C11" s="12"/>
      <c r="D11" s="1">
        <v>8</v>
      </c>
      <c r="E11" s="50" t="s">
        <v>50</v>
      </c>
      <c r="F11" s="2" t="s">
        <v>42</v>
      </c>
      <c r="G11" s="3" t="s">
        <v>23</v>
      </c>
      <c r="H11" s="30">
        <v>20</v>
      </c>
      <c r="I11" s="28">
        <v>49029.285491000002</v>
      </c>
      <c r="J11" s="28">
        <v>78464.017055999997</v>
      </c>
      <c r="K11" s="29" t="s">
        <v>331</v>
      </c>
      <c r="L11" s="29">
        <v>30</v>
      </c>
      <c r="M11" s="28">
        <v>77164</v>
      </c>
      <c r="N11" s="190">
        <v>500000</v>
      </c>
      <c r="O11" s="187">
        <v>1016847</v>
      </c>
      <c r="P11" s="179">
        <v>1.6847000000000001</v>
      </c>
      <c r="Q11" s="179">
        <v>13.991867583588771</v>
      </c>
      <c r="R11" s="179">
        <v>44.637100000000004</v>
      </c>
      <c r="S11" s="179">
        <v>32.418227505117265</v>
      </c>
      <c r="T11" s="179">
        <v>97.827799999999996</v>
      </c>
      <c r="U11" s="168">
        <v>160</v>
      </c>
      <c r="V11" s="167">
        <v>50</v>
      </c>
      <c r="W11" s="168">
        <v>3</v>
      </c>
      <c r="X11" s="167">
        <v>50</v>
      </c>
      <c r="Y11" s="168">
        <f t="shared" si="0"/>
        <v>163</v>
      </c>
      <c r="Z11" s="54">
        <f t="shared" si="1"/>
        <v>2.6257881511217648E-3</v>
      </c>
      <c r="AA11" s="54">
        <f t="shared" si="2"/>
        <v>0.13128940755608826</v>
      </c>
      <c r="AB11" s="54">
        <f t="shared" si="3"/>
        <v>1.8768532305285775E-3</v>
      </c>
      <c r="AC11" s="54">
        <f t="shared" si="4"/>
        <v>9.384266152642888E-2</v>
      </c>
      <c r="AD11" s="54"/>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row>
    <row r="12" spans="1:56" s="22" customFormat="1" ht="62.25" customHeight="1" thickBot="1">
      <c r="A12" s="13"/>
      <c r="B12" s="12"/>
      <c r="C12" s="12"/>
      <c r="D12" s="19">
        <v>9</v>
      </c>
      <c r="E12" s="48" t="s">
        <v>34</v>
      </c>
      <c r="F12" s="20" t="s">
        <v>25</v>
      </c>
      <c r="G12" s="18" t="s">
        <v>23</v>
      </c>
      <c r="H12" s="173">
        <v>20</v>
      </c>
      <c r="I12" s="26">
        <v>20742.088806</v>
      </c>
      <c r="J12" s="26">
        <v>20769</v>
      </c>
      <c r="K12" s="27" t="s">
        <v>332</v>
      </c>
      <c r="L12" s="27">
        <v>29</v>
      </c>
      <c r="M12" s="26">
        <v>20071</v>
      </c>
      <c r="N12" s="189">
        <v>200000</v>
      </c>
      <c r="O12" s="186">
        <v>0</v>
      </c>
      <c r="P12" s="177">
        <v>0</v>
      </c>
      <c r="Q12" s="177">
        <v>0</v>
      </c>
      <c r="R12" s="177">
        <v>0</v>
      </c>
      <c r="S12" s="177">
        <v>0</v>
      </c>
      <c r="T12" s="177">
        <v>0</v>
      </c>
      <c r="U12" s="169">
        <v>4</v>
      </c>
      <c r="V12" s="178">
        <v>0</v>
      </c>
      <c r="W12" s="169">
        <v>2</v>
      </c>
      <c r="X12" s="178">
        <v>100</v>
      </c>
      <c r="Y12" s="169">
        <f t="shared" si="0"/>
        <v>6</v>
      </c>
      <c r="Z12" s="54">
        <f t="shared" si="1"/>
        <v>6.9503189049989825E-4</v>
      </c>
      <c r="AA12" s="54">
        <f t="shared" si="2"/>
        <v>0</v>
      </c>
      <c r="AB12" s="54">
        <f t="shared" si="3"/>
        <v>4.9679287662557001E-4</v>
      </c>
      <c r="AC12" s="54">
        <f t="shared" si="4"/>
        <v>0</v>
      </c>
      <c r="AD12" s="54"/>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row>
    <row r="13" spans="1:56" s="13" customFormat="1" ht="62.25" customHeight="1" thickBot="1">
      <c r="B13" s="12"/>
      <c r="C13" s="12"/>
      <c r="D13" s="1">
        <v>10</v>
      </c>
      <c r="E13" s="49" t="s">
        <v>65</v>
      </c>
      <c r="F13" s="2" t="s">
        <v>66</v>
      </c>
      <c r="G13" s="3" t="s">
        <v>23</v>
      </c>
      <c r="H13" s="30">
        <v>20</v>
      </c>
      <c r="I13" s="28">
        <v>271651</v>
      </c>
      <c r="J13" s="28">
        <v>344507.50492400001</v>
      </c>
      <c r="K13" s="29" t="s">
        <v>333</v>
      </c>
      <c r="L13" s="29">
        <v>29</v>
      </c>
      <c r="M13" s="28">
        <v>359186</v>
      </c>
      <c r="N13" s="190">
        <v>500000</v>
      </c>
      <c r="O13" s="187">
        <v>959134</v>
      </c>
      <c r="P13" s="179">
        <v>-4.0865999999999998</v>
      </c>
      <c r="Q13" s="179">
        <v>9.8860361315311494</v>
      </c>
      <c r="R13" s="179">
        <v>30.557000000000002</v>
      </c>
      <c r="S13" s="179">
        <v>26.275905528013016</v>
      </c>
      <c r="T13" s="179">
        <v>57.104399999999998</v>
      </c>
      <c r="U13" s="168">
        <v>21829</v>
      </c>
      <c r="V13" s="167">
        <v>90</v>
      </c>
      <c r="W13" s="168">
        <v>7</v>
      </c>
      <c r="X13" s="167">
        <v>10</v>
      </c>
      <c r="Y13" s="168">
        <f t="shared" si="0"/>
        <v>21836</v>
      </c>
      <c r="Z13" s="54">
        <f t="shared" si="1"/>
        <v>1.152889895703841E-2</v>
      </c>
      <c r="AA13" s="54">
        <f t="shared" si="2"/>
        <v>1.0376009061334568</v>
      </c>
      <c r="AB13" s="54">
        <f t="shared" si="3"/>
        <v>8.2405929216761362E-3</v>
      </c>
      <c r="AC13" s="54">
        <f t="shared" si="4"/>
        <v>0.74165336295085227</v>
      </c>
      <c r="AD13" s="54"/>
    </row>
    <row r="14" spans="1:56" s="22" customFormat="1" ht="62.25" customHeight="1" thickBot="1">
      <c r="A14" s="13"/>
      <c r="B14" s="12"/>
      <c r="C14" s="12"/>
      <c r="D14" s="19">
        <v>11</v>
      </c>
      <c r="E14" s="48" t="s">
        <v>35</v>
      </c>
      <c r="F14" s="20" t="s">
        <v>22</v>
      </c>
      <c r="G14" s="18" t="s">
        <v>20</v>
      </c>
      <c r="H14" s="175">
        <v>20</v>
      </c>
      <c r="I14" s="26">
        <v>59546.256496000002</v>
      </c>
      <c r="J14" s="26">
        <v>44348.126064999997</v>
      </c>
      <c r="K14" s="31" t="s">
        <v>334</v>
      </c>
      <c r="L14" s="31">
        <v>27</v>
      </c>
      <c r="M14" s="26">
        <v>40740</v>
      </c>
      <c r="N14" s="189">
        <v>1000000</v>
      </c>
      <c r="O14" s="186">
        <v>1088565</v>
      </c>
      <c r="P14" s="177">
        <v>-0.29145946817348706</v>
      </c>
      <c r="Q14" s="177">
        <v>8.0537941303625971</v>
      </c>
      <c r="R14" s="177">
        <v>24.63825473532189</v>
      </c>
      <c r="S14" s="177">
        <v>26.070729360954019</v>
      </c>
      <c r="T14" s="177">
        <v>54.854199999999999</v>
      </c>
      <c r="U14" s="169">
        <v>112</v>
      </c>
      <c r="V14" s="178">
        <v>51</v>
      </c>
      <c r="W14" s="169">
        <v>3</v>
      </c>
      <c r="X14" s="178">
        <v>49</v>
      </c>
      <c r="Y14" s="169">
        <f t="shared" si="0"/>
        <v>115</v>
      </c>
      <c r="Z14" s="54">
        <f t="shared" si="1"/>
        <v>1.4841042851887311E-3</v>
      </c>
      <c r="AA14" s="54">
        <f t="shared" si="2"/>
        <v>7.5689318544625281E-2</v>
      </c>
      <c r="AB14" s="54">
        <f t="shared" si="3"/>
        <v>1.0608037517831753E-3</v>
      </c>
      <c r="AC14" s="54">
        <f t="shared" si="4"/>
        <v>5.4100991340941942E-2</v>
      </c>
      <c r="AD14" s="54"/>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row>
    <row r="15" spans="1:56" s="13" customFormat="1" ht="62.25" customHeight="1" thickBot="1">
      <c r="B15" s="12"/>
      <c r="C15" s="12"/>
      <c r="D15" s="1">
        <v>12</v>
      </c>
      <c r="E15" s="50" t="s">
        <v>36</v>
      </c>
      <c r="F15" s="2" t="s">
        <v>25</v>
      </c>
      <c r="G15" s="3" t="s">
        <v>20</v>
      </c>
      <c r="H15" s="30">
        <v>20</v>
      </c>
      <c r="I15" s="28">
        <v>257993.45142299999</v>
      </c>
      <c r="J15" s="28">
        <v>206508.499882</v>
      </c>
      <c r="K15" s="29" t="s">
        <v>335</v>
      </c>
      <c r="L15" s="29">
        <v>27</v>
      </c>
      <c r="M15" s="28">
        <v>199704</v>
      </c>
      <c r="N15" s="190">
        <v>1000000</v>
      </c>
      <c r="O15" s="187">
        <v>1034073</v>
      </c>
      <c r="P15" s="179">
        <v>0.87877354119007089</v>
      </c>
      <c r="Q15" s="179">
        <v>5.590123256615235</v>
      </c>
      <c r="R15" s="179">
        <v>18.151261481561175</v>
      </c>
      <c r="S15" s="179">
        <v>21.195743913848304</v>
      </c>
      <c r="T15" s="179">
        <v>52.476299999999995</v>
      </c>
      <c r="U15" s="168">
        <v>371</v>
      </c>
      <c r="V15" s="167">
        <v>45</v>
      </c>
      <c r="W15" s="168">
        <v>3</v>
      </c>
      <c r="X15" s="167">
        <v>55</v>
      </c>
      <c r="Y15" s="168">
        <f t="shared" si="0"/>
        <v>374</v>
      </c>
      <c r="Z15" s="54">
        <f t="shared" si="1"/>
        <v>6.9107801568339573E-3</v>
      </c>
      <c r="AA15" s="54">
        <f t="shared" si="2"/>
        <v>0.31098510705752808</v>
      </c>
      <c r="AB15" s="54">
        <f t="shared" si="3"/>
        <v>4.9396673746453833E-3</v>
      </c>
      <c r="AC15" s="54">
        <f t="shared" si="4"/>
        <v>0.22228503185904225</v>
      </c>
      <c r="AD15" s="54"/>
    </row>
    <row r="16" spans="1:56" s="22" customFormat="1" ht="62.25" customHeight="1" thickBot="1">
      <c r="A16" s="13"/>
      <c r="B16" s="12"/>
      <c r="C16" s="12"/>
      <c r="D16" s="19">
        <v>13</v>
      </c>
      <c r="E16" s="48" t="s">
        <v>37</v>
      </c>
      <c r="F16" s="20" t="s">
        <v>25</v>
      </c>
      <c r="G16" s="18" t="s">
        <v>23</v>
      </c>
      <c r="H16" s="175">
        <v>20</v>
      </c>
      <c r="I16" s="26">
        <v>320836.377248</v>
      </c>
      <c r="J16" s="26">
        <v>258612.89746199999</v>
      </c>
      <c r="K16" s="31" t="s">
        <v>336</v>
      </c>
      <c r="L16" s="31">
        <v>27</v>
      </c>
      <c r="M16" s="26">
        <v>252822</v>
      </c>
      <c r="N16" s="189">
        <v>1000000</v>
      </c>
      <c r="O16" s="186">
        <v>1022905</v>
      </c>
      <c r="P16" s="177">
        <v>1.0682812745469041</v>
      </c>
      <c r="Q16" s="177">
        <v>5.9969115444008763</v>
      </c>
      <c r="R16" s="177">
        <v>19.749063674125871</v>
      </c>
      <c r="S16" s="177">
        <v>22.63531819510769</v>
      </c>
      <c r="T16" s="177">
        <v>51.479500000000002</v>
      </c>
      <c r="U16" s="169">
        <v>75</v>
      </c>
      <c r="V16" s="178">
        <v>33</v>
      </c>
      <c r="W16" s="169">
        <v>3</v>
      </c>
      <c r="X16" s="178">
        <v>67</v>
      </c>
      <c r="Y16" s="169">
        <f t="shared" si="0"/>
        <v>78</v>
      </c>
      <c r="Z16" s="54">
        <f t="shared" si="1"/>
        <v>8.6544470619996233E-3</v>
      </c>
      <c r="AA16" s="54">
        <f t="shared" si="2"/>
        <v>0.28559675304598758</v>
      </c>
      <c r="AB16" s="54">
        <f t="shared" si="3"/>
        <v>6.1860005422803479E-3</v>
      </c>
      <c r="AC16" s="54">
        <f t="shared" si="4"/>
        <v>0.20413801789525149</v>
      </c>
      <c r="AD16" s="54"/>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row>
    <row r="17" spans="1:56" s="13" customFormat="1" ht="62.25" customHeight="1" thickBot="1">
      <c r="B17" s="12"/>
      <c r="C17" s="12"/>
      <c r="D17" s="1">
        <v>14</v>
      </c>
      <c r="E17" s="50" t="s">
        <v>40</v>
      </c>
      <c r="F17" s="2" t="s">
        <v>22</v>
      </c>
      <c r="G17" s="3" t="s">
        <v>20</v>
      </c>
      <c r="H17" s="30">
        <v>20</v>
      </c>
      <c r="I17" s="28">
        <v>877407.89126800001</v>
      </c>
      <c r="J17" s="28">
        <v>803591.08408199996</v>
      </c>
      <c r="K17" s="29" t="s">
        <v>337</v>
      </c>
      <c r="L17" s="29">
        <v>27</v>
      </c>
      <c r="M17" s="28">
        <v>770158</v>
      </c>
      <c r="N17" s="190">
        <v>1000000</v>
      </c>
      <c r="O17" s="187">
        <v>1043411</v>
      </c>
      <c r="P17" s="179">
        <v>2.0993259150760359E-2</v>
      </c>
      <c r="Q17" s="179">
        <v>5.4421252590596447</v>
      </c>
      <c r="R17" s="179">
        <v>21.072700000000001</v>
      </c>
      <c r="S17" s="179">
        <v>24.052186294214589</v>
      </c>
      <c r="T17" s="179">
        <v>51.042600000000007</v>
      </c>
      <c r="U17" s="168">
        <v>1532</v>
      </c>
      <c r="V17" s="167">
        <v>94</v>
      </c>
      <c r="W17" s="168">
        <v>7</v>
      </c>
      <c r="X17" s="167">
        <v>6</v>
      </c>
      <c r="Y17" s="168">
        <f t="shared" si="0"/>
        <v>1539</v>
      </c>
      <c r="Z17" s="54">
        <f t="shared" si="1"/>
        <v>2.6892071373603693E-2</v>
      </c>
      <c r="AA17" s="54">
        <f t="shared" si="2"/>
        <v>2.5278547091187473</v>
      </c>
      <c r="AB17" s="54">
        <f t="shared" si="3"/>
        <v>1.9221836693714529E-2</v>
      </c>
      <c r="AC17" s="54">
        <f t="shared" si="4"/>
        <v>1.8068526492091657</v>
      </c>
      <c r="AD17" s="54"/>
    </row>
    <row r="18" spans="1:56" s="22" customFormat="1" ht="62.25" customHeight="1" thickBot="1">
      <c r="A18" s="13"/>
      <c r="B18" s="12"/>
      <c r="C18" s="12"/>
      <c r="D18" s="19">
        <v>15</v>
      </c>
      <c r="E18" s="48" t="s">
        <v>38</v>
      </c>
      <c r="F18" s="20" t="s">
        <v>176</v>
      </c>
      <c r="G18" s="18" t="s">
        <v>20</v>
      </c>
      <c r="H18" s="173">
        <v>20</v>
      </c>
      <c r="I18" s="26">
        <v>202187.99521299999</v>
      </c>
      <c r="J18" s="26">
        <v>105783.15118099999</v>
      </c>
      <c r="K18" s="27" t="s">
        <v>338</v>
      </c>
      <c r="L18" s="27">
        <v>28</v>
      </c>
      <c r="M18" s="26">
        <v>95633</v>
      </c>
      <c r="N18" s="189">
        <v>1000000</v>
      </c>
      <c r="O18" s="186">
        <v>1106137</v>
      </c>
      <c r="P18" s="177">
        <v>0.44367723616142007</v>
      </c>
      <c r="Q18" s="177">
        <v>9.053726111112157</v>
      </c>
      <c r="R18" s="177">
        <v>23.209107653705779</v>
      </c>
      <c r="S18" s="177">
        <v>26.178451985089072</v>
      </c>
      <c r="T18" s="177">
        <v>56.981300000000005</v>
      </c>
      <c r="U18" s="169">
        <v>473</v>
      </c>
      <c r="V18" s="178">
        <v>73</v>
      </c>
      <c r="W18" s="169">
        <v>4</v>
      </c>
      <c r="X18" s="178">
        <v>27</v>
      </c>
      <c r="Y18" s="169">
        <f t="shared" si="0"/>
        <v>477</v>
      </c>
      <c r="Z18" s="54">
        <f t="shared" si="1"/>
        <v>3.5400194303224501E-3</v>
      </c>
      <c r="AA18" s="54">
        <f t="shared" si="2"/>
        <v>0.25842141841353888</v>
      </c>
      <c r="AB18" s="54">
        <f t="shared" si="3"/>
        <v>2.5303248097513866E-3</v>
      </c>
      <c r="AC18" s="54">
        <f t="shared" si="4"/>
        <v>0.18471371111185123</v>
      </c>
      <c r="AD18" s="54"/>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row>
    <row r="19" spans="1:56" s="13" customFormat="1" ht="62.25" customHeight="1" thickBot="1">
      <c r="B19" s="12"/>
      <c r="C19" s="12"/>
      <c r="D19" s="1">
        <v>16</v>
      </c>
      <c r="E19" s="50" t="s">
        <v>39</v>
      </c>
      <c r="F19" s="2" t="s">
        <v>25</v>
      </c>
      <c r="G19" s="3" t="s">
        <v>20</v>
      </c>
      <c r="H19" s="30">
        <v>20</v>
      </c>
      <c r="I19" s="28">
        <v>187879.571157</v>
      </c>
      <c r="J19" s="28">
        <v>146707.136409</v>
      </c>
      <c r="K19" s="29" t="s">
        <v>339</v>
      </c>
      <c r="L19" s="29">
        <v>27</v>
      </c>
      <c r="M19" s="28">
        <v>142665</v>
      </c>
      <c r="N19" s="190">
        <v>1000000</v>
      </c>
      <c r="O19" s="187">
        <v>1028333</v>
      </c>
      <c r="P19" s="179">
        <v>0.93372725309671978</v>
      </c>
      <c r="Q19" s="179">
        <v>5.5298073912364902</v>
      </c>
      <c r="R19" s="179">
        <v>17.524788670717307</v>
      </c>
      <c r="S19" s="179">
        <v>20.431651221971478</v>
      </c>
      <c r="T19" s="179">
        <v>50.5092</v>
      </c>
      <c r="U19" s="168">
        <v>232</v>
      </c>
      <c r="V19" s="167">
        <v>28</v>
      </c>
      <c r="W19" s="168">
        <v>3</v>
      </c>
      <c r="X19" s="167">
        <v>72</v>
      </c>
      <c r="Y19" s="168">
        <f t="shared" si="0"/>
        <v>235</v>
      </c>
      <c r="Z19" s="54">
        <f t="shared" si="1"/>
        <v>4.9095352866374746E-3</v>
      </c>
      <c r="AA19" s="54">
        <f t="shared" si="2"/>
        <v>0.13746698802584928</v>
      </c>
      <c r="AB19" s="54">
        <f t="shared" si="3"/>
        <v>3.5092233770584527E-3</v>
      </c>
      <c r="AC19" s="54">
        <f t="shared" si="4"/>
        <v>9.8258254557636676E-2</v>
      </c>
      <c r="AD19" s="54"/>
    </row>
    <row r="20" spans="1:56" s="22" customFormat="1" ht="62.25" customHeight="1" thickBot="1">
      <c r="A20" s="13"/>
      <c r="B20" s="12"/>
      <c r="C20" s="12"/>
      <c r="D20" s="19">
        <v>17</v>
      </c>
      <c r="E20" s="48" t="s">
        <v>41</v>
      </c>
      <c r="F20" s="20" t="s">
        <v>42</v>
      </c>
      <c r="G20" s="18" t="s">
        <v>23</v>
      </c>
      <c r="H20" s="173">
        <v>20</v>
      </c>
      <c r="I20" s="26">
        <v>23037</v>
      </c>
      <c r="J20" s="26">
        <v>272795.39879599999</v>
      </c>
      <c r="K20" s="27" t="s">
        <v>340</v>
      </c>
      <c r="L20" s="27">
        <v>23</v>
      </c>
      <c r="M20" s="26">
        <v>270202</v>
      </c>
      <c r="N20" s="189">
        <v>1000000</v>
      </c>
      <c r="O20" s="186">
        <v>1009598</v>
      </c>
      <c r="P20" s="177">
        <v>0.9598000000000001</v>
      </c>
      <c r="Q20" s="177">
        <v>9.4820460030959861</v>
      </c>
      <c r="R20" s="177">
        <v>35.727800000000002</v>
      </c>
      <c r="S20" s="177">
        <v>33.759079886673213</v>
      </c>
      <c r="T20" s="177">
        <v>87.12769999999999</v>
      </c>
      <c r="U20" s="169">
        <v>806</v>
      </c>
      <c r="V20" s="178">
        <v>93</v>
      </c>
      <c r="W20" s="169">
        <v>2</v>
      </c>
      <c r="X20" s="178">
        <v>7.0000000000000009</v>
      </c>
      <c r="Y20" s="169">
        <f t="shared" si="0"/>
        <v>808</v>
      </c>
      <c r="Z20" s="54">
        <f t="shared" si="1"/>
        <v>9.1290626291519825E-3</v>
      </c>
      <c r="AA20" s="54">
        <f t="shared" si="2"/>
        <v>0.8490028245111344</v>
      </c>
      <c r="AB20" s="54">
        <f t="shared" si="3"/>
        <v>6.5252448792953149E-3</v>
      </c>
      <c r="AC20" s="54">
        <f t="shared" si="4"/>
        <v>0.60684777377446431</v>
      </c>
      <c r="AD20" s="54"/>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row>
    <row r="21" spans="1:56" s="13" customFormat="1" ht="62.25" customHeight="1" thickBot="1">
      <c r="B21" s="12"/>
      <c r="C21" s="12"/>
      <c r="D21" s="1">
        <v>18</v>
      </c>
      <c r="E21" s="50" t="s">
        <v>43</v>
      </c>
      <c r="F21" s="2" t="s">
        <v>44</v>
      </c>
      <c r="G21" s="3" t="s">
        <v>20</v>
      </c>
      <c r="H21" s="30">
        <v>20</v>
      </c>
      <c r="I21" s="28">
        <v>58106</v>
      </c>
      <c r="J21" s="28">
        <v>312333.73991</v>
      </c>
      <c r="K21" s="29" t="s">
        <v>341</v>
      </c>
      <c r="L21" s="29">
        <v>23</v>
      </c>
      <c r="M21" s="28">
        <v>280978</v>
      </c>
      <c r="N21" s="190">
        <v>1000000</v>
      </c>
      <c r="O21" s="187">
        <v>1111595</v>
      </c>
      <c r="P21" s="179">
        <v>-3.6812037997398797</v>
      </c>
      <c r="Q21" s="179">
        <v>10.103055735446606</v>
      </c>
      <c r="R21" s="179">
        <v>28.502437764074735</v>
      </c>
      <c r="S21" s="179">
        <v>33.579714598405005</v>
      </c>
      <c r="T21" s="179">
        <v>53.816099999999999</v>
      </c>
      <c r="U21" s="168">
        <v>415</v>
      </c>
      <c r="V21" s="167">
        <v>84</v>
      </c>
      <c r="W21" s="168">
        <v>6</v>
      </c>
      <c r="X21" s="167">
        <v>16</v>
      </c>
      <c r="Y21" s="168">
        <f t="shared" si="0"/>
        <v>421</v>
      </c>
      <c r="Z21" s="54">
        <f t="shared" si="1"/>
        <v>1.0452208084960798E-2</v>
      </c>
      <c r="AA21" s="54">
        <f t="shared" si="2"/>
        <v>0.87798547913670699</v>
      </c>
      <c r="AB21" s="54">
        <f t="shared" si="3"/>
        <v>7.4709989463677354E-3</v>
      </c>
      <c r="AC21" s="54">
        <f t="shared" si="4"/>
        <v>0.62756391149488977</v>
      </c>
      <c r="AD21" s="54"/>
    </row>
    <row r="22" spans="1:56" s="22" customFormat="1" ht="62.25" customHeight="1" thickBot="1">
      <c r="A22" s="13"/>
      <c r="B22" s="12"/>
      <c r="C22" s="12"/>
      <c r="D22" s="19">
        <v>19</v>
      </c>
      <c r="E22" s="48" t="s">
        <v>45</v>
      </c>
      <c r="F22" s="20" t="s">
        <v>46</v>
      </c>
      <c r="G22" s="18" t="s">
        <v>23</v>
      </c>
      <c r="H22" s="173">
        <v>20</v>
      </c>
      <c r="I22" s="26">
        <v>19472.369363000002</v>
      </c>
      <c r="J22" s="26">
        <v>17190.206333999999</v>
      </c>
      <c r="K22" s="27" t="s">
        <v>342</v>
      </c>
      <c r="L22" s="27">
        <v>20</v>
      </c>
      <c r="M22" s="26">
        <v>16432</v>
      </c>
      <c r="N22" s="189">
        <v>500000</v>
      </c>
      <c r="O22" s="186">
        <v>1046142</v>
      </c>
      <c r="P22" s="177">
        <v>1.5806956847658378</v>
      </c>
      <c r="Q22" s="177">
        <v>4.3343752056983176</v>
      </c>
      <c r="R22" s="177">
        <v>15.800514346225606</v>
      </c>
      <c r="S22" s="177">
        <v>19.657580382493624</v>
      </c>
      <c r="T22" s="177">
        <v>37.776399999999995</v>
      </c>
      <c r="U22" s="169">
        <v>34</v>
      </c>
      <c r="V22" s="178">
        <v>46</v>
      </c>
      <c r="W22" s="169">
        <v>5</v>
      </c>
      <c r="X22" s="178">
        <v>54</v>
      </c>
      <c r="Y22" s="169">
        <f t="shared" si="0"/>
        <v>39</v>
      </c>
      <c r="Z22" s="54">
        <f t="shared" si="1"/>
        <v>5.7526802476784357E-4</v>
      </c>
      <c r="AA22" s="54">
        <f t="shared" si="2"/>
        <v>2.6462329139320805E-2</v>
      </c>
      <c r="AB22" s="54">
        <f t="shared" si="3"/>
        <v>4.1118840841903573E-4</v>
      </c>
      <c r="AC22" s="54">
        <f t="shared" si="4"/>
        <v>1.8914666787275644E-2</v>
      </c>
      <c r="AD22" s="54"/>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row>
    <row r="23" spans="1:56" s="13" customFormat="1" ht="62.25" customHeight="1" thickBot="1">
      <c r="B23" s="12"/>
      <c r="C23" s="12"/>
      <c r="D23" s="1">
        <v>20</v>
      </c>
      <c r="E23" s="50" t="s">
        <v>169</v>
      </c>
      <c r="F23" s="2" t="s">
        <v>44</v>
      </c>
      <c r="G23" s="3" t="s">
        <v>20</v>
      </c>
      <c r="H23" s="30">
        <v>20</v>
      </c>
      <c r="I23" s="28">
        <v>79667</v>
      </c>
      <c r="J23" s="28">
        <v>95536.441038000004</v>
      </c>
      <c r="K23" s="29" t="s">
        <v>343</v>
      </c>
      <c r="L23" s="29">
        <v>18</v>
      </c>
      <c r="M23" s="28">
        <v>89861</v>
      </c>
      <c r="N23" s="190">
        <v>500000</v>
      </c>
      <c r="O23" s="187">
        <v>1063158</v>
      </c>
      <c r="P23" s="179">
        <v>3.180956189063862</v>
      </c>
      <c r="Q23" s="179">
        <v>8.9995650367194457</v>
      </c>
      <c r="R23" s="179">
        <v>23.693773222612901</v>
      </c>
      <c r="S23" s="179">
        <v>26.822906060482644</v>
      </c>
      <c r="T23" s="179">
        <v>40.936399999999999</v>
      </c>
      <c r="U23" s="168">
        <v>64</v>
      </c>
      <c r="V23" s="167">
        <v>19</v>
      </c>
      <c r="W23" s="168">
        <v>6</v>
      </c>
      <c r="X23" s="167">
        <v>81</v>
      </c>
      <c r="Y23" s="168">
        <f t="shared" si="0"/>
        <v>70</v>
      </c>
      <c r="Z23" s="54">
        <f t="shared" si="1"/>
        <v>3.1971146047606144E-3</v>
      </c>
      <c r="AA23" s="54">
        <f t="shared" si="2"/>
        <v>6.0745177490451677E-2</v>
      </c>
      <c r="AB23" s="54">
        <f t="shared" si="3"/>
        <v>2.2852242941806145E-3</v>
      </c>
      <c r="AC23" s="54">
        <f t="shared" si="4"/>
        <v>4.3419261589431678E-2</v>
      </c>
      <c r="AD23" s="54"/>
    </row>
    <row r="24" spans="1:56" s="22" customFormat="1" ht="62.25" customHeight="1" thickBot="1">
      <c r="A24" s="13"/>
      <c r="B24" s="12"/>
      <c r="C24" s="12"/>
      <c r="D24" s="19">
        <v>21</v>
      </c>
      <c r="E24" s="48" t="s">
        <v>151</v>
      </c>
      <c r="F24" s="20" t="s">
        <v>115</v>
      </c>
      <c r="G24" s="18" t="s">
        <v>20</v>
      </c>
      <c r="H24" s="173">
        <v>20</v>
      </c>
      <c r="I24" s="26">
        <v>206055</v>
      </c>
      <c r="J24" s="26">
        <v>227492.59766</v>
      </c>
      <c r="K24" s="27" t="s">
        <v>344</v>
      </c>
      <c r="L24" s="27">
        <v>16</v>
      </c>
      <c r="M24" s="26">
        <v>209332</v>
      </c>
      <c r="N24" s="189">
        <v>1000000</v>
      </c>
      <c r="O24" s="186">
        <v>1086755</v>
      </c>
      <c r="P24" s="177">
        <v>-4.6994549894987925</v>
      </c>
      <c r="Q24" s="177">
        <v>-0.73127606106381349</v>
      </c>
      <c r="R24" s="177">
        <v>24.910175470017862</v>
      </c>
      <c r="S24" s="177">
        <v>28.658396451507585</v>
      </c>
      <c r="T24" s="177">
        <v>36.605900000000005</v>
      </c>
      <c r="U24" s="169">
        <v>33</v>
      </c>
      <c r="V24" s="178">
        <v>2</v>
      </c>
      <c r="W24" s="169">
        <v>6</v>
      </c>
      <c r="X24" s="178">
        <v>98</v>
      </c>
      <c r="Y24" s="169">
        <f t="shared" si="0"/>
        <v>39</v>
      </c>
      <c r="Z24" s="54">
        <f t="shared" si="1"/>
        <v>7.6130102665685649E-3</v>
      </c>
      <c r="AA24" s="54">
        <f t="shared" si="2"/>
        <v>1.522602053313713E-2</v>
      </c>
      <c r="AB24" s="54">
        <f t="shared" si="3"/>
        <v>5.4416053735150856E-3</v>
      </c>
      <c r="AC24" s="54">
        <f t="shared" si="4"/>
        <v>1.0883210747030171E-2</v>
      </c>
      <c r="AD24" s="54"/>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row>
    <row r="25" spans="1:56" s="46" customFormat="1" ht="62.25" customHeight="1" thickBot="1">
      <c r="A25" s="13"/>
      <c r="B25" s="12"/>
      <c r="C25" s="12"/>
      <c r="D25" s="1">
        <v>22</v>
      </c>
      <c r="E25" s="50" t="s">
        <v>152</v>
      </c>
      <c r="F25" s="2" t="s">
        <v>153</v>
      </c>
      <c r="G25" s="3" t="s">
        <v>20</v>
      </c>
      <c r="H25" s="30">
        <v>20</v>
      </c>
      <c r="I25" s="28">
        <v>1662159.1744609999</v>
      </c>
      <c r="J25" s="28">
        <v>2895926.789971</v>
      </c>
      <c r="K25" s="29" t="s">
        <v>345</v>
      </c>
      <c r="L25" s="29">
        <v>15</v>
      </c>
      <c r="M25" s="28">
        <v>2803552</v>
      </c>
      <c r="N25" s="190">
        <v>3500000</v>
      </c>
      <c r="O25" s="187">
        <v>1032949</v>
      </c>
      <c r="P25" s="179">
        <v>1.7360994837105865</v>
      </c>
      <c r="Q25" s="179">
        <v>5.3366261900778529</v>
      </c>
      <c r="R25" s="179">
        <v>18.449347948974388</v>
      </c>
      <c r="S25" s="179">
        <v>21.667961072333078</v>
      </c>
      <c r="T25" s="179">
        <v>29.4603</v>
      </c>
      <c r="U25" s="168">
        <v>5218</v>
      </c>
      <c r="V25" s="167">
        <v>71</v>
      </c>
      <c r="W25" s="168">
        <v>20</v>
      </c>
      <c r="X25" s="167">
        <v>29</v>
      </c>
      <c r="Y25" s="168">
        <f t="shared" si="0"/>
        <v>5238</v>
      </c>
      <c r="Z25" s="54">
        <f t="shared" si="1"/>
        <v>9.6911814318592415E-2</v>
      </c>
      <c r="AA25" s="54">
        <f t="shared" si="2"/>
        <v>6.8807388166200614</v>
      </c>
      <c r="AB25" s="54">
        <f t="shared" si="3"/>
        <v>6.9270345249494242E-2</v>
      </c>
      <c r="AC25" s="54">
        <f t="shared" si="4"/>
        <v>4.9181945127140914</v>
      </c>
      <c r="AD25" s="54"/>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row>
    <row r="26" spans="1:56" s="22" customFormat="1" ht="62.25" customHeight="1" thickBot="1">
      <c r="A26" s="13"/>
      <c r="B26" s="12"/>
      <c r="C26" s="12"/>
      <c r="D26" s="19">
        <v>23</v>
      </c>
      <c r="E26" s="48" t="s">
        <v>164</v>
      </c>
      <c r="F26" s="20" t="s">
        <v>165</v>
      </c>
      <c r="G26" s="18" t="s">
        <v>23</v>
      </c>
      <c r="H26" s="173">
        <v>20</v>
      </c>
      <c r="I26" s="173" t="s">
        <v>47</v>
      </c>
      <c r="J26" s="26">
        <v>27178.404160999999</v>
      </c>
      <c r="K26" s="27" t="s">
        <v>346</v>
      </c>
      <c r="L26" s="27">
        <v>8</v>
      </c>
      <c r="M26" s="26">
        <v>26567</v>
      </c>
      <c r="N26" s="189">
        <v>1000000</v>
      </c>
      <c r="O26" s="186">
        <v>1023014</v>
      </c>
      <c r="P26" s="177">
        <v>1.2904203148376059</v>
      </c>
      <c r="Q26" s="177">
        <v>5.7562595516334012</v>
      </c>
      <c r="R26" s="177">
        <v>16.041</v>
      </c>
      <c r="S26" s="173" t="s">
        <v>47</v>
      </c>
      <c r="T26" s="177">
        <v>16.041</v>
      </c>
      <c r="U26" s="169">
        <v>32</v>
      </c>
      <c r="V26" s="178">
        <v>21</v>
      </c>
      <c r="W26" s="169">
        <v>4</v>
      </c>
      <c r="X26" s="178">
        <v>79</v>
      </c>
      <c r="Y26" s="169">
        <f t="shared" si="0"/>
        <v>36</v>
      </c>
      <c r="Z26" s="54">
        <f t="shared" si="1"/>
        <v>9.0952176921325672E-4</v>
      </c>
      <c r="AA26" s="54">
        <f t="shared" si="2"/>
        <v>1.909995715347839E-2</v>
      </c>
      <c r="AB26" s="54">
        <f t="shared" si="3"/>
        <v>6.5010532934833408E-4</v>
      </c>
      <c r="AC26" s="54">
        <f t="shared" si="4"/>
        <v>1.3652211916315016E-2</v>
      </c>
      <c r="AD26" s="54"/>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row>
    <row r="27" spans="1:56" s="46" customFormat="1" ht="62.25" customHeight="1" thickBot="1">
      <c r="A27" s="13"/>
      <c r="B27" s="12"/>
      <c r="C27" s="12"/>
      <c r="D27" s="1">
        <v>24</v>
      </c>
      <c r="E27" s="50" t="s">
        <v>166</v>
      </c>
      <c r="F27" s="2" t="s">
        <v>42</v>
      </c>
      <c r="G27" s="3" t="s">
        <v>23</v>
      </c>
      <c r="H27" s="30">
        <v>20</v>
      </c>
      <c r="I27" s="10" t="s">
        <v>47</v>
      </c>
      <c r="J27" s="28">
        <v>52643.871396000002</v>
      </c>
      <c r="K27" s="29" t="s">
        <v>347</v>
      </c>
      <c r="L27" s="29">
        <v>8</v>
      </c>
      <c r="M27" s="28">
        <v>52187</v>
      </c>
      <c r="N27" s="190">
        <v>500000</v>
      </c>
      <c r="O27" s="187">
        <v>1008754</v>
      </c>
      <c r="P27" s="179">
        <v>0.87539999999999996</v>
      </c>
      <c r="Q27" s="179">
        <v>11.324713297478372</v>
      </c>
      <c r="R27" s="10" t="s">
        <v>47</v>
      </c>
      <c r="S27" s="10" t="s">
        <v>47</v>
      </c>
      <c r="T27" s="179">
        <v>31.150600000000001</v>
      </c>
      <c r="U27" s="168">
        <v>17</v>
      </c>
      <c r="V27" s="167">
        <v>12</v>
      </c>
      <c r="W27" s="168">
        <v>2</v>
      </c>
      <c r="X27" s="167">
        <v>88</v>
      </c>
      <c r="Y27" s="168">
        <f t="shared" si="0"/>
        <v>19</v>
      </c>
      <c r="Z27" s="54">
        <f t="shared" si="1"/>
        <v>1.7617203264285906E-3</v>
      </c>
      <c r="AA27" s="54">
        <f t="shared" si="2"/>
        <v>2.1140643917143088E-2</v>
      </c>
      <c r="AB27" s="54">
        <f t="shared" si="3"/>
        <v>1.2592373396661082E-3</v>
      </c>
      <c r="AC27" s="54">
        <f t="shared" si="4"/>
        <v>1.5110848075993298E-2</v>
      </c>
      <c r="AD27" s="54"/>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row>
    <row r="28" spans="1:56" s="22" customFormat="1" ht="62.25" customHeight="1" thickBot="1">
      <c r="A28" s="13"/>
      <c r="B28" s="12"/>
      <c r="C28" s="12"/>
      <c r="D28" s="19">
        <v>25</v>
      </c>
      <c r="E28" s="48" t="s">
        <v>170</v>
      </c>
      <c r="F28" s="20" t="s">
        <v>72</v>
      </c>
      <c r="G28" s="18" t="s">
        <v>23</v>
      </c>
      <c r="H28" s="173">
        <v>18</v>
      </c>
      <c r="I28" s="173" t="s">
        <v>47</v>
      </c>
      <c r="J28" s="26">
        <v>5022.8271610000002</v>
      </c>
      <c r="K28" s="27" t="s">
        <v>348</v>
      </c>
      <c r="L28" s="27">
        <v>6</v>
      </c>
      <c r="M28" s="26">
        <v>5000</v>
      </c>
      <c r="N28" s="189">
        <v>500000</v>
      </c>
      <c r="O28" s="186">
        <v>1004565</v>
      </c>
      <c r="P28" s="177">
        <v>0.45649999999999996</v>
      </c>
      <c r="Q28" s="177">
        <v>2.5902805106760503</v>
      </c>
      <c r="R28" s="173" t="s">
        <v>47</v>
      </c>
      <c r="S28" s="173" t="s">
        <v>47</v>
      </c>
      <c r="T28" s="177">
        <v>5.6847000000000003</v>
      </c>
      <c r="U28" s="169">
        <v>6</v>
      </c>
      <c r="V28" s="178">
        <v>78</v>
      </c>
      <c r="W28" s="169">
        <v>1</v>
      </c>
      <c r="X28" s="178">
        <v>22</v>
      </c>
      <c r="Y28" s="169">
        <f t="shared" si="0"/>
        <v>7</v>
      </c>
      <c r="Z28" s="54">
        <f t="shared" si="1"/>
        <v>1.68088259298188E-4</v>
      </c>
      <c r="AA28" s="54">
        <f t="shared" si="2"/>
        <v>1.3110884225258664E-2</v>
      </c>
      <c r="AB28" s="54">
        <f t="shared" si="3"/>
        <v>1.2014563792701791E-4</v>
      </c>
      <c r="AC28" s="54">
        <f t="shared" si="4"/>
        <v>9.371359758307397E-3</v>
      </c>
      <c r="AD28" s="54"/>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row>
    <row r="29" spans="1:56" s="46" customFormat="1" ht="62.25" customHeight="1" thickBot="1">
      <c r="A29" s="13"/>
      <c r="B29" s="12"/>
      <c r="C29" s="12"/>
      <c r="D29" s="1">
        <v>26</v>
      </c>
      <c r="E29" s="50" t="s">
        <v>171</v>
      </c>
      <c r="F29" s="2" t="s">
        <v>208</v>
      </c>
      <c r="G29" s="3" t="s">
        <v>23</v>
      </c>
      <c r="H29" s="30">
        <v>20</v>
      </c>
      <c r="I29" s="10" t="s">
        <v>47</v>
      </c>
      <c r="J29" s="28">
        <v>114447.337568</v>
      </c>
      <c r="K29" s="29" t="s">
        <v>349</v>
      </c>
      <c r="L29" s="29">
        <v>6</v>
      </c>
      <c r="M29" s="28">
        <v>114451</v>
      </c>
      <c r="N29" s="190">
        <v>500000</v>
      </c>
      <c r="O29" s="187">
        <v>999968</v>
      </c>
      <c r="P29" s="179">
        <v>0</v>
      </c>
      <c r="Q29" s="179">
        <v>8.84</v>
      </c>
      <c r="R29" s="10" t="s">
        <v>47</v>
      </c>
      <c r="S29" s="10" t="s">
        <v>47</v>
      </c>
      <c r="T29" s="179">
        <v>24.82</v>
      </c>
      <c r="U29" s="168">
        <v>548</v>
      </c>
      <c r="V29" s="167">
        <v>85</v>
      </c>
      <c r="W29" s="168">
        <v>3</v>
      </c>
      <c r="X29" s="167">
        <v>15</v>
      </c>
      <c r="Y29" s="168">
        <f t="shared" si="0"/>
        <v>551</v>
      </c>
      <c r="Z29" s="54">
        <f t="shared" si="1"/>
        <v>3.8299653037010477E-3</v>
      </c>
      <c r="AA29" s="54">
        <f t="shared" si="2"/>
        <v>0.32554705081458907</v>
      </c>
      <c r="AB29" s="54">
        <f t="shared" si="3"/>
        <v>2.7375714792500548E-3</v>
      </c>
      <c r="AC29" s="54">
        <f t="shared" si="4"/>
        <v>0.23269357573625465</v>
      </c>
      <c r="AD29" s="54"/>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row>
    <row r="30" spans="1:56" s="22" customFormat="1" ht="62.25" customHeight="1" thickBot="1">
      <c r="A30" s="13"/>
      <c r="B30" s="12"/>
      <c r="C30" s="12"/>
      <c r="D30" s="19">
        <v>27</v>
      </c>
      <c r="E30" s="48" t="s">
        <v>182</v>
      </c>
      <c r="F30" s="20" t="s">
        <v>183</v>
      </c>
      <c r="G30" s="18" t="s">
        <v>23</v>
      </c>
      <c r="H30" s="173">
        <v>20</v>
      </c>
      <c r="I30" s="173" t="s">
        <v>47</v>
      </c>
      <c r="J30" s="26">
        <v>229953.44798699999</v>
      </c>
      <c r="K30" s="27" t="s">
        <v>350</v>
      </c>
      <c r="L30" s="27">
        <v>5</v>
      </c>
      <c r="M30" s="26">
        <v>229615</v>
      </c>
      <c r="N30" s="189">
        <v>2000000</v>
      </c>
      <c r="O30" s="186">
        <v>1001474</v>
      </c>
      <c r="P30" s="177">
        <v>0.1474</v>
      </c>
      <c r="Q30" s="177">
        <v>5.4046628026570325</v>
      </c>
      <c r="R30" s="173" t="s">
        <v>47</v>
      </c>
      <c r="S30" s="173" t="s">
        <v>47</v>
      </c>
      <c r="T30" s="177">
        <v>16.233700000000002</v>
      </c>
      <c r="U30" s="169">
        <v>97</v>
      </c>
      <c r="V30" s="178">
        <v>5</v>
      </c>
      <c r="W30" s="169">
        <v>4</v>
      </c>
      <c r="X30" s="178">
        <v>95</v>
      </c>
      <c r="Y30" s="169">
        <f t="shared" si="0"/>
        <v>101</v>
      </c>
      <c r="Z30" s="54">
        <f t="shared" si="1"/>
        <v>7.6953623034991866E-3</v>
      </c>
      <c r="AA30" s="54">
        <f t="shared" si="2"/>
        <v>3.8476811517495935E-2</v>
      </c>
      <c r="AB30" s="54">
        <f t="shared" si="3"/>
        <v>5.5004687233583763E-3</v>
      </c>
      <c r="AC30" s="54">
        <f t="shared" si="4"/>
        <v>2.750234361679188E-2</v>
      </c>
      <c r="AD30" s="54"/>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row>
    <row r="31" spans="1:56" s="46" customFormat="1" ht="74.25" customHeight="1" thickBot="1">
      <c r="A31" s="13"/>
      <c r="B31" s="12"/>
      <c r="C31" s="12"/>
      <c r="D31" s="276" t="s">
        <v>48</v>
      </c>
      <c r="E31" s="276"/>
      <c r="F31" s="15" t="s">
        <v>49</v>
      </c>
      <c r="G31" s="14" t="s">
        <v>49</v>
      </c>
      <c r="H31" s="176"/>
      <c r="I31" s="32">
        <f>SUM(I4:I30)</f>
        <v>21120639.976425</v>
      </c>
      <c r="J31" s="32">
        <f>SUM(J4:J30)</f>
        <v>29882082.079805002</v>
      </c>
      <c r="K31" s="33" t="s">
        <v>49</v>
      </c>
      <c r="L31" s="33"/>
      <c r="M31" s="32">
        <f>SUM(M4:M30)</f>
        <v>29330406</v>
      </c>
      <c r="N31" s="188" t="s">
        <v>47</v>
      </c>
      <c r="O31" s="188" t="s">
        <v>49</v>
      </c>
      <c r="P31" s="180">
        <f>AVERAGE(P4:P30)</f>
        <v>0.46924309076565768</v>
      </c>
      <c r="Q31" s="180">
        <f t="shared" ref="Q31:T31" si="5">AVERAGE(Q4:Q30)</f>
        <v>6.5372307644475987</v>
      </c>
      <c r="R31" s="180">
        <f>AVERAGE(R4:R27)</f>
        <v>21.587152921931263</v>
      </c>
      <c r="S31" s="180">
        <f>AVERAGE(S4:S25)</f>
        <v>23.608427474850085</v>
      </c>
      <c r="T31" s="180">
        <f t="shared" si="5"/>
        <v>55.848522222222222</v>
      </c>
      <c r="U31" s="181">
        <f>SUM(U4:U30)</f>
        <v>77933</v>
      </c>
      <c r="V31" s="181">
        <f>AA31</f>
        <v>73.089776942499853</v>
      </c>
      <c r="W31" s="181">
        <f>SUM(W4:W30)</f>
        <v>510</v>
      </c>
      <c r="X31" s="181">
        <f>100-V31</f>
        <v>26.910223057500147</v>
      </c>
      <c r="Y31" s="181">
        <f>SUM(Y4:Y30)</f>
        <v>78443</v>
      </c>
      <c r="Z31" s="54">
        <v>1</v>
      </c>
      <c r="AA31" s="56">
        <f>SUM(AA4:AA30)</f>
        <v>73.089776942499853</v>
      </c>
      <c r="AB31" s="54"/>
      <c r="AC31" s="54"/>
      <c r="AD31" s="54"/>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row>
    <row r="32" spans="1:56" s="22" customFormat="1" ht="59.25" customHeight="1" thickBot="1">
      <c r="A32" s="13"/>
      <c r="B32" s="12"/>
      <c r="C32" s="12"/>
      <c r="D32" s="19">
        <v>28</v>
      </c>
      <c r="E32" s="48" t="s">
        <v>21</v>
      </c>
      <c r="F32" s="20" t="s">
        <v>22</v>
      </c>
      <c r="G32" s="18" t="s">
        <v>51</v>
      </c>
      <c r="H32" s="173" t="s">
        <v>47</v>
      </c>
      <c r="I32" s="26">
        <v>188378.97900399999</v>
      </c>
      <c r="J32" s="26">
        <v>168776.969373</v>
      </c>
      <c r="K32" s="27" t="s">
        <v>351</v>
      </c>
      <c r="L32" s="27">
        <v>55</v>
      </c>
      <c r="M32" s="26">
        <v>176096</v>
      </c>
      <c r="N32" s="189">
        <v>500000</v>
      </c>
      <c r="O32" s="186">
        <v>958437</v>
      </c>
      <c r="P32" s="177">
        <v>-4.1562999999999999</v>
      </c>
      <c r="Q32" s="177">
        <v>3.7062028125923803</v>
      </c>
      <c r="R32" s="177">
        <v>21.894600000000001</v>
      </c>
      <c r="S32" s="177">
        <v>24.011943043589749</v>
      </c>
      <c r="T32" s="177">
        <v>119.96899999999999</v>
      </c>
      <c r="U32" s="169">
        <v>11</v>
      </c>
      <c r="V32" s="178">
        <v>2</v>
      </c>
      <c r="W32" s="169">
        <v>4</v>
      </c>
      <c r="X32" s="178">
        <v>98</v>
      </c>
      <c r="Y32" s="169">
        <f t="shared" ref="Y32:Y41" si="6">U32+W32</f>
        <v>15</v>
      </c>
      <c r="Z32" s="54">
        <f>J32/$J$42</f>
        <v>0.34296927606278954</v>
      </c>
      <c r="AA32" s="54">
        <f>Z32*V32</f>
        <v>0.68593855212557908</v>
      </c>
      <c r="AB32" s="54">
        <f>J32/$J$118</f>
        <v>4.03713207775812E-3</v>
      </c>
      <c r="AC32" s="54">
        <f t="shared" si="4"/>
        <v>8.0742641555162399E-3</v>
      </c>
      <c r="AD32" s="54"/>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row>
    <row r="33" spans="1:139" s="46" customFormat="1" ht="48.75" customHeight="1" thickBot="1">
      <c r="A33" s="13"/>
      <c r="B33" s="12"/>
      <c r="C33" s="12"/>
      <c r="D33" s="1">
        <v>29</v>
      </c>
      <c r="E33" s="49" t="s">
        <v>106</v>
      </c>
      <c r="F33" s="2" t="s">
        <v>107</v>
      </c>
      <c r="G33" s="1" t="s">
        <v>51</v>
      </c>
      <c r="H33" s="10" t="s">
        <v>47</v>
      </c>
      <c r="I33" s="28">
        <v>23005</v>
      </c>
      <c r="J33" s="28">
        <v>65588.471879000004</v>
      </c>
      <c r="K33" s="29" t="s">
        <v>352</v>
      </c>
      <c r="L33" s="29">
        <v>46</v>
      </c>
      <c r="M33" s="28">
        <v>13001</v>
      </c>
      <c r="N33" s="190">
        <v>50000</v>
      </c>
      <c r="O33" s="187">
        <v>5044879</v>
      </c>
      <c r="P33" s="179">
        <v>-1.48</v>
      </c>
      <c r="Q33" s="179">
        <v>6.76</v>
      </c>
      <c r="R33" s="179">
        <v>77.34</v>
      </c>
      <c r="S33" s="179">
        <v>130.12</v>
      </c>
      <c r="T33" s="179">
        <v>404.5</v>
      </c>
      <c r="U33" s="168">
        <v>82</v>
      </c>
      <c r="V33" s="167">
        <v>92</v>
      </c>
      <c r="W33" s="168">
        <v>1</v>
      </c>
      <c r="X33" s="167">
        <v>8</v>
      </c>
      <c r="Y33" s="168">
        <f t="shared" si="6"/>
        <v>83</v>
      </c>
      <c r="Z33" s="54">
        <f t="shared" ref="Z33:Z41" si="7">J33/$J$42</f>
        <v>0.13328139971924308</v>
      </c>
      <c r="AA33" s="54">
        <f t="shared" ref="AA33:AA41" si="8">Z33*V33</f>
        <v>12.261888774170362</v>
      </c>
      <c r="AB33" s="54">
        <f t="shared" ref="AB33:AB49" si="9">J33/$J$118</f>
        <v>1.5688711838915555E-3</v>
      </c>
      <c r="AC33" s="54">
        <f t="shared" si="4"/>
        <v>0.1443361489180231</v>
      </c>
      <c r="AD33" s="5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row>
    <row r="34" spans="1:139" s="22" customFormat="1" ht="48.75" customHeight="1" thickBot="1">
      <c r="A34" s="13"/>
      <c r="B34" s="12"/>
      <c r="C34" s="12"/>
      <c r="D34" s="19">
        <v>30</v>
      </c>
      <c r="E34" s="51" t="s">
        <v>52</v>
      </c>
      <c r="F34" s="20" t="s">
        <v>25</v>
      </c>
      <c r="G34" s="18" t="s">
        <v>51</v>
      </c>
      <c r="H34" s="173" t="s">
        <v>47</v>
      </c>
      <c r="I34" s="26">
        <v>75355.310222999993</v>
      </c>
      <c r="J34" s="26">
        <v>107543.21666000001</v>
      </c>
      <c r="K34" s="27" t="s">
        <v>353</v>
      </c>
      <c r="L34" s="27">
        <v>30</v>
      </c>
      <c r="M34" s="26">
        <v>51512</v>
      </c>
      <c r="N34" s="189">
        <v>500000</v>
      </c>
      <c r="O34" s="186">
        <v>2087731</v>
      </c>
      <c r="P34" s="177">
        <v>-3.34</v>
      </c>
      <c r="Q34" s="177">
        <v>4.2300000000000004</v>
      </c>
      <c r="R34" s="177">
        <v>44.04</v>
      </c>
      <c r="S34" s="177">
        <v>42.21</v>
      </c>
      <c r="T34" s="177">
        <v>101.32</v>
      </c>
      <c r="U34" s="169">
        <v>21</v>
      </c>
      <c r="V34" s="178">
        <v>2</v>
      </c>
      <c r="W34" s="169">
        <v>3</v>
      </c>
      <c r="X34" s="178">
        <v>98</v>
      </c>
      <c r="Y34" s="169">
        <f t="shared" si="6"/>
        <v>24</v>
      </c>
      <c r="Z34" s="54">
        <f t="shared" si="7"/>
        <v>0.21853703914916031</v>
      </c>
      <c r="AA34" s="54">
        <f t="shared" si="8"/>
        <v>0.43707407829832062</v>
      </c>
      <c r="AB34" s="54">
        <f t="shared" si="9"/>
        <v>2.5724254401313655E-3</v>
      </c>
      <c r="AC34" s="54">
        <f t="shared" si="4"/>
        <v>5.1448508802627311E-3</v>
      </c>
      <c r="AD34" s="54"/>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row>
    <row r="35" spans="1:139" s="46" customFormat="1" ht="48.75" customHeight="1" thickBot="1">
      <c r="A35" s="13"/>
      <c r="B35" s="12"/>
      <c r="C35" s="12"/>
      <c r="D35" s="1">
        <v>31</v>
      </c>
      <c r="E35" s="50" t="s">
        <v>54</v>
      </c>
      <c r="F35" s="2" t="s">
        <v>42</v>
      </c>
      <c r="G35" s="3" t="s">
        <v>51</v>
      </c>
      <c r="H35" s="10" t="s">
        <v>47</v>
      </c>
      <c r="I35" s="28">
        <v>14954.952194</v>
      </c>
      <c r="J35" s="28">
        <v>21787.500703000002</v>
      </c>
      <c r="K35" s="29" t="s">
        <v>354</v>
      </c>
      <c r="L35" s="29">
        <v>26</v>
      </c>
      <c r="M35" s="28">
        <v>10901</v>
      </c>
      <c r="N35" s="190">
        <v>500000</v>
      </c>
      <c r="O35" s="187">
        <v>1998670</v>
      </c>
      <c r="P35" s="179">
        <v>-3.0165898613039266</v>
      </c>
      <c r="Q35" s="179">
        <v>6.8554442633405097</v>
      </c>
      <c r="R35" s="179">
        <v>75.246039716977393</v>
      </c>
      <c r="S35" s="179">
        <v>70.710821132560554</v>
      </c>
      <c r="T35" s="179">
        <v>147.09360000000001</v>
      </c>
      <c r="U35" s="168">
        <v>661</v>
      </c>
      <c r="V35" s="167">
        <v>28</v>
      </c>
      <c r="W35" s="168">
        <v>48</v>
      </c>
      <c r="X35" s="167">
        <v>72</v>
      </c>
      <c r="Y35" s="168">
        <f t="shared" si="6"/>
        <v>709</v>
      </c>
      <c r="Z35" s="54">
        <f t="shared" si="7"/>
        <v>4.4274069922485698E-2</v>
      </c>
      <c r="AA35" s="54">
        <f t="shared" si="8"/>
        <v>1.2396739578295994</v>
      </c>
      <c r="AB35" s="54">
        <f t="shared" si="9"/>
        <v>5.2115533481270158E-4</v>
      </c>
      <c r="AC35" s="54">
        <f t="shared" si="4"/>
        <v>1.4592349374755644E-2</v>
      </c>
      <c r="AD35" s="54"/>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row>
    <row r="36" spans="1:139" s="22" customFormat="1" ht="48.75" customHeight="1" thickBot="1">
      <c r="A36" s="13"/>
      <c r="B36" s="12"/>
      <c r="C36" s="12"/>
      <c r="D36" s="19">
        <v>32</v>
      </c>
      <c r="E36" s="51" t="s">
        <v>55</v>
      </c>
      <c r="F36" s="20" t="s">
        <v>42</v>
      </c>
      <c r="G36" s="18" t="s">
        <v>51</v>
      </c>
      <c r="H36" s="173" t="s">
        <v>47</v>
      </c>
      <c r="I36" s="26">
        <v>8891.7594489999992</v>
      </c>
      <c r="J36" s="26">
        <v>10852.7256</v>
      </c>
      <c r="K36" s="27" t="s">
        <v>355</v>
      </c>
      <c r="L36" s="27">
        <v>24</v>
      </c>
      <c r="M36" s="26">
        <v>5603</v>
      </c>
      <c r="N36" s="189">
        <v>200000</v>
      </c>
      <c r="O36" s="186">
        <v>1936949</v>
      </c>
      <c r="P36" s="177">
        <v>-2.5777097765364534</v>
      </c>
      <c r="Q36" s="177">
        <v>7.4020587761619083</v>
      </c>
      <c r="R36" s="177">
        <v>68.473471949491682</v>
      </c>
      <c r="S36" s="177">
        <v>65.915151113647269</v>
      </c>
      <c r="T36" s="177">
        <v>136.9975</v>
      </c>
      <c r="U36" s="169">
        <v>127</v>
      </c>
      <c r="V36" s="178">
        <v>11</v>
      </c>
      <c r="W36" s="169">
        <v>23</v>
      </c>
      <c r="X36" s="178">
        <v>89</v>
      </c>
      <c r="Y36" s="169">
        <f t="shared" si="6"/>
        <v>150</v>
      </c>
      <c r="Z36" s="54">
        <f t="shared" si="7"/>
        <v>2.2053669147916056E-2</v>
      </c>
      <c r="AA36" s="54">
        <f t="shared" si="8"/>
        <v>0.24259036062707662</v>
      </c>
      <c r="AB36" s="54">
        <f t="shared" si="9"/>
        <v>2.5959635851759665E-4</v>
      </c>
      <c r="AC36" s="54">
        <f t="shared" si="4"/>
        <v>2.8555599436935631E-3</v>
      </c>
      <c r="AD36" s="54"/>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row>
    <row r="37" spans="1:139" s="11" customFormat="1" ht="48.75" customHeight="1" thickBot="1">
      <c r="A37" s="1"/>
      <c r="B37" s="1"/>
      <c r="C37" s="12"/>
      <c r="D37" s="1">
        <v>33</v>
      </c>
      <c r="E37" s="52" t="s">
        <v>154</v>
      </c>
      <c r="F37" s="1" t="s">
        <v>155</v>
      </c>
      <c r="G37" s="1" t="s">
        <v>51</v>
      </c>
      <c r="H37" s="10" t="s">
        <v>47</v>
      </c>
      <c r="I37" s="35">
        <v>9073</v>
      </c>
      <c r="J37" s="28">
        <v>12002.880776</v>
      </c>
      <c r="K37" s="10" t="s">
        <v>356</v>
      </c>
      <c r="L37" s="10">
        <v>16</v>
      </c>
      <c r="M37" s="28">
        <v>6124</v>
      </c>
      <c r="N37" s="192">
        <v>50000</v>
      </c>
      <c r="O37" s="187">
        <v>1959974</v>
      </c>
      <c r="P37" s="215">
        <v>-3.18</v>
      </c>
      <c r="Q37" s="171">
        <v>6.72</v>
      </c>
      <c r="R37" s="171">
        <v>70.27</v>
      </c>
      <c r="S37" s="171">
        <v>64.55</v>
      </c>
      <c r="T37" s="218">
        <v>96</v>
      </c>
      <c r="U37" s="168">
        <v>12</v>
      </c>
      <c r="V37" s="171">
        <v>41</v>
      </c>
      <c r="W37" s="168">
        <v>5</v>
      </c>
      <c r="X37" s="167">
        <v>59</v>
      </c>
      <c r="Y37" s="171">
        <f t="shared" si="6"/>
        <v>17</v>
      </c>
      <c r="Z37" s="54">
        <f t="shared" si="7"/>
        <v>2.4390883102746643E-2</v>
      </c>
      <c r="AA37" s="54">
        <f t="shared" si="8"/>
        <v>1.0000262072126123</v>
      </c>
      <c r="AB37" s="54">
        <f t="shared" si="9"/>
        <v>2.8710798153511457E-4</v>
      </c>
      <c r="AC37" s="54">
        <f t="shared" si="4"/>
        <v>1.1771427242939697E-2</v>
      </c>
      <c r="AD37" s="54"/>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row>
    <row r="38" spans="1:139" s="21" customFormat="1" ht="48.75" customHeight="1" thickBot="1">
      <c r="A38" s="23"/>
      <c r="B38" s="23"/>
      <c r="C38" s="12"/>
      <c r="D38" s="19">
        <v>34</v>
      </c>
      <c r="E38" s="53" t="s">
        <v>159</v>
      </c>
      <c r="F38" s="19" t="s">
        <v>200</v>
      </c>
      <c r="G38" s="19" t="s">
        <v>51</v>
      </c>
      <c r="H38" s="173" t="s">
        <v>47</v>
      </c>
      <c r="I38" s="36">
        <v>9552</v>
      </c>
      <c r="J38" s="26">
        <v>21173.665724999999</v>
      </c>
      <c r="K38" s="37" t="s">
        <v>357</v>
      </c>
      <c r="L38" s="37">
        <v>11</v>
      </c>
      <c r="M38" s="26">
        <v>15025</v>
      </c>
      <c r="N38" s="193">
        <v>50000</v>
      </c>
      <c r="O38" s="186">
        <v>1409229</v>
      </c>
      <c r="P38" s="216">
        <v>-7.4674563595116066</v>
      </c>
      <c r="Q38" s="177">
        <v>-1.27</v>
      </c>
      <c r="R38" s="217">
        <v>46.55869287055279</v>
      </c>
      <c r="S38" s="173" t="s">
        <v>47</v>
      </c>
      <c r="T38" s="217">
        <v>48.557899999999997</v>
      </c>
      <c r="U38" s="169">
        <v>55</v>
      </c>
      <c r="V38" s="172">
        <v>15</v>
      </c>
      <c r="W38" s="169">
        <v>3</v>
      </c>
      <c r="X38" s="178">
        <v>85</v>
      </c>
      <c r="Y38" s="172">
        <f t="shared" si="6"/>
        <v>58</v>
      </c>
      <c r="Z38" s="54">
        <f t="shared" si="7"/>
        <v>4.3026704604760317E-2</v>
      </c>
      <c r="AA38" s="54">
        <f t="shared" si="8"/>
        <v>0.64540056907140475</v>
      </c>
      <c r="AB38" s="54">
        <f t="shared" si="9"/>
        <v>5.064724495272274E-4</v>
      </c>
      <c r="AC38" s="54">
        <f t="shared" si="4"/>
        <v>7.5970867429084113E-3</v>
      </c>
      <c r="AD38" s="54"/>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row>
    <row r="39" spans="1:139" s="13" customFormat="1" ht="48.75" customHeight="1" thickBot="1">
      <c r="D39" s="1">
        <v>35</v>
      </c>
      <c r="E39" s="49" t="s">
        <v>162</v>
      </c>
      <c r="F39" s="2" t="s">
        <v>207</v>
      </c>
      <c r="G39" s="1" t="s">
        <v>51</v>
      </c>
      <c r="H39" s="30" t="s">
        <v>47</v>
      </c>
      <c r="I39" s="28">
        <v>5039</v>
      </c>
      <c r="J39" s="28">
        <v>7712.9435039999998</v>
      </c>
      <c r="K39" s="29" t="s">
        <v>358</v>
      </c>
      <c r="L39" s="29">
        <v>10</v>
      </c>
      <c r="M39" s="28">
        <v>5496</v>
      </c>
      <c r="N39" s="190">
        <v>50000</v>
      </c>
      <c r="O39" s="187">
        <v>1403374</v>
      </c>
      <c r="P39" s="179">
        <v>-4.0976235123033948</v>
      </c>
      <c r="Q39" s="179">
        <v>7.5223357771609249</v>
      </c>
      <c r="R39" s="179">
        <v>50.044204102894852</v>
      </c>
      <c r="S39" s="30" t="s">
        <v>47</v>
      </c>
      <c r="T39" s="179">
        <v>51.218300000000006</v>
      </c>
      <c r="U39" s="168">
        <v>27</v>
      </c>
      <c r="V39" s="167">
        <v>4</v>
      </c>
      <c r="W39" s="168">
        <v>3</v>
      </c>
      <c r="X39" s="167">
        <v>96</v>
      </c>
      <c r="Y39" s="168">
        <f t="shared" si="6"/>
        <v>30</v>
      </c>
      <c r="Z39" s="54">
        <f t="shared" si="7"/>
        <v>1.5673362661429897E-2</v>
      </c>
      <c r="AA39" s="54">
        <f t="shared" si="8"/>
        <v>6.2693450645719587E-2</v>
      </c>
      <c r="AB39" s="54">
        <f t="shared" si="9"/>
        <v>1.8449301317360794E-4</v>
      </c>
      <c r="AC39" s="54">
        <f t="shared" si="4"/>
        <v>7.3797205269443176E-4</v>
      </c>
      <c r="AD39" s="54"/>
    </row>
    <row r="40" spans="1:139" s="22" customFormat="1" ht="48.75" customHeight="1" thickBot="1">
      <c r="A40" s="13"/>
      <c r="B40" s="13"/>
      <c r="C40" s="13"/>
      <c r="D40" s="19">
        <v>36</v>
      </c>
      <c r="E40" s="51" t="s">
        <v>173</v>
      </c>
      <c r="F40" s="20" t="s">
        <v>199</v>
      </c>
      <c r="G40" s="19" t="s">
        <v>51</v>
      </c>
      <c r="H40" s="173" t="s">
        <v>47</v>
      </c>
      <c r="I40" s="173" t="s">
        <v>47</v>
      </c>
      <c r="J40" s="26">
        <v>16722.11736</v>
      </c>
      <c r="K40" s="27" t="s">
        <v>359</v>
      </c>
      <c r="L40" s="27">
        <v>7</v>
      </c>
      <c r="M40" s="26">
        <v>11115</v>
      </c>
      <c r="N40" s="189">
        <v>50000</v>
      </c>
      <c r="O40" s="186">
        <v>1504464</v>
      </c>
      <c r="P40" s="177">
        <v>0.47</v>
      </c>
      <c r="Q40" s="177">
        <v>28.88</v>
      </c>
      <c r="R40" s="177">
        <v>50.45</v>
      </c>
      <c r="S40" s="173" t="s">
        <v>47</v>
      </c>
      <c r="T40" s="177">
        <v>50.46</v>
      </c>
      <c r="U40" s="169">
        <v>131</v>
      </c>
      <c r="V40" s="178">
        <v>81</v>
      </c>
      <c r="W40" s="169">
        <v>2</v>
      </c>
      <c r="X40" s="178">
        <v>19</v>
      </c>
      <c r="Y40" s="169">
        <f t="shared" si="6"/>
        <v>133</v>
      </c>
      <c r="Z40" s="54">
        <f t="shared" si="7"/>
        <v>3.3980776562715594E-2</v>
      </c>
      <c r="AA40" s="54">
        <f t="shared" si="8"/>
        <v>2.752442901579963</v>
      </c>
      <c r="AB40" s="54">
        <f t="shared" si="9"/>
        <v>3.9999175629759653E-4</v>
      </c>
      <c r="AC40" s="54">
        <f t="shared" si="4"/>
        <v>3.2399332260105322E-2</v>
      </c>
      <c r="AD40" s="54"/>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row>
    <row r="41" spans="1:139" s="13" customFormat="1" ht="48.75" customHeight="1" thickBot="1">
      <c r="D41" s="1">
        <v>37</v>
      </c>
      <c r="E41" s="49" t="s">
        <v>203</v>
      </c>
      <c r="F41" s="2" t="s">
        <v>204</v>
      </c>
      <c r="G41" s="1" t="s">
        <v>51</v>
      </c>
      <c r="H41" s="10" t="s">
        <v>47</v>
      </c>
      <c r="I41" s="10" t="s">
        <v>47</v>
      </c>
      <c r="J41" s="28">
        <v>59944.723530000003</v>
      </c>
      <c r="K41" s="29" t="s">
        <v>360</v>
      </c>
      <c r="L41" s="29">
        <v>3</v>
      </c>
      <c r="M41" s="28">
        <v>51995</v>
      </c>
      <c r="N41" s="190">
        <v>50000</v>
      </c>
      <c r="O41" s="187">
        <v>1152894</v>
      </c>
      <c r="P41" s="179">
        <v>-3.81</v>
      </c>
      <c r="Q41" s="179">
        <v>6.08</v>
      </c>
      <c r="R41" s="179">
        <v>15.29</v>
      </c>
      <c r="S41" s="30" t="s">
        <v>47</v>
      </c>
      <c r="T41" s="179">
        <v>6.08</v>
      </c>
      <c r="U41" s="168">
        <v>33</v>
      </c>
      <c r="V41" s="167">
        <v>4</v>
      </c>
      <c r="W41" s="168">
        <v>3</v>
      </c>
      <c r="X41" s="167">
        <v>96</v>
      </c>
      <c r="Y41" s="168">
        <f t="shared" si="6"/>
        <v>36</v>
      </c>
      <c r="Z41" s="54">
        <f t="shared" si="7"/>
        <v>0.12181281906675304</v>
      </c>
      <c r="AA41" s="54">
        <f t="shared" si="8"/>
        <v>0.48725127626701215</v>
      </c>
      <c r="AB41" s="54">
        <f t="shared" si="9"/>
        <v>1.4338731590829213E-3</v>
      </c>
      <c r="AC41" s="54">
        <f t="shared" si="4"/>
        <v>5.7354926363316853E-3</v>
      </c>
      <c r="AD41" s="54"/>
    </row>
    <row r="42" spans="1:139" s="46" customFormat="1" ht="48.75" customHeight="1" thickBot="1">
      <c r="A42" s="13"/>
      <c r="B42" s="12"/>
      <c r="C42" s="12"/>
      <c r="D42" s="279" t="s">
        <v>56</v>
      </c>
      <c r="E42" s="279"/>
      <c r="F42" s="15" t="s">
        <v>47</v>
      </c>
      <c r="G42" s="16" t="s">
        <v>47</v>
      </c>
      <c r="H42" s="33" t="s">
        <v>47</v>
      </c>
      <c r="I42" s="32">
        <f>SUM(I32:I41)</f>
        <v>334250.00086999999</v>
      </c>
      <c r="J42" s="32">
        <f>SUM(J32:J41)</f>
        <v>492105.21510999993</v>
      </c>
      <c r="K42" s="188" t="s">
        <v>47</v>
      </c>
      <c r="L42" s="188" t="s">
        <v>47</v>
      </c>
      <c r="M42" s="32">
        <f>SUM(M32:M41)</f>
        <v>346868</v>
      </c>
      <c r="N42" s="188" t="s">
        <v>47</v>
      </c>
      <c r="O42" s="188" t="s">
        <v>49</v>
      </c>
      <c r="P42" s="180">
        <f>AVERAGE(P32:P41)</f>
        <v>-3.2655679509655386</v>
      </c>
      <c r="Q42" s="180">
        <f t="shared" ref="Q42:R42" si="10">AVERAGE(Q32:Q41)</f>
        <v>7.6886041629255715</v>
      </c>
      <c r="R42" s="180">
        <f t="shared" si="10"/>
        <v>51.960700863991669</v>
      </c>
      <c r="S42" s="180">
        <f>AVERAGE(S32:S37)</f>
        <v>66.252985881632938</v>
      </c>
      <c r="T42" s="180">
        <f t="shared" ref="T42" si="11">AVERAGE(T32:T41)</f>
        <v>116.21963000000001</v>
      </c>
      <c r="U42" s="170">
        <f>SUM(U32:U41)</f>
        <v>1160</v>
      </c>
      <c r="V42" s="181">
        <f>AA42</f>
        <v>19.814980127827649</v>
      </c>
      <c r="W42" s="170">
        <f>SUM(W32:W41)</f>
        <v>95</v>
      </c>
      <c r="X42" s="181">
        <f>100-V42</f>
        <v>80.185019872172347</v>
      </c>
      <c r="Y42" s="170">
        <f>SUM(Y32:Y41)</f>
        <v>1255</v>
      </c>
      <c r="Z42" s="56">
        <f>SUM(Z32:Z41)</f>
        <v>1.0000000000000002</v>
      </c>
      <c r="AA42" s="56">
        <f>SUM(AA32:AA41)</f>
        <v>19.814980127827649</v>
      </c>
      <c r="AB42" s="56"/>
      <c r="AC42" s="56"/>
      <c r="AD42" s="54"/>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row>
    <row r="43" spans="1:139" s="22" customFormat="1" ht="48.75" customHeight="1" thickBot="1">
      <c r="A43" s="13"/>
      <c r="B43" s="12"/>
      <c r="C43" s="12"/>
      <c r="D43" s="19">
        <v>38</v>
      </c>
      <c r="E43" s="51" t="s">
        <v>299</v>
      </c>
      <c r="F43" s="20" t="s">
        <v>57</v>
      </c>
      <c r="G43" s="18" t="s">
        <v>53</v>
      </c>
      <c r="H43" s="173" t="s">
        <v>47</v>
      </c>
      <c r="I43" s="26">
        <v>169028</v>
      </c>
      <c r="J43" s="26">
        <v>310837.01052000001</v>
      </c>
      <c r="K43" s="27" t="s">
        <v>361</v>
      </c>
      <c r="L43" s="27">
        <v>47</v>
      </c>
      <c r="M43" s="26">
        <v>51976</v>
      </c>
      <c r="N43" s="189">
        <v>500000</v>
      </c>
      <c r="O43" s="186">
        <v>5980395</v>
      </c>
      <c r="P43" s="177">
        <v>-4.0599999999999996</v>
      </c>
      <c r="Q43" s="177">
        <v>19.989999999999998</v>
      </c>
      <c r="R43" s="177">
        <v>87.8</v>
      </c>
      <c r="S43" s="177">
        <v>75.17</v>
      </c>
      <c r="T43" s="177">
        <v>497.04</v>
      </c>
      <c r="U43" s="169">
        <v>576</v>
      </c>
      <c r="V43" s="178">
        <v>57.999999999999993</v>
      </c>
      <c r="W43" s="169">
        <v>6</v>
      </c>
      <c r="X43" s="178">
        <v>42</v>
      </c>
      <c r="Y43" s="169">
        <f t="shared" ref="Y43:Y49" si="12">U43+W43</f>
        <v>582</v>
      </c>
      <c r="Z43" s="54">
        <f>J43/$J$50</f>
        <v>0.16387656914784157</v>
      </c>
      <c r="AA43" s="54">
        <f>V43*Z43</f>
        <v>9.5048410105748093</v>
      </c>
      <c r="AB43" s="54">
        <f t="shared" si="9"/>
        <v>7.4351972949069948E-3</v>
      </c>
      <c r="AC43" s="54">
        <f t="shared" si="4"/>
        <v>0.43124144310460566</v>
      </c>
      <c r="AD43" s="54"/>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row>
    <row r="44" spans="1:139" s="13" customFormat="1" ht="48.75" customHeight="1" thickBot="1">
      <c r="B44" s="12"/>
      <c r="C44" s="12"/>
      <c r="D44" s="1">
        <v>39</v>
      </c>
      <c r="E44" s="49" t="s">
        <v>58</v>
      </c>
      <c r="F44" s="2" t="s">
        <v>59</v>
      </c>
      <c r="G44" s="3" t="s">
        <v>53</v>
      </c>
      <c r="H44" s="30" t="s">
        <v>47</v>
      </c>
      <c r="I44" s="28">
        <v>483009.909331</v>
      </c>
      <c r="J44" s="28">
        <v>305431.67329300003</v>
      </c>
      <c r="K44" s="29" t="s">
        <v>362</v>
      </c>
      <c r="L44" s="29">
        <v>33</v>
      </c>
      <c r="M44" s="28">
        <v>141966</v>
      </c>
      <c r="N44" s="190">
        <v>1500000</v>
      </c>
      <c r="O44" s="187">
        <v>2151443</v>
      </c>
      <c r="P44" s="179">
        <v>-6.39</v>
      </c>
      <c r="Q44" s="179">
        <v>12.98</v>
      </c>
      <c r="R44" s="179">
        <v>55.68</v>
      </c>
      <c r="S44" s="179">
        <v>40.15</v>
      </c>
      <c r="T44" s="179">
        <v>115.17</v>
      </c>
      <c r="U44" s="168">
        <v>1594</v>
      </c>
      <c r="V44" s="167">
        <v>26</v>
      </c>
      <c r="W44" s="168">
        <v>5</v>
      </c>
      <c r="X44" s="167">
        <v>74</v>
      </c>
      <c r="Y44" s="168">
        <f t="shared" si="12"/>
        <v>1599</v>
      </c>
      <c r="Z44" s="54">
        <f t="shared" ref="Z44:Z49" si="13">J44/$J$50</f>
        <v>0.16102681802468544</v>
      </c>
      <c r="AA44" s="54">
        <f t="shared" ref="AA44:AA49" si="14">V44*Z44</f>
        <v>4.1866972686418213</v>
      </c>
      <c r="AB44" s="54">
        <f t="shared" si="9"/>
        <v>7.3059020457311745E-3</v>
      </c>
      <c r="AC44" s="54">
        <f t="shared" si="4"/>
        <v>0.18995345318901052</v>
      </c>
      <c r="AD44" s="54"/>
    </row>
    <row r="45" spans="1:139" s="22" customFormat="1" ht="48.75" customHeight="1" thickBot="1">
      <c r="A45" s="13"/>
      <c r="B45" s="12"/>
      <c r="C45" s="12"/>
      <c r="D45" s="19">
        <v>40</v>
      </c>
      <c r="E45" s="51" t="s">
        <v>60</v>
      </c>
      <c r="F45" s="20" t="s">
        <v>61</v>
      </c>
      <c r="G45" s="18" t="s">
        <v>53</v>
      </c>
      <c r="H45" s="173" t="s">
        <v>47</v>
      </c>
      <c r="I45" s="26">
        <v>143972</v>
      </c>
      <c r="J45" s="26">
        <v>304613.79395999998</v>
      </c>
      <c r="K45" s="27" t="s">
        <v>363</v>
      </c>
      <c r="L45" s="27">
        <v>33</v>
      </c>
      <c r="M45" s="26">
        <v>98470</v>
      </c>
      <c r="N45" s="189">
        <v>500000</v>
      </c>
      <c r="O45" s="186">
        <v>3093468</v>
      </c>
      <c r="P45" s="177">
        <v>-3.74</v>
      </c>
      <c r="Q45" s="177">
        <v>19.52</v>
      </c>
      <c r="R45" s="177">
        <v>88.91</v>
      </c>
      <c r="S45" s="177">
        <v>76.510000000000005</v>
      </c>
      <c r="T45" s="177">
        <v>209.04</v>
      </c>
      <c r="U45" s="169">
        <v>1304</v>
      </c>
      <c r="V45" s="178">
        <v>87</v>
      </c>
      <c r="W45" s="169">
        <v>8</v>
      </c>
      <c r="X45" s="178">
        <v>13</v>
      </c>
      <c r="Y45" s="169">
        <f t="shared" si="12"/>
        <v>1312</v>
      </c>
      <c r="Z45" s="54">
        <f t="shared" si="13"/>
        <v>0.16059562336467778</v>
      </c>
      <c r="AA45" s="54">
        <f t="shared" si="14"/>
        <v>13.971819232726967</v>
      </c>
      <c r="AB45" s="54">
        <f t="shared" si="9"/>
        <v>7.2863384352263982E-3</v>
      </c>
      <c r="AC45" s="54">
        <f t="shared" si="4"/>
        <v>0.63391144386469667</v>
      </c>
      <c r="AD45" s="54"/>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row>
    <row r="46" spans="1:139" s="13" customFormat="1" ht="48.75" customHeight="1" thickBot="1">
      <c r="B46" s="12"/>
      <c r="C46" s="12"/>
      <c r="D46" s="1">
        <v>41</v>
      </c>
      <c r="E46" s="49" t="s">
        <v>62</v>
      </c>
      <c r="F46" s="2" t="s">
        <v>42</v>
      </c>
      <c r="G46" s="3" t="s">
        <v>53</v>
      </c>
      <c r="H46" s="30" t="s">
        <v>47</v>
      </c>
      <c r="I46" s="28">
        <v>124800.25471199999</v>
      </c>
      <c r="J46" s="28">
        <v>246963.38316</v>
      </c>
      <c r="K46" s="29" t="s">
        <v>364</v>
      </c>
      <c r="L46" s="29">
        <v>31</v>
      </c>
      <c r="M46" s="28">
        <v>96128</v>
      </c>
      <c r="N46" s="190">
        <v>500000</v>
      </c>
      <c r="O46" s="187">
        <v>2569109</v>
      </c>
      <c r="P46" s="179">
        <v>-6.1</v>
      </c>
      <c r="Q46" s="179">
        <v>12.83</v>
      </c>
      <c r="R46" s="179">
        <v>98.89</v>
      </c>
      <c r="S46" s="179">
        <v>93.67</v>
      </c>
      <c r="T46" s="179">
        <v>156.91</v>
      </c>
      <c r="U46" s="168">
        <v>182</v>
      </c>
      <c r="V46" s="167">
        <v>8</v>
      </c>
      <c r="W46" s="168">
        <v>6</v>
      </c>
      <c r="X46" s="167">
        <v>92</v>
      </c>
      <c r="Y46" s="168">
        <f t="shared" si="12"/>
        <v>188</v>
      </c>
      <c r="Z46" s="54">
        <f t="shared" si="13"/>
        <v>0.13020171526453603</v>
      </c>
      <c r="AA46" s="54">
        <f t="shared" si="14"/>
        <v>1.0416137221162882</v>
      </c>
      <c r="AB46" s="54">
        <f t="shared" si="9"/>
        <v>5.9073450595232922E-3</v>
      </c>
      <c r="AC46" s="54">
        <f t="shared" si="4"/>
        <v>4.7258760476186337E-2</v>
      </c>
      <c r="AD46" s="54"/>
    </row>
    <row r="47" spans="1:139" s="22" customFormat="1" ht="48.75" customHeight="1" thickBot="1">
      <c r="A47" s="13"/>
      <c r="B47" s="12"/>
      <c r="C47" s="12"/>
      <c r="D47" s="19">
        <v>42</v>
      </c>
      <c r="E47" s="51" t="s">
        <v>63</v>
      </c>
      <c r="F47" s="20" t="s">
        <v>64</v>
      </c>
      <c r="G47" s="18" t="s">
        <v>53</v>
      </c>
      <c r="H47" s="173" t="s">
        <v>47</v>
      </c>
      <c r="I47" s="26">
        <v>54301.363869000001</v>
      </c>
      <c r="J47" s="26">
        <v>128268.93999100001</v>
      </c>
      <c r="K47" s="27" t="s">
        <v>365</v>
      </c>
      <c r="L47" s="27">
        <v>31</v>
      </c>
      <c r="M47" s="26">
        <v>46443</v>
      </c>
      <c r="N47" s="189">
        <v>500000</v>
      </c>
      <c r="O47" s="186">
        <v>2761857</v>
      </c>
      <c r="P47" s="177">
        <v>-6.9</v>
      </c>
      <c r="Q47" s="177">
        <v>13.33</v>
      </c>
      <c r="R47" s="177">
        <v>87</v>
      </c>
      <c r="S47" s="177">
        <v>86.75</v>
      </c>
      <c r="T47" s="177">
        <v>173.99</v>
      </c>
      <c r="U47" s="169">
        <v>194</v>
      </c>
      <c r="V47" s="178">
        <v>33</v>
      </c>
      <c r="W47" s="169">
        <v>5</v>
      </c>
      <c r="X47" s="178">
        <v>67</v>
      </c>
      <c r="Y47" s="169">
        <f t="shared" si="12"/>
        <v>199</v>
      </c>
      <c r="Z47" s="54">
        <f t="shared" si="13"/>
        <v>6.762474577525561E-2</v>
      </c>
      <c r="AA47" s="54">
        <f t="shared" si="14"/>
        <v>2.2316166105834352</v>
      </c>
      <c r="AB47" s="54">
        <f t="shared" si="9"/>
        <v>3.0681831421754302E-3</v>
      </c>
      <c r="AC47" s="54">
        <f t="shared" si="4"/>
        <v>0.10125004369178919</v>
      </c>
      <c r="AD47" s="54"/>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row>
    <row r="48" spans="1:139" s="46" customFormat="1" ht="48.75" customHeight="1" thickBot="1">
      <c r="A48" s="13"/>
      <c r="B48" s="12"/>
      <c r="C48" s="12"/>
      <c r="D48" s="1">
        <v>43</v>
      </c>
      <c r="E48" s="49" t="s">
        <v>160</v>
      </c>
      <c r="F48" s="2" t="s">
        <v>201</v>
      </c>
      <c r="G48" s="3" t="s">
        <v>53</v>
      </c>
      <c r="H48" s="30" t="s">
        <v>47</v>
      </c>
      <c r="I48" s="30" t="s">
        <v>47</v>
      </c>
      <c r="J48" s="28">
        <v>398098.5</v>
      </c>
      <c r="K48" s="29" t="s">
        <v>357</v>
      </c>
      <c r="L48" s="29">
        <v>11</v>
      </c>
      <c r="M48" s="28">
        <v>300000</v>
      </c>
      <c r="N48" s="30" t="s">
        <v>47</v>
      </c>
      <c r="O48" s="187">
        <v>1326995</v>
      </c>
      <c r="P48" s="179">
        <v>-7.07</v>
      </c>
      <c r="Q48" s="179">
        <v>-0.14000000000000001</v>
      </c>
      <c r="R48" s="179">
        <v>30.38</v>
      </c>
      <c r="S48" s="30" t="s">
        <v>47</v>
      </c>
      <c r="T48" s="179">
        <v>32.700000000000003</v>
      </c>
      <c r="U48" s="168">
        <v>0</v>
      </c>
      <c r="V48" s="167">
        <v>0</v>
      </c>
      <c r="W48" s="168">
        <v>10</v>
      </c>
      <c r="X48" s="167">
        <v>100</v>
      </c>
      <c r="Y48" s="168">
        <f t="shared" si="12"/>
        <v>10</v>
      </c>
      <c r="Z48" s="54">
        <f t="shared" si="13"/>
        <v>0.20988175202741621</v>
      </c>
      <c r="AA48" s="54">
        <f t="shared" si="14"/>
        <v>0</v>
      </c>
      <c r="AB48" s="54">
        <f t="shared" si="9"/>
        <v>9.5224853866495481E-3</v>
      </c>
      <c r="AC48" s="54">
        <f t="shared" si="4"/>
        <v>0</v>
      </c>
      <c r="AD48" s="54"/>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row>
    <row r="49" spans="1:56" s="22" customFormat="1" ht="48.75" customHeight="1" thickBot="1">
      <c r="A49" s="13"/>
      <c r="B49" s="12"/>
      <c r="C49" s="12"/>
      <c r="D49" s="19">
        <v>44</v>
      </c>
      <c r="E49" s="51" t="s">
        <v>188</v>
      </c>
      <c r="F49" s="20" t="s">
        <v>189</v>
      </c>
      <c r="G49" s="18" t="s">
        <v>53</v>
      </c>
      <c r="H49" s="173" t="s">
        <v>47</v>
      </c>
      <c r="I49" s="173" t="s">
        <v>47</v>
      </c>
      <c r="J49" s="26">
        <v>202561.888698</v>
      </c>
      <c r="K49" s="27" t="s">
        <v>366</v>
      </c>
      <c r="L49" s="27">
        <v>3</v>
      </c>
      <c r="M49" s="26">
        <v>185690</v>
      </c>
      <c r="N49" s="189">
        <v>500000</v>
      </c>
      <c r="O49" s="186">
        <v>1090861</v>
      </c>
      <c r="P49" s="177">
        <v>-7.05</v>
      </c>
      <c r="Q49" s="177">
        <v>12</v>
      </c>
      <c r="R49" s="173" t="s">
        <v>47</v>
      </c>
      <c r="S49" s="173" t="s">
        <v>47</v>
      </c>
      <c r="T49" s="177">
        <v>9.0500000000000007</v>
      </c>
      <c r="U49" s="169">
        <v>1115</v>
      </c>
      <c r="V49" s="178">
        <v>89</v>
      </c>
      <c r="W49" s="169">
        <v>6</v>
      </c>
      <c r="X49" s="178">
        <v>11</v>
      </c>
      <c r="Y49" s="169">
        <f t="shared" si="12"/>
        <v>1121</v>
      </c>
      <c r="Z49" s="54">
        <f t="shared" si="13"/>
        <v>0.10679277639558732</v>
      </c>
      <c r="AA49" s="54">
        <f t="shared" si="14"/>
        <v>9.5045570992072719</v>
      </c>
      <c r="AB49" s="54">
        <f t="shared" si="9"/>
        <v>4.8452647398039362E-3</v>
      </c>
      <c r="AC49" s="54">
        <f t="shared" si="4"/>
        <v>0.43122856184255032</v>
      </c>
      <c r="AD49" s="54"/>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row>
    <row r="50" spans="1:56" ht="74.25" customHeight="1" thickBot="1">
      <c r="D50" s="276" t="s">
        <v>67</v>
      </c>
      <c r="E50" s="276"/>
      <c r="F50" s="15" t="s">
        <v>47</v>
      </c>
      <c r="G50" s="16" t="s">
        <v>47</v>
      </c>
      <c r="H50" s="33"/>
      <c r="I50" s="32">
        <f>SUM(I43:I49)</f>
        <v>975111.52791199996</v>
      </c>
      <c r="J50" s="32">
        <f>SUM(J43:J49)</f>
        <v>1896775.1896220001</v>
      </c>
      <c r="K50" s="188" t="s">
        <v>47</v>
      </c>
      <c r="L50" s="188" t="s">
        <v>47</v>
      </c>
      <c r="M50" s="32">
        <f>SUM(M43:M49)</f>
        <v>920673</v>
      </c>
      <c r="N50" s="188" t="s">
        <v>47</v>
      </c>
      <c r="O50" s="188" t="s">
        <v>47</v>
      </c>
      <c r="P50" s="180">
        <f>AVERAGE(P43:P49)</f>
        <v>-5.9014285714285704</v>
      </c>
      <c r="Q50" s="180">
        <f t="shared" ref="Q50:T50" si="15">AVERAGE(Q43:Q49)</f>
        <v>12.929999999999998</v>
      </c>
      <c r="R50" s="180">
        <f>AVERAGE(R43:R48)</f>
        <v>74.776666666666657</v>
      </c>
      <c r="S50" s="180">
        <f>AVERAGE(S43:S47)</f>
        <v>74.45</v>
      </c>
      <c r="T50" s="180">
        <f t="shared" si="15"/>
        <v>170.55714285714288</v>
      </c>
      <c r="U50" s="170">
        <f>SUM(U43:U49)</f>
        <v>4965</v>
      </c>
      <c r="V50" s="181">
        <f>AA50</f>
        <v>40.441144943850588</v>
      </c>
      <c r="W50" s="170">
        <f>SUM(W43:W49)</f>
        <v>46</v>
      </c>
      <c r="X50" s="181">
        <f>100-V50</f>
        <v>59.558855056149412</v>
      </c>
      <c r="Y50" s="181">
        <f>SUM(Y43:Y49)</f>
        <v>5011</v>
      </c>
      <c r="Z50" s="54">
        <f>SUM(Z43:Z49)</f>
        <v>1</v>
      </c>
      <c r="AA50" s="56">
        <f>SUM(AA43:AA49)</f>
        <v>40.441144943850588</v>
      </c>
    </row>
    <row r="51" spans="1:56" s="22" customFormat="1" ht="48.75" customHeight="1" thickBot="1">
      <c r="A51" s="13"/>
      <c r="B51" s="12"/>
      <c r="C51" s="12"/>
      <c r="D51" s="19">
        <v>45</v>
      </c>
      <c r="E51" s="51" t="s">
        <v>68</v>
      </c>
      <c r="F51" s="20" t="s">
        <v>19</v>
      </c>
      <c r="G51" s="18" t="s">
        <v>69</v>
      </c>
      <c r="H51" s="173" t="s">
        <v>49</v>
      </c>
      <c r="I51" s="26">
        <v>51144.404667000003</v>
      </c>
      <c r="J51" s="26">
        <v>104476.76674200001</v>
      </c>
      <c r="K51" s="27" t="s">
        <v>367</v>
      </c>
      <c r="L51" s="27">
        <v>34</v>
      </c>
      <c r="M51" s="26">
        <v>36899</v>
      </c>
      <c r="N51" s="189">
        <v>500000</v>
      </c>
      <c r="O51" s="186">
        <v>2831426</v>
      </c>
      <c r="P51" s="177">
        <v>-4.57</v>
      </c>
      <c r="Q51" s="177">
        <v>10.78</v>
      </c>
      <c r="R51" s="177">
        <v>101.9</v>
      </c>
      <c r="S51" s="177">
        <v>105.95</v>
      </c>
      <c r="T51" s="177">
        <v>182.61</v>
      </c>
      <c r="U51" s="169">
        <v>45</v>
      </c>
      <c r="V51" s="178">
        <v>14</v>
      </c>
      <c r="W51" s="169">
        <v>4</v>
      </c>
      <c r="X51" s="178">
        <v>86</v>
      </c>
      <c r="Y51" s="169">
        <f>U51+W51</f>
        <v>49</v>
      </c>
      <c r="Z51" s="54">
        <v>1</v>
      </c>
      <c r="AA51" s="54"/>
      <c r="AB51" s="54">
        <f>J51/$J$118</f>
        <v>2.4990761948238656E-3</v>
      </c>
      <c r="AC51" s="54">
        <f t="shared" si="4"/>
        <v>3.498706672753412E-2</v>
      </c>
      <c r="AD51" s="54"/>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row>
    <row r="52" spans="1:56" ht="48.75" customHeight="1" thickBot="1">
      <c r="D52" s="280" t="s">
        <v>70</v>
      </c>
      <c r="E52" s="280"/>
      <c r="F52" s="15" t="s">
        <v>47</v>
      </c>
      <c r="G52" s="16" t="s">
        <v>47</v>
      </c>
      <c r="H52" s="33"/>
      <c r="I52" s="32">
        <v>51144</v>
      </c>
      <c r="J52" s="32">
        <v>104476.76674200001</v>
      </c>
      <c r="K52" s="188" t="s">
        <v>47</v>
      </c>
      <c r="L52" s="188" t="s">
        <v>47</v>
      </c>
      <c r="M52" s="32">
        <v>36899</v>
      </c>
      <c r="N52" s="188" t="s">
        <v>47</v>
      </c>
      <c r="O52" s="188" t="s">
        <v>49</v>
      </c>
      <c r="P52" s="182">
        <v>-4.57</v>
      </c>
      <c r="Q52" s="182">
        <v>10.78</v>
      </c>
      <c r="R52" s="182">
        <v>101.9</v>
      </c>
      <c r="S52" s="182">
        <v>105.95</v>
      </c>
      <c r="T52" s="180">
        <v>182.61</v>
      </c>
      <c r="U52" s="170">
        <v>45</v>
      </c>
      <c r="V52" s="170">
        <v>14</v>
      </c>
      <c r="W52" s="170">
        <v>4</v>
      </c>
      <c r="X52" s="170">
        <v>86</v>
      </c>
      <c r="Y52" s="170">
        <v>49</v>
      </c>
      <c r="Z52" s="54">
        <v>1</v>
      </c>
    </row>
    <row r="53" spans="1:56" s="22" customFormat="1" ht="48.75" customHeight="1" thickBot="1">
      <c r="A53" s="13"/>
      <c r="B53" s="12"/>
      <c r="C53" s="12"/>
      <c r="D53" s="19">
        <v>46</v>
      </c>
      <c r="E53" s="51" t="s">
        <v>71</v>
      </c>
      <c r="F53" s="20" t="s">
        <v>72</v>
      </c>
      <c r="G53" s="18" t="s">
        <v>73</v>
      </c>
      <c r="H53" s="173" t="s">
        <v>47</v>
      </c>
      <c r="I53" s="26">
        <v>39559.714124999999</v>
      </c>
      <c r="J53" s="26">
        <v>127313.641046</v>
      </c>
      <c r="K53" s="27" t="s">
        <v>368</v>
      </c>
      <c r="L53" s="27">
        <v>70</v>
      </c>
      <c r="M53" s="26">
        <v>9379</v>
      </c>
      <c r="N53" s="189">
        <v>50000</v>
      </c>
      <c r="O53" s="186">
        <v>13574330</v>
      </c>
      <c r="P53" s="177">
        <v>-6.53</v>
      </c>
      <c r="Q53" s="177">
        <v>16.36</v>
      </c>
      <c r="R53" s="177">
        <v>156.56</v>
      </c>
      <c r="S53" s="177">
        <v>144.97999999999999</v>
      </c>
      <c r="T53" s="177">
        <v>1256.27</v>
      </c>
      <c r="U53" s="169">
        <v>121</v>
      </c>
      <c r="V53" s="178">
        <v>87</v>
      </c>
      <c r="W53" s="169">
        <v>3</v>
      </c>
      <c r="X53" s="178">
        <v>13</v>
      </c>
      <c r="Y53" s="169">
        <f t="shared" ref="Y53:Y111" si="16">U53+W53</f>
        <v>124</v>
      </c>
      <c r="Z53" s="54">
        <f>J53/$J$112</f>
        <v>1.5744111337601605E-2</v>
      </c>
      <c r="AA53" s="54">
        <f>V53*Z53</f>
        <v>1.3697376863713395</v>
      </c>
      <c r="AB53" s="54">
        <f t="shared" ref="AB53:AB116" si="17">J53/$J$118</f>
        <v>3.0453324651604596E-3</v>
      </c>
      <c r="AC53" s="54">
        <f t="shared" si="4"/>
        <v>0.26494392446895998</v>
      </c>
      <c r="AD53" s="54"/>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row>
    <row r="54" spans="1:56" s="13" customFormat="1" ht="48.75" customHeight="1" thickBot="1">
      <c r="B54" s="12"/>
      <c r="C54" s="12"/>
      <c r="D54" s="1">
        <v>47</v>
      </c>
      <c r="E54" s="49" t="s">
        <v>74</v>
      </c>
      <c r="F54" s="2" t="s">
        <v>75</v>
      </c>
      <c r="G54" s="3" t="s">
        <v>73</v>
      </c>
      <c r="H54" s="10" t="s">
        <v>47</v>
      </c>
      <c r="I54" s="28">
        <v>26795.828597</v>
      </c>
      <c r="J54" s="28">
        <v>108154.34394200001</v>
      </c>
      <c r="K54" s="29" t="s">
        <v>368</v>
      </c>
      <c r="L54" s="29">
        <v>70</v>
      </c>
      <c r="M54" s="28">
        <v>14159</v>
      </c>
      <c r="N54" s="190">
        <v>50000</v>
      </c>
      <c r="O54" s="187">
        <v>7638558</v>
      </c>
      <c r="P54" s="179">
        <v>-5.05</v>
      </c>
      <c r="Q54" s="179">
        <v>17.75</v>
      </c>
      <c r="R54" s="179">
        <v>159.47</v>
      </c>
      <c r="S54" s="179">
        <v>140.08000000000001</v>
      </c>
      <c r="T54" s="179">
        <v>664.27</v>
      </c>
      <c r="U54" s="168">
        <v>190</v>
      </c>
      <c r="V54" s="167">
        <v>51</v>
      </c>
      <c r="W54" s="168">
        <v>6</v>
      </c>
      <c r="X54" s="167">
        <v>49</v>
      </c>
      <c r="Y54" s="168">
        <f t="shared" si="16"/>
        <v>196</v>
      </c>
      <c r="Z54" s="54">
        <f t="shared" ref="Z54:Z111" si="18">J54/$J$112</f>
        <v>1.3374796437192972E-2</v>
      </c>
      <c r="AA54" s="54">
        <f t="shared" ref="AA54:AA116" si="19">V54*Z54</f>
        <v>0.68211461829684161</v>
      </c>
      <c r="AB54" s="54">
        <f t="shared" si="17"/>
        <v>2.5870435575375546E-3</v>
      </c>
      <c r="AC54" s="54">
        <f t="shared" si="4"/>
        <v>0.13193922143441528</v>
      </c>
      <c r="AD54" s="54"/>
    </row>
    <row r="55" spans="1:56" s="22" customFormat="1" ht="48.75" customHeight="1" thickBot="1">
      <c r="A55" s="13"/>
      <c r="B55" s="12"/>
      <c r="C55" s="12"/>
      <c r="D55" s="19">
        <v>48</v>
      </c>
      <c r="E55" s="51" t="s">
        <v>76</v>
      </c>
      <c r="F55" s="20" t="s">
        <v>59</v>
      </c>
      <c r="G55" s="18" t="s">
        <v>73</v>
      </c>
      <c r="H55" s="173" t="s">
        <v>47</v>
      </c>
      <c r="I55" s="26">
        <v>54960.788135000003</v>
      </c>
      <c r="J55" s="26">
        <v>120080.256953</v>
      </c>
      <c r="K55" s="27" t="s">
        <v>369</v>
      </c>
      <c r="L55" s="27">
        <v>70</v>
      </c>
      <c r="M55" s="26">
        <v>15578</v>
      </c>
      <c r="N55" s="189">
        <v>50000</v>
      </c>
      <c r="O55" s="186">
        <v>7708324</v>
      </c>
      <c r="P55" s="177">
        <v>-4.08</v>
      </c>
      <c r="Q55" s="177">
        <v>20.69</v>
      </c>
      <c r="R55" s="177">
        <v>97.45</v>
      </c>
      <c r="S55" s="177">
        <v>86.34</v>
      </c>
      <c r="T55" s="177">
        <v>672.18</v>
      </c>
      <c r="U55" s="169">
        <v>78</v>
      </c>
      <c r="V55" s="178">
        <v>12</v>
      </c>
      <c r="W55" s="169">
        <v>1</v>
      </c>
      <c r="X55" s="178">
        <v>88</v>
      </c>
      <c r="Y55" s="169">
        <f t="shared" si="16"/>
        <v>79</v>
      </c>
      <c r="Z55" s="54">
        <f t="shared" si="18"/>
        <v>1.484960228443046E-2</v>
      </c>
      <c r="AA55" s="54">
        <f t="shared" si="19"/>
        <v>0.17819522741316551</v>
      </c>
      <c r="AB55" s="54">
        <f t="shared" si="17"/>
        <v>2.8723104760758089E-3</v>
      </c>
      <c r="AC55" s="54">
        <f t="shared" si="4"/>
        <v>3.4467725712909708E-2</v>
      </c>
      <c r="AD55" s="54"/>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row>
    <row r="56" spans="1:56" s="13" customFormat="1" ht="48.75" customHeight="1" thickBot="1">
      <c r="B56" s="12"/>
      <c r="C56" s="12"/>
      <c r="D56" s="1">
        <v>49</v>
      </c>
      <c r="E56" s="49" t="s">
        <v>77</v>
      </c>
      <c r="F56" s="2" t="s">
        <v>78</v>
      </c>
      <c r="G56" s="3" t="s">
        <v>73</v>
      </c>
      <c r="H56" s="10" t="s">
        <v>47</v>
      </c>
      <c r="I56" s="28">
        <v>24130.785026000001</v>
      </c>
      <c r="J56" s="28">
        <v>53048.905089</v>
      </c>
      <c r="K56" s="29" t="s">
        <v>370</v>
      </c>
      <c r="L56" s="29">
        <v>69</v>
      </c>
      <c r="M56" s="28">
        <v>7436</v>
      </c>
      <c r="N56" s="190">
        <v>50000</v>
      </c>
      <c r="O56" s="187">
        <v>7134064</v>
      </c>
      <c r="P56" s="179">
        <v>-3.6</v>
      </c>
      <c r="Q56" s="179">
        <v>21.63</v>
      </c>
      <c r="R56" s="179">
        <v>122.78</v>
      </c>
      <c r="S56" s="179">
        <v>124.1</v>
      </c>
      <c r="T56" s="179">
        <v>610.11</v>
      </c>
      <c r="U56" s="168">
        <v>86</v>
      </c>
      <c r="V56" s="167">
        <v>20</v>
      </c>
      <c r="W56" s="168">
        <v>3</v>
      </c>
      <c r="X56" s="167">
        <v>80</v>
      </c>
      <c r="Y56" s="168">
        <f t="shared" si="16"/>
        <v>89</v>
      </c>
      <c r="Z56" s="54">
        <f t="shared" si="18"/>
        <v>6.5602386452627282E-3</v>
      </c>
      <c r="AA56" s="54">
        <f t="shared" si="19"/>
        <v>0.13120477290525456</v>
      </c>
      <c r="AB56" s="54">
        <f t="shared" si="17"/>
        <v>1.2689257143339184E-3</v>
      </c>
      <c r="AC56" s="54">
        <f t="shared" si="4"/>
        <v>2.5378514286678366E-2</v>
      </c>
      <c r="AD56" s="54"/>
    </row>
    <row r="57" spans="1:56" s="22" customFormat="1" ht="48.75" customHeight="1" thickBot="1">
      <c r="A57" s="13"/>
      <c r="B57" s="12"/>
      <c r="C57" s="12"/>
      <c r="D57" s="19">
        <v>50</v>
      </c>
      <c r="E57" s="51" t="s">
        <v>79</v>
      </c>
      <c r="F57" s="20" t="s">
        <v>80</v>
      </c>
      <c r="G57" s="18" t="s">
        <v>73</v>
      </c>
      <c r="H57" s="173" t="s">
        <v>47</v>
      </c>
      <c r="I57" s="26">
        <v>74509.352022999999</v>
      </c>
      <c r="J57" s="26">
        <v>236556.73136400001</v>
      </c>
      <c r="K57" s="27" t="s">
        <v>371</v>
      </c>
      <c r="L57" s="27">
        <v>68</v>
      </c>
      <c r="M57" s="26">
        <v>13010</v>
      </c>
      <c r="N57" s="189">
        <v>50000</v>
      </c>
      <c r="O57" s="186">
        <v>18182685</v>
      </c>
      <c r="P57" s="177">
        <v>-5.34</v>
      </c>
      <c r="Q57" s="177">
        <v>17.71</v>
      </c>
      <c r="R57" s="177">
        <v>124.19</v>
      </c>
      <c r="S57" s="177">
        <v>128.61000000000001</v>
      </c>
      <c r="T57" s="177">
        <v>1705.4</v>
      </c>
      <c r="U57" s="169">
        <v>265</v>
      </c>
      <c r="V57" s="178">
        <v>47</v>
      </c>
      <c r="W57" s="169">
        <v>7</v>
      </c>
      <c r="X57" s="178">
        <v>53</v>
      </c>
      <c r="Y57" s="169">
        <f t="shared" si="16"/>
        <v>272</v>
      </c>
      <c r="Z57" s="54">
        <f t="shared" si="18"/>
        <v>2.9253546482959091E-2</v>
      </c>
      <c r="AA57" s="54">
        <f t="shared" si="19"/>
        <v>1.3749166846990772</v>
      </c>
      <c r="AB57" s="54">
        <f t="shared" si="17"/>
        <v>5.6584187519603136E-3</v>
      </c>
      <c r="AC57" s="54">
        <f t="shared" si="4"/>
        <v>0.26594568134213475</v>
      </c>
      <c r="AD57" s="54"/>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row>
    <row r="58" spans="1:56" s="13" customFormat="1" ht="48.75" customHeight="1" thickBot="1">
      <c r="B58" s="12"/>
      <c r="C58" s="12"/>
      <c r="D58" s="1">
        <v>51</v>
      </c>
      <c r="E58" s="49" t="s">
        <v>81</v>
      </c>
      <c r="F58" s="2" t="s">
        <v>57</v>
      </c>
      <c r="G58" s="3" t="s">
        <v>73</v>
      </c>
      <c r="H58" s="10" t="s">
        <v>47</v>
      </c>
      <c r="I58" s="28">
        <v>62544</v>
      </c>
      <c r="J58" s="28">
        <v>116362.721286</v>
      </c>
      <c r="K58" s="29" t="s">
        <v>372</v>
      </c>
      <c r="L58" s="29">
        <v>68</v>
      </c>
      <c r="M58" s="28">
        <v>9639</v>
      </c>
      <c r="N58" s="190">
        <v>50000</v>
      </c>
      <c r="O58" s="187">
        <v>12072074</v>
      </c>
      <c r="P58" s="179">
        <v>-3.74</v>
      </c>
      <c r="Q58" s="179">
        <v>20.28</v>
      </c>
      <c r="R58" s="179">
        <v>89.38</v>
      </c>
      <c r="S58" s="179">
        <v>75.86</v>
      </c>
      <c r="T58" s="179">
        <v>1107.21</v>
      </c>
      <c r="U58" s="168">
        <v>216</v>
      </c>
      <c r="V58" s="167">
        <v>87</v>
      </c>
      <c r="W58" s="168">
        <v>2</v>
      </c>
      <c r="X58" s="167">
        <v>13</v>
      </c>
      <c r="Y58" s="168">
        <f t="shared" si="16"/>
        <v>218</v>
      </c>
      <c r="Z58" s="54">
        <f t="shared" si="18"/>
        <v>1.438987703455244E-2</v>
      </c>
      <c r="AA58" s="54">
        <f t="shared" si="19"/>
        <v>1.2519193020060622</v>
      </c>
      <c r="AB58" s="54">
        <f t="shared" si="17"/>
        <v>2.783387309916288E-3</v>
      </c>
      <c r="AC58" s="54">
        <f t="shared" si="4"/>
        <v>0.24215469596271705</v>
      </c>
      <c r="AD58" s="54"/>
    </row>
    <row r="59" spans="1:56" s="22" customFormat="1" ht="48.75" customHeight="1" thickBot="1">
      <c r="A59" s="13"/>
      <c r="B59" s="12"/>
      <c r="C59" s="12"/>
      <c r="D59" s="19">
        <v>52</v>
      </c>
      <c r="E59" s="51" t="s">
        <v>82</v>
      </c>
      <c r="F59" s="20" t="s">
        <v>180</v>
      </c>
      <c r="G59" s="18" t="s">
        <v>73</v>
      </c>
      <c r="H59" s="173" t="s">
        <v>47</v>
      </c>
      <c r="I59" s="26">
        <v>9934.2259460000005</v>
      </c>
      <c r="J59" s="26">
        <v>12633.668098</v>
      </c>
      <c r="K59" s="27" t="s">
        <v>373</v>
      </c>
      <c r="L59" s="27">
        <v>64</v>
      </c>
      <c r="M59" s="26">
        <v>4200</v>
      </c>
      <c r="N59" s="189">
        <v>50000</v>
      </c>
      <c r="O59" s="186">
        <v>3008016</v>
      </c>
      <c r="P59" s="177">
        <v>-6.96</v>
      </c>
      <c r="Q59" s="177">
        <v>6.51</v>
      </c>
      <c r="R59" s="177">
        <v>56.21</v>
      </c>
      <c r="S59" s="177">
        <v>50.24</v>
      </c>
      <c r="T59" s="177">
        <v>200.09</v>
      </c>
      <c r="U59" s="169">
        <v>7</v>
      </c>
      <c r="V59" s="178">
        <v>2</v>
      </c>
      <c r="W59" s="169">
        <v>4</v>
      </c>
      <c r="X59" s="178">
        <v>98</v>
      </c>
      <c r="Y59" s="169">
        <f t="shared" si="16"/>
        <v>11</v>
      </c>
      <c r="Z59" s="54">
        <f t="shared" si="18"/>
        <v>1.5623296569245893E-3</v>
      </c>
      <c r="AA59" s="54">
        <f t="shared" si="19"/>
        <v>3.1246593138491785E-3</v>
      </c>
      <c r="AB59" s="54">
        <f t="shared" si="17"/>
        <v>3.0219636558034157E-4</v>
      </c>
      <c r="AC59" s="54">
        <f t="shared" si="4"/>
        <v>6.0439273116068314E-4</v>
      </c>
      <c r="AD59" s="54"/>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row>
    <row r="60" spans="1:56" s="46" customFormat="1" ht="48.75" customHeight="1" thickBot="1">
      <c r="A60" s="13"/>
      <c r="B60" s="12"/>
      <c r="C60" s="12"/>
      <c r="D60" s="1">
        <v>53</v>
      </c>
      <c r="E60" s="49" t="s">
        <v>83</v>
      </c>
      <c r="F60" s="2" t="s">
        <v>42</v>
      </c>
      <c r="G60" s="3" t="s">
        <v>73</v>
      </c>
      <c r="H60" s="10" t="s">
        <v>47</v>
      </c>
      <c r="I60" s="28">
        <v>47012.948357000001</v>
      </c>
      <c r="J60" s="28">
        <v>981140.51271699998</v>
      </c>
      <c r="K60" s="29" t="s">
        <v>374</v>
      </c>
      <c r="L60" s="29">
        <v>63</v>
      </c>
      <c r="M60" s="28">
        <v>48335</v>
      </c>
      <c r="N60" s="190">
        <v>50000</v>
      </c>
      <c r="O60" s="187">
        <v>20298759</v>
      </c>
      <c r="P60" s="179">
        <v>-5.78</v>
      </c>
      <c r="Q60" s="179">
        <v>18.13</v>
      </c>
      <c r="R60" s="179">
        <v>151.71</v>
      </c>
      <c r="S60" s="179">
        <v>164.73</v>
      </c>
      <c r="T60" s="179">
        <v>1927.2</v>
      </c>
      <c r="U60" s="168">
        <v>2136</v>
      </c>
      <c r="V60" s="167">
        <v>93</v>
      </c>
      <c r="W60" s="168">
        <v>11</v>
      </c>
      <c r="X60" s="167">
        <v>7</v>
      </c>
      <c r="Y60" s="168">
        <f t="shared" si="16"/>
        <v>2147</v>
      </c>
      <c r="Z60" s="54">
        <f t="shared" si="18"/>
        <v>0.12133173902760908</v>
      </c>
      <c r="AA60" s="54">
        <f t="shared" si="19"/>
        <v>11.283851729567644</v>
      </c>
      <c r="AB60" s="54">
        <f t="shared" si="17"/>
        <v>2.3468805319782612E-2</v>
      </c>
      <c r="AC60" s="54">
        <f t="shared" si="4"/>
        <v>2.1825988947397827</v>
      </c>
      <c r="AD60" s="54"/>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row>
    <row r="61" spans="1:56" s="22" customFormat="1" ht="48.75" customHeight="1" thickBot="1">
      <c r="A61" s="13"/>
      <c r="B61" s="12"/>
      <c r="C61" s="12"/>
      <c r="D61" s="19">
        <v>54</v>
      </c>
      <c r="E61" s="51" t="s">
        <v>84</v>
      </c>
      <c r="F61" s="20" t="s">
        <v>85</v>
      </c>
      <c r="G61" s="18" t="s">
        <v>73</v>
      </c>
      <c r="H61" s="173" t="s">
        <v>47</v>
      </c>
      <c r="I61" s="26">
        <v>23008.670501000001</v>
      </c>
      <c r="J61" s="26">
        <v>72842.166255999997</v>
      </c>
      <c r="K61" s="27" t="s">
        <v>375</v>
      </c>
      <c r="L61" s="27">
        <v>63</v>
      </c>
      <c r="M61" s="26">
        <v>11094</v>
      </c>
      <c r="N61" s="189">
        <v>50000</v>
      </c>
      <c r="O61" s="186">
        <v>6565906</v>
      </c>
      <c r="P61" s="177">
        <v>-10.67</v>
      </c>
      <c r="Q61" s="177">
        <v>12.78</v>
      </c>
      <c r="R61" s="177">
        <v>71.599999999999994</v>
      </c>
      <c r="S61" s="177">
        <v>63.44</v>
      </c>
      <c r="T61" s="177">
        <v>556.42999999999995</v>
      </c>
      <c r="U61" s="169">
        <v>54</v>
      </c>
      <c r="V61" s="178">
        <v>26</v>
      </c>
      <c r="W61" s="169">
        <v>8</v>
      </c>
      <c r="X61" s="178">
        <v>74</v>
      </c>
      <c r="Y61" s="169">
        <f t="shared" si="16"/>
        <v>62</v>
      </c>
      <c r="Z61" s="54">
        <f t="shared" si="18"/>
        <v>9.0079520637712709E-3</v>
      </c>
      <c r="AA61" s="54">
        <f t="shared" si="19"/>
        <v>0.23420675365805305</v>
      </c>
      <c r="AB61" s="54">
        <f t="shared" si="17"/>
        <v>1.7423789934015246E-3</v>
      </c>
      <c r="AC61" s="54">
        <f t="shared" si="4"/>
        <v>4.5301853828439639E-2</v>
      </c>
      <c r="AD61" s="54"/>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row>
    <row r="62" spans="1:56" s="13" customFormat="1" ht="48.75" customHeight="1" thickBot="1">
      <c r="B62" s="12"/>
      <c r="C62" s="12"/>
      <c r="D62" s="1">
        <v>55</v>
      </c>
      <c r="E62" s="49" t="s">
        <v>86</v>
      </c>
      <c r="F62" s="2" t="s">
        <v>87</v>
      </c>
      <c r="G62" s="3" t="s">
        <v>73</v>
      </c>
      <c r="H62" s="10" t="s">
        <v>47</v>
      </c>
      <c r="I62" s="28">
        <v>26897</v>
      </c>
      <c r="J62" s="28">
        <v>62090.401879999998</v>
      </c>
      <c r="K62" s="29" t="s">
        <v>376</v>
      </c>
      <c r="L62" s="29">
        <v>61</v>
      </c>
      <c r="M62" s="28">
        <v>11423</v>
      </c>
      <c r="N62" s="190">
        <v>50000</v>
      </c>
      <c r="O62" s="187">
        <v>5435560</v>
      </c>
      <c r="P62" s="179">
        <v>-8.36</v>
      </c>
      <c r="Q62" s="179">
        <v>6.27</v>
      </c>
      <c r="R62" s="179">
        <v>90.4</v>
      </c>
      <c r="S62" s="179">
        <v>83.79</v>
      </c>
      <c r="T62" s="179">
        <v>443.08</v>
      </c>
      <c r="U62" s="168">
        <v>47</v>
      </c>
      <c r="V62" s="167">
        <v>63</v>
      </c>
      <c r="W62" s="168">
        <v>15</v>
      </c>
      <c r="X62" s="167">
        <v>37</v>
      </c>
      <c r="Y62" s="168">
        <f t="shared" si="16"/>
        <v>62</v>
      </c>
      <c r="Z62" s="54">
        <f t="shared" si="18"/>
        <v>7.678346107798017E-3</v>
      </c>
      <c r="AA62" s="54">
        <f t="shared" si="19"/>
        <v>0.48373580479127509</v>
      </c>
      <c r="AB62" s="54">
        <f t="shared" si="17"/>
        <v>1.4851976195677644E-3</v>
      </c>
      <c r="AC62" s="54">
        <f t="shared" si="4"/>
        <v>9.3567450032769159E-2</v>
      </c>
      <c r="AD62" s="54"/>
    </row>
    <row r="63" spans="1:56" s="22" customFormat="1" ht="48.75" customHeight="1" thickBot="1">
      <c r="A63" s="13"/>
      <c r="B63" s="12"/>
      <c r="C63" s="12"/>
      <c r="D63" s="19">
        <v>56</v>
      </c>
      <c r="E63" s="51" t="s">
        <v>88</v>
      </c>
      <c r="F63" s="20" t="s">
        <v>89</v>
      </c>
      <c r="G63" s="18" t="s">
        <v>73</v>
      </c>
      <c r="H63" s="173" t="s">
        <v>47</v>
      </c>
      <c r="I63" s="26">
        <v>13042.328513</v>
      </c>
      <c r="J63" s="26">
        <v>34593.081241</v>
      </c>
      <c r="K63" s="27" t="s">
        <v>377</v>
      </c>
      <c r="L63" s="27">
        <v>56</v>
      </c>
      <c r="M63" s="26">
        <v>8418</v>
      </c>
      <c r="N63" s="189">
        <v>50000</v>
      </c>
      <c r="O63" s="186">
        <v>4109418</v>
      </c>
      <c r="P63" s="177">
        <v>-9.36</v>
      </c>
      <c r="Q63" s="177">
        <v>26.49</v>
      </c>
      <c r="R63" s="177">
        <v>110.05</v>
      </c>
      <c r="S63" s="177">
        <v>91.71</v>
      </c>
      <c r="T63" s="177">
        <v>310.13</v>
      </c>
      <c r="U63" s="169">
        <v>49</v>
      </c>
      <c r="V63" s="178">
        <v>19</v>
      </c>
      <c r="W63" s="169">
        <v>3</v>
      </c>
      <c r="X63" s="178">
        <v>81</v>
      </c>
      <c r="Y63" s="169">
        <f t="shared" si="16"/>
        <v>52</v>
      </c>
      <c r="Z63" s="54">
        <f t="shared" si="18"/>
        <v>4.2779180462855296E-3</v>
      </c>
      <c r="AA63" s="54">
        <f t="shared" si="19"/>
        <v>8.1280442879425069E-2</v>
      </c>
      <c r="AB63" s="54">
        <f t="shared" si="17"/>
        <v>8.2746383268613962E-4</v>
      </c>
      <c r="AC63" s="54">
        <f t="shared" si="4"/>
        <v>1.5721812821036654E-2</v>
      </c>
      <c r="AD63" s="54"/>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row>
    <row r="64" spans="1:56" s="13" customFormat="1" ht="48.75" customHeight="1" thickBot="1">
      <c r="B64" s="12"/>
      <c r="C64" s="12"/>
      <c r="D64" s="1">
        <v>57</v>
      </c>
      <c r="E64" s="49" t="s">
        <v>90</v>
      </c>
      <c r="F64" s="2" t="s">
        <v>91</v>
      </c>
      <c r="G64" s="3" t="s">
        <v>73</v>
      </c>
      <c r="H64" s="10" t="s">
        <v>47</v>
      </c>
      <c r="I64" s="28">
        <v>13503</v>
      </c>
      <c r="J64" s="28">
        <v>28324.581635999999</v>
      </c>
      <c r="K64" s="29" t="s">
        <v>378</v>
      </c>
      <c r="L64" s="29">
        <v>55</v>
      </c>
      <c r="M64" s="28">
        <v>6123</v>
      </c>
      <c r="N64" s="190">
        <v>50000</v>
      </c>
      <c r="O64" s="187">
        <v>4625932</v>
      </c>
      <c r="P64" s="179">
        <v>-10.93</v>
      </c>
      <c r="Q64" s="179">
        <v>-0.1</v>
      </c>
      <c r="R64" s="179">
        <v>71.28</v>
      </c>
      <c r="S64" s="179">
        <v>52.33</v>
      </c>
      <c r="T64" s="179">
        <v>361.58</v>
      </c>
      <c r="U64" s="168">
        <v>48</v>
      </c>
      <c r="V64" s="167">
        <v>13</v>
      </c>
      <c r="W64" s="168">
        <v>2</v>
      </c>
      <c r="X64" s="167">
        <v>87</v>
      </c>
      <c r="Y64" s="168">
        <f t="shared" si="16"/>
        <v>50</v>
      </c>
      <c r="Z64" s="54">
        <f t="shared" si="18"/>
        <v>3.5027304474549133E-3</v>
      </c>
      <c r="AA64" s="54">
        <f t="shared" si="19"/>
        <v>4.5535495816913872E-2</v>
      </c>
      <c r="AB64" s="54">
        <f t="shared" si="17"/>
        <v>6.7752180606501199E-4</v>
      </c>
      <c r="AC64" s="54">
        <f t="shared" si="4"/>
        <v>8.8077834788451558E-3</v>
      </c>
      <c r="AD64" s="54"/>
    </row>
    <row r="65" spans="1:56" s="22" customFormat="1" ht="48.75" customHeight="1" thickBot="1">
      <c r="A65" s="13"/>
      <c r="B65" s="12"/>
      <c r="C65" s="12"/>
      <c r="D65" s="19">
        <v>58</v>
      </c>
      <c r="E65" s="51" t="s">
        <v>92</v>
      </c>
      <c r="F65" s="20" t="s">
        <v>93</v>
      </c>
      <c r="G65" s="18" t="s">
        <v>73</v>
      </c>
      <c r="H65" s="173" t="s">
        <v>47</v>
      </c>
      <c r="I65" s="26">
        <v>427576.130382</v>
      </c>
      <c r="J65" s="26">
        <v>1520328.1692919999</v>
      </c>
      <c r="K65" s="27" t="s">
        <v>379</v>
      </c>
      <c r="L65" s="27">
        <v>54</v>
      </c>
      <c r="M65" s="26">
        <v>98659</v>
      </c>
      <c r="N65" s="189">
        <v>100000</v>
      </c>
      <c r="O65" s="186">
        <v>15409929</v>
      </c>
      <c r="P65" s="177">
        <v>-6.12</v>
      </c>
      <c r="Q65" s="177">
        <v>9.52</v>
      </c>
      <c r="R65" s="177">
        <v>142.46</v>
      </c>
      <c r="S65" s="177">
        <v>144.28</v>
      </c>
      <c r="T65" s="177">
        <v>1441.01</v>
      </c>
      <c r="U65" s="169">
        <v>546</v>
      </c>
      <c r="V65" s="178">
        <v>91</v>
      </c>
      <c r="W65" s="169">
        <v>13</v>
      </c>
      <c r="X65" s="178">
        <v>9</v>
      </c>
      <c r="Y65" s="169">
        <f t="shared" si="16"/>
        <v>559</v>
      </c>
      <c r="Z65" s="54">
        <f t="shared" si="18"/>
        <v>0.18800982966449617</v>
      </c>
      <c r="AA65" s="54">
        <f t="shared" si="19"/>
        <v>17.108894499469152</v>
      </c>
      <c r="AB65" s="54">
        <f t="shared" si="17"/>
        <v>3.6366132439571437E-2</v>
      </c>
      <c r="AC65" s="54">
        <f t="shared" si="4"/>
        <v>3.3093180520010006</v>
      </c>
      <c r="AD65" s="54"/>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row>
    <row r="66" spans="1:56" s="13" customFormat="1" ht="48.75" customHeight="1" thickBot="1">
      <c r="B66" s="12"/>
      <c r="C66" s="12"/>
      <c r="D66" s="1">
        <v>59</v>
      </c>
      <c r="E66" s="49" t="s">
        <v>94</v>
      </c>
      <c r="F66" s="2" t="s">
        <v>95</v>
      </c>
      <c r="G66" s="3" t="s">
        <v>73</v>
      </c>
      <c r="H66" s="10" t="s">
        <v>47</v>
      </c>
      <c r="I66" s="28">
        <v>27896.077453999998</v>
      </c>
      <c r="J66" s="28">
        <v>52725.657322999999</v>
      </c>
      <c r="K66" s="29" t="s">
        <v>380</v>
      </c>
      <c r="L66" s="29">
        <v>54</v>
      </c>
      <c r="M66" s="28">
        <v>12462</v>
      </c>
      <c r="N66" s="190">
        <v>50000</v>
      </c>
      <c r="O66" s="187">
        <v>4230914</v>
      </c>
      <c r="P66" s="179">
        <v>-5.91</v>
      </c>
      <c r="Q66" s="179">
        <v>15.18</v>
      </c>
      <c r="R66" s="179">
        <v>107.75</v>
      </c>
      <c r="S66" s="179">
        <v>96.15</v>
      </c>
      <c r="T66" s="179">
        <v>322.52</v>
      </c>
      <c r="U66" s="168">
        <v>25</v>
      </c>
      <c r="V66" s="167">
        <v>17</v>
      </c>
      <c r="W66" s="168">
        <v>3</v>
      </c>
      <c r="X66" s="167">
        <v>83</v>
      </c>
      <c r="Y66" s="168">
        <f t="shared" si="16"/>
        <v>28</v>
      </c>
      <c r="Z66" s="54">
        <f t="shared" si="18"/>
        <v>6.5202645405578272E-3</v>
      </c>
      <c r="AA66" s="54">
        <f t="shared" si="19"/>
        <v>0.11084449718948307</v>
      </c>
      <c r="AB66" s="54">
        <f t="shared" si="17"/>
        <v>1.2611936527260445E-3</v>
      </c>
      <c r="AC66" s="54">
        <f t="shared" si="4"/>
        <v>2.1440292096342756E-2</v>
      </c>
      <c r="AD66" s="54"/>
    </row>
    <row r="67" spans="1:56" s="22" customFormat="1" ht="48.75" customHeight="1" thickBot="1">
      <c r="A67" s="13"/>
      <c r="B67" s="12"/>
      <c r="C67" s="12"/>
      <c r="D67" s="19">
        <v>60</v>
      </c>
      <c r="E67" s="51" t="s">
        <v>96</v>
      </c>
      <c r="F67" s="20" t="s">
        <v>97</v>
      </c>
      <c r="G67" s="18" t="s">
        <v>73</v>
      </c>
      <c r="H67" s="173" t="s">
        <v>47</v>
      </c>
      <c r="I67" s="26">
        <v>9320.3047650000008</v>
      </c>
      <c r="J67" s="26">
        <v>17353.741266000001</v>
      </c>
      <c r="K67" s="27" t="s">
        <v>381</v>
      </c>
      <c r="L67" s="27">
        <v>52</v>
      </c>
      <c r="M67" s="26">
        <v>5501</v>
      </c>
      <c r="N67" s="189">
        <v>50000</v>
      </c>
      <c r="O67" s="186">
        <v>3154653</v>
      </c>
      <c r="P67" s="177">
        <v>-12.24</v>
      </c>
      <c r="Q67" s="177">
        <v>3.46</v>
      </c>
      <c r="R67" s="177">
        <v>72.41</v>
      </c>
      <c r="S67" s="177">
        <v>63.35</v>
      </c>
      <c r="T67" s="177">
        <v>215.47</v>
      </c>
      <c r="U67" s="169">
        <v>25</v>
      </c>
      <c r="V67" s="178">
        <v>10</v>
      </c>
      <c r="W67" s="169">
        <v>17</v>
      </c>
      <c r="X67" s="178">
        <v>90</v>
      </c>
      <c r="Y67" s="169">
        <f t="shared" si="16"/>
        <v>42</v>
      </c>
      <c r="Z67" s="54">
        <f t="shared" si="18"/>
        <v>2.1460326825239249E-3</v>
      </c>
      <c r="AA67" s="54">
        <f t="shared" si="19"/>
        <v>2.146032682523925E-2</v>
      </c>
      <c r="AB67" s="54">
        <f t="shared" si="17"/>
        <v>4.1510015136751895E-4</v>
      </c>
      <c r="AC67" s="54">
        <f t="shared" si="4"/>
        <v>4.1510015136751897E-3</v>
      </c>
      <c r="AD67" s="54"/>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row>
    <row r="68" spans="1:56" s="13" customFormat="1" ht="48.75" customHeight="1" thickBot="1">
      <c r="B68" s="12"/>
      <c r="C68" s="12"/>
      <c r="D68" s="1">
        <v>61</v>
      </c>
      <c r="E68" s="49" t="s">
        <v>98</v>
      </c>
      <c r="F68" s="2" t="s">
        <v>19</v>
      </c>
      <c r="G68" s="3" t="s">
        <v>73</v>
      </c>
      <c r="H68" s="10" t="s">
        <v>47</v>
      </c>
      <c r="I68" s="28">
        <v>10053.450575999999</v>
      </c>
      <c r="J68" s="28">
        <v>26800.989017</v>
      </c>
      <c r="K68" s="29" t="s">
        <v>382</v>
      </c>
      <c r="L68" s="29">
        <v>50</v>
      </c>
      <c r="M68" s="28">
        <v>5611</v>
      </c>
      <c r="N68" s="190">
        <v>50000</v>
      </c>
      <c r="O68" s="187">
        <v>4776509</v>
      </c>
      <c r="P68" s="179">
        <v>-6.32</v>
      </c>
      <c r="Q68" s="179">
        <v>10.78</v>
      </c>
      <c r="R68" s="179">
        <v>94.92</v>
      </c>
      <c r="S68" s="179">
        <v>79.19</v>
      </c>
      <c r="T68" s="179">
        <v>376.3</v>
      </c>
      <c r="U68" s="168">
        <v>22</v>
      </c>
      <c r="V68" s="167">
        <v>23</v>
      </c>
      <c r="W68" s="168">
        <v>4</v>
      </c>
      <c r="X68" s="167">
        <v>77</v>
      </c>
      <c r="Y68" s="168">
        <f t="shared" si="16"/>
        <v>26</v>
      </c>
      <c r="Z68" s="54">
        <f t="shared" si="18"/>
        <v>3.3143169229527193E-3</v>
      </c>
      <c r="AA68" s="54">
        <f t="shared" si="19"/>
        <v>7.6229289227912542E-2</v>
      </c>
      <c r="AB68" s="54">
        <f t="shared" si="17"/>
        <v>6.4107758824044191E-4</v>
      </c>
      <c r="AC68" s="54">
        <f t="shared" si="4"/>
        <v>1.4744784529530163E-2</v>
      </c>
      <c r="AD68" s="54"/>
    </row>
    <row r="69" spans="1:56" s="22" customFormat="1" ht="48.75" customHeight="1" thickBot="1">
      <c r="A69" s="13"/>
      <c r="B69" s="12"/>
      <c r="C69" s="12"/>
      <c r="D69" s="19">
        <v>62</v>
      </c>
      <c r="E69" s="51" t="s">
        <v>99</v>
      </c>
      <c r="F69" s="20" t="s">
        <v>100</v>
      </c>
      <c r="G69" s="18" t="s">
        <v>73</v>
      </c>
      <c r="H69" s="173" t="s">
        <v>47</v>
      </c>
      <c r="I69" s="26">
        <v>22242.291000000001</v>
      </c>
      <c r="J69" s="26">
        <v>438346.85285899998</v>
      </c>
      <c r="K69" s="27" t="s">
        <v>383</v>
      </c>
      <c r="L69" s="27">
        <v>50</v>
      </c>
      <c r="M69" s="26">
        <v>47348</v>
      </c>
      <c r="N69" s="189">
        <v>100000</v>
      </c>
      <c r="O69" s="186">
        <v>9257980</v>
      </c>
      <c r="P69" s="177">
        <v>-6.84</v>
      </c>
      <c r="Q69" s="177">
        <v>13.39</v>
      </c>
      <c r="R69" s="177">
        <v>159.80000000000001</v>
      </c>
      <c r="S69" s="177">
        <v>142.28</v>
      </c>
      <c r="T69" s="177">
        <v>825.81</v>
      </c>
      <c r="U69" s="169">
        <v>821</v>
      </c>
      <c r="V69" s="178">
        <v>92</v>
      </c>
      <c r="W69" s="169">
        <v>4</v>
      </c>
      <c r="X69" s="178">
        <v>8</v>
      </c>
      <c r="Y69" s="169">
        <f t="shared" si="16"/>
        <v>825</v>
      </c>
      <c r="Z69" s="54">
        <f t="shared" si="18"/>
        <v>5.4207715679153411E-2</v>
      </c>
      <c r="AA69" s="54">
        <f t="shared" si="19"/>
        <v>4.9871098424821136</v>
      </c>
      <c r="AB69" s="54">
        <f t="shared" si="17"/>
        <v>1.0485222879849201E-2</v>
      </c>
      <c r="AC69" s="54">
        <f t="shared" ref="AC69:AC116" si="20">V69*AB69</f>
        <v>0.96464050494612652</v>
      </c>
      <c r="AD69" s="54"/>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row>
    <row r="70" spans="1:56" s="13" customFormat="1" ht="48.75" customHeight="1" thickBot="1">
      <c r="B70" s="12"/>
      <c r="C70" s="12"/>
      <c r="D70" s="1">
        <v>63</v>
      </c>
      <c r="E70" s="49" t="s">
        <v>101</v>
      </c>
      <c r="F70" s="2" t="s">
        <v>102</v>
      </c>
      <c r="G70" s="3" t="s">
        <v>73</v>
      </c>
      <c r="H70" s="10" t="s">
        <v>47</v>
      </c>
      <c r="I70" s="28">
        <v>6725</v>
      </c>
      <c r="J70" s="28">
        <v>71140.390056000004</v>
      </c>
      <c r="K70" s="29" t="s">
        <v>384</v>
      </c>
      <c r="L70" s="29">
        <v>47</v>
      </c>
      <c r="M70" s="28">
        <v>17046</v>
      </c>
      <c r="N70" s="190">
        <v>50000</v>
      </c>
      <c r="O70" s="187">
        <v>4173436</v>
      </c>
      <c r="P70" s="179">
        <v>-7.51</v>
      </c>
      <c r="Q70" s="179">
        <v>23.8</v>
      </c>
      <c r="R70" s="179">
        <v>114.31</v>
      </c>
      <c r="S70" s="179">
        <v>100.3</v>
      </c>
      <c r="T70" s="179">
        <v>315.51</v>
      </c>
      <c r="U70" s="168">
        <v>97</v>
      </c>
      <c r="V70" s="167">
        <v>51</v>
      </c>
      <c r="W70" s="168">
        <v>11</v>
      </c>
      <c r="X70" s="167">
        <v>49</v>
      </c>
      <c r="Y70" s="168">
        <f t="shared" si="16"/>
        <v>108</v>
      </c>
      <c r="Z70" s="54">
        <f t="shared" si="18"/>
        <v>8.7975036487832822E-3</v>
      </c>
      <c r="AA70" s="54">
        <f t="shared" si="19"/>
        <v>0.44867268608794741</v>
      </c>
      <c r="AB70" s="54">
        <f t="shared" si="17"/>
        <v>1.7016726380752725E-3</v>
      </c>
      <c r="AC70" s="54">
        <f t="shared" si="20"/>
        <v>8.6785304541838901E-2</v>
      </c>
      <c r="AD70" s="54"/>
    </row>
    <row r="71" spans="1:56" s="22" customFormat="1" ht="48.75" customHeight="1" thickBot="1">
      <c r="A71" s="13"/>
      <c r="B71" s="12"/>
      <c r="C71" s="12"/>
      <c r="D71" s="19">
        <v>64</v>
      </c>
      <c r="E71" s="51" t="s">
        <v>103</v>
      </c>
      <c r="F71" s="20" t="s">
        <v>29</v>
      </c>
      <c r="G71" s="18" t="s">
        <v>73</v>
      </c>
      <c r="H71" s="173" t="s">
        <v>47</v>
      </c>
      <c r="I71" s="26">
        <v>11517.001534000001</v>
      </c>
      <c r="J71" s="26">
        <v>20091.377819000001</v>
      </c>
      <c r="K71" s="27" t="s">
        <v>385</v>
      </c>
      <c r="L71" s="27">
        <v>46</v>
      </c>
      <c r="M71" s="26">
        <v>6245</v>
      </c>
      <c r="N71" s="189">
        <v>50000</v>
      </c>
      <c r="O71" s="186">
        <v>3217194</v>
      </c>
      <c r="P71" s="177">
        <v>-8.77</v>
      </c>
      <c r="Q71" s="177">
        <v>7.36</v>
      </c>
      <c r="R71" s="177">
        <v>65.8</v>
      </c>
      <c r="S71" s="177">
        <v>51.63</v>
      </c>
      <c r="T71" s="177">
        <v>221.73</v>
      </c>
      <c r="U71" s="169">
        <v>21</v>
      </c>
      <c r="V71" s="178">
        <v>13</v>
      </c>
      <c r="W71" s="169">
        <v>6</v>
      </c>
      <c r="X71" s="178">
        <v>87</v>
      </c>
      <c r="Y71" s="169">
        <f t="shared" si="16"/>
        <v>27</v>
      </c>
      <c r="Z71" s="54">
        <f t="shared" si="18"/>
        <v>2.484579709678279E-3</v>
      </c>
      <c r="AA71" s="54">
        <f t="shared" si="19"/>
        <v>3.2299536225817625E-2</v>
      </c>
      <c r="AB71" s="54">
        <f t="shared" si="17"/>
        <v>4.8058420636873134E-4</v>
      </c>
      <c r="AC71" s="54">
        <f t="shared" si="20"/>
        <v>6.247594682793507E-3</v>
      </c>
      <c r="AD71" s="54"/>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row>
    <row r="72" spans="1:56" s="13" customFormat="1" ht="48.75" customHeight="1" thickBot="1">
      <c r="B72" s="12"/>
      <c r="C72" s="12"/>
      <c r="D72" s="1">
        <v>65</v>
      </c>
      <c r="E72" s="49" t="s">
        <v>104</v>
      </c>
      <c r="F72" s="2" t="s">
        <v>105</v>
      </c>
      <c r="G72" s="3" t="s">
        <v>73</v>
      </c>
      <c r="H72" s="10" t="s">
        <v>47</v>
      </c>
      <c r="I72" s="28">
        <v>16074</v>
      </c>
      <c r="J72" s="28">
        <v>37548.583775999999</v>
      </c>
      <c r="K72" s="29" t="s">
        <v>385</v>
      </c>
      <c r="L72" s="29">
        <v>46</v>
      </c>
      <c r="M72" s="28">
        <v>6102</v>
      </c>
      <c r="N72" s="190">
        <v>50000</v>
      </c>
      <c r="O72" s="187">
        <v>6153488</v>
      </c>
      <c r="P72" s="179">
        <v>-8.6999999999999993</v>
      </c>
      <c r="Q72" s="179">
        <v>27.73</v>
      </c>
      <c r="R72" s="179">
        <v>119.06</v>
      </c>
      <c r="S72" s="179">
        <v>96.84</v>
      </c>
      <c r="T72" s="179">
        <v>514.75</v>
      </c>
      <c r="U72" s="168">
        <v>38</v>
      </c>
      <c r="V72" s="167">
        <v>12</v>
      </c>
      <c r="W72" s="168">
        <v>3</v>
      </c>
      <c r="X72" s="167">
        <v>88</v>
      </c>
      <c r="Y72" s="168">
        <f t="shared" si="16"/>
        <v>41</v>
      </c>
      <c r="Z72" s="54">
        <f t="shared" si="18"/>
        <v>4.6434072474999637E-3</v>
      </c>
      <c r="AA72" s="54">
        <f t="shared" si="19"/>
        <v>5.5720886969999564E-2</v>
      </c>
      <c r="AB72" s="54">
        <f t="shared" si="17"/>
        <v>8.9815922515745804E-4</v>
      </c>
      <c r="AC72" s="54">
        <f t="shared" si="20"/>
        <v>1.0777910701889496E-2</v>
      </c>
      <c r="AD72" s="54"/>
    </row>
    <row r="73" spans="1:56" s="22" customFormat="1" ht="48.75" customHeight="1" thickBot="1">
      <c r="A73" s="13"/>
      <c r="B73" s="12"/>
      <c r="C73" s="12"/>
      <c r="D73" s="19">
        <v>66</v>
      </c>
      <c r="E73" s="51" t="s">
        <v>108</v>
      </c>
      <c r="F73" s="20" t="s">
        <v>109</v>
      </c>
      <c r="G73" s="18" t="s">
        <v>73</v>
      </c>
      <c r="H73" s="173" t="s">
        <v>47</v>
      </c>
      <c r="I73" s="26">
        <v>8638</v>
      </c>
      <c r="J73" s="26">
        <v>18243.521375</v>
      </c>
      <c r="K73" s="27" t="s">
        <v>352</v>
      </c>
      <c r="L73" s="27">
        <v>46</v>
      </c>
      <c r="M73" s="26">
        <v>5825</v>
      </c>
      <c r="N73" s="189">
        <v>50000</v>
      </c>
      <c r="O73" s="186">
        <v>3131935</v>
      </c>
      <c r="P73" s="177">
        <v>-6.45</v>
      </c>
      <c r="Q73" s="177">
        <v>7.34</v>
      </c>
      <c r="R73" s="177">
        <v>90.67</v>
      </c>
      <c r="S73" s="177">
        <v>86.23</v>
      </c>
      <c r="T73" s="177">
        <v>211.2</v>
      </c>
      <c r="U73" s="169">
        <v>31</v>
      </c>
      <c r="V73" s="178">
        <v>14.000000000000002</v>
      </c>
      <c r="W73" s="169">
        <v>2</v>
      </c>
      <c r="X73" s="178">
        <v>86</v>
      </c>
      <c r="Y73" s="169">
        <f t="shared" si="16"/>
        <v>33</v>
      </c>
      <c r="Z73" s="54">
        <f t="shared" si="18"/>
        <v>2.2560664305731047E-3</v>
      </c>
      <c r="AA73" s="54">
        <f t="shared" si="19"/>
        <v>3.158493002802347E-2</v>
      </c>
      <c r="AB73" s="54">
        <f t="shared" si="17"/>
        <v>4.3638362288344766E-4</v>
      </c>
      <c r="AC73" s="54">
        <f t="shared" si="20"/>
        <v>6.1093707203682679E-3</v>
      </c>
      <c r="AD73" s="54"/>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row>
    <row r="74" spans="1:56" s="46" customFormat="1" ht="48.75" customHeight="1" thickBot="1">
      <c r="A74" s="13"/>
      <c r="B74" s="12"/>
      <c r="C74" s="12"/>
      <c r="D74" s="1">
        <v>67</v>
      </c>
      <c r="E74" s="49" t="s">
        <v>308</v>
      </c>
      <c r="F74" s="2" t="s">
        <v>110</v>
      </c>
      <c r="G74" s="3" t="s">
        <v>73</v>
      </c>
      <c r="H74" s="10" t="s">
        <v>47</v>
      </c>
      <c r="I74" s="28">
        <v>6709.2491309999996</v>
      </c>
      <c r="J74" s="28">
        <v>124437.871036</v>
      </c>
      <c r="K74" s="29" t="s">
        <v>327</v>
      </c>
      <c r="L74" s="29">
        <v>46</v>
      </c>
      <c r="M74" s="28">
        <v>20137</v>
      </c>
      <c r="N74" s="190">
        <v>50000</v>
      </c>
      <c r="O74" s="187">
        <v>6179563</v>
      </c>
      <c r="P74" s="179">
        <v>1.77</v>
      </c>
      <c r="Q74" s="179">
        <v>33.450000000000003</v>
      </c>
      <c r="R74" s="179">
        <v>140.54</v>
      </c>
      <c r="S74" s="179">
        <v>135.69999999999999</v>
      </c>
      <c r="T74" s="179">
        <v>517.66999999999996</v>
      </c>
      <c r="U74" s="168">
        <v>267</v>
      </c>
      <c r="V74" s="167">
        <v>65</v>
      </c>
      <c r="W74" s="168">
        <v>6</v>
      </c>
      <c r="X74" s="167">
        <v>35</v>
      </c>
      <c r="Y74" s="168">
        <f t="shared" si="16"/>
        <v>273</v>
      </c>
      <c r="Z74" s="54">
        <f t="shared" si="18"/>
        <v>1.5388482177624813E-2</v>
      </c>
      <c r="AA74" s="54">
        <f t="shared" si="19"/>
        <v>1.0002513415456129</v>
      </c>
      <c r="AB74" s="54">
        <f t="shared" si="17"/>
        <v>2.9765442685317609E-3</v>
      </c>
      <c r="AC74" s="54">
        <f t="shared" si="20"/>
        <v>0.19347537745456445</v>
      </c>
      <c r="AD74" s="54"/>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row>
    <row r="75" spans="1:56" s="22" customFormat="1" ht="48.75" customHeight="1" thickBot="1">
      <c r="A75" s="13"/>
      <c r="B75" s="12"/>
      <c r="C75" s="12"/>
      <c r="D75" s="19">
        <v>68</v>
      </c>
      <c r="E75" s="51" t="s">
        <v>111</v>
      </c>
      <c r="F75" s="20" t="s">
        <v>112</v>
      </c>
      <c r="G75" s="18" t="s">
        <v>73</v>
      </c>
      <c r="H75" s="173" t="s">
        <v>47</v>
      </c>
      <c r="I75" s="26">
        <v>23328</v>
      </c>
      <c r="J75" s="26">
        <v>41901.946746000001</v>
      </c>
      <c r="K75" s="27" t="s">
        <v>386</v>
      </c>
      <c r="L75" s="27">
        <v>45</v>
      </c>
      <c r="M75" s="26">
        <v>9206</v>
      </c>
      <c r="N75" s="189">
        <v>50000</v>
      </c>
      <c r="O75" s="186">
        <v>4551591</v>
      </c>
      <c r="P75" s="177">
        <v>-6.4</v>
      </c>
      <c r="Q75" s="177">
        <v>7.42</v>
      </c>
      <c r="R75" s="177">
        <v>78.09</v>
      </c>
      <c r="S75" s="177">
        <v>74.459999999999994</v>
      </c>
      <c r="T75" s="177">
        <v>354.07</v>
      </c>
      <c r="U75" s="169">
        <v>29</v>
      </c>
      <c r="V75" s="178">
        <v>14.000000000000002</v>
      </c>
      <c r="W75" s="169">
        <v>9</v>
      </c>
      <c r="X75" s="178">
        <v>86</v>
      </c>
      <c r="Y75" s="169">
        <f t="shared" si="16"/>
        <v>38</v>
      </c>
      <c r="Z75" s="54">
        <f t="shared" si="18"/>
        <v>5.1817614311487348E-3</v>
      </c>
      <c r="AA75" s="54">
        <f t="shared" si="19"/>
        <v>7.2544660036082301E-2</v>
      </c>
      <c r="AB75" s="54">
        <f t="shared" si="17"/>
        <v>1.0022913313186374E-3</v>
      </c>
      <c r="AC75" s="54">
        <f t="shared" si="20"/>
        <v>1.4032078638460926E-2</v>
      </c>
      <c r="AD75" s="54"/>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row>
    <row r="76" spans="1:56" s="13" customFormat="1" ht="48.75" customHeight="1" thickBot="1">
      <c r="B76" s="12"/>
      <c r="C76" s="12"/>
      <c r="D76" s="1">
        <v>69</v>
      </c>
      <c r="E76" s="49" t="s">
        <v>113</v>
      </c>
      <c r="F76" s="2" t="s">
        <v>114</v>
      </c>
      <c r="G76" s="3" t="s">
        <v>73</v>
      </c>
      <c r="H76" s="10" t="s">
        <v>47</v>
      </c>
      <c r="I76" s="28">
        <v>9391.8079440000001</v>
      </c>
      <c r="J76" s="28">
        <v>15520.868748999999</v>
      </c>
      <c r="K76" s="29" t="s">
        <v>387</v>
      </c>
      <c r="L76" s="29">
        <v>45</v>
      </c>
      <c r="M76" s="28">
        <v>7136</v>
      </c>
      <c r="N76" s="190">
        <v>50000</v>
      </c>
      <c r="O76" s="187">
        <v>2175009</v>
      </c>
      <c r="P76" s="179">
        <v>-6.81</v>
      </c>
      <c r="Q76" s="179">
        <v>-0.05</v>
      </c>
      <c r="R76" s="179">
        <v>42.55</v>
      </c>
      <c r="S76" s="179">
        <v>34.79</v>
      </c>
      <c r="T76" s="179">
        <v>117.14</v>
      </c>
      <c r="U76" s="168">
        <v>49</v>
      </c>
      <c r="V76" s="167">
        <v>85</v>
      </c>
      <c r="W76" s="168">
        <v>1</v>
      </c>
      <c r="X76" s="167">
        <v>15</v>
      </c>
      <c r="Y76" s="168">
        <f t="shared" si="16"/>
        <v>50</v>
      </c>
      <c r="Z76" s="54">
        <f t="shared" si="18"/>
        <v>1.9193723754414203E-3</v>
      </c>
      <c r="AA76" s="54">
        <f t="shared" si="19"/>
        <v>0.16314665191252073</v>
      </c>
      <c r="AB76" s="54">
        <f t="shared" si="17"/>
        <v>3.7125798225931062E-4</v>
      </c>
      <c r="AC76" s="54">
        <f t="shared" si="20"/>
        <v>3.1556928492041406E-2</v>
      </c>
      <c r="AD76" s="54"/>
    </row>
    <row r="77" spans="1:56" s="22" customFormat="1" ht="48.75" customHeight="1" thickBot="1">
      <c r="A77" s="13"/>
      <c r="B77" s="12"/>
      <c r="C77" s="12"/>
      <c r="D77" s="19">
        <v>70</v>
      </c>
      <c r="E77" s="51" t="s">
        <v>300</v>
      </c>
      <c r="F77" s="20" t="s">
        <v>115</v>
      </c>
      <c r="G77" s="18" t="s">
        <v>73</v>
      </c>
      <c r="H77" s="173" t="s">
        <v>47</v>
      </c>
      <c r="I77" s="26">
        <v>18688</v>
      </c>
      <c r="J77" s="26">
        <v>173974.272428</v>
      </c>
      <c r="K77" s="27" t="s">
        <v>388</v>
      </c>
      <c r="L77" s="27">
        <v>42</v>
      </c>
      <c r="M77" s="26">
        <v>39883</v>
      </c>
      <c r="N77" s="189">
        <v>100000</v>
      </c>
      <c r="O77" s="186">
        <v>4362116</v>
      </c>
      <c r="P77" s="177">
        <v>-12.86</v>
      </c>
      <c r="Q77" s="177">
        <v>-0.66</v>
      </c>
      <c r="R77" s="177">
        <v>122.47</v>
      </c>
      <c r="S77" s="177">
        <v>122.73</v>
      </c>
      <c r="T77" s="177">
        <v>335.58</v>
      </c>
      <c r="U77" s="169">
        <v>420</v>
      </c>
      <c r="V77" s="178">
        <v>72</v>
      </c>
      <c r="W77" s="169">
        <v>3</v>
      </c>
      <c r="X77" s="178">
        <v>28.000000000000004</v>
      </c>
      <c r="Y77" s="169">
        <f t="shared" si="16"/>
        <v>423</v>
      </c>
      <c r="Z77" s="54">
        <f t="shared" si="18"/>
        <v>2.1514350642088734E-2</v>
      </c>
      <c r="AA77" s="54">
        <f t="shared" si="19"/>
        <v>1.5490332462303888</v>
      </c>
      <c r="AB77" s="54">
        <f t="shared" si="17"/>
        <v>4.1614511656000146E-3</v>
      </c>
      <c r="AC77" s="54">
        <f t="shared" si="20"/>
        <v>0.29962448392320107</v>
      </c>
      <c r="AD77" s="54"/>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row>
    <row r="78" spans="1:56" s="13" customFormat="1" ht="48.75" customHeight="1" thickBot="1">
      <c r="B78" s="12"/>
      <c r="C78" s="12"/>
      <c r="D78" s="1">
        <v>71</v>
      </c>
      <c r="E78" s="49" t="s">
        <v>116</v>
      </c>
      <c r="F78" s="2" t="s">
        <v>46</v>
      </c>
      <c r="G78" s="3" t="s">
        <v>73</v>
      </c>
      <c r="H78" s="10" t="s">
        <v>47</v>
      </c>
      <c r="I78" s="28">
        <v>8136.5626339999999</v>
      </c>
      <c r="J78" s="28">
        <v>17541.363874999999</v>
      </c>
      <c r="K78" s="29" t="s">
        <v>389</v>
      </c>
      <c r="L78" s="29">
        <v>42</v>
      </c>
      <c r="M78" s="28">
        <v>5056</v>
      </c>
      <c r="N78" s="190">
        <v>50000</v>
      </c>
      <c r="O78" s="187">
        <v>3469415</v>
      </c>
      <c r="P78" s="179">
        <v>-9.08</v>
      </c>
      <c r="Q78" s="179">
        <v>9.58</v>
      </c>
      <c r="R78" s="179">
        <v>65.37</v>
      </c>
      <c r="S78" s="179">
        <v>67.8</v>
      </c>
      <c r="T78" s="179">
        <v>246.59</v>
      </c>
      <c r="U78" s="168">
        <v>60</v>
      </c>
      <c r="V78" s="167">
        <v>45</v>
      </c>
      <c r="W78" s="168">
        <v>2</v>
      </c>
      <c r="X78" s="167">
        <v>55</v>
      </c>
      <c r="Y78" s="168">
        <f t="shared" si="16"/>
        <v>62</v>
      </c>
      <c r="Z78" s="54">
        <f t="shared" si="18"/>
        <v>2.1692348407630403E-3</v>
      </c>
      <c r="AA78" s="54">
        <f t="shared" si="19"/>
        <v>9.7615567834336808E-2</v>
      </c>
      <c r="AB78" s="54">
        <f t="shared" si="17"/>
        <v>4.1958806969026461E-4</v>
      </c>
      <c r="AC78" s="54">
        <f t="shared" si="20"/>
        <v>1.8881463136061906E-2</v>
      </c>
      <c r="AD78" s="54"/>
    </row>
    <row r="79" spans="1:56" s="22" customFormat="1" ht="48.75" customHeight="1" thickBot="1">
      <c r="A79" s="13"/>
      <c r="B79" s="12"/>
      <c r="C79" s="12"/>
      <c r="D79" s="19">
        <v>72</v>
      </c>
      <c r="E79" s="51" t="s">
        <v>117</v>
      </c>
      <c r="F79" s="20" t="s">
        <v>25</v>
      </c>
      <c r="G79" s="18" t="s">
        <v>73</v>
      </c>
      <c r="H79" s="173" t="s">
        <v>47</v>
      </c>
      <c r="I79" s="26">
        <v>13518.455464000001</v>
      </c>
      <c r="J79" s="26">
        <v>20756.326406</v>
      </c>
      <c r="K79" s="27" t="s">
        <v>390</v>
      </c>
      <c r="L79" s="27">
        <v>42</v>
      </c>
      <c r="M79" s="26">
        <v>7286</v>
      </c>
      <c r="N79" s="189">
        <v>50000</v>
      </c>
      <c r="O79" s="186">
        <v>2848796</v>
      </c>
      <c r="P79" s="177">
        <v>-6.64</v>
      </c>
      <c r="Q79" s="177">
        <v>8.09</v>
      </c>
      <c r="R79" s="177">
        <v>60.84</v>
      </c>
      <c r="S79" s="177">
        <v>56.42</v>
      </c>
      <c r="T79" s="177">
        <v>183.83</v>
      </c>
      <c r="U79" s="169">
        <v>55</v>
      </c>
      <c r="V79" s="178">
        <v>14</v>
      </c>
      <c r="W79" s="169">
        <v>10</v>
      </c>
      <c r="X79" s="178">
        <v>86</v>
      </c>
      <c r="Y79" s="169">
        <f t="shared" si="16"/>
        <v>65</v>
      </c>
      <c r="Z79" s="54">
        <f t="shared" si="18"/>
        <v>2.5668098972802993E-3</v>
      </c>
      <c r="AA79" s="54">
        <f t="shared" si="19"/>
        <v>3.5935338561924192E-2</v>
      </c>
      <c r="AB79" s="54">
        <f t="shared" si="17"/>
        <v>4.9648972523549614E-4</v>
      </c>
      <c r="AC79" s="54">
        <f t="shared" si="20"/>
        <v>6.9508561532969464E-3</v>
      </c>
      <c r="AD79" s="54"/>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row>
    <row r="80" spans="1:56" s="13" customFormat="1" ht="48.75" customHeight="1" thickBot="1">
      <c r="B80" s="12"/>
      <c r="C80" s="12"/>
      <c r="D80" s="1">
        <v>73</v>
      </c>
      <c r="E80" s="49" t="s">
        <v>118</v>
      </c>
      <c r="F80" s="2" t="s">
        <v>87</v>
      </c>
      <c r="G80" s="3" t="s">
        <v>73</v>
      </c>
      <c r="H80" s="10" t="s">
        <v>47</v>
      </c>
      <c r="I80" s="28">
        <v>36920</v>
      </c>
      <c r="J80" s="28">
        <v>43481.026442000002</v>
      </c>
      <c r="K80" s="29" t="s">
        <v>391</v>
      </c>
      <c r="L80" s="29">
        <v>41</v>
      </c>
      <c r="M80" s="28">
        <v>11333</v>
      </c>
      <c r="N80" s="190">
        <v>50000</v>
      </c>
      <c r="O80" s="187">
        <v>3836674</v>
      </c>
      <c r="P80" s="179">
        <v>1.46</v>
      </c>
      <c r="Q80" s="179">
        <v>15.83</v>
      </c>
      <c r="R80" s="179">
        <v>89.07</v>
      </c>
      <c r="S80" s="179">
        <v>91.69</v>
      </c>
      <c r="T80" s="179">
        <v>283.17</v>
      </c>
      <c r="U80" s="168">
        <v>72</v>
      </c>
      <c r="V80" s="167">
        <v>38</v>
      </c>
      <c r="W80" s="168">
        <v>5</v>
      </c>
      <c r="X80" s="167">
        <v>62</v>
      </c>
      <c r="Y80" s="168">
        <f t="shared" si="16"/>
        <v>77</v>
      </c>
      <c r="Z80" s="54">
        <f t="shared" si="18"/>
        <v>5.3770367083343703E-3</v>
      </c>
      <c r="AA80" s="54">
        <f t="shared" si="19"/>
        <v>0.20432739491670607</v>
      </c>
      <c r="AB80" s="54">
        <f t="shared" si="17"/>
        <v>1.0400627957414248E-3</v>
      </c>
      <c r="AC80" s="54">
        <f t="shared" si="20"/>
        <v>3.952238623817414E-2</v>
      </c>
      <c r="AD80" s="54"/>
    </row>
    <row r="81" spans="1:56" s="22" customFormat="1" ht="48.75" customHeight="1" thickBot="1">
      <c r="A81" s="13"/>
      <c r="B81" s="12"/>
      <c r="C81" s="12"/>
      <c r="D81" s="19">
        <v>74</v>
      </c>
      <c r="E81" s="51" t="s">
        <v>190</v>
      </c>
      <c r="F81" s="20" t="s">
        <v>119</v>
      </c>
      <c r="G81" s="18" t="s">
        <v>73</v>
      </c>
      <c r="H81" s="173" t="s">
        <v>47</v>
      </c>
      <c r="I81" s="26">
        <v>7266</v>
      </c>
      <c r="J81" s="26">
        <v>22832.215083999999</v>
      </c>
      <c r="K81" s="27" t="s">
        <v>392</v>
      </c>
      <c r="L81" s="27">
        <v>39</v>
      </c>
      <c r="M81" s="26">
        <v>6412</v>
      </c>
      <c r="N81" s="189">
        <v>50000</v>
      </c>
      <c r="O81" s="186">
        <v>3560857</v>
      </c>
      <c r="P81" s="177">
        <v>-2.99</v>
      </c>
      <c r="Q81" s="177">
        <v>16.77</v>
      </c>
      <c r="R81" s="177">
        <v>96.78</v>
      </c>
      <c r="S81" s="177">
        <v>87.59</v>
      </c>
      <c r="T81" s="177">
        <v>256.11</v>
      </c>
      <c r="U81" s="169">
        <v>21</v>
      </c>
      <c r="V81" s="178">
        <v>8</v>
      </c>
      <c r="W81" s="169">
        <v>4</v>
      </c>
      <c r="X81" s="178">
        <v>92</v>
      </c>
      <c r="Y81" s="169">
        <f t="shared" si="16"/>
        <v>25</v>
      </c>
      <c r="Z81" s="54">
        <f t="shared" si="18"/>
        <v>2.8235225496117946E-3</v>
      </c>
      <c r="AA81" s="54">
        <f t="shared" si="19"/>
        <v>2.2588180396894357E-2</v>
      </c>
      <c r="AB81" s="54">
        <f t="shared" si="17"/>
        <v>5.4614482215388754E-4</v>
      </c>
      <c r="AC81" s="54">
        <f t="shared" si="20"/>
        <v>4.3691585772311003E-3</v>
      </c>
      <c r="AD81" s="54"/>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row>
    <row r="82" spans="1:56" s="13" customFormat="1" ht="48.75" customHeight="1" thickBot="1">
      <c r="B82" s="12"/>
      <c r="C82" s="12"/>
      <c r="D82" s="1">
        <v>75</v>
      </c>
      <c r="E82" s="49" t="s">
        <v>120</v>
      </c>
      <c r="F82" s="2" t="s">
        <v>121</v>
      </c>
      <c r="G82" s="3" t="s">
        <v>73</v>
      </c>
      <c r="H82" s="10" t="s">
        <v>47</v>
      </c>
      <c r="I82" s="28">
        <v>8800</v>
      </c>
      <c r="J82" s="28">
        <v>28726.274152000002</v>
      </c>
      <c r="K82" s="29" t="s">
        <v>392</v>
      </c>
      <c r="L82" s="29">
        <v>39</v>
      </c>
      <c r="M82" s="28">
        <v>8081</v>
      </c>
      <c r="N82" s="190">
        <v>50000</v>
      </c>
      <c r="O82" s="187">
        <v>3554792</v>
      </c>
      <c r="P82" s="179">
        <v>-7.99</v>
      </c>
      <c r="Q82" s="179">
        <v>11.49</v>
      </c>
      <c r="R82" s="179">
        <v>95.5</v>
      </c>
      <c r="S82" s="179">
        <v>74.39</v>
      </c>
      <c r="T82" s="179">
        <v>254.66</v>
      </c>
      <c r="U82" s="168">
        <v>63</v>
      </c>
      <c r="V82" s="167">
        <v>45</v>
      </c>
      <c r="W82" s="168">
        <v>3</v>
      </c>
      <c r="X82" s="167">
        <v>55.000000000000007</v>
      </c>
      <c r="Y82" s="168">
        <f t="shared" si="16"/>
        <v>66</v>
      </c>
      <c r="Z82" s="54">
        <f t="shared" si="18"/>
        <v>3.5524053420178635E-3</v>
      </c>
      <c r="AA82" s="54">
        <f t="shared" si="19"/>
        <v>0.15985824039080385</v>
      </c>
      <c r="AB82" s="54">
        <f t="shared" si="17"/>
        <v>6.8713026003692221E-4</v>
      </c>
      <c r="AC82" s="54">
        <f t="shared" si="20"/>
        <v>3.0920861701661501E-2</v>
      </c>
      <c r="AD82" s="54"/>
    </row>
    <row r="83" spans="1:56" s="22" customFormat="1" ht="48.75" customHeight="1" thickBot="1">
      <c r="A83" s="13"/>
      <c r="B83" s="12"/>
      <c r="C83" s="12"/>
      <c r="D83" s="19">
        <v>76</v>
      </c>
      <c r="E83" s="51" t="s">
        <v>122</v>
      </c>
      <c r="F83" s="20" t="s">
        <v>123</v>
      </c>
      <c r="G83" s="18" t="s">
        <v>73</v>
      </c>
      <c r="H83" s="173" t="s">
        <v>47</v>
      </c>
      <c r="I83" s="26">
        <v>20275.827903000001</v>
      </c>
      <c r="J83" s="26">
        <v>256600.790129</v>
      </c>
      <c r="K83" s="27" t="s">
        <v>393</v>
      </c>
      <c r="L83" s="27">
        <v>38</v>
      </c>
      <c r="M83" s="26">
        <v>55848</v>
      </c>
      <c r="N83" s="189">
        <v>50000</v>
      </c>
      <c r="O83" s="186">
        <v>4594628</v>
      </c>
      <c r="P83" s="177">
        <v>-8.7799999999999994</v>
      </c>
      <c r="Q83" s="177">
        <v>28.38</v>
      </c>
      <c r="R83" s="177">
        <v>118.64</v>
      </c>
      <c r="S83" s="177">
        <v>103.86</v>
      </c>
      <c r="T83" s="177">
        <v>357.03</v>
      </c>
      <c r="U83" s="169">
        <v>543</v>
      </c>
      <c r="V83" s="178">
        <v>64</v>
      </c>
      <c r="W83" s="169">
        <v>9</v>
      </c>
      <c r="X83" s="178">
        <v>36</v>
      </c>
      <c r="Y83" s="169">
        <f t="shared" si="16"/>
        <v>552</v>
      </c>
      <c r="Z83" s="54">
        <f t="shared" si="18"/>
        <v>3.173227453017257E-2</v>
      </c>
      <c r="AA83" s="54">
        <f t="shared" si="19"/>
        <v>2.0308655699310445</v>
      </c>
      <c r="AB83" s="54">
        <f t="shared" si="17"/>
        <v>6.1378710902104134E-3</v>
      </c>
      <c r="AC83" s="54">
        <f t="shared" si="20"/>
        <v>0.39282374977346646</v>
      </c>
      <c r="AD83" s="54"/>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row>
    <row r="84" spans="1:56" s="13" customFormat="1" ht="48.75" customHeight="1" thickBot="1">
      <c r="B84" s="12"/>
      <c r="C84" s="12"/>
      <c r="D84" s="1">
        <v>77</v>
      </c>
      <c r="E84" s="49" t="s">
        <v>124</v>
      </c>
      <c r="F84" s="2" t="s">
        <v>125</v>
      </c>
      <c r="G84" s="3" t="s">
        <v>73</v>
      </c>
      <c r="H84" s="10" t="s">
        <v>47</v>
      </c>
      <c r="I84" s="28">
        <v>8524.7818520000001</v>
      </c>
      <c r="J84" s="28">
        <v>16254.486382999999</v>
      </c>
      <c r="K84" s="29" t="s">
        <v>393</v>
      </c>
      <c r="L84" s="29">
        <v>38</v>
      </c>
      <c r="M84" s="28">
        <v>4913</v>
      </c>
      <c r="N84" s="190">
        <v>50000</v>
      </c>
      <c r="O84" s="187">
        <v>3308465</v>
      </c>
      <c r="P84" s="179">
        <v>-5.95</v>
      </c>
      <c r="Q84" s="179">
        <v>6.38</v>
      </c>
      <c r="R84" s="179">
        <v>82.15</v>
      </c>
      <c r="S84" s="179">
        <v>75.319999999999993</v>
      </c>
      <c r="T84" s="179">
        <v>228.97</v>
      </c>
      <c r="U84" s="168">
        <v>31</v>
      </c>
      <c r="V84" s="167">
        <v>38</v>
      </c>
      <c r="W84" s="168">
        <v>5</v>
      </c>
      <c r="X84" s="167">
        <v>62</v>
      </c>
      <c r="Y84" s="168">
        <f t="shared" si="16"/>
        <v>36</v>
      </c>
      <c r="Z84" s="54">
        <f t="shared" si="18"/>
        <v>2.0100944505782913E-3</v>
      </c>
      <c r="AA84" s="54">
        <f t="shared" si="19"/>
        <v>7.6383589121975071E-2</v>
      </c>
      <c r="AB84" s="54">
        <f t="shared" si="17"/>
        <v>3.8880605942903976E-4</v>
      </c>
      <c r="AC84" s="54">
        <f t="shared" si="20"/>
        <v>1.4774630258303511E-2</v>
      </c>
      <c r="AD84" s="54"/>
    </row>
    <row r="85" spans="1:56" s="22" customFormat="1" ht="48.75" customHeight="1" thickBot="1">
      <c r="A85" s="13"/>
      <c r="B85" s="12"/>
      <c r="C85" s="12"/>
      <c r="D85" s="19">
        <v>78</v>
      </c>
      <c r="E85" s="51" t="s">
        <v>126</v>
      </c>
      <c r="F85" s="20" t="s">
        <v>127</v>
      </c>
      <c r="G85" s="18" t="s">
        <v>73</v>
      </c>
      <c r="H85" s="173" t="s">
        <v>47</v>
      </c>
      <c r="I85" s="26">
        <v>9331.6178029999992</v>
      </c>
      <c r="J85" s="26">
        <v>18081.164352</v>
      </c>
      <c r="K85" s="27" t="s">
        <v>394</v>
      </c>
      <c r="L85" s="27">
        <v>37</v>
      </c>
      <c r="M85" s="26">
        <v>5410</v>
      </c>
      <c r="N85" s="189">
        <v>50000</v>
      </c>
      <c r="O85" s="186">
        <v>3342175</v>
      </c>
      <c r="P85" s="177">
        <v>-6.46</v>
      </c>
      <c r="Q85" s="177">
        <v>3.26</v>
      </c>
      <c r="R85" s="177">
        <v>86.99</v>
      </c>
      <c r="S85" s="177">
        <v>68.59</v>
      </c>
      <c r="T85" s="177">
        <v>230.82</v>
      </c>
      <c r="U85" s="169">
        <v>34</v>
      </c>
      <c r="V85" s="178">
        <v>26</v>
      </c>
      <c r="W85" s="169">
        <v>2</v>
      </c>
      <c r="X85" s="178">
        <v>74</v>
      </c>
      <c r="Y85" s="169">
        <f t="shared" si="16"/>
        <v>36</v>
      </c>
      <c r="Z85" s="54">
        <f t="shared" si="18"/>
        <v>2.2359887152116377E-3</v>
      </c>
      <c r="AA85" s="54">
        <f t="shared" si="19"/>
        <v>5.813570659550258E-2</v>
      </c>
      <c r="AB85" s="54">
        <f t="shared" si="17"/>
        <v>4.3250005542730944E-4</v>
      </c>
      <c r="AC85" s="54">
        <f t="shared" si="20"/>
        <v>1.1245001441110045E-2</v>
      </c>
      <c r="AD85" s="54"/>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row>
    <row r="86" spans="1:56" s="13" customFormat="1" ht="48.75" customHeight="1" thickBot="1">
      <c r="B86" s="12"/>
      <c r="C86" s="12"/>
      <c r="D86" s="1">
        <v>79</v>
      </c>
      <c r="E86" s="49" t="s">
        <v>128</v>
      </c>
      <c r="F86" s="2" t="s">
        <v>129</v>
      </c>
      <c r="G86" s="3" t="s">
        <v>73</v>
      </c>
      <c r="H86" s="10" t="s">
        <v>47</v>
      </c>
      <c r="I86" s="28">
        <v>41292.301841</v>
      </c>
      <c r="J86" s="28">
        <v>752726.177945</v>
      </c>
      <c r="K86" s="29" t="s">
        <v>395</v>
      </c>
      <c r="L86" s="29">
        <v>36</v>
      </c>
      <c r="M86" s="28">
        <v>100325</v>
      </c>
      <c r="N86" s="190">
        <v>150000</v>
      </c>
      <c r="O86" s="187">
        <v>7502878</v>
      </c>
      <c r="P86" s="179">
        <v>-6.76</v>
      </c>
      <c r="Q86" s="179">
        <v>25.93</v>
      </c>
      <c r="R86" s="179">
        <v>167.07</v>
      </c>
      <c r="S86" s="179">
        <v>184.06</v>
      </c>
      <c r="T86" s="179">
        <v>650.35</v>
      </c>
      <c r="U86" s="168">
        <v>1325</v>
      </c>
      <c r="V86" s="167">
        <v>89</v>
      </c>
      <c r="W86" s="168">
        <v>11</v>
      </c>
      <c r="X86" s="167">
        <v>11</v>
      </c>
      <c r="Y86" s="168">
        <f t="shared" si="16"/>
        <v>1336</v>
      </c>
      <c r="Z86" s="54">
        <f t="shared" si="18"/>
        <v>9.3085113699729022E-2</v>
      </c>
      <c r="AA86" s="54">
        <f t="shared" si="19"/>
        <v>8.2845751192758836</v>
      </c>
      <c r="AB86" s="54">
        <f t="shared" si="17"/>
        <v>1.8005152065706929E-2</v>
      </c>
      <c r="AC86" s="54">
        <f t="shared" si="20"/>
        <v>1.6024585338479167</v>
      </c>
      <c r="AD86" s="54"/>
    </row>
    <row r="87" spans="1:56" s="22" customFormat="1" ht="48.75" customHeight="1" thickBot="1">
      <c r="A87" s="13"/>
      <c r="B87" s="12"/>
      <c r="C87" s="12"/>
      <c r="D87" s="19">
        <v>80</v>
      </c>
      <c r="E87" s="51" t="s">
        <v>130</v>
      </c>
      <c r="F87" s="20" t="s">
        <v>42</v>
      </c>
      <c r="G87" s="18" t="s">
        <v>73</v>
      </c>
      <c r="H87" s="173" t="s">
        <v>47</v>
      </c>
      <c r="I87" s="26">
        <v>41999.181316000002</v>
      </c>
      <c r="J87" s="26">
        <v>527820.28090600006</v>
      </c>
      <c r="K87" s="27" t="s">
        <v>396</v>
      </c>
      <c r="L87" s="27">
        <v>35</v>
      </c>
      <c r="M87" s="26">
        <v>95464</v>
      </c>
      <c r="N87" s="189">
        <v>100000</v>
      </c>
      <c r="O87" s="186">
        <v>5528998</v>
      </c>
      <c r="P87" s="177">
        <v>-4.3099999999999996</v>
      </c>
      <c r="Q87" s="177">
        <v>20.21</v>
      </c>
      <c r="R87" s="177">
        <v>156.71</v>
      </c>
      <c r="S87" s="177">
        <v>154.69999999999999</v>
      </c>
      <c r="T87" s="177">
        <v>450.1</v>
      </c>
      <c r="U87" s="169">
        <v>1365</v>
      </c>
      <c r="V87" s="178">
        <v>96</v>
      </c>
      <c r="W87" s="169">
        <v>8</v>
      </c>
      <c r="X87" s="178">
        <v>4</v>
      </c>
      <c r="Y87" s="169">
        <f t="shared" si="16"/>
        <v>1373</v>
      </c>
      <c r="Z87" s="54">
        <f t="shared" si="18"/>
        <v>6.5272355739364102E-2</v>
      </c>
      <c r="AA87" s="54">
        <f t="shared" si="19"/>
        <v>6.2661461509789538</v>
      </c>
      <c r="AB87" s="54">
        <f t="shared" si="17"/>
        <v>1.2625420371351928E-2</v>
      </c>
      <c r="AC87" s="54">
        <f t="shared" si="20"/>
        <v>1.2120403556497852</v>
      </c>
      <c r="AD87" s="54"/>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row>
    <row r="88" spans="1:56" s="13" customFormat="1" ht="48.75" customHeight="1" thickBot="1">
      <c r="B88" s="12"/>
      <c r="C88" s="12"/>
      <c r="D88" s="1">
        <v>81</v>
      </c>
      <c r="E88" s="49" t="s">
        <v>131</v>
      </c>
      <c r="F88" s="2" t="s">
        <v>177</v>
      </c>
      <c r="G88" s="3" t="s">
        <v>73</v>
      </c>
      <c r="H88" s="10" t="s">
        <v>47</v>
      </c>
      <c r="I88" s="28">
        <v>7332.0503779999999</v>
      </c>
      <c r="J88" s="28">
        <v>20185.881742000001</v>
      </c>
      <c r="K88" s="29" t="s">
        <v>397</v>
      </c>
      <c r="L88" s="29">
        <v>34</v>
      </c>
      <c r="M88" s="28">
        <v>7062</v>
      </c>
      <c r="N88" s="190">
        <v>50000</v>
      </c>
      <c r="O88" s="187">
        <v>2858381</v>
      </c>
      <c r="P88" s="179">
        <v>-3.86</v>
      </c>
      <c r="Q88" s="179">
        <v>18.78</v>
      </c>
      <c r="R88" s="179">
        <v>128.88999999999999</v>
      </c>
      <c r="S88" s="179">
        <v>120.59</v>
      </c>
      <c r="T88" s="179">
        <v>184.76</v>
      </c>
      <c r="U88" s="168">
        <v>96</v>
      </c>
      <c r="V88" s="167">
        <v>78</v>
      </c>
      <c r="W88" s="168">
        <v>2</v>
      </c>
      <c r="X88" s="167">
        <v>22</v>
      </c>
      <c r="Y88" s="168">
        <f t="shared" si="16"/>
        <v>98</v>
      </c>
      <c r="Z88" s="54">
        <f t="shared" si="18"/>
        <v>2.4962664407569587E-3</v>
      </c>
      <c r="AA88" s="54">
        <f t="shared" si="19"/>
        <v>0.19470878237904279</v>
      </c>
      <c r="AB88" s="54">
        <f t="shared" si="17"/>
        <v>4.8284473291115376E-4</v>
      </c>
      <c r="AC88" s="54">
        <f t="shared" si="20"/>
        <v>3.7661889167069994E-2</v>
      </c>
      <c r="AD88" s="54"/>
    </row>
    <row r="89" spans="1:56" s="22" customFormat="1" ht="48.75" customHeight="1" thickBot="1">
      <c r="A89" s="13"/>
      <c r="B89" s="12"/>
      <c r="C89" s="12"/>
      <c r="D89" s="19">
        <v>82</v>
      </c>
      <c r="E89" s="51" t="s">
        <v>132</v>
      </c>
      <c r="F89" s="20" t="s">
        <v>133</v>
      </c>
      <c r="G89" s="18" t="s">
        <v>73</v>
      </c>
      <c r="H89" s="173" t="s">
        <v>47</v>
      </c>
      <c r="I89" s="26">
        <v>4986</v>
      </c>
      <c r="J89" s="26">
        <v>21322.774395</v>
      </c>
      <c r="K89" s="27" t="s">
        <v>330</v>
      </c>
      <c r="L89" s="27">
        <v>34</v>
      </c>
      <c r="M89" s="26">
        <v>10113</v>
      </c>
      <c r="N89" s="189">
        <v>50000</v>
      </c>
      <c r="O89" s="186">
        <v>2108452</v>
      </c>
      <c r="P89" s="177">
        <v>-4.08</v>
      </c>
      <c r="Q89" s="177">
        <v>10.95</v>
      </c>
      <c r="R89" s="177">
        <v>110.58</v>
      </c>
      <c r="S89" s="177">
        <v>92.71</v>
      </c>
      <c r="T89" s="177">
        <v>109.94</v>
      </c>
      <c r="U89" s="169">
        <v>48</v>
      </c>
      <c r="V89" s="178">
        <v>90</v>
      </c>
      <c r="W89" s="169">
        <v>1</v>
      </c>
      <c r="X89" s="178">
        <v>10</v>
      </c>
      <c r="Y89" s="169">
        <f t="shared" si="16"/>
        <v>49</v>
      </c>
      <c r="Z89" s="54">
        <f t="shared" si="18"/>
        <v>2.6368591090733568E-3</v>
      </c>
      <c r="AA89" s="54">
        <f t="shared" si="19"/>
        <v>0.23731731981660212</v>
      </c>
      <c r="AB89" s="54">
        <f t="shared" si="17"/>
        <v>5.1003911740238328E-4</v>
      </c>
      <c r="AC89" s="54">
        <f t="shared" si="20"/>
        <v>4.5903520566214495E-2</v>
      </c>
      <c r="AD89" s="54"/>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row>
    <row r="90" spans="1:56" s="13" customFormat="1" ht="48.75" customHeight="1" thickBot="1">
      <c r="B90" s="12"/>
      <c r="C90" s="12"/>
      <c r="D90" s="1">
        <v>83</v>
      </c>
      <c r="E90" s="50" t="s">
        <v>32</v>
      </c>
      <c r="F90" s="2" t="s">
        <v>33</v>
      </c>
      <c r="G90" s="3" t="s">
        <v>73</v>
      </c>
      <c r="H90" s="10" t="s">
        <v>47</v>
      </c>
      <c r="I90" s="28">
        <v>56645.618862000003</v>
      </c>
      <c r="J90" s="28">
        <v>43601.944295000001</v>
      </c>
      <c r="K90" s="9" t="s">
        <v>398</v>
      </c>
      <c r="L90" s="9">
        <v>33</v>
      </c>
      <c r="M90" s="28">
        <v>35753</v>
      </c>
      <c r="N90" s="190">
        <v>50000</v>
      </c>
      <c r="O90" s="187">
        <v>1219532</v>
      </c>
      <c r="P90" s="179">
        <v>-7.33</v>
      </c>
      <c r="Q90" s="179">
        <v>16.14</v>
      </c>
      <c r="R90" s="179">
        <v>44.92</v>
      </c>
      <c r="S90" s="183">
        <v>42.72</v>
      </c>
      <c r="T90" s="183">
        <v>78.180000000000007</v>
      </c>
      <c r="U90" s="166">
        <v>45</v>
      </c>
      <c r="V90" s="167">
        <v>9</v>
      </c>
      <c r="W90" s="168">
        <v>4</v>
      </c>
      <c r="X90" s="167">
        <v>91</v>
      </c>
      <c r="Y90" s="168">
        <f t="shared" si="16"/>
        <v>49</v>
      </c>
      <c r="Z90" s="54">
        <f t="shared" si="18"/>
        <v>5.3919898910781416E-3</v>
      </c>
      <c r="AA90" s="54">
        <f t="shared" si="19"/>
        <v>4.8527909019703275E-2</v>
      </c>
      <c r="AB90" s="54">
        <f t="shared" si="17"/>
        <v>1.0429551414502822E-3</v>
      </c>
      <c r="AC90" s="54">
        <f t="shared" si="20"/>
        <v>9.3865962730525394E-3</v>
      </c>
      <c r="AD90" s="54"/>
    </row>
    <row r="91" spans="1:56" s="22" customFormat="1" ht="48.75" customHeight="1" thickBot="1">
      <c r="A91" s="13"/>
      <c r="B91" s="12"/>
      <c r="C91" s="12"/>
      <c r="D91" s="19">
        <v>84</v>
      </c>
      <c r="E91" s="51" t="s">
        <v>134</v>
      </c>
      <c r="F91" s="20" t="s">
        <v>89</v>
      </c>
      <c r="G91" s="18" t="s">
        <v>73</v>
      </c>
      <c r="H91" s="173" t="s">
        <v>47</v>
      </c>
      <c r="I91" s="26">
        <v>11626.465990999999</v>
      </c>
      <c r="J91" s="26">
        <v>22663.074906000002</v>
      </c>
      <c r="K91" s="27" t="s">
        <v>399</v>
      </c>
      <c r="L91" s="27">
        <v>33</v>
      </c>
      <c r="M91" s="26">
        <v>14079</v>
      </c>
      <c r="N91" s="189">
        <v>50000</v>
      </c>
      <c r="O91" s="186">
        <v>1609708</v>
      </c>
      <c r="P91" s="177">
        <v>0.85</v>
      </c>
      <c r="Q91" s="177">
        <v>13.23</v>
      </c>
      <c r="R91" s="177">
        <v>110.87</v>
      </c>
      <c r="S91" s="177">
        <v>90.48</v>
      </c>
      <c r="T91" s="177">
        <v>60.67</v>
      </c>
      <c r="U91" s="169">
        <v>246</v>
      </c>
      <c r="V91" s="178">
        <v>26</v>
      </c>
      <c r="W91" s="169">
        <v>6</v>
      </c>
      <c r="X91" s="178">
        <v>74</v>
      </c>
      <c r="Y91" s="169">
        <f t="shared" si="16"/>
        <v>252</v>
      </c>
      <c r="Z91" s="54">
        <f t="shared" si="18"/>
        <v>2.8026060023179228E-3</v>
      </c>
      <c r="AA91" s="54">
        <f t="shared" si="19"/>
        <v>7.2867756060265992E-2</v>
      </c>
      <c r="AB91" s="54">
        <f t="shared" si="17"/>
        <v>5.4209900215381151E-4</v>
      </c>
      <c r="AC91" s="54">
        <f t="shared" si="20"/>
        <v>1.40945740559991E-2</v>
      </c>
      <c r="AD91" s="54"/>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row>
    <row r="92" spans="1:56" s="13" customFormat="1" ht="48.75" customHeight="1" thickBot="1">
      <c r="B92" s="12"/>
      <c r="C92" s="12"/>
      <c r="D92" s="1">
        <v>85</v>
      </c>
      <c r="E92" s="49" t="s">
        <v>135</v>
      </c>
      <c r="F92" s="2" t="s">
        <v>136</v>
      </c>
      <c r="G92" s="3" t="s">
        <v>73</v>
      </c>
      <c r="H92" s="10" t="s">
        <v>47</v>
      </c>
      <c r="I92" s="28">
        <v>7074.5017550000002</v>
      </c>
      <c r="J92" s="28">
        <v>12087.828686000001</v>
      </c>
      <c r="K92" s="29" t="s">
        <v>362</v>
      </c>
      <c r="L92" s="29">
        <v>33</v>
      </c>
      <c r="M92" s="28">
        <v>5851</v>
      </c>
      <c r="N92" s="190">
        <v>50000</v>
      </c>
      <c r="O92" s="187">
        <v>2065942</v>
      </c>
      <c r="P92" s="179">
        <v>-5.33</v>
      </c>
      <c r="Q92" s="179">
        <v>-0.4</v>
      </c>
      <c r="R92" s="179">
        <v>63.32</v>
      </c>
      <c r="S92" s="179">
        <v>54.43</v>
      </c>
      <c r="T92" s="179">
        <v>106.18</v>
      </c>
      <c r="U92" s="168">
        <v>31</v>
      </c>
      <c r="V92" s="167">
        <v>15</v>
      </c>
      <c r="W92" s="168">
        <v>3</v>
      </c>
      <c r="X92" s="167">
        <v>85</v>
      </c>
      <c r="Y92" s="168">
        <f t="shared" si="16"/>
        <v>34</v>
      </c>
      <c r="Z92" s="54">
        <f t="shared" si="18"/>
        <v>1.494828983749482E-3</v>
      </c>
      <c r="AA92" s="54">
        <f t="shared" si="19"/>
        <v>2.242243475624223E-2</v>
      </c>
      <c r="AB92" s="54">
        <f t="shared" si="17"/>
        <v>2.8913992898430468E-4</v>
      </c>
      <c r="AC92" s="54">
        <f t="shared" si="20"/>
        <v>4.3370989347645706E-3</v>
      </c>
      <c r="AD92" s="54"/>
    </row>
    <row r="93" spans="1:56" s="22" customFormat="1" ht="48.75" customHeight="1" thickBot="1">
      <c r="A93" s="13"/>
      <c r="B93" s="12"/>
      <c r="C93" s="12"/>
      <c r="D93" s="19">
        <v>86</v>
      </c>
      <c r="E93" s="51" t="s">
        <v>137</v>
      </c>
      <c r="F93" s="20" t="s">
        <v>138</v>
      </c>
      <c r="G93" s="18" t="s">
        <v>73</v>
      </c>
      <c r="H93" s="173" t="s">
        <v>47</v>
      </c>
      <c r="I93" s="26">
        <v>11960.881715</v>
      </c>
      <c r="J93" s="26">
        <v>239557.14671199999</v>
      </c>
      <c r="K93" s="27" t="s">
        <v>400</v>
      </c>
      <c r="L93" s="27">
        <v>32</v>
      </c>
      <c r="M93" s="26">
        <v>49611</v>
      </c>
      <c r="N93" s="189">
        <v>50000</v>
      </c>
      <c r="O93" s="186">
        <v>4828711</v>
      </c>
      <c r="P93" s="177">
        <v>-8</v>
      </c>
      <c r="Q93" s="177">
        <v>19.86</v>
      </c>
      <c r="R93" s="177">
        <v>155.41</v>
      </c>
      <c r="S93" s="177">
        <v>155.9</v>
      </c>
      <c r="T93" s="177">
        <v>382.56</v>
      </c>
      <c r="U93" s="169">
        <v>558</v>
      </c>
      <c r="V93" s="178">
        <v>82</v>
      </c>
      <c r="W93" s="169">
        <v>6</v>
      </c>
      <c r="X93" s="178">
        <v>18</v>
      </c>
      <c r="Y93" s="169">
        <f t="shared" si="16"/>
        <v>564</v>
      </c>
      <c r="Z93" s="54">
        <f t="shared" si="18"/>
        <v>2.9624589781303629E-2</v>
      </c>
      <c r="AA93" s="54">
        <f t="shared" si="19"/>
        <v>2.4292163620668976</v>
      </c>
      <c r="AB93" s="54">
        <f t="shared" si="17"/>
        <v>5.7301884554513067E-3</v>
      </c>
      <c r="AC93" s="54">
        <f t="shared" si="20"/>
        <v>0.46987545334700714</v>
      </c>
      <c r="AD93" s="54"/>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row>
    <row r="94" spans="1:56" s="13" customFormat="1" ht="48.75" customHeight="1" thickBot="1">
      <c r="B94" s="12"/>
      <c r="C94" s="12"/>
      <c r="D94" s="1">
        <v>87</v>
      </c>
      <c r="E94" s="49" t="s">
        <v>139</v>
      </c>
      <c r="F94" s="2" t="s">
        <v>140</v>
      </c>
      <c r="G94" s="3" t="s">
        <v>73</v>
      </c>
      <c r="H94" s="10" t="s">
        <v>47</v>
      </c>
      <c r="I94" s="28">
        <v>5971.9468420000003</v>
      </c>
      <c r="J94" s="28">
        <v>10190.966065000001</v>
      </c>
      <c r="K94" s="29" t="s">
        <v>401</v>
      </c>
      <c r="L94" s="29">
        <v>31</v>
      </c>
      <c r="M94" s="28">
        <v>5219</v>
      </c>
      <c r="N94" s="190">
        <v>50000</v>
      </c>
      <c r="O94" s="187">
        <v>1952666</v>
      </c>
      <c r="P94" s="179">
        <v>-10.87</v>
      </c>
      <c r="Q94" s="179">
        <v>14.86</v>
      </c>
      <c r="R94" s="179">
        <v>64.010000000000005</v>
      </c>
      <c r="S94" s="179">
        <v>56.8</v>
      </c>
      <c r="T94" s="179">
        <v>94.41</v>
      </c>
      <c r="U94" s="168">
        <v>32</v>
      </c>
      <c r="V94" s="167">
        <v>5</v>
      </c>
      <c r="W94" s="168">
        <v>2</v>
      </c>
      <c r="X94" s="167">
        <v>95</v>
      </c>
      <c r="Y94" s="168">
        <f t="shared" si="16"/>
        <v>34</v>
      </c>
      <c r="Z94" s="54">
        <f t="shared" si="18"/>
        <v>1.2602554058375251E-3</v>
      </c>
      <c r="AA94" s="54">
        <f t="shared" si="19"/>
        <v>6.3012770291876255E-3</v>
      </c>
      <c r="AB94" s="54">
        <f t="shared" si="17"/>
        <v>2.4376712152847591E-4</v>
      </c>
      <c r="AC94" s="54">
        <f t="shared" si="20"/>
        <v>1.2188356076423795E-3</v>
      </c>
      <c r="AD94" s="54"/>
    </row>
    <row r="95" spans="1:56" s="22" customFormat="1" ht="48.75" customHeight="1" thickBot="1">
      <c r="A95" s="13"/>
      <c r="B95" s="13"/>
      <c r="C95" s="13"/>
      <c r="D95" s="19">
        <v>88</v>
      </c>
      <c r="E95" s="51" t="s">
        <v>141</v>
      </c>
      <c r="F95" s="20" t="s">
        <v>142</v>
      </c>
      <c r="G95" s="18" t="s">
        <v>73</v>
      </c>
      <c r="H95" s="173" t="s">
        <v>47</v>
      </c>
      <c r="I95" s="26">
        <v>27384.172933000002</v>
      </c>
      <c r="J95" s="26">
        <v>74836.220077999998</v>
      </c>
      <c r="K95" s="27" t="s">
        <v>402</v>
      </c>
      <c r="L95" s="27">
        <v>29</v>
      </c>
      <c r="M95" s="26">
        <v>23118</v>
      </c>
      <c r="N95" s="189">
        <v>50000</v>
      </c>
      <c r="O95" s="186">
        <v>3237140</v>
      </c>
      <c r="P95" s="177">
        <v>0.22</v>
      </c>
      <c r="Q95" s="177">
        <v>24.31</v>
      </c>
      <c r="R95" s="177">
        <v>128.35</v>
      </c>
      <c r="S95" s="177">
        <v>118.13</v>
      </c>
      <c r="T95" s="177">
        <v>223.72</v>
      </c>
      <c r="U95" s="169">
        <v>170</v>
      </c>
      <c r="V95" s="178">
        <v>31</v>
      </c>
      <c r="W95" s="169">
        <v>8</v>
      </c>
      <c r="X95" s="178">
        <v>69</v>
      </c>
      <c r="Y95" s="169">
        <f t="shared" si="16"/>
        <v>178</v>
      </c>
      <c r="Z95" s="54">
        <f t="shared" si="18"/>
        <v>9.2545446922500593E-3</v>
      </c>
      <c r="AA95" s="54">
        <f t="shared" si="19"/>
        <v>0.28689088545975183</v>
      </c>
      <c r="AB95" s="54">
        <f t="shared" si="17"/>
        <v>1.790076606882077E-3</v>
      </c>
      <c r="AC95" s="54">
        <f t="shared" si="20"/>
        <v>5.5492374813344389E-2</v>
      </c>
      <c r="AD95" s="54"/>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row>
    <row r="96" spans="1:56" s="13" customFormat="1" ht="48.75" customHeight="1" thickBot="1">
      <c r="B96" s="12"/>
      <c r="C96" s="12"/>
      <c r="D96" s="1">
        <v>89</v>
      </c>
      <c r="E96" s="49" t="s">
        <v>143</v>
      </c>
      <c r="F96" s="2" t="s">
        <v>143</v>
      </c>
      <c r="G96" s="3" t="s">
        <v>73</v>
      </c>
      <c r="H96" s="10" t="s">
        <v>47</v>
      </c>
      <c r="I96" s="28">
        <v>6965</v>
      </c>
      <c r="J96" s="28">
        <v>44966.717477999999</v>
      </c>
      <c r="K96" s="29" t="s">
        <v>403</v>
      </c>
      <c r="L96" s="29">
        <v>27</v>
      </c>
      <c r="M96" s="28">
        <v>20781</v>
      </c>
      <c r="N96" s="190">
        <v>50000</v>
      </c>
      <c r="O96" s="187">
        <v>2163838</v>
      </c>
      <c r="P96" s="179">
        <v>-6.34</v>
      </c>
      <c r="Q96" s="179">
        <v>24.35</v>
      </c>
      <c r="R96" s="179">
        <v>72.650000000000006</v>
      </c>
      <c r="S96" s="179">
        <v>64.16</v>
      </c>
      <c r="T96" s="179">
        <v>114.93</v>
      </c>
      <c r="U96" s="168">
        <v>106</v>
      </c>
      <c r="V96" s="167">
        <v>73</v>
      </c>
      <c r="W96" s="168">
        <v>3</v>
      </c>
      <c r="X96" s="167">
        <v>27</v>
      </c>
      <c r="Y96" s="168">
        <f t="shared" si="16"/>
        <v>109</v>
      </c>
      <c r="Z96" s="54">
        <f t="shared" si="18"/>
        <v>5.560763172300703E-3</v>
      </c>
      <c r="AA96" s="54">
        <f t="shared" si="19"/>
        <v>0.40593571157795133</v>
      </c>
      <c r="AB96" s="54">
        <f t="shared" si="17"/>
        <v>1.0756004106266511E-3</v>
      </c>
      <c r="AC96" s="54">
        <f t="shared" si="20"/>
        <v>7.8518829975745524E-2</v>
      </c>
      <c r="AD96" s="54"/>
    </row>
    <row r="97" spans="1:56" s="22" customFormat="1" ht="48.75" customHeight="1" thickBot="1">
      <c r="A97" s="13"/>
      <c r="B97" s="13"/>
      <c r="C97" s="13"/>
      <c r="D97" s="19">
        <v>90</v>
      </c>
      <c r="E97" s="51" t="s">
        <v>144</v>
      </c>
      <c r="F97" s="20" t="s">
        <v>115</v>
      </c>
      <c r="G97" s="18" t="s">
        <v>73</v>
      </c>
      <c r="H97" s="173" t="s">
        <v>47</v>
      </c>
      <c r="I97" s="26">
        <v>16349</v>
      </c>
      <c r="J97" s="26">
        <v>132827.56733799999</v>
      </c>
      <c r="K97" s="27" t="s">
        <v>404</v>
      </c>
      <c r="L97" s="27">
        <v>20</v>
      </c>
      <c r="M97" s="26">
        <v>36566</v>
      </c>
      <c r="N97" s="189">
        <v>100000</v>
      </c>
      <c r="O97" s="186">
        <v>3632543</v>
      </c>
      <c r="P97" s="177">
        <v>-8.57</v>
      </c>
      <c r="Q97" s="177">
        <v>8.81</v>
      </c>
      <c r="R97" s="177">
        <v>143.53</v>
      </c>
      <c r="S97" s="177">
        <v>138.80000000000001</v>
      </c>
      <c r="T97" s="177">
        <v>260.58</v>
      </c>
      <c r="U97" s="169">
        <v>393</v>
      </c>
      <c r="V97" s="178">
        <v>70</v>
      </c>
      <c r="W97" s="169">
        <v>6</v>
      </c>
      <c r="X97" s="178">
        <v>30</v>
      </c>
      <c r="Y97" s="169">
        <f t="shared" si="16"/>
        <v>399</v>
      </c>
      <c r="Z97" s="54">
        <f t="shared" si="18"/>
        <v>1.6425985398663218E-2</v>
      </c>
      <c r="AA97" s="54">
        <f t="shared" si="19"/>
        <v>1.1498189779064252</v>
      </c>
      <c r="AB97" s="54">
        <f t="shared" si="17"/>
        <v>3.1772251563879639E-3</v>
      </c>
      <c r="AC97" s="54">
        <f t="shared" si="20"/>
        <v>0.22240576094715747</v>
      </c>
      <c r="AD97" s="54"/>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row>
    <row r="98" spans="1:56" s="13" customFormat="1" ht="48.75" customHeight="1" thickBot="1">
      <c r="B98" s="12"/>
      <c r="C98" s="12"/>
      <c r="D98" s="1">
        <v>91</v>
      </c>
      <c r="E98" s="49" t="s">
        <v>148</v>
      </c>
      <c r="F98" s="2" t="s">
        <v>149</v>
      </c>
      <c r="G98" s="3" t="s">
        <v>73</v>
      </c>
      <c r="H98" s="10" t="s">
        <v>47</v>
      </c>
      <c r="I98" s="28">
        <v>19108</v>
      </c>
      <c r="J98" s="28">
        <v>78276.086070000005</v>
      </c>
      <c r="K98" s="29" t="s">
        <v>405</v>
      </c>
      <c r="L98" s="29">
        <v>18</v>
      </c>
      <c r="M98" s="28">
        <v>22874</v>
      </c>
      <c r="N98" s="190">
        <v>50000</v>
      </c>
      <c r="O98" s="187">
        <v>3422055</v>
      </c>
      <c r="P98" s="179">
        <v>-5.91</v>
      </c>
      <c r="Q98" s="179">
        <v>5.95</v>
      </c>
      <c r="R98" s="179">
        <v>95.22</v>
      </c>
      <c r="S98" s="179">
        <v>86.77</v>
      </c>
      <c r="T98" s="179">
        <v>239.53</v>
      </c>
      <c r="U98" s="168">
        <v>156</v>
      </c>
      <c r="V98" s="167">
        <v>89</v>
      </c>
      <c r="W98" s="168">
        <v>1</v>
      </c>
      <c r="X98" s="167">
        <v>11</v>
      </c>
      <c r="Y98" s="168">
        <f t="shared" si="16"/>
        <v>157</v>
      </c>
      <c r="Z98" s="54">
        <f t="shared" si="18"/>
        <v>9.6799322054774099E-3</v>
      </c>
      <c r="AA98" s="54">
        <f t="shared" si="19"/>
        <v>0.86151396628748944</v>
      </c>
      <c r="AB98" s="54">
        <f t="shared" si="17"/>
        <v>1.8723579358517989E-3</v>
      </c>
      <c r="AC98" s="54">
        <f t="shared" si="20"/>
        <v>0.1666398562908101</v>
      </c>
      <c r="AD98" s="54"/>
    </row>
    <row r="99" spans="1:56" s="22" customFormat="1" ht="48.75" customHeight="1" thickBot="1">
      <c r="A99" s="13"/>
      <c r="B99" s="13"/>
      <c r="C99" s="13"/>
      <c r="D99" s="19">
        <v>92</v>
      </c>
      <c r="E99" s="51" t="s">
        <v>150</v>
      </c>
      <c r="F99" s="20" t="s">
        <v>209</v>
      </c>
      <c r="G99" s="18" t="s">
        <v>73</v>
      </c>
      <c r="H99" s="173" t="s">
        <v>47</v>
      </c>
      <c r="I99" s="26">
        <v>18124</v>
      </c>
      <c r="J99" s="26">
        <v>186709.79250000001</v>
      </c>
      <c r="K99" s="27" t="s">
        <v>406</v>
      </c>
      <c r="L99" s="27">
        <v>17</v>
      </c>
      <c r="M99" s="26">
        <v>48125</v>
      </c>
      <c r="N99" s="189">
        <v>50000</v>
      </c>
      <c r="O99" s="186">
        <v>3879684</v>
      </c>
      <c r="P99" s="177">
        <v>-6.83</v>
      </c>
      <c r="Q99" s="177">
        <v>11.01</v>
      </c>
      <c r="R99" s="177">
        <v>165.4</v>
      </c>
      <c r="S99" s="177">
        <v>138.33000000000001</v>
      </c>
      <c r="T99" s="177">
        <v>287.97000000000003</v>
      </c>
      <c r="U99" s="169">
        <v>525</v>
      </c>
      <c r="V99" s="178">
        <v>98</v>
      </c>
      <c r="W99" s="169">
        <v>2</v>
      </c>
      <c r="X99" s="178">
        <v>2</v>
      </c>
      <c r="Y99" s="169">
        <f t="shared" si="16"/>
        <v>527</v>
      </c>
      <c r="Z99" s="54">
        <f t="shared" si="18"/>
        <v>2.3089275719311072E-2</v>
      </c>
      <c r="AA99" s="54">
        <f t="shared" si="19"/>
        <v>2.2627490204924849</v>
      </c>
      <c r="AB99" s="54">
        <f t="shared" si="17"/>
        <v>4.466083822535427E-3</v>
      </c>
      <c r="AC99" s="54">
        <f t="shared" si="20"/>
        <v>0.43767621460847184</v>
      </c>
      <c r="AD99" s="54"/>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row>
    <row r="100" spans="1:56" s="13" customFormat="1" ht="48.75" customHeight="1" thickBot="1">
      <c r="B100" s="12"/>
      <c r="C100" s="12"/>
      <c r="D100" s="1">
        <v>93</v>
      </c>
      <c r="E100" s="49" t="s">
        <v>156</v>
      </c>
      <c r="F100" s="2" t="s">
        <v>157</v>
      </c>
      <c r="G100" s="3" t="s">
        <v>73</v>
      </c>
      <c r="H100" s="10" t="s">
        <v>47</v>
      </c>
      <c r="I100" s="28">
        <v>10356.100718</v>
      </c>
      <c r="J100" s="28">
        <v>236188.13798500001</v>
      </c>
      <c r="K100" s="29" t="s">
        <v>407</v>
      </c>
      <c r="L100" s="29">
        <v>15</v>
      </c>
      <c r="M100" s="28">
        <v>67154</v>
      </c>
      <c r="N100" s="190">
        <v>100000</v>
      </c>
      <c r="O100" s="187">
        <v>3517112</v>
      </c>
      <c r="P100" s="179">
        <v>-5.45</v>
      </c>
      <c r="Q100" s="179">
        <v>17.13</v>
      </c>
      <c r="R100" s="179">
        <v>154.35</v>
      </c>
      <c r="S100" s="179">
        <v>164.03</v>
      </c>
      <c r="T100" s="179">
        <v>251.74</v>
      </c>
      <c r="U100" s="168">
        <v>676</v>
      </c>
      <c r="V100" s="167">
        <v>78</v>
      </c>
      <c r="W100" s="168">
        <v>9</v>
      </c>
      <c r="X100" s="167">
        <v>22</v>
      </c>
      <c r="Y100" s="168">
        <f t="shared" si="16"/>
        <v>685</v>
      </c>
      <c r="Z100" s="54">
        <f t="shared" si="18"/>
        <v>2.9207964759354298E-2</v>
      </c>
      <c r="AA100" s="54">
        <f t="shared" si="19"/>
        <v>2.2782212512296351</v>
      </c>
      <c r="AB100" s="54">
        <f t="shared" si="17"/>
        <v>5.6496020267901787E-3</v>
      </c>
      <c r="AC100" s="54">
        <f t="shared" si="20"/>
        <v>0.44066895808963391</v>
      </c>
      <c r="AD100" s="54"/>
    </row>
    <row r="101" spans="1:56" s="22" customFormat="1" ht="48.75" customHeight="1" thickBot="1">
      <c r="A101" s="13"/>
      <c r="B101" s="13"/>
      <c r="C101" s="13"/>
      <c r="D101" s="19">
        <v>94</v>
      </c>
      <c r="E101" s="51" t="s">
        <v>147</v>
      </c>
      <c r="F101" s="20" t="s">
        <v>197</v>
      </c>
      <c r="G101" s="18" t="s">
        <v>73</v>
      </c>
      <c r="H101" s="173" t="s">
        <v>47</v>
      </c>
      <c r="I101" s="26">
        <v>20314</v>
      </c>
      <c r="J101" s="26">
        <v>153183.64775999999</v>
      </c>
      <c r="K101" s="27" t="s">
        <v>408</v>
      </c>
      <c r="L101" s="27">
        <v>15</v>
      </c>
      <c r="M101" s="26">
        <v>47190</v>
      </c>
      <c r="N101" s="189">
        <v>50000</v>
      </c>
      <c r="O101" s="186">
        <v>3246104</v>
      </c>
      <c r="P101" s="177">
        <v>-8.27</v>
      </c>
      <c r="Q101" s="177">
        <v>19.440000000000001</v>
      </c>
      <c r="R101" s="177">
        <v>156.36000000000001</v>
      </c>
      <c r="S101" s="177">
        <v>140.28</v>
      </c>
      <c r="T101" s="177">
        <v>224.64</v>
      </c>
      <c r="U101" s="169">
        <v>426</v>
      </c>
      <c r="V101" s="178">
        <v>61</v>
      </c>
      <c r="W101" s="169">
        <v>4</v>
      </c>
      <c r="X101" s="178">
        <v>39</v>
      </c>
      <c r="Y101" s="169">
        <f t="shared" si="16"/>
        <v>430</v>
      </c>
      <c r="Z101" s="54">
        <f t="shared" si="18"/>
        <v>1.8943299285282357E-2</v>
      </c>
      <c r="AA101" s="54">
        <f t="shared" si="19"/>
        <v>1.1555412564022238</v>
      </c>
      <c r="AB101" s="54">
        <f t="shared" si="17"/>
        <v>3.6641410285853169E-3</v>
      </c>
      <c r="AC101" s="54">
        <f t="shared" si="20"/>
        <v>0.22351260274370433</v>
      </c>
      <c r="AD101" s="54"/>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row>
    <row r="102" spans="1:56" s="13" customFormat="1" ht="48.75" customHeight="1" thickBot="1">
      <c r="D102" s="1">
        <v>95</v>
      </c>
      <c r="E102" s="49" t="s">
        <v>158</v>
      </c>
      <c r="F102" s="2" t="s">
        <v>196</v>
      </c>
      <c r="G102" s="3" t="s">
        <v>73</v>
      </c>
      <c r="H102" s="10" t="s">
        <v>47</v>
      </c>
      <c r="I102" s="28">
        <v>6154.8835419999996</v>
      </c>
      <c r="J102" s="28">
        <v>23126.156845000001</v>
      </c>
      <c r="K102" s="29" t="s">
        <v>409</v>
      </c>
      <c r="L102" s="29">
        <v>11</v>
      </c>
      <c r="M102" s="28">
        <v>10362</v>
      </c>
      <c r="N102" s="190">
        <v>50000</v>
      </c>
      <c r="O102" s="187">
        <v>2231824</v>
      </c>
      <c r="P102" s="179">
        <v>-6.76</v>
      </c>
      <c r="Q102" s="179">
        <v>16.32</v>
      </c>
      <c r="R102" s="179">
        <v>118.3</v>
      </c>
      <c r="S102" s="179">
        <v>123.18</v>
      </c>
      <c r="T102" s="179">
        <v>123.2</v>
      </c>
      <c r="U102" s="168">
        <v>58</v>
      </c>
      <c r="V102" s="167">
        <v>48</v>
      </c>
      <c r="W102" s="168">
        <v>2</v>
      </c>
      <c r="X102" s="167">
        <v>52</v>
      </c>
      <c r="Y102" s="168">
        <f t="shared" si="16"/>
        <v>60</v>
      </c>
      <c r="Z102" s="54">
        <f t="shared" si="18"/>
        <v>2.8598725571516988E-3</v>
      </c>
      <c r="AA102" s="54">
        <f t="shared" si="19"/>
        <v>0.13727388274328153</v>
      </c>
      <c r="AB102" s="54">
        <f t="shared" si="17"/>
        <v>5.5317588638459565E-4</v>
      </c>
      <c r="AC102" s="54">
        <f t="shared" si="20"/>
        <v>2.6552442546460591E-2</v>
      </c>
      <c r="AD102" s="54"/>
    </row>
    <row r="103" spans="1:56" s="22" customFormat="1" ht="48.75" customHeight="1" thickBot="1">
      <c r="A103" s="13"/>
      <c r="B103" s="13"/>
      <c r="C103" s="13"/>
      <c r="D103" s="19">
        <v>96</v>
      </c>
      <c r="E103" s="51" t="s">
        <v>161</v>
      </c>
      <c r="F103" s="20" t="s">
        <v>202</v>
      </c>
      <c r="G103" s="18" t="s">
        <v>73</v>
      </c>
      <c r="H103" s="173" t="s">
        <v>47</v>
      </c>
      <c r="I103" s="26">
        <v>50488</v>
      </c>
      <c r="J103" s="26">
        <v>254508.434928</v>
      </c>
      <c r="K103" s="27" t="s">
        <v>410</v>
      </c>
      <c r="L103" s="27">
        <v>11</v>
      </c>
      <c r="M103" s="26">
        <v>141768</v>
      </c>
      <c r="N103" s="189">
        <v>200000</v>
      </c>
      <c r="O103" s="186">
        <v>1795246</v>
      </c>
      <c r="P103" s="177">
        <v>-4.135938524805292</v>
      </c>
      <c r="Q103" s="177">
        <v>20.62063139492027</v>
      </c>
      <c r="R103" s="177">
        <v>90.224831632572588</v>
      </c>
      <c r="S103" s="173" t="s">
        <v>47</v>
      </c>
      <c r="T103" s="177">
        <v>92.973200000000006</v>
      </c>
      <c r="U103" s="169">
        <v>1469</v>
      </c>
      <c r="V103" s="178">
        <v>90</v>
      </c>
      <c r="W103" s="169">
        <v>5</v>
      </c>
      <c r="X103" s="178">
        <v>10</v>
      </c>
      <c r="Y103" s="169">
        <f t="shared" si="16"/>
        <v>1474</v>
      </c>
      <c r="Z103" s="54">
        <f t="shared" si="18"/>
        <v>3.1473525562098904E-2</v>
      </c>
      <c r="AA103" s="54">
        <f t="shared" si="19"/>
        <v>2.8326173005889013</v>
      </c>
      <c r="AB103" s="54">
        <f t="shared" si="17"/>
        <v>6.0878221153330839E-3</v>
      </c>
      <c r="AC103" s="54">
        <f t="shared" si="20"/>
        <v>0.5479039903799775</v>
      </c>
      <c r="AD103" s="54"/>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row>
    <row r="104" spans="1:56" s="13" customFormat="1" ht="48.75" customHeight="1" thickBot="1">
      <c r="D104" s="1">
        <v>97</v>
      </c>
      <c r="E104" s="49" t="s">
        <v>167</v>
      </c>
      <c r="F104" s="2" t="s">
        <v>198</v>
      </c>
      <c r="G104" s="3" t="s">
        <v>73</v>
      </c>
      <c r="H104" s="10" t="s">
        <v>47</v>
      </c>
      <c r="I104" s="10" t="s">
        <v>47</v>
      </c>
      <c r="J104" s="28">
        <v>60392.124987000003</v>
      </c>
      <c r="K104" s="29" t="s">
        <v>411</v>
      </c>
      <c r="L104" s="29">
        <v>8</v>
      </c>
      <c r="M104" s="28">
        <v>33481</v>
      </c>
      <c r="N104" s="190">
        <v>50000</v>
      </c>
      <c r="O104" s="187">
        <v>1803773</v>
      </c>
      <c r="P104" s="179">
        <v>-6.35</v>
      </c>
      <c r="Q104" s="179">
        <v>13.97</v>
      </c>
      <c r="R104" s="179">
        <v>96.54</v>
      </c>
      <c r="S104" s="10" t="s">
        <v>47</v>
      </c>
      <c r="T104" s="179">
        <v>80.39</v>
      </c>
      <c r="U104" s="168">
        <v>177</v>
      </c>
      <c r="V104" s="167">
        <v>97</v>
      </c>
      <c r="W104" s="168">
        <v>3</v>
      </c>
      <c r="X104" s="167">
        <v>3</v>
      </c>
      <c r="Y104" s="168">
        <f t="shared" si="16"/>
        <v>180</v>
      </c>
      <c r="Z104" s="54">
        <f t="shared" si="18"/>
        <v>7.468330431034776E-3</v>
      </c>
      <c r="AA104" s="54">
        <f t="shared" si="19"/>
        <v>0.72442805181037329</v>
      </c>
      <c r="AB104" s="54">
        <f t="shared" si="17"/>
        <v>1.4445749673948046E-3</v>
      </c>
      <c r="AC104" s="54">
        <f t="shared" si="20"/>
        <v>0.14012377183729605</v>
      </c>
      <c r="AD104" s="54"/>
    </row>
    <row r="105" spans="1:56" s="22" customFormat="1" ht="48.75" customHeight="1" thickBot="1">
      <c r="A105" s="13"/>
      <c r="B105" s="13"/>
      <c r="C105" s="13"/>
      <c r="D105" s="19">
        <v>98</v>
      </c>
      <c r="E105" s="51" t="s">
        <v>168</v>
      </c>
      <c r="F105" s="20" t="s">
        <v>181</v>
      </c>
      <c r="G105" s="18" t="s">
        <v>73</v>
      </c>
      <c r="H105" s="173" t="s">
        <v>47</v>
      </c>
      <c r="I105" s="173" t="s">
        <v>47</v>
      </c>
      <c r="J105" s="26">
        <v>20918.572853999998</v>
      </c>
      <c r="K105" s="27" t="s">
        <v>412</v>
      </c>
      <c r="L105" s="27">
        <v>7</v>
      </c>
      <c r="M105" s="26">
        <v>13669</v>
      </c>
      <c r="N105" s="189">
        <v>50000</v>
      </c>
      <c r="O105" s="186">
        <v>1530366</v>
      </c>
      <c r="P105" s="177">
        <v>-6.82</v>
      </c>
      <c r="Q105" s="177">
        <v>9.02</v>
      </c>
      <c r="R105" s="173" t="s">
        <v>47</v>
      </c>
      <c r="S105" s="173" t="s">
        <v>47</v>
      </c>
      <c r="T105" s="177">
        <v>51.53</v>
      </c>
      <c r="U105" s="169">
        <v>42</v>
      </c>
      <c r="V105" s="178">
        <v>22</v>
      </c>
      <c r="W105" s="169">
        <v>4</v>
      </c>
      <c r="X105" s="178">
        <v>78</v>
      </c>
      <c r="Y105" s="169">
        <f t="shared" si="16"/>
        <v>46</v>
      </c>
      <c r="Z105" s="54">
        <f t="shared" si="18"/>
        <v>2.5868739384973705E-3</v>
      </c>
      <c r="AA105" s="54">
        <f t="shared" si="19"/>
        <v>5.6911226646942148E-2</v>
      </c>
      <c r="AB105" s="54">
        <f t="shared" si="17"/>
        <v>5.003706477461707E-4</v>
      </c>
      <c r="AC105" s="54">
        <f t="shared" si="20"/>
        <v>1.1008154250415755E-2</v>
      </c>
      <c r="AD105" s="54"/>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row>
    <row r="106" spans="1:56" s="46" customFormat="1" ht="48.75" customHeight="1" thickBot="1">
      <c r="A106" s="13"/>
      <c r="B106" s="12"/>
      <c r="C106" s="12"/>
      <c r="D106" s="1">
        <v>99</v>
      </c>
      <c r="E106" s="49" t="s">
        <v>172</v>
      </c>
      <c r="F106" s="2" t="s">
        <v>178</v>
      </c>
      <c r="G106" s="1" t="s">
        <v>73</v>
      </c>
      <c r="H106" s="10" t="s">
        <v>47</v>
      </c>
      <c r="I106" s="10" t="s">
        <v>47</v>
      </c>
      <c r="J106" s="28">
        <v>5957.8245269999998</v>
      </c>
      <c r="K106" s="29" t="s">
        <v>413</v>
      </c>
      <c r="L106" s="29">
        <v>7</v>
      </c>
      <c r="M106" s="28">
        <v>5156</v>
      </c>
      <c r="N106" s="190">
        <v>50000</v>
      </c>
      <c r="O106" s="187">
        <v>1155513</v>
      </c>
      <c r="P106" s="179">
        <v>-8.5299999999999994</v>
      </c>
      <c r="Q106" s="179">
        <v>3.55</v>
      </c>
      <c r="R106" s="10" t="s">
        <v>47</v>
      </c>
      <c r="S106" s="10" t="s">
        <v>47</v>
      </c>
      <c r="T106" s="179">
        <v>14.65</v>
      </c>
      <c r="U106" s="168">
        <v>6</v>
      </c>
      <c r="V106" s="167">
        <v>5</v>
      </c>
      <c r="W106" s="168">
        <v>3</v>
      </c>
      <c r="X106" s="167">
        <v>95</v>
      </c>
      <c r="Y106" s="168">
        <f t="shared" si="16"/>
        <v>9</v>
      </c>
      <c r="Z106" s="54">
        <f t="shared" si="18"/>
        <v>7.3676828274112647E-4</v>
      </c>
      <c r="AA106" s="54">
        <f t="shared" si="19"/>
        <v>3.6838414137056325E-3</v>
      </c>
      <c r="AB106" s="54">
        <f t="shared" si="17"/>
        <v>1.4251070273959776E-4</v>
      </c>
      <c r="AC106" s="54">
        <f t="shared" si="20"/>
        <v>7.1255351369798876E-4</v>
      </c>
      <c r="AD106" s="54"/>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row>
    <row r="107" spans="1:56" s="22" customFormat="1" ht="48.75" customHeight="1" thickBot="1">
      <c r="A107" s="13"/>
      <c r="B107" s="13"/>
      <c r="C107" s="13"/>
      <c r="D107" s="19">
        <v>100</v>
      </c>
      <c r="E107" s="51" t="s">
        <v>174</v>
      </c>
      <c r="F107" s="20" t="s">
        <v>195</v>
      </c>
      <c r="G107" s="18" t="s">
        <v>73</v>
      </c>
      <c r="H107" s="173" t="s">
        <v>47</v>
      </c>
      <c r="I107" s="173" t="s">
        <v>47</v>
      </c>
      <c r="J107" s="26">
        <v>18422.709460999999</v>
      </c>
      <c r="K107" s="27" t="s">
        <v>414</v>
      </c>
      <c r="L107" s="27">
        <v>6</v>
      </c>
      <c r="M107" s="26">
        <v>14151</v>
      </c>
      <c r="N107" s="189">
        <v>50000</v>
      </c>
      <c r="O107" s="186">
        <v>1301867</v>
      </c>
      <c r="P107" s="177">
        <v>-7.52</v>
      </c>
      <c r="Q107" s="177">
        <v>14.65</v>
      </c>
      <c r="R107" s="173" t="s">
        <v>47</v>
      </c>
      <c r="S107" s="173" t="s">
        <v>47</v>
      </c>
      <c r="T107" s="177">
        <v>26.73</v>
      </c>
      <c r="U107" s="169">
        <v>113</v>
      </c>
      <c r="V107" s="178">
        <v>68</v>
      </c>
      <c r="W107" s="169">
        <v>4</v>
      </c>
      <c r="X107" s="178">
        <v>32</v>
      </c>
      <c r="Y107" s="169">
        <f t="shared" si="16"/>
        <v>117</v>
      </c>
      <c r="Z107" s="54">
        <f t="shared" si="18"/>
        <v>2.2782255421433754E-3</v>
      </c>
      <c r="AA107" s="54">
        <f t="shared" si="19"/>
        <v>0.15491933686574952</v>
      </c>
      <c r="AB107" s="54">
        <f t="shared" si="17"/>
        <v>4.4066978806718153E-4</v>
      </c>
      <c r="AC107" s="54">
        <f t="shared" si="20"/>
        <v>2.9965545588568343E-2</v>
      </c>
      <c r="AD107" s="54"/>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row>
    <row r="108" spans="1:56" s="13" customFormat="1" ht="48.75" customHeight="1" thickBot="1">
      <c r="D108" s="1">
        <v>101</v>
      </c>
      <c r="E108" s="49" t="s">
        <v>184</v>
      </c>
      <c r="F108" s="2" t="s">
        <v>185</v>
      </c>
      <c r="G108" s="3" t="s">
        <v>73</v>
      </c>
      <c r="H108" s="10" t="s">
        <v>47</v>
      </c>
      <c r="I108" s="10" t="s">
        <v>47</v>
      </c>
      <c r="J108" s="28">
        <v>77832.224778999996</v>
      </c>
      <c r="K108" s="29" t="s">
        <v>415</v>
      </c>
      <c r="L108" s="29">
        <v>6</v>
      </c>
      <c r="M108" s="28">
        <v>49237</v>
      </c>
      <c r="N108" s="190">
        <v>50000</v>
      </c>
      <c r="O108" s="187">
        <v>1580767</v>
      </c>
      <c r="P108" s="179">
        <v>-3.37</v>
      </c>
      <c r="Q108" s="179">
        <v>17.010000000000002</v>
      </c>
      <c r="R108" s="10" t="s">
        <v>47</v>
      </c>
      <c r="S108" s="10" t="s">
        <v>47</v>
      </c>
      <c r="T108" s="179">
        <v>56.81</v>
      </c>
      <c r="U108" s="168">
        <v>398</v>
      </c>
      <c r="V108" s="167">
        <v>95</v>
      </c>
      <c r="W108" s="168">
        <v>4</v>
      </c>
      <c r="X108" s="167">
        <v>5</v>
      </c>
      <c r="Y108" s="168">
        <f t="shared" si="16"/>
        <v>402</v>
      </c>
      <c r="Z108" s="54">
        <f t="shared" si="18"/>
        <v>9.6250425524399101E-3</v>
      </c>
      <c r="AA108" s="54">
        <f t="shared" si="19"/>
        <v>0.91437904248179147</v>
      </c>
      <c r="AB108" s="54">
        <f t="shared" si="17"/>
        <v>1.8617408080373334E-3</v>
      </c>
      <c r="AC108" s="54">
        <f t="shared" si="20"/>
        <v>0.17686537676354666</v>
      </c>
      <c r="AD108" s="54"/>
    </row>
    <row r="109" spans="1:56" s="22" customFormat="1" ht="48.75" customHeight="1" thickBot="1">
      <c r="A109" s="13"/>
      <c r="B109" s="13"/>
      <c r="C109" s="13"/>
      <c r="D109" s="19">
        <v>102</v>
      </c>
      <c r="E109" s="51" t="s">
        <v>191</v>
      </c>
      <c r="F109" s="20" t="s">
        <v>93</v>
      </c>
      <c r="G109" s="18" t="s">
        <v>73</v>
      </c>
      <c r="H109" s="173" t="s">
        <v>47</v>
      </c>
      <c r="I109" s="173" t="s">
        <v>47</v>
      </c>
      <c r="J109" s="26">
        <v>121729.12966399999</v>
      </c>
      <c r="K109" s="27" t="s">
        <v>416</v>
      </c>
      <c r="L109" s="27">
        <v>3</v>
      </c>
      <c r="M109" s="26">
        <v>99805</v>
      </c>
      <c r="N109" s="189">
        <v>100000</v>
      </c>
      <c r="O109" s="186">
        <v>1219670</v>
      </c>
      <c r="P109" s="177">
        <v>-8.7285135934027291</v>
      </c>
      <c r="Q109" s="177">
        <v>15.993011907716859</v>
      </c>
      <c r="R109" s="173" t="s">
        <v>47</v>
      </c>
      <c r="S109" s="173" t="s">
        <v>47</v>
      </c>
      <c r="T109" s="177">
        <v>21.966999999999999</v>
      </c>
      <c r="U109" s="169">
        <v>201</v>
      </c>
      <c r="V109" s="178">
        <v>100</v>
      </c>
      <c r="W109" s="169">
        <v>3</v>
      </c>
      <c r="X109" s="178">
        <v>0</v>
      </c>
      <c r="Y109" s="169">
        <f t="shared" si="16"/>
        <v>204</v>
      </c>
      <c r="Z109" s="54">
        <f t="shared" si="18"/>
        <v>1.5053508443505254E-2</v>
      </c>
      <c r="AA109" s="54">
        <f t="shared" si="19"/>
        <v>1.5053508443505255</v>
      </c>
      <c r="AB109" s="54">
        <f t="shared" si="17"/>
        <v>2.9117513840293497E-3</v>
      </c>
      <c r="AC109" s="54">
        <f t="shared" si="20"/>
        <v>0.29117513840293496</v>
      </c>
      <c r="AD109" s="54"/>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row>
    <row r="110" spans="1:56" s="13" customFormat="1" ht="48.75" customHeight="1" thickBot="1">
      <c r="D110" s="1">
        <v>103</v>
      </c>
      <c r="E110" s="49" t="s">
        <v>205</v>
      </c>
      <c r="F110" s="2" t="s">
        <v>206</v>
      </c>
      <c r="G110" s="3" t="s">
        <v>73</v>
      </c>
      <c r="H110" s="10" t="s">
        <v>47</v>
      </c>
      <c r="I110" s="10" t="s">
        <v>47</v>
      </c>
      <c r="J110" s="28">
        <v>4736.4289500000004</v>
      </c>
      <c r="K110" s="29" t="s">
        <v>417</v>
      </c>
      <c r="L110" s="29">
        <v>2</v>
      </c>
      <c r="M110" s="28">
        <v>5010</v>
      </c>
      <c r="N110" s="190">
        <v>50000</v>
      </c>
      <c r="O110" s="187">
        <v>945395</v>
      </c>
      <c r="P110" s="219">
        <v>-11.24</v>
      </c>
      <c r="Q110" s="179">
        <v>-5.46</v>
      </c>
      <c r="R110" s="10" t="s">
        <v>47</v>
      </c>
      <c r="S110" s="10" t="s">
        <v>47</v>
      </c>
      <c r="T110" s="179">
        <v>-5.46</v>
      </c>
      <c r="U110" s="168">
        <v>2</v>
      </c>
      <c r="V110" s="167">
        <v>0</v>
      </c>
      <c r="W110" s="168">
        <v>2</v>
      </c>
      <c r="X110" s="167">
        <v>100</v>
      </c>
      <c r="Y110" s="168">
        <f t="shared" si="16"/>
        <v>4</v>
      </c>
      <c r="Z110" s="54">
        <f t="shared" si="18"/>
        <v>5.8572564666889144E-4</v>
      </c>
      <c r="AA110" s="54">
        <f t="shared" si="19"/>
        <v>0</v>
      </c>
      <c r="AB110" s="54">
        <f t="shared" si="17"/>
        <v>1.1329501482994503E-4</v>
      </c>
      <c r="AC110" s="54">
        <f t="shared" si="20"/>
        <v>0</v>
      </c>
      <c r="AD110" s="54"/>
    </row>
    <row r="111" spans="1:56" s="22" customFormat="1" ht="48.75" customHeight="1" thickBot="1">
      <c r="A111" s="13"/>
      <c r="B111" s="13"/>
      <c r="C111" s="13"/>
      <c r="D111" s="19">
        <v>104</v>
      </c>
      <c r="E111" s="51" t="s">
        <v>210</v>
      </c>
      <c r="F111" s="20" t="s">
        <v>211</v>
      </c>
      <c r="G111" s="18" t="s">
        <v>73</v>
      </c>
      <c r="H111" s="173" t="s">
        <v>47</v>
      </c>
      <c r="I111" s="173" t="s">
        <v>47</v>
      </c>
      <c r="J111" s="26">
        <v>5832.409807</v>
      </c>
      <c r="K111" s="27" t="s">
        <v>418</v>
      </c>
      <c r="L111" s="27">
        <v>1</v>
      </c>
      <c r="M111" s="26">
        <v>5822</v>
      </c>
      <c r="N111" s="189">
        <v>50000</v>
      </c>
      <c r="O111" s="186">
        <v>1001788</v>
      </c>
      <c r="P111" s="177">
        <v>-2.6</v>
      </c>
      <c r="Q111" s="177">
        <v>0.18</v>
      </c>
      <c r="R111" s="173" t="s">
        <v>47</v>
      </c>
      <c r="S111" s="173" t="s">
        <v>47</v>
      </c>
      <c r="T111" s="177">
        <v>-1.81</v>
      </c>
      <c r="U111" s="169">
        <v>16</v>
      </c>
      <c r="V111" s="178">
        <v>40</v>
      </c>
      <c r="W111" s="169">
        <v>2</v>
      </c>
      <c r="X111" s="178">
        <v>60</v>
      </c>
      <c r="Y111" s="169">
        <f t="shared" si="16"/>
        <v>18</v>
      </c>
      <c r="Z111" s="54">
        <f t="shared" si="18"/>
        <v>7.2125899953446129E-4</v>
      </c>
      <c r="AA111" s="54">
        <f t="shared" si="19"/>
        <v>2.885035998137845E-2</v>
      </c>
      <c r="AB111" s="54">
        <f t="shared" si="17"/>
        <v>1.3951079231926022E-4</v>
      </c>
      <c r="AC111" s="54">
        <f t="shared" si="20"/>
        <v>5.580431692770409E-3</v>
      </c>
      <c r="AD111" s="54"/>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row>
    <row r="112" spans="1:56" ht="80.25" customHeight="1" thickBot="1">
      <c r="B112" s="13"/>
      <c r="C112" s="13"/>
      <c r="D112" s="276" t="s">
        <v>145</v>
      </c>
      <c r="E112" s="276"/>
      <c r="F112" s="15" t="s">
        <v>49</v>
      </c>
      <c r="G112" s="16" t="s">
        <v>49</v>
      </c>
      <c r="H112" s="33"/>
      <c r="I112" s="181">
        <f>SUM(I53:I111)</f>
        <v>1490963.3055579998</v>
      </c>
      <c r="J112" s="181">
        <f>SUM(J53:J111)</f>
        <v>8086429.1617360003</v>
      </c>
      <c r="K112" s="188" t="s">
        <v>47</v>
      </c>
      <c r="L112" s="188" t="s">
        <v>47</v>
      </c>
      <c r="M112" s="181">
        <f>SUM(M53:M111)</f>
        <v>1512040</v>
      </c>
      <c r="N112" s="188" t="s">
        <v>47</v>
      </c>
      <c r="O112" s="188" t="s">
        <v>49</v>
      </c>
      <c r="P112" s="182">
        <f>AVERAGE(P53:P111)</f>
        <v>-6.3878720698001352</v>
      </c>
      <c r="Q112" s="182">
        <f t="shared" ref="Q112" si="21">AVERAGE(Q53:Q111)</f>
        <v>13.549383784790459</v>
      </c>
      <c r="R112" s="182">
        <f>AVERAGE(R53:R104)</f>
        <v>107.11451599293409</v>
      </c>
      <c r="S112" s="182">
        <f>AVERAGE(S53:S102)</f>
        <v>99.717400000000012</v>
      </c>
      <c r="T112" s="182">
        <f>AVERAGE(T53:T111)</f>
        <v>369.57847796610162</v>
      </c>
      <c r="U112" s="181">
        <f>SUM(U53:U111)</f>
        <v>15247</v>
      </c>
      <c r="V112" s="170">
        <f>AA112</f>
        <v>77.784493227319814</v>
      </c>
      <c r="W112" s="181">
        <f>SUM(W53:W111)</f>
        <v>295</v>
      </c>
      <c r="X112" s="170">
        <f>100-V112</f>
        <v>22.215506772680186</v>
      </c>
      <c r="Y112" s="181">
        <f>SUM(Y53:Y111)</f>
        <v>15542</v>
      </c>
      <c r="Z112" s="54">
        <f>SUM(Z53:Z111)</f>
        <v>1.0000000000000002</v>
      </c>
      <c r="AA112" s="56">
        <f>SUM(AA53:AA111)</f>
        <v>77.784493227319814</v>
      </c>
      <c r="AC112" s="56"/>
    </row>
    <row r="113" spans="1:56" s="13" customFormat="1" ht="48.75" customHeight="1" thickBot="1">
      <c r="D113" s="1">
        <v>105</v>
      </c>
      <c r="E113" s="49" t="s">
        <v>186</v>
      </c>
      <c r="F113" s="2" t="s">
        <v>181</v>
      </c>
      <c r="G113" s="3" t="s">
        <v>192</v>
      </c>
      <c r="H113" s="10" t="s">
        <v>47</v>
      </c>
      <c r="I113" s="10" t="s">
        <v>47</v>
      </c>
      <c r="J113" s="28">
        <v>259101.32488</v>
      </c>
      <c r="K113" s="29" t="s">
        <v>419</v>
      </c>
      <c r="L113" s="29">
        <v>5</v>
      </c>
      <c r="M113" s="28">
        <v>22382630</v>
      </c>
      <c r="N113" s="190">
        <v>50000000</v>
      </c>
      <c r="O113" s="187">
        <v>11576</v>
      </c>
      <c r="P113" s="179">
        <v>-2.2999999999999998</v>
      </c>
      <c r="Q113" s="179">
        <v>5.47</v>
      </c>
      <c r="R113" s="10" t="s">
        <v>47</v>
      </c>
      <c r="S113" s="10" t="s">
        <v>47</v>
      </c>
      <c r="T113" s="179">
        <v>15.41</v>
      </c>
      <c r="U113" s="168">
        <v>663</v>
      </c>
      <c r="V113" s="167">
        <v>26</v>
      </c>
      <c r="W113" s="168">
        <v>47</v>
      </c>
      <c r="X113" s="167">
        <v>74</v>
      </c>
      <c r="Y113" s="168">
        <f t="shared" ref="Y113:Y116" si="22">U113+W113</f>
        <v>710</v>
      </c>
      <c r="Z113" s="54">
        <f>J113/$J$117</f>
        <v>0.19274262541409987</v>
      </c>
      <c r="AA113" s="54">
        <f t="shared" si="19"/>
        <v>5.0113082607665964</v>
      </c>
      <c r="AB113" s="54">
        <f t="shared" si="17"/>
        <v>6.1976836884121318E-3</v>
      </c>
      <c r="AC113" s="54">
        <f t="shared" si="20"/>
        <v>0.16113977589871542</v>
      </c>
      <c r="AD113" s="54"/>
    </row>
    <row r="114" spans="1:56" s="22" customFormat="1" ht="48.75" customHeight="1" thickBot="1">
      <c r="A114" s="13"/>
      <c r="B114" s="13"/>
      <c r="C114" s="13"/>
      <c r="D114" s="19">
        <v>106</v>
      </c>
      <c r="E114" s="51" t="s">
        <v>193</v>
      </c>
      <c r="F114" s="20" t="s">
        <v>157</v>
      </c>
      <c r="G114" s="18" t="s">
        <v>194</v>
      </c>
      <c r="H114" s="173" t="s">
        <v>47</v>
      </c>
      <c r="I114" s="173" t="s">
        <v>47</v>
      </c>
      <c r="J114" s="26">
        <v>301973.43348499999</v>
      </c>
      <c r="K114" s="27" t="s">
        <v>366</v>
      </c>
      <c r="L114" s="27">
        <v>3</v>
      </c>
      <c r="M114" s="26">
        <v>24604985</v>
      </c>
      <c r="N114" s="189">
        <v>50000000</v>
      </c>
      <c r="O114" s="186">
        <v>12272</v>
      </c>
      <c r="P114" s="177">
        <v>-6.04</v>
      </c>
      <c r="Q114" s="177">
        <v>19.559999999999999</v>
      </c>
      <c r="R114" s="173" t="s">
        <v>47</v>
      </c>
      <c r="S114" s="173" t="s">
        <v>47</v>
      </c>
      <c r="T114" s="177">
        <v>21.4</v>
      </c>
      <c r="U114" s="169">
        <v>1032</v>
      </c>
      <c r="V114" s="178">
        <v>28</v>
      </c>
      <c r="W114" s="169">
        <v>34</v>
      </c>
      <c r="X114" s="178">
        <v>72</v>
      </c>
      <c r="Y114" s="169">
        <f t="shared" si="22"/>
        <v>1066</v>
      </c>
      <c r="Z114" s="54">
        <f t="shared" ref="Z114:Z116" si="23">J114/$J$117</f>
        <v>0.22463471540396454</v>
      </c>
      <c r="AA114" s="54">
        <f t="shared" si="19"/>
        <v>6.2897720313110073</v>
      </c>
      <c r="AB114" s="54">
        <f t="shared" si="17"/>
        <v>7.2231812165011976E-3</v>
      </c>
      <c r="AC114" s="54">
        <f t="shared" si="20"/>
        <v>0.20224907406203352</v>
      </c>
      <c r="AD114" s="54"/>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row>
    <row r="115" spans="1:56" s="13" customFormat="1" ht="48.75" customHeight="1" thickBot="1">
      <c r="D115" s="1">
        <v>107</v>
      </c>
      <c r="E115" s="49" t="s">
        <v>212</v>
      </c>
      <c r="F115" s="17" t="s">
        <v>209</v>
      </c>
      <c r="G115" s="3" t="s">
        <v>194</v>
      </c>
      <c r="H115" s="10" t="s">
        <v>47</v>
      </c>
      <c r="I115" s="10" t="s">
        <v>47</v>
      </c>
      <c r="J115" s="28">
        <v>247312.82237099999</v>
      </c>
      <c r="K115" s="29" t="s">
        <v>420</v>
      </c>
      <c r="L115" s="29">
        <v>1</v>
      </c>
      <c r="M115" s="28">
        <v>27790152</v>
      </c>
      <c r="N115" s="190">
        <v>50000000</v>
      </c>
      <c r="O115" s="187">
        <v>9021</v>
      </c>
      <c r="P115" s="179">
        <v>-10.94</v>
      </c>
      <c r="Q115" s="10" t="s">
        <v>47</v>
      </c>
      <c r="R115" s="10" t="s">
        <v>47</v>
      </c>
      <c r="S115" s="10" t="s">
        <v>47</v>
      </c>
      <c r="T115" s="179">
        <v>-9.52</v>
      </c>
      <c r="U115" s="184">
        <v>1171</v>
      </c>
      <c r="V115" s="167">
        <v>42</v>
      </c>
      <c r="W115" s="168">
        <v>28</v>
      </c>
      <c r="X115" s="167">
        <v>58</v>
      </c>
      <c r="Y115" s="168">
        <f t="shared" si="22"/>
        <v>1199</v>
      </c>
      <c r="Z115" s="54">
        <f t="shared" si="23"/>
        <v>0.18397328807343716</v>
      </c>
      <c r="AA115" s="54">
        <f t="shared" si="19"/>
        <v>7.7268780990843604</v>
      </c>
      <c r="AB115" s="54">
        <f t="shared" si="17"/>
        <v>5.9157036184735766E-3</v>
      </c>
      <c r="AC115" s="54">
        <f t="shared" si="20"/>
        <v>0.24845955197589023</v>
      </c>
      <c r="AD115" s="54"/>
    </row>
    <row r="116" spans="1:56" s="13" customFormat="1" ht="48.75" customHeight="1" thickBot="1">
      <c r="D116" s="19">
        <v>108</v>
      </c>
      <c r="E116" s="51" t="s">
        <v>317</v>
      </c>
      <c r="F116" s="20" t="s">
        <v>57</v>
      </c>
      <c r="G116" s="18" t="s">
        <v>194</v>
      </c>
      <c r="H116" s="173" t="s">
        <v>47</v>
      </c>
      <c r="I116" s="173" t="s">
        <v>47</v>
      </c>
      <c r="J116" s="26">
        <v>535899</v>
      </c>
      <c r="K116" s="27" t="s">
        <v>421</v>
      </c>
      <c r="L116" s="27">
        <v>1</v>
      </c>
      <c r="M116" s="26">
        <v>55013924</v>
      </c>
      <c r="N116" s="189" t="s">
        <v>422</v>
      </c>
      <c r="O116" s="186">
        <v>9741</v>
      </c>
      <c r="P116" s="173" t="s">
        <v>47</v>
      </c>
      <c r="Q116" s="173" t="s">
        <v>47</v>
      </c>
      <c r="R116" s="173" t="s">
        <v>47</v>
      </c>
      <c r="S116" s="173" t="s">
        <v>47</v>
      </c>
      <c r="T116" s="177">
        <v>-1.7</v>
      </c>
      <c r="U116" s="169">
        <v>5659</v>
      </c>
      <c r="V116" s="178">
        <v>77</v>
      </c>
      <c r="W116" s="169">
        <v>22</v>
      </c>
      <c r="X116" s="178">
        <v>13</v>
      </c>
      <c r="Y116" s="169">
        <f t="shared" si="22"/>
        <v>5681</v>
      </c>
      <c r="Z116" s="54">
        <f t="shared" si="23"/>
        <v>0.39864937110849835</v>
      </c>
      <c r="AA116" s="54">
        <f t="shared" si="19"/>
        <v>30.696001575354373</v>
      </c>
      <c r="AB116" s="54">
        <f t="shared" si="17"/>
        <v>1.2818662708400324E-2</v>
      </c>
      <c r="AC116" s="54">
        <f t="shared" si="20"/>
        <v>0.98703702854682496</v>
      </c>
      <c r="AD116" s="54"/>
    </row>
    <row r="117" spans="1:56" ht="48.75" customHeight="1" thickBot="1">
      <c r="B117" s="13"/>
      <c r="C117" s="13"/>
      <c r="D117" s="276" t="s">
        <v>187</v>
      </c>
      <c r="E117" s="276"/>
      <c r="F117" s="15" t="s">
        <v>49</v>
      </c>
      <c r="G117" s="16" t="s">
        <v>49</v>
      </c>
      <c r="H117" s="33"/>
      <c r="I117" s="34" t="s">
        <v>47</v>
      </c>
      <c r="J117" s="32">
        <f>SUM(J113:J116)</f>
        <v>1344286.5807360001</v>
      </c>
      <c r="K117" s="188" t="s">
        <v>47</v>
      </c>
      <c r="L117" s="188" t="s">
        <v>47</v>
      </c>
      <c r="M117" s="32">
        <f>SUM(M113:M116)</f>
        <v>129791691</v>
      </c>
      <c r="N117" s="188" t="s">
        <v>47</v>
      </c>
      <c r="O117" s="188" t="s">
        <v>49</v>
      </c>
      <c r="P117" s="182">
        <f>AVERAGE(P113:P115)</f>
        <v>-6.4266666666666667</v>
      </c>
      <c r="Q117" s="182">
        <f>AVERAGE(Q113:Q114)</f>
        <v>12.514999999999999</v>
      </c>
      <c r="R117" s="182" t="s">
        <v>49</v>
      </c>
      <c r="S117" s="182" t="s">
        <v>49</v>
      </c>
      <c r="T117" s="182">
        <f>AVERAGE(T113:T115)</f>
        <v>9.0966666666666676</v>
      </c>
      <c r="U117" s="170">
        <f>SUM(U113:U116)</f>
        <v>8525</v>
      </c>
      <c r="V117" s="170">
        <f>AA117</f>
        <v>49.723959966516333</v>
      </c>
      <c r="W117" s="170">
        <f>SUM(W113:W116)</f>
        <v>131</v>
      </c>
      <c r="X117" s="170">
        <f>100-V117</f>
        <v>50.276040033483667</v>
      </c>
      <c r="Y117" s="170">
        <f>SUM(Y113:Y116)</f>
        <v>8656</v>
      </c>
      <c r="Z117" s="54">
        <f>SUM(Z113:Z116)</f>
        <v>1</v>
      </c>
      <c r="AA117" s="54">
        <f>SUM(AA113:AA116)</f>
        <v>49.723959966516333</v>
      </c>
      <c r="AB117" s="54">
        <f>SUM(AB2:AB116)</f>
        <v>1.0000000000000004</v>
      </c>
      <c r="AC117" s="54">
        <f>SUM(AC1:AC116)</f>
        <v>70.990461832338639</v>
      </c>
    </row>
    <row r="118" spans="1:56" ht="48.75" customHeight="1" thickBot="1">
      <c r="B118" s="13"/>
      <c r="C118" s="13"/>
      <c r="D118" s="277" t="s">
        <v>146</v>
      </c>
      <c r="E118" s="277"/>
      <c r="F118" s="15" t="s">
        <v>49</v>
      </c>
      <c r="G118" s="16" t="s">
        <v>49</v>
      </c>
      <c r="H118" s="33"/>
      <c r="I118" s="32">
        <f>I31+I42+I50+I52+I112</f>
        <v>23972108.810764998</v>
      </c>
      <c r="J118" s="32">
        <f>J31+J42+J50+J52+J112+J117</f>
        <v>41806154.993751004</v>
      </c>
      <c r="K118" s="188" t="s">
        <v>47</v>
      </c>
      <c r="L118" s="188" t="s">
        <v>47</v>
      </c>
      <c r="M118" s="32">
        <f>M31+M42+M50+M52+M112+M117</f>
        <v>161938577</v>
      </c>
      <c r="N118" s="188" t="s">
        <v>47</v>
      </c>
      <c r="O118" s="188" t="s">
        <v>49</v>
      </c>
      <c r="P118" s="182" t="s">
        <v>49</v>
      </c>
      <c r="Q118" s="182" t="s">
        <v>49</v>
      </c>
      <c r="R118" s="182"/>
      <c r="S118" s="185" t="s">
        <v>49</v>
      </c>
      <c r="T118" s="185" t="s">
        <v>49</v>
      </c>
      <c r="U118" s="32">
        <f>U31+U42+U50+U52+U112+U117</f>
        <v>107875</v>
      </c>
      <c r="V118" s="170">
        <v>71.025746917464218</v>
      </c>
      <c r="W118" s="32">
        <f>W31+W42+W50+W52+W112+W117</f>
        <v>1081</v>
      </c>
      <c r="X118" s="170">
        <v>28.974253082535782</v>
      </c>
      <c r="Y118" s="32">
        <f>Y31+Y42+Y50+Y52+Y112+Y117</f>
        <v>108956</v>
      </c>
    </row>
    <row r="120" spans="1:56">
      <c r="J120" s="47"/>
    </row>
  </sheetData>
  <sortState ref="D1:AC120">
    <sortCondition descending="1" ref="E54:E108"/>
  </sortState>
  <mergeCells count="8">
    <mergeCell ref="D117:E117"/>
    <mergeCell ref="D118:E118"/>
    <mergeCell ref="D2:Y2"/>
    <mergeCell ref="D31:E31"/>
    <mergeCell ref="D42:E42"/>
    <mergeCell ref="D50:E50"/>
    <mergeCell ref="D52:E52"/>
    <mergeCell ref="D112:E112"/>
  </mergeCells>
  <pageMargins left="0" right="0" top="0" bottom="0" header="0" footer="0"/>
  <pageSetup scale="29" orientation="landscape" r:id="rId1"/>
</worksheet>
</file>

<file path=xl/worksheets/sheet2.xml><?xml version="1.0" encoding="utf-8"?>
<worksheet xmlns="http://schemas.openxmlformats.org/spreadsheetml/2006/main" xmlns:r="http://schemas.openxmlformats.org/officeDocument/2006/relationships">
  <dimension ref="A1:BA123"/>
  <sheetViews>
    <sheetView rightToLeft="1" workbookViewId="0">
      <pane ySplit="1" topLeftCell="A2" activePane="bottomLeft" state="frozen"/>
      <selection pane="bottomLeft" activeCell="C49" sqref="C49"/>
    </sheetView>
  </sheetViews>
  <sheetFormatPr defaultRowHeight="18"/>
  <cols>
    <col min="1" max="1" width="3.125" style="6" customWidth="1"/>
    <col min="2" max="2" width="6.5" style="5" customWidth="1"/>
    <col min="3" max="3" width="29" customWidth="1"/>
    <col min="4" max="4" width="15.625" style="69" customWidth="1"/>
    <col min="5" max="5" width="11.625" style="58" customWidth="1"/>
    <col min="6" max="6" width="13.125" style="58" customWidth="1"/>
    <col min="7" max="7" width="12.125" style="58" customWidth="1"/>
    <col min="8" max="8" width="10.5" style="59" customWidth="1"/>
    <col min="9" max="9" width="9" style="59" customWidth="1"/>
    <col min="10" max="10" width="11.125" style="58" customWidth="1"/>
    <col min="11" max="53" width="9" style="6"/>
  </cols>
  <sheetData>
    <row r="1" spans="1:53" ht="18.75" thickBot="1">
      <c r="D1" s="57"/>
    </row>
    <row r="2" spans="1:53" ht="29.25" customHeight="1">
      <c r="B2" s="291" t="s">
        <v>321</v>
      </c>
      <c r="C2" s="292"/>
      <c r="D2" s="293"/>
      <c r="E2" s="292"/>
      <c r="F2" s="292"/>
      <c r="G2" s="292"/>
      <c r="H2" s="292"/>
      <c r="I2" s="292"/>
      <c r="J2" s="294"/>
    </row>
    <row r="3" spans="1:53" ht="21.75" customHeight="1">
      <c r="B3" s="285" t="s">
        <v>213</v>
      </c>
      <c r="C3" s="309" t="s">
        <v>214</v>
      </c>
      <c r="D3" s="307" t="s">
        <v>215</v>
      </c>
      <c r="E3" s="319" t="s">
        <v>216</v>
      </c>
      <c r="F3" s="319"/>
      <c r="G3" s="320"/>
      <c r="H3" s="319"/>
      <c r="I3" s="321"/>
      <c r="J3" s="301" t="s">
        <v>217</v>
      </c>
    </row>
    <row r="4" spans="1:53" ht="18" customHeight="1">
      <c r="B4" s="286"/>
      <c r="C4" s="310"/>
      <c r="D4" s="308"/>
      <c r="E4" s="295" t="s">
        <v>219</v>
      </c>
      <c r="F4" s="304" t="s">
        <v>220</v>
      </c>
      <c r="G4" s="75" t="s">
        <v>221</v>
      </c>
      <c r="H4" s="295" t="s">
        <v>222</v>
      </c>
      <c r="I4" s="298" t="s">
        <v>223</v>
      </c>
      <c r="J4" s="302"/>
    </row>
    <row r="5" spans="1:53" ht="21.75" customHeight="1">
      <c r="B5" s="286"/>
      <c r="C5" s="310"/>
      <c r="D5" s="308"/>
      <c r="E5" s="296"/>
      <c r="F5" s="305"/>
      <c r="G5" s="76" t="s">
        <v>273</v>
      </c>
      <c r="H5" s="296"/>
      <c r="I5" s="299"/>
      <c r="J5" s="302"/>
    </row>
    <row r="6" spans="1:53" ht="15" customHeight="1">
      <c r="B6" s="287"/>
      <c r="C6" s="311"/>
      <c r="D6" s="77" t="s">
        <v>218</v>
      </c>
      <c r="E6" s="297"/>
      <c r="F6" s="306"/>
      <c r="G6" s="78" t="s">
        <v>274</v>
      </c>
      <c r="H6" s="297"/>
      <c r="I6" s="300"/>
      <c r="J6" s="303"/>
    </row>
    <row r="7" spans="1:53" ht="20.25">
      <c r="B7" s="72">
        <v>1</v>
      </c>
      <c r="C7" s="73" t="s">
        <v>151</v>
      </c>
      <c r="D7" s="222">
        <v>227492.59766</v>
      </c>
      <c r="E7" s="194">
        <v>37.31</v>
      </c>
      <c r="F7" s="194">
        <v>0</v>
      </c>
      <c r="G7" s="195">
        <v>48.36</v>
      </c>
      <c r="H7" s="194">
        <v>12.479999999999999</v>
      </c>
      <c r="I7" s="213">
        <v>1.8499999999999943</v>
      </c>
      <c r="J7" s="194">
        <v>1.7399999999999949</v>
      </c>
      <c r="K7" s="6">
        <f>E7*$D7/$D$34</f>
        <v>0.28404141304567326</v>
      </c>
      <c r="L7" s="6">
        <f t="shared" ref="L7:O7" si="0">F7*$D7/$D$34</f>
        <v>0</v>
      </c>
      <c r="M7" s="6">
        <f t="shared" si="0"/>
        <v>0.36816517649125585</v>
      </c>
      <c r="N7" s="6">
        <f t="shared" si="0"/>
        <v>9.5010368126775699E-2</v>
      </c>
      <c r="O7" s="6">
        <f t="shared" si="0"/>
        <v>1.4084068993151804E-2</v>
      </c>
      <c r="Q7" s="227">
        <f>SUM(E7:I7)</f>
        <v>100</v>
      </c>
    </row>
    <row r="8" spans="1:53" s="71" customFormat="1" ht="20.25">
      <c r="A8" s="6"/>
      <c r="B8" s="60">
        <v>2</v>
      </c>
      <c r="C8" s="61" t="s">
        <v>43</v>
      </c>
      <c r="D8" s="223">
        <v>312333.73991</v>
      </c>
      <c r="E8" s="196">
        <v>26.939999999999998</v>
      </c>
      <c r="F8" s="196">
        <v>12.44</v>
      </c>
      <c r="G8" s="220">
        <v>29.049999999999997</v>
      </c>
      <c r="H8" s="196">
        <v>26.740000000000002</v>
      </c>
      <c r="I8" s="214">
        <v>4.8299999999999983</v>
      </c>
      <c r="J8" s="196">
        <v>5.8699999999999974</v>
      </c>
      <c r="K8" s="6">
        <f t="shared" ref="K8:K33" si="1">E8*$D8/$D$34</f>
        <v>0.28158248580884393</v>
      </c>
      <c r="L8" s="6">
        <f t="shared" ref="L8:L33" si="2">F8*$D8/$D$34</f>
        <v>0.13002546857691236</v>
      </c>
      <c r="M8" s="6">
        <f t="shared" ref="M8:M33" si="3">G8*$D8/$D$34</f>
        <v>0.30363664486811126</v>
      </c>
      <c r="N8" s="6">
        <f t="shared" ref="N8:N33" si="4">H8*$D8/$D$34</f>
        <v>0.27949204419185181</v>
      </c>
      <c r="O8" s="6">
        <f t="shared" ref="O8:O33" si="5">I8*$D8/$D$34</f>
        <v>5.0484165050360644E-2</v>
      </c>
      <c r="P8" s="6"/>
      <c r="Q8" s="227">
        <f t="shared" ref="Q8:Q33" si="6">SUM(E8:I8)</f>
        <v>99.999999999999986</v>
      </c>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row>
    <row r="9" spans="1:53" s="6" customFormat="1" ht="20.25">
      <c r="B9" s="72">
        <v>3</v>
      </c>
      <c r="C9" s="73" t="s">
        <v>65</v>
      </c>
      <c r="D9" s="222">
        <v>344507.50492400001</v>
      </c>
      <c r="E9" s="194">
        <v>25.540000000000003</v>
      </c>
      <c r="F9" s="194">
        <v>6.21</v>
      </c>
      <c r="G9" s="195">
        <v>52.5</v>
      </c>
      <c r="H9" s="194">
        <v>0</v>
      </c>
      <c r="I9" s="213">
        <v>15.75</v>
      </c>
      <c r="J9" s="194">
        <v>3.78</v>
      </c>
      <c r="K9" s="6">
        <f t="shared" si="1"/>
        <v>0.29444807936276107</v>
      </c>
      <c r="L9" s="6">
        <f t="shared" si="2"/>
        <v>7.1594462523208544E-2</v>
      </c>
      <c r="M9" s="6">
        <f t="shared" si="3"/>
        <v>0.60526719524451666</v>
      </c>
      <c r="N9" s="6">
        <f t="shared" si="4"/>
        <v>0</v>
      </c>
      <c r="O9" s="6">
        <f t="shared" si="5"/>
        <v>0.18158015857335499</v>
      </c>
      <c r="Q9" s="227">
        <f t="shared" si="6"/>
        <v>100</v>
      </c>
    </row>
    <row r="10" spans="1:53" s="71" customFormat="1" ht="20.25">
      <c r="A10" s="6"/>
      <c r="B10" s="60">
        <v>4</v>
      </c>
      <c r="C10" s="62" t="s">
        <v>423</v>
      </c>
      <c r="D10" s="224">
        <v>95536.441038000004</v>
      </c>
      <c r="E10" s="196">
        <v>24.64</v>
      </c>
      <c r="F10" s="196">
        <v>0</v>
      </c>
      <c r="G10" s="196">
        <v>57.98</v>
      </c>
      <c r="H10" s="196">
        <v>9.56</v>
      </c>
      <c r="I10" s="214">
        <v>7.8200000000000074</v>
      </c>
      <c r="J10" s="196">
        <v>10.360000000000007</v>
      </c>
      <c r="K10" s="6">
        <f t="shared" si="1"/>
        <v>7.8776903861301553E-2</v>
      </c>
      <c r="L10" s="6">
        <f t="shared" si="2"/>
        <v>0</v>
      </c>
      <c r="M10" s="6">
        <f t="shared" si="3"/>
        <v>0.18536870478402045</v>
      </c>
      <c r="N10" s="6">
        <f t="shared" si="4"/>
        <v>3.0564415621511482E-2</v>
      </c>
      <c r="O10" s="6">
        <f t="shared" si="5"/>
        <v>2.5001436209228036E-2</v>
      </c>
      <c r="P10" s="6"/>
      <c r="Q10" s="227">
        <f t="shared" si="6"/>
        <v>100.00000000000001</v>
      </c>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spans="1:53" s="6" customFormat="1" ht="20.25">
      <c r="B11" s="72">
        <v>5</v>
      </c>
      <c r="C11" s="73" t="s">
        <v>35</v>
      </c>
      <c r="D11" s="222">
        <v>44348.126064999997</v>
      </c>
      <c r="E11" s="194">
        <v>24.12</v>
      </c>
      <c r="F11" s="194">
        <v>72.62</v>
      </c>
      <c r="G11" s="195">
        <v>1.34</v>
      </c>
      <c r="H11" s="194">
        <v>0</v>
      </c>
      <c r="I11" s="213">
        <v>1.9199999999999875</v>
      </c>
      <c r="J11" s="194">
        <v>0</v>
      </c>
      <c r="K11" s="6">
        <f t="shared" si="1"/>
        <v>3.5796595358752209E-2</v>
      </c>
      <c r="L11" s="6">
        <f t="shared" si="2"/>
        <v>0.1077756531904057</v>
      </c>
      <c r="M11" s="6">
        <f t="shared" si="3"/>
        <v>1.9886997421529004E-3</v>
      </c>
      <c r="N11" s="6">
        <f t="shared" si="4"/>
        <v>0</v>
      </c>
      <c r="O11" s="6">
        <f t="shared" si="5"/>
        <v>2.8494802275623463E-3</v>
      </c>
      <c r="Q11" s="227">
        <f t="shared" si="6"/>
        <v>100</v>
      </c>
    </row>
    <row r="12" spans="1:53" s="71" customFormat="1" ht="20.100000000000001" customHeight="1">
      <c r="A12" s="6"/>
      <c r="B12" s="60">
        <v>6</v>
      </c>
      <c r="C12" s="61" t="s">
        <v>38</v>
      </c>
      <c r="D12" s="224">
        <v>105783.15118099999</v>
      </c>
      <c r="E12" s="196">
        <v>23.06</v>
      </c>
      <c r="F12" s="196">
        <v>0</v>
      </c>
      <c r="G12" s="196">
        <v>72.17</v>
      </c>
      <c r="H12" s="196">
        <v>0</v>
      </c>
      <c r="I12" s="214">
        <v>4.769999999999996</v>
      </c>
      <c r="J12" s="196">
        <v>4.6599999999999966</v>
      </c>
      <c r="K12" s="6">
        <f t="shared" si="1"/>
        <v>8.1632848063235716E-2</v>
      </c>
      <c r="L12" s="6">
        <f t="shared" si="2"/>
        <v>0</v>
      </c>
      <c r="M12" s="6">
        <f t="shared" si="3"/>
        <v>0.25548320228637128</v>
      </c>
      <c r="N12" s="6">
        <f t="shared" si="4"/>
        <v>0</v>
      </c>
      <c r="O12" s="6">
        <f t="shared" si="5"/>
        <v>1.6885892682638078E-2</v>
      </c>
      <c r="P12" s="6"/>
      <c r="Q12" s="227">
        <f t="shared" si="6"/>
        <v>100</v>
      </c>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row>
    <row r="13" spans="1:53" s="6" customFormat="1" ht="20.100000000000001" customHeight="1">
      <c r="B13" s="72">
        <v>7</v>
      </c>
      <c r="C13" s="73" t="s">
        <v>166</v>
      </c>
      <c r="D13" s="222">
        <v>52643.871396000002</v>
      </c>
      <c r="E13" s="194">
        <v>22.39</v>
      </c>
      <c r="F13" s="194">
        <v>68.94</v>
      </c>
      <c r="G13" s="195">
        <v>6.62</v>
      </c>
      <c r="H13" s="194">
        <v>0</v>
      </c>
      <c r="I13" s="213">
        <v>2.0499999999999972</v>
      </c>
      <c r="J13" s="194">
        <v>1.0600000000000023</v>
      </c>
      <c r="K13" s="6">
        <f t="shared" si="1"/>
        <v>3.9444918108736154E-2</v>
      </c>
      <c r="L13" s="6">
        <f t="shared" si="2"/>
        <v>0.12145299930398706</v>
      </c>
      <c r="M13" s="6">
        <f t="shared" si="3"/>
        <v>1.1662588560957273E-2</v>
      </c>
      <c r="N13" s="6">
        <f t="shared" si="4"/>
        <v>0</v>
      </c>
      <c r="O13" s="6">
        <f t="shared" si="5"/>
        <v>3.6115266691786065E-3</v>
      </c>
      <c r="Q13" s="227">
        <f t="shared" si="6"/>
        <v>100</v>
      </c>
    </row>
    <row r="14" spans="1:53" s="71" customFormat="1" ht="20.100000000000001" customHeight="1">
      <c r="A14" s="6"/>
      <c r="B14" s="60">
        <v>8</v>
      </c>
      <c r="C14" s="61" t="s">
        <v>40</v>
      </c>
      <c r="D14" s="224">
        <v>803591.08408199996</v>
      </c>
      <c r="E14" s="196">
        <v>22.23</v>
      </c>
      <c r="F14" s="196">
        <v>33.979999999999997</v>
      </c>
      <c r="G14" s="196">
        <v>43.46</v>
      </c>
      <c r="H14" s="196">
        <v>0</v>
      </c>
      <c r="I14" s="214">
        <v>0.32999999999999829</v>
      </c>
      <c r="J14" s="196">
        <v>1.22</v>
      </c>
      <c r="K14" s="6">
        <f t="shared" si="1"/>
        <v>0.59781074663521028</v>
      </c>
      <c r="L14" s="6">
        <f t="shared" si="2"/>
        <v>0.91379258527505369</v>
      </c>
      <c r="M14" s="6">
        <f t="shared" si="3"/>
        <v>1.1687294218968167</v>
      </c>
      <c r="N14" s="6">
        <f t="shared" si="4"/>
        <v>0</v>
      </c>
      <c r="O14" s="6">
        <f t="shared" si="5"/>
        <v>8.8743835532891745E-3</v>
      </c>
      <c r="P14" s="6"/>
      <c r="Q14" s="227">
        <f t="shared" si="6"/>
        <v>99.999999999999986</v>
      </c>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spans="1:53" s="6" customFormat="1" ht="20.100000000000001" customHeight="1">
      <c r="B15" s="72">
        <v>9</v>
      </c>
      <c r="C15" s="73" t="s">
        <v>182</v>
      </c>
      <c r="D15" s="222">
        <v>229953.44798699999</v>
      </c>
      <c r="E15" s="194">
        <v>22.01</v>
      </c>
      <c r="F15" s="194">
        <v>0</v>
      </c>
      <c r="G15" s="195">
        <v>76.77</v>
      </c>
      <c r="H15" s="194">
        <v>0</v>
      </c>
      <c r="I15" s="213">
        <v>1.2199999999999989</v>
      </c>
      <c r="J15" s="194">
        <v>1.1100000000000001</v>
      </c>
      <c r="K15" s="6">
        <f t="shared" si="1"/>
        <v>0.16937492430001716</v>
      </c>
      <c r="L15" s="6">
        <f t="shared" si="2"/>
        <v>0</v>
      </c>
      <c r="M15" s="6">
        <f t="shared" si="3"/>
        <v>0.59077296403963264</v>
      </c>
      <c r="N15" s="6">
        <f t="shared" si="4"/>
        <v>0</v>
      </c>
      <c r="O15" s="6">
        <f t="shared" si="5"/>
        <v>9.3883420102690018E-3</v>
      </c>
      <c r="Q15" s="227">
        <f t="shared" si="6"/>
        <v>100</v>
      </c>
    </row>
    <row r="16" spans="1:53" s="71" customFormat="1" ht="20.100000000000001" customHeight="1">
      <c r="A16" s="6"/>
      <c r="B16" s="60">
        <v>10</v>
      </c>
      <c r="C16" s="61" t="s">
        <v>171</v>
      </c>
      <c r="D16" s="224">
        <v>114447.337568</v>
      </c>
      <c r="E16" s="196">
        <v>16.400000000000002</v>
      </c>
      <c r="F16" s="196">
        <v>71.789999999999992</v>
      </c>
      <c r="G16" s="196">
        <v>11.66</v>
      </c>
      <c r="H16" s="196">
        <v>0</v>
      </c>
      <c r="I16" s="214">
        <v>0.15000000000000568</v>
      </c>
      <c r="J16" s="196">
        <v>0.34000000000001762</v>
      </c>
      <c r="K16" s="6">
        <f t="shared" si="1"/>
        <v>6.2811430980697205E-2</v>
      </c>
      <c r="L16" s="6">
        <f t="shared" si="2"/>
        <v>0.27495320915269827</v>
      </c>
      <c r="M16" s="6">
        <f t="shared" si="3"/>
        <v>4.4657395441154227E-2</v>
      </c>
      <c r="N16" s="6">
        <f t="shared" si="4"/>
        <v>0</v>
      </c>
      <c r="O16" s="6">
        <f t="shared" si="5"/>
        <v>5.7449479555517907E-4</v>
      </c>
      <c r="P16" s="6"/>
      <c r="Q16" s="227">
        <f t="shared" si="6"/>
        <v>100</v>
      </c>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row>
    <row r="17" spans="1:53" s="6" customFormat="1" ht="20.100000000000001" customHeight="1">
      <c r="B17" s="72">
        <v>11</v>
      </c>
      <c r="C17" s="73" t="s">
        <v>50</v>
      </c>
      <c r="D17" s="222">
        <v>78464.017055999997</v>
      </c>
      <c r="E17" s="194">
        <v>15.58</v>
      </c>
      <c r="F17" s="194">
        <v>0</v>
      </c>
      <c r="G17" s="195">
        <v>81.760000000000005</v>
      </c>
      <c r="H17" s="194">
        <v>0</v>
      </c>
      <c r="I17" s="213">
        <v>2.6599999999999966</v>
      </c>
      <c r="J17" s="194">
        <v>1.6700000000000017</v>
      </c>
      <c r="K17" s="6">
        <f t="shared" si="1"/>
        <v>4.0909779394477104E-2</v>
      </c>
      <c r="L17" s="6">
        <f t="shared" si="2"/>
        <v>0</v>
      </c>
      <c r="M17" s="6">
        <f t="shared" si="3"/>
        <v>0.21468443923571556</v>
      </c>
      <c r="N17" s="6">
        <f t="shared" si="4"/>
        <v>0</v>
      </c>
      <c r="O17" s="6">
        <f t="shared" si="5"/>
        <v>6.9845964819838869E-3</v>
      </c>
      <c r="Q17" s="227">
        <f t="shared" si="6"/>
        <v>100</v>
      </c>
    </row>
    <row r="18" spans="1:53" s="71" customFormat="1" ht="20.100000000000001" customHeight="1">
      <c r="A18" s="6"/>
      <c r="B18" s="60">
        <v>12</v>
      </c>
      <c r="C18" s="61" t="s">
        <v>27</v>
      </c>
      <c r="D18" s="224">
        <v>175779.692912</v>
      </c>
      <c r="E18" s="196">
        <v>14.71</v>
      </c>
      <c r="F18" s="196">
        <v>71.7</v>
      </c>
      <c r="G18" s="196">
        <v>13.13</v>
      </c>
      <c r="H18" s="196">
        <v>0</v>
      </c>
      <c r="I18" s="214">
        <v>0.46000000000000796</v>
      </c>
      <c r="J18" s="196">
        <v>4.6900000000000013</v>
      </c>
      <c r="K18" s="6">
        <f t="shared" si="1"/>
        <v>8.653076033423418E-2</v>
      </c>
      <c r="L18" s="6">
        <f t="shared" si="2"/>
        <v>0.4217712791274365</v>
      </c>
      <c r="M18" s="6">
        <f t="shared" si="3"/>
        <v>7.723649783742316E-2</v>
      </c>
      <c r="N18" s="6">
        <f t="shared" si="4"/>
        <v>0</v>
      </c>
      <c r="O18" s="6">
        <f t="shared" si="5"/>
        <v>2.7059245243880635E-3</v>
      </c>
      <c r="P18" s="6"/>
      <c r="Q18" s="227">
        <f t="shared" si="6"/>
        <v>100</v>
      </c>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row>
    <row r="19" spans="1:53" s="6" customFormat="1" ht="20.100000000000001" customHeight="1">
      <c r="B19" s="72">
        <v>13</v>
      </c>
      <c r="C19" s="73" t="s">
        <v>41</v>
      </c>
      <c r="D19" s="222">
        <v>272795.39879599999</v>
      </c>
      <c r="E19" s="194">
        <v>13.99</v>
      </c>
      <c r="F19" s="194">
        <v>0</v>
      </c>
      <c r="G19" s="195">
        <v>84.86</v>
      </c>
      <c r="H19" s="194">
        <v>0</v>
      </c>
      <c r="I19" s="213">
        <v>1.1500000000000057</v>
      </c>
      <c r="J19" s="194">
        <v>4.5900000000000034</v>
      </c>
      <c r="K19" s="6">
        <f t="shared" si="1"/>
        <v>0.12771558618183626</v>
      </c>
      <c r="L19" s="6">
        <f t="shared" si="2"/>
        <v>0</v>
      </c>
      <c r="M19" s="6">
        <f t="shared" si="3"/>
        <v>0.77469225470983738</v>
      </c>
      <c r="N19" s="6">
        <f t="shared" si="4"/>
        <v>0</v>
      </c>
      <c r="O19" s="6">
        <f t="shared" si="5"/>
        <v>1.0498422023524833E-2</v>
      </c>
      <c r="Q19" s="227">
        <f t="shared" si="6"/>
        <v>100</v>
      </c>
    </row>
    <row r="20" spans="1:53" s="71" customFormat="1" ht="20.100000000000001" customHeight="1">
      <c r="A20" s="6"/>
      <c r="B20" s="60">
        <v>14</v>
      </c>
      <c r="C20" s="61" t="s">
        <v>28</v>
      </c>
      <c r="D20" s="224">
        <v>18091483.791880999</v>
      </c>
      <c r="E20" s="196">
        <v>7.99</v>
      </c>
      <c r="F20" s="196">
        <v>8.93</v>
      </c>
      <c r="G20" s="196">
        <v>82.1</v>
      </c>
      <c r="H20" s="196">
        <v>0</v>
      </c>
      <c r="I20" s="214">
        <v>0.98000000000000398</v>
      </c>
      <c r="J20" s="196">
        <v>1.0100000000000051</v>
      </c>
      <c r="K20" s="6">
        <f t="shared" si="1"/>
        <v>4.8373789721573672</v>
      </c>
      <c r="L20" s="6">
        <f t="shared" si="2"/>
        <v>5.4064823806464695</v>
      </c>
      <c r="M20" s="6">
        <f t="shared" si="3"/>
        <v>49.705733869101358</v>
      </c>
      <c r="N20" s="6">
        <f t="shared" si="4"/>
        <v>0</v>
      </c>
      <c r="O20" s="6">
        <f t="shared" si="5"/>
        <v>0.59332057480778977</v>
      </c>
      <c r="P20" s="6"/>
      <c r="Q20" s="227">
        <f t="shared" si="6"/>
        <v>100</v>
      </c>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row>
    <row r="21" spans="1:53" s="6" customFormat="1" ht="20.100000000000001" customHeight="1">
      <c r="B21" s="72">
        <v>15</v>
      </c>
      <c r="C21" s="73" t="s">
        <v>36</v>
      </c>
      <c r="D21" s="222">
        <v>206508.499882</v>
      </c>
      <c r="E21" s="194">
        <v>7.72</v>
      </c>
      <c r="F21" s="194">
        <v>40.98</v>
      </c>
      <c r="G21" s="195">
        <v>49.89</v>
      </c>
      <c r="H21" s="194">
        <v>0</v>
      </c>
      <c r="I21" s="213">
        <v>1.4099999999999966</v>
      </c>
      <c r="J21" s="194">
        <v>1.4300000000000068</v>
      </c>
      <c r="K21" s="6">
        <f t="shared" si="1"/>
        <v>5.3351222810758166E-2</v>
      </c>
      <c r="L21" s="6">
        <f t="shared" si="2"/>
        <v>0.28320377082705561</v>
      </c>
      <c r="M21" s="6">
        <f t="shared" si="3"/>
        <v>0.34477882202444626</v>
      </c>
      <c r="N21" s="6">
        <f t="shared" si="4"/>
        <v>0</v>
      </c>
      <c r="O21" s="6">
        <f t="shared" si="5"/>
        <v>9.7442000211358602E-3</v>
      </c>
      <c r="Q21" s="227">
        <f t="shared" si="6"/>
        <v>100</v>
      </c>
    </row>
    <row r="22" spans="1:53" s="71" customFormat="1" ht="20.100000000000001" customHeight="1">
      <c r="A22" s="6"/>
      <c r="B22" s="60">
        <v>16</v>
      </c>
      <c r="C22" s="221" t="s">
        <v>170</v>
      </c>
      <c r="D22" s="224">
        <v>5022.8271610000002</v>
      </c>
      <c r="E22" s="196">
        <v>7.61</v>
      </c>
      <c r="F22" s="196">
        <v>85.98</v>
      </c>
      <c r="G22" s="196">
        <v>5.41</v>
      </c>
      <c r="H22" s="196">
        <v>0.9</v>
      </c>
      <c r="I22" s="214">
        <v>9.9999999999994316E-2</v>
      </c>
      <c r="J22" s="196">
        <v>0.77000000000001023</v>
      </c>
      <c r="K22" s="6">
        <f t="shared" si="1"/>
        <v>1.2791516532592111E-3</v>
      </c>
      <c r="L22" s="6">
        <f t="shared" si="2"/>
        <v>1.4452228534458208E-2</v>
      </c>
      <c r="M22" s="6">
        <f t="shared" si="3"/>
        <v>9.0935748280319734E-4</v>
      </c>
      <c r="N22" s="6">
        <f t="shared" si="4"/>
        <v>1.5127943336836925E-4</v>
      </c>
      <c r="O22" s="6">
        <f t="shared" si="5"/>
        <v>1.680882592981785E-5</v>
      </c>
      <c r="P22" s="6"/>
      <c r="Q22" s="227">
        <f t="shared" si="6"/>
        <v>100</v>
      </c>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row>
    <row r="23" spans="1:53" s="6" customFormat="1" ht="20.100000000000001" customHeight="1">
      <c r="B23" s="72">
        <v>17</v>
      </c>
      <c r="C23" s="73" t="s">
        <v>37</v>
      </c>
      <c r="D23" s="222">
        <v>258612.89746199999</v>
      </c>
      <c r="E23" s="194">
        <v>7.48</v>
      </c>
      <c r="F23" s="194">
        <v>37.979999999999997</v>
      </c>
      <c r="G23" s="195">
        <v>52.95</v>
      </c>
      <c r="H23" s="194">
        <v>0</v>
      </c>
      <c r="I23" s="213">
        <v>1.5899999999999892</v>
      </c>
      <c r="J23" s="194">
        <v>0.81000000000000227</v>
      </c>
      <c r="K23" s="6">
        <f t="shared" si="1"/>
        <v>6.4735264023757205E-2</v>
      </c>
      <c r="L23" s="6">
        <f t="shared" si="2"/>
        <v>0.32869589941474575</v>
      </c>
      <c r="M23" s="6">
        <f t="shared" si="3"/>
        <v>0.45825297193288017</v>
      </c>
      <c r="N23" s="6">
        <f t="shared" si="4"/>
        <v>0</v>
      </c>
      <c r="O23" s="6">
        <f t="shared" si="5"/>
        <v>1.3760570828579311E-2</v>
      </c>
      <c r="Q23" s="227">
        <f t="shared" si="6"/>
        <v>99.999999999999986</v>
      </c>
    </row>
    <row r="24" spans="1:53" s="71" customFormat="1" ht="20.100000000000001" customHeight="1">
      <c r="A24" s="6"/>
      <c r="B24" s="60">
        <v>18</v>
      </c>
      <c r="C24" s="61" t="s">
        <v>39</v>
      </c>
      <c r="D24" s="224">
        <v>146707.136409</v>
      </c>
      <c r="E24" s="196">
        <v>6.93</v>
      </c>
      <c r="F24" s="196">
        <v>27.47</v>
      </c>
      <c r="G24" s="196">
        <v>64.209999999999994</v>
      </c>
      <c r="H24" s="196">
        <v>0</v>
      </c>
      <c r="I24" s="214">
        <v>1.3900000000000148</v>
      </c>
      <c r="J24" s="196">
        <v>1.2099999999999937</v>
      </c>
      <c r="K24" s="6">
        <f t="shared" si="1"/>
        <v>3.4023079536397709E-2</v>
      </c>
      <c r="L24" s="6">
        <f t="shared" si="2"/>
        <v>0.13486493432393146</v>
      </c>
      <c r="M24" s="6">
        <f t="shared" si="3"/>
        <v>0.31524126075499231</v>
      </c>
      <c r="N24" s="6">
        <f t="shared" si="4"/>
        <v>0</v>
      </c>
      <c r="O24" s="6">
        <f t="shared" si="5"/>
        <v>6.8242540484261642E-3</v>
      </c>
      <c r="P24" s="6"/>
      <c r="Q24" s="227">
        <f t="shared" si="6"/>
        <v>100</v>
      </c>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row>
    <row r="25" spans="1:53" s="6" customFormat="1" ht="20.100000000000001" customHeight="1">
      <c r="B25" s="72">
        <v>19</v>
      </c>
      <c r="C25" s="73" t="s">
        <v>26</v>
      </c>
      <c r="D25" s="222">
        <v>974424.51515600004</v>
      </c>
      <c r="E25" s="194">
        <v>6.2</v>
      </c>
      <c r="F25" s="194">
        <v>36.799999999999997</v>
      </c>
      <c r="G25" s="195">
        <v>56.27</v>
      </c>
      <c r="H25" s="194">
        <v>0</v>
      </c>
      <c r="I25" s="213">
        <v>0.73000000000000398</v>
      </c>
      <c r="J25" s="194">
        <v>0.54999999999999716</v>
      </c>
      <c r="K25" s="6">
        <f t="shared" si="1"/>
        <v>0.20217573788307544</v>
      </c>
      <c r="L25" s="6">
        <f t="shared" si="2"/>
        <v>1.2000108313059961</v>
      </c>
      <c r="M25" s="6">
        <f t="shared" si="3"/>
        <v>1.8349078662388154</v>
      </c>
      <c r="N25" s="6">
        <f t="shared" si="4"/>
        <v>0</v>
      </c>
      <c r="O25" s="6">
        <f t="shared" si="5"/>
        <v>2.3804562686233207E-2</v>
      </c>
      <c r="Q25" s="227">
        <f t="shared" si="6"/>
        <v>100.00000000000001</v>
      </c>
    </row>
    <row r="26" spans="1:53" s="71" customFormat="1" ht="20.100000000000001" customHeight="1">
      <c r="A26" s="6"/>
      <c r="B26" s="60">
        <v>20</v>
      </c>
      <c r="C26" s="61" t="s">
        <v>224</v>
      </c>
      <c r="D26" s="224">
        <v>1023416.033712</v>
      </c>
      <c r="E26" s="196">
        <v>5.93</v>
      </c>
      <c r="F26" s="196">
        <v>22.57</v>
      </c>
      <c r="G26" s="196">
        <v>70.150000000000006</v>
      </c>
      <c r="H26" s="196">
        <v>0</v>
      </c>
      <c r="I26" s="214">
        <v>1.3499999999999943</v>
      </c>
      <c r="J26" s="196">
        <v>1.6599999999999966</v>
      </c>
      <c r="K26" s="6">
        <f t="shared" si="1"/>
        <v>0.20309351482618523</v>
      </c>
      <c r="L26" s="6">
        <f t="shared" si="2"/>
        <v>0.77298830179207445</v>
      </c>
      <c r="M26" s="6">
        <f t="shared" si="3"/>
        <v>2.4025312082726638</v>
      </c>
      <c r="N26" s="6">
        <f t="shared" si="4"/>
        <v>0</v>
      </c>
      <c r="O26" s="6">
        <f t="shared" si="5"/>
        <v>4.6235454471391046E-2</v>
      </c>
      <c r="P26" s="6"/>
      <c r="Q26" s="227">
        <f t="shared" si="6"/>
        <v>100</v>
      </c>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row>
    <row r="27" spans="1:53" s="6" customFormat="1" ht="20.100000000000001" customHeight="1">
      <c r="B27" s="72">
        <v>21</v>
      </c>
      <c r="C27" s="73" t="s">
        <v>24</v>
      </c>
      <c r="D27" s="222">
        <v>399022.21088500001</v>
      </c>
      <c r="E27" s="194">
        <v>3.5</v>
      </c>
      <c r="F27" s="194">
        <v>35.659999999999997</v>
      </c>
      <c r="G27" s="195">
        <v>60.21</v>
      </c>
      <c r="H27" s="194">
        <v>0</v>
      </c>
      <c r="I27" s="213">
        <v>0.62999999999999545</v>
      </c>
      <c r="J27" s="194">
        <v>0.59999999999999432</v>
      </c>
      <c r="K27" s="6">
        <f t="shared" si="1"/>
        <v>4.6736292818141338E-2</v>
      </c>
      <c r="L27" s="6">
        <f t="shared" si="2"/>
        <v>0.4761760576842628</v>
      </c>
      <c r="M27" s="6">
        <f t="shared" si="3"/>
        <v>0.80399776873722573</v>
      </c>
      <c r="N27" s="6">
        <f t="shared" si="4"/>
        <v>0</v>
      </c>
      <c r="O27" s="6">
        <f t="shared" si="5"/>
        <v>8.4125327072653803E-3</v>
      </c>
      <c r="Q27" s="227">
        <f t="shared" si="6"/>
        <v>100</v>
      </c>
    </row>
    <row r="28" spans="1:53" s="71" customFormat="1" ht="20.100000000000001" customHeight="1">
      <c r="A28" s="6"/>
      <c r="B28" s="60">
        <v>22</v>
      </c>
      <c r="C28" s="61" t="s">
        <v>164</v>
      </c>
      <c r="D28" s="224">
        <v>27178.404160999999</v>
      </c>
      <c r="E28" s="196">
        <v>2.69</v>
      </c>
      <c r="F28" s="196">
        <v>18.36</v>
      </c>
      <c r="G28" s="196">
        <v>76.209999999999994</v>
      </c>
      <c r="H28" s="196">
        <v>0</v>
      </c>
      <c r="I28" s="214">
        <v>2.7400000000000091</v>
      </c>
      <c r="J28" s="196">
        <v>3.1599999999999966</v>
      </c>
      <c r="K28" s="6">
        <f t="shared" si="1"/>
        <v>2.446613559183661E-3</v>
      </c>
      <c r="L28" s="6">
        <f t="shared" si="2"/>
        <v>1.6698819682755398E-2</v>
      </c>
      <c r="M28" s="6">
        <f t="shared" si="3"/>
        <v>6.9314654031742307E-2</v>
      </c>
      <c r="N28" s="6">
        <f t="shared" si="4"/>
        <v>0</v>
      </c>
      <c r="O28" s="6">
        <f t="shared" si="5"/>
        <v>2.4920896476443321E-3</v>
      </c>
      <c r="P28" s="6"/>
      <c r="Q28" s="227">
        <f t="shared" si="6"/>
        <v>100</v>
      </c>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row>
    <row r="29" spans="1:53" s="6" customFormat="1" ht="20.100000000000001" customHeight="1">
      <c r="B29" s="72">
        <v>23</v>
      </c>
      <c r="C29" s="73" t="s">
        <v>152</v>
      </c>
      <c r="D29" s="222">
        <v>2895926.789971</v>
      </c>
      <c r="E29" s="194">
        <v>0.98</v>
      </c>
      <c r="F29" s="194">
        <v>28.66</v>
      </c>
      <c r="G29" s="195">
        <v>69.709999999999994</v>
      </c>
      <c r="H29" s="194">
        <v>0</v>
      </c>
      <c r="I29" s="213">
        <v>0.65000000000000568</v>
      </c>
      <c r="J29" s="194">
        <v>0.60000000000000853</v>
      </c>
      <c r="K29" s="6">
        <f t="shared" si="1"/>
        <v>9.497357803222059E-2</v>
      </c>
      <c r="L29" s="6">
        <f t="shared" si="2"/>
        <v>2.7774925983708592</v>
      </c>
      <c r="M29" s="6">
        <f t="shared" si="3"/>
        <v>6.7557225761490782</v>
      </c>
      <c r="N29" s="6">
        <f t="shared" si="4"/>
        <v>0</v>
      </c>
      <c r="O29" s="6">
        <f t="shared" si="5"/>
        <v>6.2992679307085631E-2</v>
      </c>
      <c r="Q29" s="227">
        <f t="shared" si="6"/>
        <v>100</v>
      </c>
    </row>
    <row r="30" spans="1:53" s="71" customFormat="1" ht="20.100000000000001" customHeight="1">
      <c r="A30" s="6"/>
      <c r="B30" s="60">
        <v>24</v>
      </c>
      <c r="C30" s="62" t="s">
        <v>45</v>
      </c>
      <c r="D30" s="224">
        <v>17190.206333999999</v>
      </c>
      <c r="E30" s="196">
        <v>0.78</v>
      </c>
      <c r="F30" s="196">
        <v>32.619999999999997</v>
      </c>
      <c r="G30" s="196">
        <v>62.95</v>
      </c>
      <c r="H30" s="196">
        <v>0</v>
      </c>
      <c r="I30" s="214">
        <v>3.6500000000000057</v>
      </c>
      <c r="J30" s="196">
        <v>1.2099999999999937</v>
      </c>
      <c r="K30" s="6">
        <f t="shared" si="1"/>
        <v>4.4870905931891809E-4</v>
      </c>
      <c r="L30" s="6">
        <f t="shared" si="2"/>
        <v>1.8765242967927059E-2</v>
      </c>
      <c r="M30" s="6">
        <f t="shared" si="3"/>
        <v>3.621312215913576E-2</v>
      </c>
      <c r="N30" s="6">
        <f t="shared" si="4"/>
        <v>0</v>
      </c>
      <c r="O30" s="6">
        <f t="shared" si="5"/>
        <v>2.0997282904026329E-3</v>
      </c>
      <c r="P30" s="6"/>
      <c r="Q30" s="227">
        <f t="shared" si="6"/>
        <v>100</v>
      </c>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row>
    <row r="31" spans="1:53" s="6" customFormat="1" ht="20.100000000000001" customHeight="1">
      <c r="B31" s="72">
        <v>25</v>
      </c>
      <c r="C31" s="73" t="s">
        <v>30</v>
      </c>
      <c r="D31" s="222">
        <v>583403.76059099997</v>
      </c>
      <c r="E31" s="194">
        <v>0.02</v>
      </c>
      <c r="F31" s="194">
        <v>29.7</v>
      </c>
      <c r="G31" s="195">
        <v>69.25</v>
      </c>
      <c r="H31" s="194">
        <v>0</v>
      </c>
      <c r="I31" s="213">
        <v>1.0300000000000011</v>
      </c>
      <c r="J31" s="194">
        <v>3.3100000000000023</v>
      </c>
      <c r="K31" s="6">
        <f t="shared" si="1"/>
        <v>3.9047062318678112E-4</v>
      </c>
      <c r="L31" s="6">
        <f t="shared" si="2"/>
        <v>0.57984887543236985</v>
      </c>
      <c r="M31" s="6">
        <f t="shared" si="3"/>
        <v>1.3520045327842296</v>
      </c>
      <c r="N31" s="6">
        <f t="shared" si="4"/>
        <v>0</v>
      </c>
      <c r="O31" s="6">
        <f t="shared" si="5"/>
        <v>2.0109237094119246E-2</v>
      </c>
      <c r="Q31" s="227">
        <f t="shared" si="6"/>
        <v>100</v>
      </c>
    </row>
    <row r="32" spans="1:53" s="71" customFormat="1" ht="20.100000000000001" customHeight="1">
      <c r="A32" s="6"/>
      <c r="B32" s="60">
        <v>26</v>
      </c>
      <c r="C32" s="62" t="s">
        <v>18</v>
      </c>
      <c r="D32" s="224">
        <v>2374739.5956250001</v>
      </c>
      <c r="E32" s="196">
        <v>0.01</v>
      </c>
      <c r="F32" s="196">
        <v>30.54</v>
      </c>
      <c r="G32" s="196">
        <v>67.89</v>
      </c>
      <c r="H32" s="196">
        <v>0</v>
      </c>
      <c r="I32" s="214">
        <v>1.5599999999999881</v>
      </c>
      <c r="J32" s="196">
        <v>1.6500000000000057</v>
      </c>
      <c r="K32" s="6">
        <f t="shared" si="1"/>
        <v>7.9470352476874572E-4</v>
      </c>
      <c r="L32" s="6">
        <f t="shared" si="2"/>
        <v>2.4270245646437494</v>
      </c>
      <c r="M32" s="6">
        <f t="shared" si="3"/>
        <v>5.3952422296550155</v>
      </c>
      <c r="N32" s="6">
        <f t="shared" si="4"/>
        <v>0</v>
      </c>
      <c r="O32" s="6">
        <f t="shared" si="5"/>
        <v>0.12397374986392337</v>
      </c>
      <c r="P32" s="6"/>
      <c r="Q32" s="227">
        <f t="shared" si="6"/>
        <v>99.999999999999986</v>
      </c>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spans="1:53" s="6" customFormat="1" ht="20.100000000000001" customHeight="1">
      <c r="B33" s="72">
        <v>27</v>
      </c>
      <c r="C33" s="73" t="s">
        <v>34</v>
      </c>
      <c r="D33" s="222">
        <v>20769</v>
      </c>
      <c r="E33" s="194">
        <v>0</v>
      </c>
      <c r="F33" s="194">
        <v>20.6</v>
      </c>
      <c r="G33" s="195">
        <v>78.400000000000006</v>
      </c>
      <c r="H33" s="194">
        <v>0</v>
      </c>
      <c r="I33" s="213">
        <v>1</v>
      </c>
      <c r="J33" s="194">
        <v>1</v>
      </c>
      <c r="K33" s="6">
        <f t="shared" si="1"/>
        <v>0</v>
      </c>
      <c r="L33" s="6">
        <f t="shared" si="2"/>
        <v>1.4317656944297907E-2</v>
      </c>
      <c r="M33" s="6">
        <f t="shared" si="3"/>
        <v>5.4490500215192035E-2</v>
      </c>
      <c r="N33" s="6">
        <f t="shared" si="4"/>
        <v>0</v>
      </c>
      <c r="O33" s="6">
        <f t="shared" si="5"/>
        <v>6.9503189049989836E-4</v>
      </c>
      <c r="Q33" s="227">
        <f t="shared" si="6"/>
        <v>100</v>
      </c>
    </row>
    <row r="34" spans="1:53" ht="20.100000000000001" customHeight="1">
      <c r="B34" s="283" t="s">
        <v>225</v>
      </c>
      <c r="C34" s="284"/>
      <c r="D34" s="201">
        <f>SUM(D7:D33)</f>
        <v>29882082.079804994</v>
      </c>
      <c r="E34" s="198">
        <f>K34</f>
        <v>7.7227037819433972</v>
      </c>
      <c r="F34" s="198">
        <f t="shared" ref="F34:I34" si="7">L34</f>
        <v>16.492387819720655</v>
      </c>
      <c r="G34" s="198">
        <f t="shared" si="7"/>
        <v>74.131685924677555</v>
      </c>
      <c r="H34" s="198">
        <f t="shared" si="7"/>
        <v>0.40521810737350733</v>
      </c>
      <c r="I34" s="198">
        <f t="shared" si="7"/>
        <v>1.2480043662849101</v>
      </c>
      <c r="J34" s="198">
        <v>1.2472226233086785</v>
      </c>
      <c r="K34" s="158">
        <f>SUM(K7:K33)</f>
        <v>7.7227037819433972</v>
      </c>
      <c r="L34" s="158">
        <f t="shared" ref="L34:O34" si="8">SUM(L7:L33)</f>
        <v>16.492387819720655</v>
      </c>
      <c r="M34" s="158">
        <f t="shared" si="8"/>
        <v>74.131685924677555</v>
      </c>
      <c r="N34" s="158">
        <f t="shared" si="8"/>
        <v>0.40521810737350733</v>
      </c>
      <c r="O34" s="158">
        <f t="shared" si="8"/>
        <v>1.2480043662849101</v>
      </c>
    </row>
    <row r="35" spans="1:53" s="71" customFormat="1" ht="20.100000000000001" customHeight="1">
      <c r="A35" s="6"/>
      <c r="B35" s="72">
        <v>28</v>
      </c>
      <c r="C35" s="73" t="s">
        <v>173</v>
      </c>
      <c r="D35" s="225">
        <v>16722.11736</v>
      </c>
      <c r="E35" s="194">
        <v>98.21</v>
      </c>
      <c r="F35" s="194">
        <v>0</v>
      </c>
      <c r="G35" s="195">
        <v>0</v>
      </c>
      <c r="H35" s="194">
        <v>0</v>
      </c>
      <c r="I35" s="213">
        <v>1.7900000000000063</v>
      </c>
      <c r="J35" s="194">
        <v>1.9300000000000033</v>
      </c>
      <c r="K35" s="6">
        <f>E35*D35/$D$45</f>
        <v>3.3372520662242975</v>
      </c>
      <c r="L35" s="6">
        <f>F35*D35/$D$45</f>
        <v>0</v>
      </c>
      <c r="M35" s="6">
        <f>G35*D35/$D$45</f>
        <v>0</v>
      </c>
      <c r="N35" s="6">
        <f>H35*D35/$D$45</f>
        <v>0</v>
      </c>
      <c r="O35" s="6">
        <f>I35*D35/$D$45</f>
        <v>6.0825590047261111E-2</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row>
    <row r="36" spans="1:53" s="6" customFormat="1" ht="20.100000000000001" customHeight="1">
      <c r="B36" s="60">
        <v>29</v>
      </c>
      <c r="C36" s="61" t="s">
        <v>228</v>
      </c>
      <c r="D36" s="226">
        <v>168776.969373</v>
      </c>
      <c r="E36" s="196">
        <v>73.41</v>
      </c>
      <c r="F36" s="196">
        <v>19.600000000000001</v>
      </c>
      <c r="G36" s="196">
        <v>6.41</v>
      </c>
      <c r="H36" s="196">
        <v>0</v>
      </c>
      <c r="I36" s="214">
        <v>0.58000000000000185</v>
      </c>
      <c r="J36" s="197">
        <v>0.37999999999999545</v>
      </c>
      <c r="K36" s="6">
        <f t="shared" ref="K36:K44" si="9">E36*D36/$D$45</f>
        <v>25.177374555769376</v>
      </c>
      <c r="L36" s="6">
        <f t="shared" ref="L36:L44" si="10">F36*D36/$D$45</f>
        <v>6.722197810830675</v>
      </c>
      <c r="M36" s="6">
        <f t="shared" ref="M36:M44" si="11">G36*D36/$D$45</f>
        <v>2.1984330595624808</v>
      </c>
      <c r="N36" s="6">
        <f t="shared" ref="N36:N44" si="12">H36*D36/$D$45</f>
        <v>0</v>
      </c>
      <c r="O36" s="6">
        <f t="shared" ref="O36:O44" si="13">I36*D36/$D$45</f>
        <v>0.19892218011641855</v>
      </c>
    </row>
    <row r="37" spans="1:53" s="71" customFormat="1" ht="20.100000000000001" customHeight="1">
      <c r="A37" s="6"/>
      <c r="B37" s="72">
        <v>30</v>
      </c>
      <c r="C37" s="73" t="s">
        <v>54</v>
      </c>
      <c r="D37" s="225">
        <v>21787.500703000002</v>
      </c>
      <c r="E37" s="194">
        <v>64.97</v>
      </c>
      <c r="F37" s="194">
        <v>7.16</v>
      </c>
      <c r="G37" s="195">
        <v>26.71</v>
      </c>
      <c r="H37" s="194">
        <v>0</v>
      </c>
      <c r="I37" s="213">
        <v>1.1600000000000001</v>
      </c>
      <c r="J37" s="194">
        <v>2.91</v>
      </c>
      <c r="K37" s="6">
        <f t="shared" si="9"/>
        <v>2.8764863228638951</v>
      </c>
      <c r="L37" s="6">
        <f t="shared" si="10"/>
        <v>0.31700234064499755</v>
      </c>
      <c r="M37" s="6">
        <f t="shared" si="11"/>
        <v>1.1825604076295928</v>
      </c>
      <c r="N37" s="6">
        <f t="shared" si="12"/>
        <v>0</v>
      </c>
      <c r="O37" s="6">
        <f t="shared" si="13"/>
        <v>5.1357921110083408E-2</v>
      </c>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row>
    <row r="38" spans="1:53" s="6" customFormat="1" ht="20.100000000000001" customHeight="1">
      <c r="B38" s="60">
        <v>31</v>
      </c>
      <c r="C38" s="62" t="s">
        <v>55</v>
      </c>
      <c r="D38" s="226">
        <v>10852.7256</v>
      </c>
      <c r="E38" s="196">
        <v>61.03</v>
      </c>
      <c r="F38" s="196">
        <v>0</v>
      </c>
      <c r="G38" s="196">
        <v>36.729999999999997</v>
      </c>
      <c r="H38" s="196">
        <v>0</v>
      </c>
      <c r="I38" s="214">
        <v>2.240000000000002</v>
      </c>
      <c r="J38" s="197">
        <v>1.4099999999999966</v>
      </c>
      <c r="K38" s="6">
        <f t="shared" si="9"/>
        <v>1.3459354280973168</v>
      </c>
      <c r="L38" s="6">
        <f t="shared" si="10"/>
        <v>0</v>
      </c>
      <c r="M38" s="6">
        <f t="shared" si="11"/>
        <v>0.81003126780295653</v>
      </c>
      <c r="N38" s="6">
        <f t="shared" si="12"/>
        <v>0</v>
      </c>
      <c r="O38" s="6">
        <f t="shared" si="13"/>
        <v>4.9400218891332004E-2</v>
      </c>
    </row>
    <row r="39" spans="1:53" s="71" customFormat="1" ht="20.100000000000001" customHeight="1">
      <c r="A39" s="6"/>
      <c r="B39" s="72">
        <v>32</v>
      </c>
      <c r="C39" s="73" t="s">
        <v>154</v>
      </c>
      <c r="D39" s="225">
        <v>12002.880776</v>
      </c>
      <c r="E39" s="194">
        <v>57.97</v>
      </c>
      <c r="F39" s="194">
        <v>33.6</v>
      </c>
      <c r="G39" s="195">
        <v>0.83</v>
      </c>
      <c r="H39" s="194">
        <v>4.8899999999999997</v>
      </c>
      <c r="I39" s="213">
        <v>2.71</v>
      </c>
      <c r="J39" s="194">
        <v>3.6700000000000013</v>
      </c>
      <c r="K39" s="6">
        <f t="shared" si="9"/>
        <v>1.4139394934662228</v>
      </c>
      <c r="L39" s="6">
        <f t="shared" si="10"/>
        <v>0.81953367225228724</v>
      </c>
      <c r="M39" s="6">
        <f t="shared" si="11"/>
        <v>2.0244432975279711E-2</v>
      </c>
      <c r="N39" s="6">
        <f t="shared" si="12"/>
        <v>0.11927141837243108</v>
      </c>
      <c r="O39" s="6">
        <f t="shared" si="13"/>
        <v>6.6099293208443405E-2</v>
      </c>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row>
    <row r="40" spans="1:53" s="6" customFormat="1" ht="20.100000000000001" customHeight="1">
      <c r="B40" s="60">
        <v>33</v>
      </c>
      <c r="C40" s="62" t="s">
        <v>162</v>
      </c>
      <c r="D40" s="226">
        <v>7712.9435039999998</v>
      </c>
      <c r="E40" s="196">
        <v>57.769999999999996</v>
      </c>
      <c r="F40" s="196">
        <v>0</v>
      </c>
      <c r="G40" s="196">
        <v>3.5999999999999996</v>
      </c>
      <c r="H40" s="196">
        <v>36.61</v>
      </c>
      <c r="I40" s="214">
        <v>2.0200000000000031</v>
      </c>
      <c r="J40" s="197">
        <v>1.69</v>
      </c>
      <c r="K40" s="6">
        <f t="shared" si="9"/>
        <v>0.90545016095080488</v>
      </c>
      <c r="L40" s="6">
        <f t="shared" si="10"/>
        <v>0</v>
      </c>
      <c r="M40" s="6">
        <f t="shared" si="11"/>
        <v>5.6424105581147611E-2</v>
      </c>
      <c r="N40" s="6">
        <f t="shared" si="12"/>
        <v>0.57380180703494832</v>
      </c>
      <c r="O40" s="6">
        <f t="shared" si="13"/>
        <v>3.1660192576088438E-2</v>
      </c>
    </row>
    <row r="41" spans="1:53" s="71" customFormat="1" ht="20.100000000000001" customHeight="1">
      <c r="A41" s="6"/>
      <c r="B41" s="72">
        <v>34</v>
      </c>
      <c r="C41" s="73" t="s">
        <v>203</v>
      </c>
      <c r="D41" s="225">
        <v>59944.723530000003</v>
      </c>
      <c r="E41" s="194">
        <v>54.97</v>
      </c>
      <c r="F41" s="194">
        <v>0</v>
      </c>
      <c r="G41" s="195">
        <v>43.78</v>
      </c>
      <c r="H41" s="194">
        <v>0</v>
      </c>
      <c r="I41" s="213">
        <v>1.25</v>
      </c>
      <c r="J41" s="194">
        <v>1.4600000000000009</v>
      </c>
      <c r="K41" s="6">
        <f t="shared" si="9"/>
        <v>6.6960506640994133</v>
      </c>
      <c r="L41" s="6">
        <f t="shared" si="10"/>
        <v>0</v>
      </c>
      <c r="M41" s="6">
        <f t="shared" si="11"/>
        <v>5.332965218742447</v>
      </c>
      <c r="N41" s="6">
        <f t="shared" si="12"/>
        <v>0</v>
      </c>
      <c r="O41" s="6">
        <f t="shared" si="13"/>
        <v>0.15226602383344129</v>
      </c>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spans="1:53" s="6" customFormat="1" ht="20.100000000000001" customHeight="1">
      <c r="B42" s="60">
        <v>35</v>
      </c>
      <c r="C42" s="62" t="s">
        <v>159</v>
      </c>
      <c r="D42" s="226">
        <v>21173.665724999999</v>
      </c>
      <c r="E42" s="196">
        <v>54.84</v>
      </c>
      <c r="F42" s="196">
        <v>42.29</v>
      </c>
      <c r="G42" s="196">
        <v>1.35</v>
      </c>
      <c r="H42" s="196">
        <v>0</v>
      </c>
      <c r="I42" s="214">
        <v>1.5199999999999974</v>
      </c>
      <c r="J42" s="197">
        <v>10.200000000000005</v>
      </c>
      <c r="K42" s="6">
        <f t="shared" si="9"/>
        <v>2.3595844805250552</v>
      </c>
      <c r="L42" s="6">
        <f t="shared" si="10"/>
        <v>1.8195993377353135</v>
      </c>
      <c r="M42" s="6">
        <f t="shared" si="11"/>
        <v>5.8086051216426425E-2</v>
      </c>
      <c r="N42" s="6">
        <f t="shared" si="12"/>
        <v>0</v>
      </c>
      <c r="O42" s="6">
        <f t="shared" si="13"/>
        <v>6.5400590999235564E-2</v>
      </c>
    </row>
    <row r="43" spans="1:53" s="71" customFormat="1" ht="20.100000000000001" customHeight="1">
      <c r="A43" s="6"/>
      <c r="B43" s="72">
        <v>36</v>
      </c>
      <c r="C43" s="73" t="s">
        <v>227</v>
      </c>
      <c r="D43" s="225">
        <v>65588.471879000004</v>
      </c>
      <c r="E43" s="194">
        <v>53.890000000000008</v>
      </c>
      <c r="F43" s="194">
        <v>24.610000000000003</v>
      </c>
      <c r="G43" s="195">
        <v>1.1299999999999999</v>
      </c>
      <c r="H43" s="194">
        <v>20.27</v>
      </c>
      <c r="I43" s="213">
        <v>9.9999999999990763E-2</v>
      </c>
      <c r="J43" s="194">
        <v>1.0900000000000034</v>
      </c>
      <c r="K43" s="6">
        <f t="shared" si="9"/>
        <v>7.18253463087001</v>
      </c>
      <c r="L43" s="6">
        <f t="shared" si="10"/>
        <v>3.2800552470905724</v>
      </c>
      <c r="M43" s="6">
        <f t="shared" si="11"/>
        <v>0.15060798168274467</v>
      </c>
      <c r="N43" s="6">
        <f t="shared" si="12"/>
        <v>2.7016139723090569</v>
      </c>
      <c r="O43" s="6">
        <f t="shared" si="13"/>
        <v>1.3328139971923076E-2</v>
      </c>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row>
    <row r="44" spans="1:53" s="6" customFormat="1" ht="20.100000000000001" customHeight="1">
      <c r="B44" s="60">
        <v>37</v>
      </c>
      <c r="C44" s="62" t="s">
        <v>226</v>
      </c>
      <c r="D44" s="226">
        <v>107543.21666000001</v>
      </c>
      <c r="E44" s="196">
        <v>47.42</v>
      </c>
      <c r="F44" s="196">
        <v>0</v>
      </c>
      <c r="G44" s="196">
        <v>50.35</v>
      </c>
      <c r="H44" s="196">
        <v>0.05</v>
      </c>
      <c r="I44" s="214">
        <v>2.1799999999999971</v>
      </c>
      <c r="J44" s="197">
        <v>5.2299999999999898</v>
      </c>
      <c r="K44" s="6">
        <f t="shared" si="9"/>
        <v>10.363026396453181</v>
      </c>
      <c r="L44" s="6">
        <f t="shared" si="10"/>
        <v>0</v>
      </c>
      <c r="M44" s="6">
        <f t="shared" si="11"/>
        <v>11.003339921160219</v>
      </c>
      <c r="N44" s="6">
        <f t="shared" si="12"/>
        <v>1.0926851957458015E-2</v>
      </c>
      <c r="O44" s="6">
        <f t="shared" si="13"/>
        <v>0.47641074534516875</v>
      </c>
    </row>
    <row r="45" spans="1:53" ht="20.100000000000001" customHeight="1">
      <c r="B45" s="312" t="s">
        <v>229</v>
      </c>
      <c r="C45" s="313"/>
      <c r="D45" s="201">
        <f>SUM(D35:D44)</f>
        <v>492105.21510999999</v>
      </c>
      <c r="E45" s="200">
        <f>K45</f>
        <v>61.657634199319574</v>
      </c>
      <c r="F45" s="200">
        <f t="shared" ref="F45:I45" si="14">L45</f>
        <v>12.958388408553846</v>
      </c>
      <c r="G45" s="200">
        <f t="shared" si="14"/>
        <v>20.812692446353292</v>
      </c>
      <c r="H45" s="200">
        <f t="shared" si="14"/>
        <v>3.4056140496738943</v>
      </c>
      <c r="I45" s="200">
        <f t="shared" si="14"/>
        <v>1.1656708960993956</v>
      </c>
      <c r="J45" s="200">
        <v>1.6098228929176004</v>
      </c>
      <c r="K45" s="158">
        <f>SUM(K35:K44)</f>
        <v>61.657634199319574</v>
      </c>
      <c r="L45" s="158">
        <f t="shared" ref="L45:O45" si="15">SUM(L35:L44)</f>
        <v>12.958388408553846</v>
      </c>
      <c r="M45" s="158">
        <f t="shared" si="15"/>
        <v>20.812692446353292</v>
      </c>
      <c r="N45" s="158">
        <f t="shared" si="15"/>
        <v>3.4056140496738943</v>
      </c>
      <c r="O45" s="158">
        <f t="shared" si="15"/>
        <v>1.1656708960993956</v>
      </c>
    </row>
    <row r="46" spans="1:53" s="71" customFormat="1" ht="20.100000000000001" customHeight="1">
      <c r="A46" s="6"/>
      <c r="B46" s="72">
        <v>38</v>
      </c>
      <c r="C46" s="73" t="s">
        <v>160</v>
      </c>
      <c r="D46" s="222">
        <v>398098.5</v>
      </c>
      <c r="E46" s="194">
        <v>99.350000000000009</v>
      </c>
      <c r="F46" s="194">
        <v>0</v>
      </c>
      <c r="G46" s="195">
        <v>0.05</v>
      </c>
      <c r="H46" s="194">
        <v>0</v>
      </c>
      <c r="I46" s="213">
        <v>0.59999999999999432</v>
      </c>
      <c r="J46" s="194">
        <v>0.88000000000000433</v>
      </c>
      <c r="K46" s="6">
        <f>E46*D46/$D$53</f>
        <v>20.851752063923801</v>
      </c>
      <c r="L46" s="6">
        <f>F46*D46/$D$53</f>
        <v>0</v>
      </c>
      <c r="M46" s="6">
        <f>G46*D46/$D$53</f>
        <v>1.0494087601370812E-2</v>
      </c>
      <c r="N46" s="6">
        <f>H46*D46/$D$53</f>
        <v>0</v>
      </c>
      <c r="O46" s="6">
        <f>I46*D46/$D$53</f>
        <v>0.12592905121644854</v>
      </c>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row>
    <row r="47" spans="1:53" s="6" customFormat="1" ht="20.100000000000001" customHeight="1">
      <c r="B47" s="60">
        <v>39</v>
      </c>
      <c r="C47" s="61" t="s">
        <v>188</v>
      </c>
      <c r="D47" s="224">
        <v>202561.888698</v>
      </c>
      <c r="E47" s="196">
        <v>98.24</v>
      </c>
      <c r="F47" s="196">
        <v>0</v>
      </c>
      <c r="G47" s="196">
        <v>0.99</v>
      </c>
      <c r="H47" s="196">
        <v>0</v>
      </c>
      <c r="I47" s="214">
        <v>0.77000000000001023</v>
      </c>
      <c r="J47" s="197">
        <v>6.3599999999999994</v>
      </c>
      <c r="K47" s="6">
        <f t="shared" ref="K47:K52" si="16">E47*D47/$D$53</f>
        <v>10.491322353102499</v>
      </c>
      <c r="L47" s="6">
        <f t="shared" ref="L47:L52" si="17">F47*D47/$D$53</f>
        <v>0</v>
      </c>
      <c r="M47" s="6">
        <f t="shared" ref="M47:M52" si="18">G47*D47/$D$53</f>
        <v>0.10572484863163145</v>
      </c>
      <c r="N47" s="6">
        <f t="shared" ref="N47:N52" si="19">H47*D47/$D$53</f>
        <v>0</v>
      </c>
      <c r="O47" s="6">
        <f t="shared" ref="O47:O52" si="20">I47*D47/$D$53</f>
        <v>8.2230437824603334E-2</v>
      </c>
    </row>
    <row r="48" spans="1:53" s="71" customFormat="1" ht="20.100000000000001" customHeight="1">
      <c r="A48" s="6"/>
      <c r="B48" s="72">
        <v>40</v>
      </c>
      <c r="C48" s="73" t="s">
        <v>230</v>
      </c>
      <c r="D48" s="222">
        <v>246963.38316</v>
      </c>
      <c r="E48" s="194">
        <v>96.57</v>
      </c>
      <c r="F48" s="194">
        <v>0</v>
      </c>
      <c r="G48" s="195">
        <v>0.73</v>
      </c>
      <c r="H48" s="194">
        <v>0</v>
      </c>
      <c r="I48" s="213">
        <v>2.7000000000000028</v>
      </c>
      <c r="J48" s="194">
        <v>3.5400000000000045</v>
      </c>
      <c r="K48" s="6">
        <f t="shared" si="16"/>
        <v>12.573579643096243</v>
      </c>
      <c r="L48" s="6">
        <f t="shared" si="17"/>
        <v>0</v>
      </c>
      <c r="M48" s="6">
        <f t="shared" si="18"/>
        <v>9.5047252143111299E-2</v>
      </c>
      <c r="N48" s="6">
        <f t="shared" si="19"/>
        <v>0</v>
      </c>
      <c r="O48" s="6">
        <f t="shared" si="20"/>
        <v>0.35154463121424767</v>
      </c>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spans="1:53" s="6" customFormat="1" ht="20.100000000000001" customHeight="1">
      <c r="B49" s="60">
        <v>41</v>
      </c>
      <c r="C49" s="61" t="s">
        <v>58</v>
      </c>
      <c r="D49" s="224">
        <v>305431.67329300003</v>
      </c>
      <c r="E49" s="196">
        <v>96.44</v>
      </c>
      <c r="F49" s="196">
        <v>0</v>
      </c>
      <c r="G49" s="196">
        <v>0</v>
      </c>
      <c r="H49" s="196">
        <v>0</v>
      </c>
      <c r="I49" s="214">
        <v>3.5600000000000023</v>
      </c>
      <c r="J49" s="197">
        <v>4.2999999999999972</v>
      </c>
      <c r="K49" s="6">
        <f t="shared" si="16"/>
        <v>15.529426330300664</v>
      </c>
      <c r="L49" s="6">
        <f t="shared" si="17"/>
        <v>0</v>
      </c>
      <c r="M49" s="6">
        <f t="shared" si="18"/>
        <v>0</v>
      </c>
      <c r="N49" s="6">
        <f t="shared" si="19"/>
        <v>0</v>
      </c>
      <c r="O49" s="6">
        <f t="shared" si="20"/>
        <v>0.57325547216788053</v>
      </c>
    </row>
    <row r="50" spans="1:53" s="71" customFormat="1" ht="20.100000000000001" customHeight="1">
      <c r="A50" s="6"/>
      <c r="B50" s="72">
        <v>42</v>
      </c>
      <c r="C50" s="73" t="s">
        <v>231</v>
      </c>
      <c r="D50" s="222">
        <v>128268.93999100001</v>
      </c>
      <c r="E50" s="194">
        <v>93.92</v>
      </c>
      <c r="F50" s="194">
        <v>0</v>
      </c>
      <c r="G50" s="195">
        <v>0</v>
      </c>
      <c r="H50" s="194">
        <v>0</v>
      </c>
      <c r="I50" s="213">
        <v>6.0799999999999983</v>
      </c>
      <c r="J50" s="194">
        <v>7.6599999999999966</v>
      </c>
      <c r="K50" s="6">
        <f t="shared" si="16"/>
        <v>6.3513161232120074</v>
      </c>
      <c r="L50" s="6">
        <f t="shared" si="17"/>
        <v>0</v>
      </c>
      <c r="M50" s="6">
        <f t="shared" si="18"/>
        <v>0</v>
      </c>
      <c r="N50" s="6">
        <f t="shared" si="19"/>
        <v>0</v>
      </c>
      <c r="O50" s="6">
        <f t="shared" si="20"/>
        <v>0.41115845431355397</v>
      </c>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row>
    <row r="51" spans="1:53" s="6" customFormat="1" ht="20.100000000000001" customHeight="1">
      <c r="B51" s="60">
        <v>43</v>
      </c>
      <c r="C51" s="62" t="s">
        <v>60</v>
      </c>
      <c r="D51" s="224">
        <v>304613.79395999998</v>
      </c>
      <c r="E51" s="196">
        <v>84.830000000000013</v>
      </c>
      <c r="F51" s="196">
        <v>11.59</v>
      </c>
      <c r="G51" s="196">
        <v>0.12</v>
      </c>
      <c r="H51" s="196">
        <v>0.97</v>
      </c>
      <c r="I51" s="214">
        <v>2.4899999999999807</v>
      </c>
      <c r="J51" s="197">
        <v>2.6100000000000012</v>
      </c>
      <c r="K51" s="6">
        <f t="shared" si="16"/>
        <v>13.623326730025617</v>
      </c>
      <c r="L51" s="6">
        <f t="shared" si="17"/>
        <v>1.8613032747966154</v>
      </c>
      <c r="M51" s="6">
        <f t="shared" si="18"/>
        <v>1.9271474803761332E-2</v>
      </c>
      <c r="N51" s="6">
        <f t="shared" si="19"/>
        <v>0.15577775466373742</v>
      </c>
      <c r="O51" s="6">
        <f t="shared" si="20"/>
        <v>0.39988310217804451</v>
      </c>
    </row>
    <row r="52" spans="1:53" s="71" customFormat="1" ht="20.100000000000001" customHeight="1">
      <c r="A52" s="6"/>
      <c r="B52" s="72">
        <v>44</v>
      </c>
      <c r="C52" s="73" t="s">
        <v>299</v>
      </c>
      <c r="D52" s="222">
        <v>310837.01052000001</v>
      </c>
      <c r="E52" s="194">
        <v>84.38</v>
      </c>
      <c r="F52" s="194">
        <v>9.83</v>
      </c>
      <c r="G52" s="195">
        <v>0.08</v>
      </c>
      <c r="H52" s="194">
        <v>1.55</v>
      </c>
      <c r="I52" s="213">
        <v>4.1599999999999966</v>
      </c>
      <c r="J52" s="194">
        <v>3.1799999999999953</v>
      </c>
      <c r="K52" s="6">
        <f t="shared" si="16"/>
        <v>13.827904904694872</v>
      </c>
      <c r="L52" s="6">
        <f t="shared" si="17"/>
        <v>1.6109066747232825</v>
      </c>
      <c r="M52" s="6">
        <f t="shared" si="18"/>
        <v>1.3110125531827325E-2</v>
      </c>
      <c r="N52" s="6">
        <f t="shared" si="19"/>
        <v>0.25400868217915445</v>
      </c>
      <c r="O52" s="6">
        <f t="shared" si="20"/>
        <v>0.6817265276550204</v>
      </c>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row>
    <row r="53" spans="1:53" ht="20.100000000000001" customHeight="1">
      <c r="B53" s="281" t="s">
        <v>232</v>
      </c>
      <c r="C53" s="282"/>
      <c r="D53" s="201">
        <f>SUM(D46:D52)</f>
        <v>1896775.1896220001</v>
      </c>
      <c r="E53" s="198">
        <f>K53</f>
        <v>93.248628148355706</v>
      </c>
      <c r="F53" s="198">
        <f t="shared" ref="F53:I53" si="21">L53</f>
        <v>3.4722099495198977</v>
      </c>
      <c r="G53" s="198">
        <f t="shared" si="21"/>
        <v>0.24364778871170223</v>
      </c>
      <c r="H53" s="198">
        <f t="shared" si="21"/>
        <v>0.40978643684289184</v>
      </c>
      <c r="I53" s="198">
        <f t="shared" si="21"/>
        <v>2.6257276765697988</v>
      </c>
      <c r="J53" s="198">
        <v>3.4192043563823353</v>
      </c>
      <c r="K53" s="158">
        <f>SUM(K46:K52)</f>
        <v>93.248628148355706</v>
      </c>
      <c r="L53" s="158">
        <f t="shared" ref="L53:O53" si="22">SUM(L46:L52)</f>
        <v>3.4722099495198977</v>
      </c>
      <c r="M53" s="158">
        <f t="shared" si="22"/>
        <v>0.24364778871170223</v>
      </c>
      <c r="N53" s="158">
        <f t="shared" si="22"/>
        <v>0.40978643684289184</v>
      </c>
      <c r="O53" s="158">
        <f t="shared" si="22"/>
        <v>2.6257276765697988</v>
      </c>
    </row>
    <row r="54" spans="1:53" s="71" customFormat="1" ht="20.100000000000001" customHeight="1">
      <c r="A54" s="6"/>
      <c r="B54" s="72">
        <v>45</v>
      </c>
      <c r="C54" s="73" t="s">
        <v>233</v>
      </c>
      <c r="D54" s="203">
        <v>104476.76674200001</v>
      </c>
      <c r="E54" s="194">
        <v>95.2</v>
      </c>
      <c r="F54" s="194">
        <v>3.07</v>
      </c>
      <c r="G54" s="194">
        <v>0</v>
      </c>
      <c r="H54" s="194">
        <v>0</v>
      </c>
      <c r="I54" s="213">
        <v>1.730000000000004</v>
      </c>
      <c r="J54" s="199">
        <v>3.120000000000001</v>
      </c>
      <c r="K54" s="6">
        <f>E54*D54/$D$55</f>
        <v>95.2</v>
      </c>
      <c r="L54" s="6">
        <f>F54*D54/$D$55</f>
        <v>3.07</v>
      </c>
      <c r="M54" s="6">
        <f>G54*D54/$D$55</f>
        <v>0</v>
      </c>
      <c r="N54" s="6">
        <f>H54*D54/$D$55</f>
        <v>0</v>
      </c>
      <c r="O54" s="6">
        <f>I54*D54/$D$55</f>
        <v>1.730000000000004</v>
      </c>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row>
    <row r="55" spans="1:53" ht="20.100000000000001" customHeight="1">
      <c r="B55" s="312" t="s">
        <v>234</v>
      </c>
      <c r="C55" s="313"/>
      <c r="D55" s="201">
        <f>SUM(D54)</f>
        <v>104476.76674200001</v>
      </c>
      <c r="E55" s="200">
        <f>K55</f>
        <v>95.2</v>
      </c>
      <c r="F55" s="200">
        <f t="shared" ref="F55:I55" si="23">L55</f>
        <v>3.07</v>
      </c>
      <c r="G55" s="200">
        <f t="shared" si="23"/>
        <v>0</v>
      </c>
      <c r="H55" s="200">
        <f t="shared" si="23"/>
        <v>0</v>
      </c>
      <c r="I55" s="200">
        <f t="shared" si="23"/>
        <v>1.730000000000004</v>
      </c>
      <c r="J55" s="200">
        <v>3.1200000000000014</v>
      </c>
      <c r="K55" s="158">
        <f>SUM(K54)</f>
        <v>95.2</v>
      </c>
      <c r="L55" s="158">
        <f t="shared" ref="L55:O55" si="24">SUM(L54)</f>
        <v>3.07</v>
      </c>
      <c r="M55" s="158">
        <f t="shared" si="24"/>
        <v>0</v>
      </c>
      <c r="N55" s="158">
        <f t="shared" si="24"/>
        <v>0</v>
      </c>
      <c r="O55" s="158">
        <f t="shared" si="24"/>
        <v>1.730000000000004</v>
      </c>
    </row>
    <row r="56" spans="1:53" s="71" customFormat="1" ht="20.100000000000001" customHeight="1">
      <c r="A56" s="6"/>
      <c r="B56" s="72">
        <v>46</v>
      </c>
      <c r="C56" s="73" t="s">
        <v>245</v>
      </c>
      <c r="D56" s="203">
        <v>752726.177945</v>
      </c>
      <c r="E56" s="194">
        <v>99.46</v>
      </c>
      <c r="F56" s="194">
        <v>0.08</v>
      </c>
      <c r="G56" s="194">
        <v>0</v>
      </c>
      <c r="H56" s="194">
        <v>0.02</v>
      </c>
      <c r="I56" s="213">
        <v>0.44000000000001194</v>
      </c>
      <c r="J56" s="199">
        <v>0.35999999999999888</v>
      </c>
      <c r="K56" s="6">
        <f>E56*$D56/$D$115</f>
        <v>9.2582454085750481</v>
      </c>
      <c r="L56" s="6">
        <f t="shared" ref="L56:O56" si="25">F56*$D56/$D$115</f>
        <v>7.4468090959783212E-3</v>
      </c>
      <c r="M56" s="6">
        <f t="shared" si="25"/>
        <v>0</v>
      </c>
      <c r="N56" s="6">
        <f t="shared" si="25"/>
        <v>1.8617022739945803E-3</v>
      </c>
      <c r="O56" s="6">
        <f t="shared" si="25"/>
        <v>4.0957450027881877E-2</v>
      </c>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row>
    <row r="57" spans="1:53" s="6" customFormat="1" ht="20.100000000000001" customHeight="1">
      <c r="B57" s="60">
        <v>47</v>
      </c>
      <c r="C57" s="61" t="s">
        <v>137</v>
      </c>
      <c r="D57" s="202">
        <v>239557.14671199999</v>
      </c>
      <c r="E57" s="196">
        <v>99.1</v>
      </c>
      <c r="F57" s="196">
        <v>0</v>
      </c>
      <c r="G57" s="196">
        <v>0</v>
      </c>
      <c r="H57" s="196">
        <v>0</v>
      </c>
      <c r="I57" s="214">
        <v>0.90000000000000568</v>
      </c>
      <c r="J57" s="196">
        <v>0.96999999999999886</v>
      </c>
      <c r="K57" s="6">
        <f t="shared" ref="K57:K114" si="26">E57*$D57/$D$115</f>
        <v>2.9357968473271896</v>
      </c>
      <c r="L57" s="6">
        <f t="shared" ref="L57:L114" si="27">F57*$D57/$D$115</f>
        <v>0</v>
      </c>
      <c r="M57" s="6">
        <f t="shared" ref="M57:M114" si="28">G57*$D57/$D$115</f>
        <v>0</v>
      </c>
      <c r="N57" s="6">
        <f t="shared" ref="N57:N114" si="29">H57*$D57/$D$115</f>
        <v>0</v>
      </c>
      <c r="O57" s="6">
        <f t="shared" ref="O57:O114" si="30">I57*$D57/$D$115</f>
        <v>2.6662130803173437E-2</v>
      </c>
    </row>
    <row r="58" spans="1:53" s="71" customFormat="1" ht="20.100000000000001" customHeight="1">
      <c r="A58" s="6"/>
      <c r="B58" s="72">
        <v>48</v>
      </c>
      <c r="C58" s="73" t="s">
        <v>32</v>
      </c>
      <c r="D58" s="203">
        <v>43601.944295000001</v>
      </c>
      <c r="E58" s="194">
        <v>98.72</v>
      </c>
      <c r="F58" s="194">
        <v>0</v>
      </c>
      <c r="G58" s="194">
        <v>0</v>
      </c>
      <c r="H58" s="194">
        <v>0</v>
      </c>
      <c r="I58" s="213">
        <v>1.2800000000000011</v>
      </c>
      <c r="J58" s="199">
        <v>1.0100000000000051</v>
      </c>
      <c r="K58" s="6">
        <f t="shared" si="26"/>
        <v>0.53229724204723405</v>
      </c>
      <c r="L58" s="6">
        <f t="shared" si="27"/>
        <v>0</v>
      </c>
      <c r="M58" s="6">
        <f t="shared" si="28"/>
        <v>0</v>
      </c>
      <c r="N58" s="6">
        <f t="shared" si="29"/>
        <v>0</v>
      </c>
      <c r="O58" s="6">
        <f t="shared" si="30"/>
        <v>6.9017470605800268E-3</v>
      </c>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row>
    <row r="59" spans="1:53" s="6" customFormat="1" ht="20.100000000000001" customHeight="1">
      <c r="B59" s="60">
        <v>49</v>
      </c>
      <c r="C59" s="61" t="s">
        <v>247</v>
      </c>
      <c r="D59" s="202">
        <v>108154.34394200001</v>
      </c>
      <c r="E59" s="196">
        <v>98.66</v>
      </c>
      <c r="F59" s="196">
        <v>0</v>
      </c>
      <c r="G59" s="196">
        <v>0</v>
      </c>
      <c r="H59" s="196">
        <v>0</v>
      </c>
      <c r="I59" s="214">
        <v>1.3400000000000034</v>
      </c>
      <c r="J59" s="197">
        <v>3.2500000000000027</v>
      </c>
      <c r="K59" s="6">
        <f t="shared" si="26"/>
        <v>1.3195574164934585</v>
      </c>
      <c r="L59" s="6">
        <f t="shared" si="27"/>
        <v>0</v>
      </c>
      <c r="M59" s="6">
        <f t="shared" si="28"/>
        <v>0</v>
      </c>
      <c r="N59" s="6">
        <f t="shared" si="29"/>
        <v>0</v>
      </c>
      <c r="O59" s="6">
        <f t="shared" si="30"/>
        <v>1.7922227225838628E-2</v>
      </c>
    </row>
    <row r="60" spans="1:53" s="71" customFormat="1" ht="20.100000000000001" customHeight="1">
      <c r="A60" s="70"/>
      <c r="B60" s="72">
        <v>50</v>
      </c>
      <c r="C60" s="73" t="s">
        <v>260</v>
      </c>
      <c r="D60" s="203">
        <v>20091.377819000001</v>
      </c>
      <c r="E60" s="194">
        <v>98.34</v>
      </c>
      <c r="F60" s="194">
        <v>0</v>
      </c>
      <c r="G60" s="194">
        <v>0.72</v>
      </c>
      <c r="H60" s="194">
        <v>0.02</v>
      </c>
      <c r="I60" s="213">
        <v>0.92000000000000171</v>
      </c>
      <c r="J60" s="199">
        <v>5.0799999999999983</v>
      </c>
      <c r="K60" s="6">
        <f t="shared" si="26"/>
        <v>0.24433356864976197</v>
      </c>
      <c r="L60" s="6">
        <f t="shared" si="27"/>
        <v>0</v>
      </c>
      <c r="M60" s="6">
        <f t="shared" si="28"/>
        <v>1.7888973909683608E-3</v>
      </c>
      <c r="N60" s="6">
        <f t="shared" si="29"/>
        <v>4.9691594193565583E-5</v>
      </c>
      <c r="O60" s="6">
        <f t="shared" si="30"/>
        <v>2.285813332904021E-3</v>
      </c>
      <c r="P60" s="70"/>
      <c r="Q60" s="70"/>
      <c r="R60" s="70"/>
      <c r="S60" s="70"/>
      <c r="T60" s="70"/>
      <c r="U60" s="70"/>
      <c r="V60" s="70"/>
      <c r="W60" s="70"/>
      <c r="X60" s="70"/>
      <c r="Y60" s="70"/>
      <c r="Z60" s="70"/>
      <c r="AA60" s="70"/>
      <c r="AB60" s="70"/>
      <c r="AC60" s="70"/>
      <c r="AD60" s="70"/>
      <c r="AE60" s="70"/>
      <c r="AF60" s="70"/>
      <c r="AG60" s="6"/>
      <c r="AH60" s="6"/>
      <c r="AI60" s="6"/>
      <c r="AJ60" s="6"/>
      <c r="AK60" s="6"/>
      <c r="AL60" s="6"/>
      <c r="AM60" s="6"/>
      <c r="AN60" s="6"/>
      <c r="AO60" s="6"/>
      <c r="AP60" s="6"/>
      <c r="AQ60" s="6"/>
      <c r="AR60" s="6"/>
      <c r="AS60" s="6"/>
      <c r="AT60" s="6"/>
      <c r="AU60" s="6"/>
      <c r="AV60" s="6"/>
      <c r="AW60" s="6"/>
      <c r="AX60" s="6"/>
      <c r="AY60" s="6"/>
      <c r="AZ60" s="6"/>
      <c r="BA60" s="6"/>
    </row>
    <row r="61" spans="1:53" s="6" customFormat="1" ht="20.100000000000001" customHeight="1">
      <c r="B61" s="60">
        <v>51</v>
      </c>
      <c r="C61" s="61" t="s">
        <v>248</v>
      </c>
      <c r="D61" s="202">
        <v>236556.73136400001</v>
      </c>
      <c r="E61" s="196">
        <v>97.97</v>
      </c>
      <c r="F61" s="196">
        <v>0</v>
      </c>
      <c r="G61" s="196">
        <v>0</v>
      </c>
      <c r="H61" s="196">
        <v>0.15</v>
      </c>
      <c r="I61" s="214">
        <v>1.8799999999999955</v>
      </c>
      <c r="J61" s="196">
        <v>1.2700000000000062</v>
      </c>
      <c r="K61" s="6">
        <f t="shared" si="26"/>
        <v>2.8659699489355024</v>
      </c>
      <c r="L61" s="6">
        <f t="shared" si="27"/>
        <v>0</v>
      </c>
      <c r="M61" s="6">
        <f t="shared" si="28"/>
        <v>0</v>
      </c>
      <c r="N61" s="6">
        <f t="shared" si="29"/>
        <v>4.3880319724438639E-3</v>
      </c>
      <c r="O61" s="6">
        <f t="shared" si="30"/>
        <v>5.4996667387962959E-2</v>
      </c>
    </row>
    <row r="62" spans="1:53" s="71" customFormat="1" ht="20.100000000000001" customHeight="1">
      <c r="A62" s="6"/>
      <c r="B62" s="72">
        <v>52</v>
      </c>
      <c r="C62" s="73" t="s">
        <v>237</v>
      </c>
      <c r="D62" s="203">
        <v>18243.521375</v>
      </c>
      <c r="E62" s="194">
        <v>97.78</v>
      </c>
      <c r="F62" s="194">
        <v>0</v>
      </c>
      <c r="G62" s="194">
        <v>0.32</v>
      </c>
      <c r="H62" s="194">
        <v>0</v>
      </c>
      <c r="I62" s="213">
        <v>1.9000000000000057</v>
      </c>
      <c r="J62" s="199">
        <v>1.6600000000000021</v>
      </c>
      <c r="K62" s="6">
        <f t="shared" si="26"/>
        <v>0.22059817558143816</v>
      </c>
      <c r="L62" s="6">
        <f t="shared" si="27"/>
        <v>0</v>
      </c>
      <c r="M62" s="6">
        <f t="shared" si="28"/>
        <v>7.2194125778339341E-4</v>
      </c>
      <c r="N62" s="6">
        <f t="shared" si="29"/>
        <v>0</v>
      </c>
      <c r="O62" s="6">
        <f t="shared" si="30"/>
        <v>4.2865262180889112E-3</v>
      </c>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spans="1:53" s="6" customFormat="1" ht="20.100000000000001" customHeight="1">
      <c r="B63" s="60">
        <v>53</v>
      </c>
      <c r="C63" s="61" t="s">
        <v>235</v>
      </c>
      <c r="D63" s="202">
        <v>1520328.1692919999</v>
      </c>
      <c r="E63" s="196">
        <v>97.65</v>
      </c>
      <c r="F63" s="196">
        <v>0</v>
      </c>
      <c r="G63" s="196">
        <v>0</v>
      </c>
      <c r="H63" s="196">
        <v>0.14000000000000001</v>
      </c>
      <c r="I63" s="214">
        <v>2.2099999999999937</v>
      </c>
      <c r="J63" s="196">
        <v>1.6000000000000052</v>
      </c>
      <c r="K63" s="6">
        <f t="shared" si="26"/>
        <v>18.35915986673805</v>
      </c>
      <c r="L63" s="6">
        <f t="shared" si="27"/>
        <v>0</v>
      </c>
      <c r="M63" s="6">
        <f t="shared" si="28"/>
        <v>0</v>
      </c>
      <c r="N63" s="6">
        <f t="shared" si="29"/>
        <v>2.6321376153029465E-2</v>
      </c>
      <c r="O63" s="6">
        <f t="shared" si="30"/>
        <v>0.41550172355853532</v>
      </c>
    </row>
    <row r="64" spans="1:53" s="74" customFormat="1" ht="20.100000000000001" customHeight="1">
      <c r="A64" s="6"/>
      <c r="B64" s="72">
        <v>54</v>
      </c>
      <c r="C64" s="73" t="s">
        <v>147</v>
      </c>
      <c r="D64" s="203">
        <v>153183.64775999999</v>
      </c>
      <c r="E64" s="194">
        <v>97.04</v>
      </c>
      <c r="F64" s="194">
        <v>0</v>
      </c>
      <c r="G64" s="194">
        <v>2.5499999999999998</v>
      </c>
      <c r="H64" s="194">
        <v>0</v>
      </c>
      <c r="I64" s="213">
        <v>0.40999999999999659</v>
      </c>
      <c r="J64" s="199">
        <v>0.36999999999999122</v>
      </c>
      <c r="K64" s="6">
        <f t="shared" si="26"/>
        <v>1.8382577626438001</v>
      </c>
      <c r="L64" s="6">
        <f t="shared" si="27"/>
        <v>0</v>
      </c>
      <c r="M64" s="6">
        <f t="shared" si="28"/>
        <v>4.8305413177470016E-2</v>
      </c>
      <c r="N64" s="6">
        <f t="shared" si="29"/>
        <v>0</v>
      </c>
      <c r="O64" s="6">
        <f t="shared" si="30"/>
        <v>7.7667527069657022E-3</v>
      </c>
      <c r="P64" s="6"/>
      <c r="Q64" s="6"/>
      <c r="R64" s="6"/>
      <c r="S64" s="6"/>
      <c r="T64" s="6"/>
      <c r="U64" s="6"/>
      <c r="V64" s="6"/>
      <c r="W64" s="6"/>
      <c r="X64" s="6"/>
      <c r="Y64" s="6"/>
      <c r="Z64" s="6"/>
      <c r="AA64" s="6"/>
      <c r="AB64" s="6"/>
      <c r="AC64" s="6"/>
      <c r="AD64" s="6"/>
      <c r="AE64" s="6"/>
      <c r="AF64" s="6"/>
      <c r="AG64" s="70"/>
      <c r="AH64" s="70"/>
      <c r="AI64" s="70"/>
      <c r="AJ64" s="70"/>
      <c r="AK64" s="70"/>
      <c r="AL64" s="70"/>
      <c r="AM64" s="70"/>
      <c r="AN64" s="70"/>
      <c r="AO64" s="70"/>
      <c r="AP64" s="70"/>
      <c r="AQ64" s="70"/>
      <c r="AR64" s="70"/>
      <c r="AS64" s="70"/>
      <c r="AT64" s="70"/>
      <c r="AU64" s="70"/>
      <c r="AV64" s="70"/>
      <c r="AW64" s="70"/>
      <c r="AX64" s="70"/>
      <c r="AY64" s="70"/>
      <c r="AZ64" s="70"/>
      <c r="BA64" s="70"/>
    </row>
    <row r="65" spans="1:53" s="6" customFormat="1" ht="20.100000000000001" customHeight="1">
      <c r="B65" s="60">
        <v>55</v>
      </c>
      <c r="C65" s="62" t="s">
        <v>139</v>
      </c>
      <c r="D65" s="202">
        <v>10190.966065000001</v>
      </c>
      <c r="E65" s="196">
        <v>96.89</v>
      </c>
      <c r="F65" s="196">
        <v>0</v>
      </c>
      <c r="G65" s="196">
        <v>0.15</v>
      </c>
      <c r="H65" s="196">
        <v>0</v>
      </c>
      <c r="I65" s="214">
        <v>2.9599999999999937</v>
      </c>
      <c r="J65" s="196">
        <v>2.4299999999999931</v>
      </c>
      <c r="K65" s="6">
        <f t="shared" si="26"/>
        <v>0.1221061462715978</v>
      </c>
      <c r="L65" s="6">
        <f t="shared" si="27"/>
        <v>0</v>
      </c>
      <c r="M65" s="6">
        <f t="shared" si="28"/>
        <v>1.8903831087562875E-4</v>
      </c>
      <c r="N65" s="6">
        <f t="shared" si="29"/>
        <v>0</v>
      </c>
      <c r="O65" s="6">
        <f t="shared" si="30"/>
        <v>3.730356001279066E-3</v>
      </c>
    </row>
    <row r="66" spans="1:53" s="71" customFormat="1" ht="20.100000000000001" customHeight="1">
      <c r="A66" s="6"/>
      <c r="B66" s="72">
        <v>56</v>
      </c>
      <c r="C66" s="73" t="s">
        <v>242</v>
      </c>
      <c r="D66" s="203">
        <v>37548.583775999999</v>
      </c>
      <c r="E66" s="194">
        <v>96.43</v>
      </c>
      <c r="F66" s="194">
        <v>0</v>
      </c>
      <c r="G66" s="194">
        <v>0.42</v>
      </c>
      <c r="H66" s="194">
        <v>0</v>
      </c>
      <c r="I66" s="213">
        <v>3.1499999999999915</v>
      </c>
      <c r="J66" s="199">
        <v>2.6299999999999981</v>
      </c>
      <c r="K66" s="6">
        <f t="shared" si="26"/>
        <v>0.4477637608764215</v>
      </c>
      <c r="L66" s="6">
        <f t="shared" si="27"/>
        <v>0</v>
      </c>
      <c r="M66" s="6">
        <f t="shared" si="28"/>
        <v>1.9502310439499847E-3</v>
      </c>
      <c r="N66" s="6">
        <f t="shared" si="29"/>
        <v>0</v>
      </c>
      <c r="O66" s="6">
        <f t="shared" si="30"/>
        <v>1.4626732829624846E-2</v>
      </c>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row>
    <row r="67" spans="1:53" s="6" customFormat="1" ht="20.100000000000001" customHeight="1">
      <c r="B67" s="60">
        <v>57</v>
      </c>
      <c r="C67" s="61" t="s">
        <v>246</v>
      </c>
      <c r="D67" s="202">
        <v>981140.51271699998</v>
      </c>
      <c r="E67" s="196">
        <v>96.42</v>
      </c>
      <c r="F67" s="196">
        <v>0.35</v>
      </c>
      <c r="G67" s="196">
        <v>0</v>
      </c>
      <c r="H67" s="196">
        <v>0</v>
      </c>
      <c r="I67" s="214">
        <v>3.230000000000004</v>
      </c>
      <c r="J67" s="196">
        <v>0.3399999999999892</v>
      </c>
      <c r="K67" s="6">
        <f t="shared" si="26"/>
        <v>11.698806277042067</v>
      </c>
      <c r="L67" s="6">
        <f t="shared" si="27"/>
        <v>4.2466108659663167E-2</v>
      </c>
      <c r="M67" s="6">
        <f t="shared" si="28"/>
        <v>0</v>
      </c>
      <c r="N67" s="6">
        <f t="shared" si="29"/>
        <v>0</v>
      </c>
      <c r="O67" s="6">
        <f t="shared" si="30"/>
        <v>0.39190151705917775</v>
      </c>
    </row>
    <row r="68" spans="1:53" s="71" customFormat="1" ht="20.100000000000001" customHeight="1">
      <c r="A68" s="6"/>
      <c r="B68" s="72">
        <v>58</v>
      </c>
      <c r="C68" s="73" t="s">
        <v>258</v>
      </c>
      <c r="D68" s="203">
        <v>256600.790129</v>
      </c>
      <c r="E68" s="194">
        <v>96.42</v>
      </c>
      <c r="F68" s="194">
        <v>0</v>
      </c>
      <c r="G68" s="194">
        <v>0.1</v>
      </c>
      <c r="H68" s="194">
        <v>0</v>
      </c>
      <c r="I68" s="213">
        <v>3.480000000000004</v>
      </c>
      <c r="J68" s="199">
        <v>0.70999999999999375</v>
      </c>
      <c r="K68" s="6">
        <f t="shared" si="26"/>
        <v>3.0596259101992391</v>
      </c>
      <c r="L68" s="6">
        <f t="shared" si="27"/>
        <v>0</v>
      </c>
      <c r="M68" s="6">
        <f t="shared" si="28"/>
        <v>3.1732274530172572E-3</v>
      </c>
      <c r="N68" s="6">
        <f t="shared" si="29"/>
        <v>0</v>
      </c>
      <c r="O68" s="6">
        <f t="shared" si="30"/>
        <v>0.11042831536500067</v>
      </c>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row>
    <row r="69" spans="1:53" s="6" customFormat="1" ht="20.100000000000001" customHeight="1">
      <c r="B69" s="60">
        <v>59</v>
      </c>
      <c r="C69" s="61" t="s">
        <v>172</v>
      </c>
      <c r="D69" s="202">
        <v>5957.8245269999998</v>
      </c>
      <c r="E69" s="196">
        <v>96.33</v>
      </c>
      <c r="F69" s="196">
        <v>0</v>
      </c>
      <c r="G69" s="196">
        <v>0</v>
      </c>
      <c r="H69" s="196">
        <v>0.04</v>
      </c>
      <c r="I69" s="214">
        <v>3.6299999999999955</v>
      </c>
      <c r="J69" s="196">
        <v>2.3900000000000006</v>
      </c>
      <c r="K69" s="6">
        <f t="shared" si="26"/>
        <v>7.0972888676452711E-2</v>
      </c>
      <c r="L69" s="6">
        <f t="shared" si="27"/>
        <v>0</v>
      </c>
      <c r="M69" s="6">
        <f t="shared" si="28"/>
        <v>0</v>
      </c>
      <c r="N69" s="6">
        <f t="shared" si="29"/>
        <v>2.9470731309645058E-5</v>
      </c>
      <c r="O69" s="6">
        <f t="shared" si="30"/>
        <v>2.6744688663502855E-3</v>
      </c>
    </row>
    <row r="70" spans="1:53" s="71" customFormat="1" ht="20.100000000000001" customHeight="1">
      <c r="A70" s="6"/>
      <c r="B70" s="72">
        <v>60</v>
      </c>
      <c r="C70" s="73" t="s">
        <v>191</v>
      </c>
      <c r="D70" s="203">
        <v>121729.12966399999</v>
      </c>
      <c r="E70" s="194">
        <v>95.22</v>
      </c>
      <c r="F70" s="194">
        <v>0</v>
      </c>
      <c r="G70" s="194">
        <v>0.6</v>
      </c>
      <c r="H70" s="194">
        <v>0</v>
      </c>
      <c r="I70" s="213">
        <v>4.1800000000000068</v>
      </c>
      <c r="J70" s="199">
        <v>0.1700000000000034</v>
      </c>
      <c r="K70" s="6">
        <f t="shared" si="26"/>
        <v>1.4333950739905701</v>
      </c>
      <c r="L70" s="6">
        <f t="shared" si="27"/>
        <v>0</v>
      </c>
      <c r="M70" s="6">
        <f t="shared" si="28"/>
        <v>9.0321050661031528E-3</v>
      </c>
      <c r="N70" s="6">
        <f t="shared" si="29"/>
        <v>0</v>
      </c>
      <c r="O70" s="6">
        <f t="shared" si="30"/>
        <v>6.2923665293852057E-2</v>
      </c>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row>
    <row r="71" spans="1:53" s="6" customFormat="1" ht="20.100000000000001" customHeight="1">
      <c r="B71" s="60">
        <v>61</v>
      </c>
      <c r="C71" s="61" t="s">
        <v>236</v>
      </c>
      <c r="D71" s="202">
        <v>527820.28090600006</v>
      </c>
      <c r="E71" s="196">
        <v>95.1</v>
      </c>
      <c r="F71" s="196">
        <v>0</v>
      </c>
      <c r="G71" s="196">
        <v>0.01</v>
      </c>
      <c r="H71" s="196">
        <v>0</v>
      </c>
      <c r="I71" s="214">
        <v>4.8900000000000006</v>
      </c>
      <c r="J71" s="196">
        <v>2.199999999999994</v>
      </c>
      <c r="K71" s="6">
        <f t="shared" si="26"/>
        <v>6.207401030813525</v>
      </c>
      <c r="L71" s="6">
        <f t="shared" si="27"/>
        <v>0</v>
      </c>
      <c r="M71" s="6">
        <f t="shared" si="28"/>
        <v>6.5272355739364103E-4</v>
      </c>
      <c r="N71" s="6">
        <f t="shared" si="29"/>
        <v>0</v>
      </c>
      <c r="O71" s="6">
        <f t="shared" si="30"/>
        <v>0.31918181956549047</v>
      </c>
    </row>
    <row r="72" spans="1:53" s="71" customFormat="1" ht="20.100000000000001" customHeight="1">
      <c r="A72" s="6"/>
      <c r="B72" s="72">
        <v>62</v>
      </c>
      <c r="C72" s="73" t="s">
        <v>264</v>
      </c>
      <c r="D72" s="203">
        <v>28324.581635999999</v>
      </c>
      <c r="E72" s="194">
        <v>94.77</v>
      </c>
      <c r="F72" s="194">
        <v>0</v>
      </c>
      <c r="G72" s="194">
        <v>2.3800000000000003</v>
      </c>
      <c r="H72" s="194">
        <v>0</v>
      </c>
      <c r="I72" s="213">
        <v>2.8500000000000085</v>
      </c>
      <c r="J72" s="199">
        <v>12.710000000000008</v>
      </c>
      <c r="K72" s="6">
        <f t="shared" si="26"/>
        <v>0.33195376450530212</v>
      </c>
      <c r="L72" s="6">
        <f t="shared" si="27"/>
        <v>0</v>
      </c>
      <c r="M72" s="6">
        <f t="shared" si="28"/>
        <v>8.3364984649426932E-3</v>
      </c>
      <c r="N72" s="6">
        <f t="shared" si="29"/>
        <v>0</v>
      </c>
      <c r="O72" s="6">
        <f t="shared" si="30"/>
        <v>9.9827817752465332E-3</v>
      </c>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row>
    <row r="73" spans="1:53" s="6" customFormat="1" ht="20.100000000000001" customHeight="1">
      <c r="B73" s="60">
        <v>63</v>
      </c>
      <c r="C73" s="61" t="s">
        <v>263</v>
      </c>
      <c r="D73" s="202">
        <v>26800.989017</v>
      </c>
      <c r="E73" s="196">
        <v>94.76</v>
      </c>
      <c r="F73" s="196">
        <v>3.68</v>
      </c>
      <c r="G73" s="196">
        <v>0</v>
      </c>
      <c r="H73" s="196">
        <v>0</v>
      </c>
      <c r="I73" s="214">
        <v>1.5599999999999881</v>
      </c>
      <c r="J73" s="197">
        <v>4.0399999999999991</v>
      </c>
      <c r="K73" s="6">
        <f t="shared" si="26"/>
        <v>0.31406467161899976</v>
      </c>
      <c r="L73" s="6">
        <f t="shared" si="27"/>
        <v>1.2196686276466008E-2</v>
      </c>
      <c r="M73" s="6">
        <f t="shared" si="28"/>
        <v>0</v>
      </c>
      <c r="N73" s="6">
        <f t="shared" si="29"/>
        <v>0</v>
      </c>
      <c r="O73" s="6">
        <f t="shared" si="30"/>
        <v>5.1703343998062033E-3</v>
      </c>
    </row>
    <row r="74" spans="1:53" s="71" customFormat="1" ht="20.100000000000001" customHeight="1">
      <c r="A74" s="6"/>
      <c r="B74" s="72">
        <v>64</v>
      </c>
      <c r="C74" s="73" t="s">
        <v>251</v>
      </c>
      <c r="D74" s="203">
        <v>22663.074906000002</v>
      </c>
      <c r="E74" s="194">
        <v>94.75</v>
      </c>
      <c r="F74" s="194">
        <v>0</v>
      </c>
      <c r="G74" s="194">
        <v>0</v>
      </c>
      <c r="H74" s="194">
        <v>0.13</v>
      </c>
      <c r="I74" s="213">
        <v>5.1200000000000045</v>
      </c>
      <c r="J74" s="199">
        <v>2.1000000000000085</v>
      </c>
      <c r="K74" s="6">
        <f t="shared" si="26"/>
        <v>0.26554691871962316</v>
      </c>
      <c r="L74" s="6">
        <f t="shared" si="27"/>
        <v>0</v>
      </c>
      <c r="M74" s="6">
        <f t="shared" si="28"/>
        <v>0</v>
      </c>
      <c r="N74" s="6">
        <f t="shared" si="29"/>
        <v>3.6433878030132997E-4</v>
      </c>
      <c r="O74" s="6">
        <f t="shared" si="30"/>
        <v>1.4349342731867777E-2</v>
      </c>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row>
    <row r="75" spans="1:53" s="6" customFormat="1" ht="20.100000000000001" customHeight="1">
      <c r="B75" s="60">
        <v>65</v>
      </c>
      <c r="C75" s="61" t="s">
        <v>148</v>
      </c>
      <c r="D75" s="202">
        <v>78276.086070000005</v>
      </c>
      <c r="E75" s="196">
        <v>94.699999999999989</v>
      </c>
      <c r="F75" s="196">
        <v>0</v>
      </c>
      <c r="G75" s="196">
        <v>0.57000000000000006</v>
      </c>
      <c r="H75" s="196">
        <v>0</v>
      </c>
      <c r="I75" s="214">
        <v>4.7300000000000182</v>
      </c>
      <c r="J75" s="197">
        <v>1.0000000000000044</v>
      </c>
      <c r="K75" s="6">
        <f t="shared" si="26"/>
        <v>0.91668957985871058</v>
      </c>
      <c r="L75" s="6">
        <f t="shared" si="27"/>
        <v>0</v>
      </c>
      <c r="M75" s="6">
        <f t="shared" si="28"/>
        <v>5.5175613571221251E-3</v>
      </c>
      <c r="N75" s="6">
        <f t="shared" si="29"/>
        <v>0</v>
      </c>
      <c r="O75" s="6">
        <f t="shared" si="30"/>
        <v>4.5786079331908328E-2</v>
      </c>
    </row>
    <row r="76" spans="1:53" s="71" customFormat="1" ht="20.100000000000001" customHeight="1">
      <c r="A76" s="6"/>
      <c r="B76" s="72">
        <v>66</v>
      </c>
      <c r="C76" s="73" t="s">
        <v>240</v>
      </c>
      <c r="D76" s="203">
        <v>438346.85285899998</v>
      </c>
      <c r="E76" s="194">
        <v>94.69</v>
      </c>
      <c r="F76" s="194">
        <v>4.3600000000000003</v>
      </c>
      <c r="G76" s="194">
        <v>0</v>
      </c>
      <c r="H76" s="194">
        <v>0.01</v>
      </c>
      <c r="I76" s="213">
        <v>0.93999999999999773</v>
      </c>
      <c r="J76" s="199">
        <v>3.5699999999999932</v>
      </c>
      <c r="K76" s="6">
        <f t="shared" si="26"/>
        <v>5.1329285976590366</v>
      </c>
      <c r="L76" s="6">
        <f t="shared" si="27"/>
        <v>0.23634564036110889</v>
      </c>
      <c r="M76" s="6">
        <f t="shared" si="28"/>
        <v>0</v>
      </c>
      <c r="N76" s="6">
        <f t="shared" si="29"/>
        <v>5.4207715679153415E-4</v>
      </c>
      <c r="O76" s="6">
        <f t="shared" si="30"/>
        <v>5.0955252738404087E-2</v>
      </c>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row>
    <row r="77" spans="1:53" s="6" customFormat="1" ht="20.100000000000001" customHeight="1">
      <c r="B77" s="60">
        <v>67</v>
      </c>
      <c r="C77" s="61" t="s">
        <v>124</v>
      </c>
      <c r="D77" s="202">
        <v>16254.486382999999</v>
      </c>
      <c r="E77" s="196">
        <v>94.63</v>
      </c>
      <c r="F77" s="196">
        <v>0</v>
      </c>
      <c r="G77" s="196">
        <v>0</v>
      </c>
      <c r="H77" s="196">
        <v>0.36</v>
      </c>
      <c r="I77" s="214">
        <v>5.0100000000000051</v>
      </c>
      <c r="J77" s="196">
        <v>7.7399999999999949</v>
      </c>
      <c r="K77" s="6">
        <f t="shared" si="26"/>
        <v>0.19021523785822372</v>
      </c>
      <c r="L77" s="6">
        <f t="shared" si="27"/>
        <v>0</v>
      </c>
      <c r="M77" s="6">
        <f t="shared" si="28"/>
        <v>0</v>
      </c>
      <c r="N77" s="6">
        <f t="shared" si="29"/>
        <v>7.2363400220818493E-4</v>
      </c>
      <c r="O77" s="6">
        <f t="shared" si="30"/>
        <v>1.0070573197397251E-2</v>
      </c>
    </row>
    <row r="78" spans="1:53" s="71" customFormat="1" ht="20.100000000000001" customHeight="1">
      <c r="A78" s="6"/>
      <c r="B78" s="72">
        <v>68</v>
      </c>
      <c r="C78" s="73" t="s">
        <v>259</v>
      </c>
      <c r="D78" s="203">
        <v>12633.668098</v>
      </c>
      <c r="E78" s="194">
        <v>94.47</v>
      </c>
      <c r="F78" s="194">
        <v>0</v>
      </c>
      <c r="G78" s="194">
        <v>0</v>
      </c>
      <c r="H78" s="194">
        <v>0</v>
      </c>
      <c r="I78" s="213">
        <v>5.5300000000000011</v>
      </c>
      <c r="J78" s="199">
        <v>4.9399999999999977</v>
      </c>
      <c r="K78" s="6">
        <f t="shared" si="26"/>
        <v>0.14759328268966596</v>
      </c>
      <c r="L78" s="6">
        <f t="shared" si="27"/>
        <v>0</v>
      </c>
      <c r="M78" s="6">
        <f t="shared" si="28"/>
        <v>0</v>
      </c>
      <c r="N78" s="6">
        <f t="shared" si="29"/>
        <v>0</v>
      </c>
      <c r="O78" s="6">
        <f t="shared" si="30"/>
        <v>8.6396830027929816E-3</v>
      </c>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row>
    <row r="79" spans="1:53" s="6" customFormat="1" ht="20.100000000000001" customHeight="1">
      <c r="B79" s="60">
        <v>69</v>
      </c>
      <c r="C79" s="61" t="s">
        <v>174</v>
      </c>
      <c r="D79" s="202">
        <v>18422.709460999999</v>
      </c>
      <c r="E79" s="196">
        <v>94.27</v>
      </c>
      <c r="F79" s="196">
        <v>0</v>
      </c>
      <c r="G79" s="196">
        <v>2.19</v>
      </c>
      <c r="H79" s="196">
        <v>0</v>
      </c>
      <c r="I79" s="214">
        <v>3.5400000000000063</v>
      </c>
      <c r="J79" s="197">
        <v>2.3000000000000043</v>
      </c>
      <c r="K79" s="6">
        <f t="shared" si="26"/>
        <v>0.21476832185785596</v>
      </c>
      <c r="L79" s="6">
        <f t="shared" si="27"/>
        <v>0</v>
      </c>
      <c r="M79" s="6">
        <f t="shared" si="28"/>
        <v>4.989313937293992E-3</v>
      </c>
      <c r="N79" s="6">
        <f t="shared" si="29"/>
        <v>0</v>
      </c>
      <c r="O79" s="6">
        <f t="shared" si="30"/>
        <v>8.0649184191875622E-3</v>
      </c>
    </row>
    <row r="80" spans="1:53" s="71" customFormat="1" ht="20.100000000000001" customHeight="1">
      <c r="A80" s="6"/>
      <c r="B80" s="72">
        <v>70</v>
      </c>
      <c r="C80" s="73" t="s">
        <v>238</v>
      </c>
      <c r="D80" s="203">
        <v>127313.641046</v>
      </c>
      <c r="E80" s="194">
        <v>94.15</v>
      </c>
      <c r="F80" s="194">
        <v>0</v>
      </c>
      <c r="G80" s="194">
        <v>4.8099999999999996</v>
      </c>
      <c r="H80" s="194">
        <v>0.04</v>
      </c>
      <c r="I80" s="213">
        <v>1</v>
      </c>
      <c r="J80" s="199">
        <v>3.4700000000000006</v>
      </c>
      <c r="K80" s="6">
        <f t="shared" si="26"/>
        <v>1.4823080824351911</v>
      </c>
      <c r="L80" s="6">
        <f t="shared" si="27"/>
        <v>0</v>
      </c>
      <c r="M80" s="6">
        <f t="shared" si="28"/>
        <v>7.5729175533863713E-2</v>
      </c>
      <c r="N80" s="6">
        <f t="shared" si="29"/>
        <v>6.2976445350406416E-4</v>
      </c>
      <c r="O80" s="6">
        <f t="shared" si="30"/>
        <v>1.5744111337601605E-2</v>
      </c>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row>
    <row r="81" spans="1:53" s="6" customFormat="1" ht="20.100000000000001" customHeight="1">
      <c r="B81" s="60">
        <v>71</v>
      </c>
      <c r="C81" s="61" t="s">
        <v>300</v>
      </c>
      <c r="D81" s="202">
        <v>173974.272428</v>
      </c>
      <c r="E81" s="196">
        <v>94.089999999999989</v>
      </c>
      <c r="F81" s="196">
        <v>0</v>
      </c>
      <c r="G81" s="196">
        <v>0.19</v>
      </c>
      <c r="H81" s="196">
        <v>0</v>
      </c>
      <c r="I81" s="214">
        <v>5.7200000000000131</v>
      </c>
      <c r="J81" s="196">
        <v>0.96999999999999487</v>
      </c>
      <c r="K81" s="6">
        <f t="shared" si="26"/>
        <v>2.024285251914129</v>
      </c>
      <c r="L81" s="6">
        <f t="shared" si="27"/>
        <v>0</v>
      </c>
      <c r="M81" s="6">
        <f t="shared" si="28"/>
        <v>4.0877266219968593E-3</v>
      </c>
      <c r="N81" s="6">
        <f t="shared" si="29"/>
        <v>0</v>
      </c>
      <c r="O81" s="6">
        <f t="shared" si="30"/>
        <v>0.12306208567274785</v>
      </c>
    </row>
    <row r="82" spans="1:53" s="71" customFormat="1" ht="20.100000000000001" customHeight="1">
      <c r="A82" s="6"/>
      <c r="B82" s="72">
        <v>72</v>
      </c>
      <c r="C82" s="73" t="s">
        <v>126</v>
      </c>
      <c r="D82" s="203">
        <v>18081.164352</v>
      </c>
      <c r="E82" s="194">
        <v>94</v>
      </c>
      <c r="F82" s="194">
        <v>0</v>
      </c>
      <c r="G82" s="194">
        <v>0.28999999999999998</v>
      </c>
      <c r="H82" s="194">
        <v>0</v>
      </c>
      <c r="I82" s="213">
        <v>5.7099999999999937</v>
      </c>
      <c r="J82" s="199">
        <v>4.079999999999993</v>
      </c>
      <c r="K82" s="6">
        <f t="shared" si="26"/>
        <v>0.21018293922989395</v>
      </c>
      <c r="L82" s="6">
        <f t="shared" si="27"/>
        <v>0</v>
      </c>
      <c r="M82" s="6">
        <f t="shared" si="28"/>
        <v>6.4843672741137491E-4</v>
      </c>
      <c r="N82" s="6">
        <f t="shared" si="29"/>
        <v>0</v>
      </c>
      <c r="O82" s="6">
        <f t="shared" si="30"/>
        <v>1.2767495563858438E-2</v>
      </c>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row>
    <row r="83" spans="1:53" s="6" customFormat="1" ht="20.100000000000001" customHeight="1">
      <c r="B83" s="60">
        <v>73</v>
      </c>
      <c r="C83" s="61" t="s">
        <v>254</v>
      </c>
      <c r="D83" s="202">
        <v>17353.741266000001</v>
      </c>
      <c r="E83" s="196">
        <v>93.88</v>
      </c>
      <c r="F83" s="196">
        <v>0</v>
      </c>
      <c r="G83" s="196">
        <v>0</v>
      </c>
      <c r="H83" s="196">
        <v>0.12</v>
      </c>
      <c r="I83" s="214">
        <v>6</v>
      </c>
      <c r="J83" s="196">
        <v>5.7099999999999937</v>
      </c>
      <c r="K83" s="6">
        <f t="shared" si="26"/>
        <v>0.20146954823534605</v>
      </c>
      <c r="L83" s="6">
        <f t="shared" si="27"/>
        <v>0</v>
      </c>
      <c r="M83" s="6">
        <f t="shared" si="28"/>
        <v>0</v>
      </c>
      <c r="N83" s="6">
        <f t="shared" si="29"/>
        <v>2.5752392190287094E-4</v>
      </c>
      <c r="O83" s="6">
        <f t="shared" si="30"/>
        <v>1.2876196095143549E-2</v>
      </c>
    </row>
    <row r="84" spans="1:53" s="71" customFormat="1" ht="20.100000000000001" customHeight="1">
      <c r="A84" s="6"/>
      <c r="B84" s="72">
        <v>74</v>
      </c>
      <c r="C84" s="73" t="s">
        <v>262</v>
      </c>
      <c r="D84" s="203">
        <v>17541.363874999999</v>
      </c>
      <c r="E84" s="194">
        <v>93.47</v>
      </c>
      <c r="F84" s="194">
        <v>0</v>
      </c>
      <c r="G84" s="194">
        <v>0</v>
      </c>
      <c r="H84" s="194">
        <v>0.09</v>
      </c>
      <c r="I84" s="213">
        <v>6.4399999999999977</v>
      </c>
      <c r="J84" s="199">
        <v>9.1599999999999966</v>
      </c>
      <c r="K84" s="6">
        <f t="shared" si="26"/>
        <v>0.20275838056612139</v>
      </c>
      <c r="L84" s="6">
        <f t="shared" si="27"/>
        <v>0</v>
      </c>
      <c r="M84" s="6">
        <f t="shared" si="28"/>
        <v>0</v>
      </c>
      <c r="N84" s="6">
        <f t="shared" si="29"/>
        <v>1.9523113566867364E-4</v>
      </c>
      <c r="O84" s="6">
        <f t="shared" si="30"/>
        <v>1.3969872374513975E-2</v>
      </c>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row>
    <row r="85" spans="1:53" s="6" customFormat="1" ht="20.100000000000001" customHeight="1">
      <c r="B85" s="60">
        <v>75</v>
      </c>
      <c r="C85" s="61" t="s">
        <v>205</v>
      </c>
      <c r="D85" s="202">
        <v>4736.4289500000004</v>
      </c>
      <c r="E85" s="196">
        <v>92.77</v>
      </c>
      <c r="F85" s="196">
        <v>0</v>
      </c>
      <c r="G85" s="196">
        <v>0</v>
      </c>
      <c r="H85" s="196">
        <v>2.68</v>
      </c>
      <c r="I85" s="214">
        <v>4.5499999999999972</v>
      </c>
      <c r="J85" s="197">
        <v>18.25</v>
      </c>
      <c r="K85" s="6">
        <f t="shared" si="26"/>
        <v>5.4337768241473051E-2</v>
      </c>
      <c r="L85" s="6">
        <f t="shared" si="27"/>
        <v>0</v>
      </c>
      <c r="M85" s="6">
        <f t="shared" si="28"/>
        <v>0</v>
      </c>
      <c r="N85" s="6">
        <f t="shared" si="29"/>
        <v>1.5697447330726292E-3</v>
      </c>
      <c r="O85" s="6">
        <f t="shared" si="30"/>
        <v>2.6650516923434546E-3</v>
      </c>
    </row>
    <row r="86" spans="1:53" s="71" customFormat="1" ht="20.100000000000001" customHeight="1">
      <c r="A86" s="6"/>
      <c r="B86" s="72">
        <v>76</v>
      </c>
      <c r="C86" s="73" t="s">
        <v>141</v>
      </c>
      <c r="D86" s="203">
        <v>74836.220077999998</v>
      </c>
      <c r="E86" s="194">
        <v>92.07</v>
      </c>
      <c r="F86" s="194">
        <v>0</v>
      </c>
      <c r="G86" s="194">
        <v>0</v>
      </c>
      <c r="H86" s="194">
        <v>0.42</v>
      </c>
      <c r="I86" s="213">
        <v>7.5100000000000051</v>
      </c>
      <c r="J86" s="199">
        <v>3.9399999999999977</v>
      </c>
      <c r="K86" s="6">
        <f t="shared" si="26"/>
        <v>0.85206592981546292</v>
      </c>
      <c r="L86" s="6">
        <f t="shared" si="27"/>
        <v>0</v>
      </c>
      <c r="M86" s="6">
        <f t="shared" si="28"/>
        <v>0</v>
      </c>
      <c r="N86" s="6">
        <f t="shared" si="29"/>
        <v>3.8869087707450248E-3</v>
      </c>
      <c r="O86" s="6">
        <f t="shared" si="30"/>
        <v>6.9501630638797995E-2</v>
      </c>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spans="1:53" s="6" customFormat="1" ht="20.100000000000001" customHeight="1">
      <c r="B87" s="60">
        <v>77</v>
      </c>
      <c r="C87" s="61" t="s">
        <v>261</v>
      </c>
      <c r="D87" s="202">
        <v>72842.166255999997</v>
      </c>
      <c r="E87" s="196">
        <v>91.89</v>
      </c>
      <c r="F87" s="196">
        <v>0</v>
      </c>
      <c r="G87" s="196">
        <v>2.0499999999999998</v>
      </c>
      <c r="H87" s="196">
        <v>0</v>
      </c>
      <c r="I87" s="214">
        <v>6.0600000000000023</v>
      </c>
      <c r="J87" s="197">
        <v>2.1500000000000057</v>
      </c>
      <c r="K87" s="6">
        <f t="shared" si="26"/>
        <v>0.82774071513994207</v>
      </c>
      <c r="L87" s="6">
        <f t="shared" si="27"/>
        <v>0</v>
      </c>
      <c r="M87" s="6">
        <f t="shared" si="28"/>
        <v>1.8466301730731102E-2</v>
      </c>
      <c r="N87" s="6">
        <f t="shared" si="29"/>
        <v>0</v>
      </c>
      <c r="O87" s="6">
        <f t="shared" si="30"/>
        <v>5.4588189506453923E-2</v>
      </c>
    </row>
    <row r="88" spans="1:53" s="71" customFormat="1" ht="20.100000000000001" customHeight="1">
      <c r="A88" s="6"/>
      <c r="B88" s="72">
        <v>78</v>
      </c>
      <c r="C88" s="73" t="s">
        <v>143</v>
      </c>
      <c r="D88" s="203">
        <v>44966.717477999999</v>
      </c>
      <c r="E88" s="194">
        <v>91.46</v>
      </c>
      <c r="F88" s="194">
        <v>0</v>
      </c>
      <c r="G88" s="194">
        <v>2.2599999999999998</v>
      </c>
      <c r="H88" s="194">
        <v>0</v>
      </c>
      <c r="I88" s="213">
        <v>6.2800000000000011</v>
      </c>
      <c r="J88" s="199">
        <v>1</v>
      </c>
      <c r="K88" s="6">
        <f t="shared" si="26"/>
        <v>0.50858739973862233</v>
      </c>
      <c r="L88" s="6">
        <f t="shared" si="27"/>
        <v>0</v>
      </c>
      <c r="M88" s="6">
        <f t="shared" si="28"/>
        <v>1.2567324769399589E-2</v>
      </c>
      <c r="N88" s="6">
        <f t="shared" si="29"/>
        <v>0</v>
      </c>
      <c r="O88" s="6">
        <f t="shared" si="30"/>
        <v>3.4921592722048429E-2</v>
      </c>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spans="1:53" s="6" customFormat="1" ht="20.100000000000001" customHeight="1">
      <c r="B89" s="60">
        <v>79</v>
      </c>
      <c r="C89" s="61" t="s">
        <v>158</v>
      </c>
      <c r="D89" s="202">
        <v>23126.156845000001</v>
      </c>
      <c r="E89" s="196">
        <v>91.42</v>
      </c>
      <c r="F89" s="196">
        <v>0</v>
      </c>
      <c r="G89" s="196">
        <v>0</v>
      </c>
      <c r="H89" s="196">
        <v>3.31</v>
      </c>
      <c r="I89" s="214">
        <v>5.269999999999996</v>
      </c>
      <c r="J89" s="197">
        <v>2.5700000000000065</v>
      </c>
      <c r="K89" s="6">
        <f t="shared" si="26"/>
        <v>0.26144954917480828</v>
      </c>
      <c r="L89" s="6">
        <f t="shared" si="27"/>
        <v>0</v>
      </c>
      <c r="M89" s="6">
        <f t="shared" si="28"/>
        <v>0</v>
      </c>
      <c r="N89" s="6">
        <f t="shared" si="29"/>
        <v>9.4661781641721208E-3</v>
      </c>
      <c r="O89" s="6">
        <f t="shared" si="30"/>
        <v>1.507152837618944E-2</v>
      </c>
    </row>
    <row r="90" spans="1:53" s="71" customFormat="1" ht="20.100000000000001" customHeight="1">
      <c r="A90" s="6"/>
      <c r="B90" s="72">
        <v>80</v>
      </c>
      <c r="C90" s="73" t="s">
        <v>244</v>
      </c>
      <c r="D90" s="203">
        <v>34593.081241</v>
      </c>
      <c r="E90" s="194">
        <v>90.46</v>
      </c>
      <c r="F90" s="194">
        <v>0</v>
      </c>
      <c r="G90" s="194">
        <v>6.37</v>
      </c>
      <c r="H90" s="194">
        <v>0.06</v>
      </c>
      <c r="I90" s="213">
        <v>3.1100000000000136</v>
      </c>
      <c r="J90" s="199">
        <v>11.620000000000001</v>
      </c>
      <c r="K90" s="6">
        <f t="shared" si="26"/>
        <v>0.38698046646698897</v>
      </c>
      <c r="L90" s="6">
        <f t="shared" si="27"/>
        <v>0</v>
      </c>
      <c r="M90" s="6">
        <f t="shared" si="28"/>
        <v>2.7250337954838819E-2</v>
      </c>
      <c r="N90" s="6">
        <f t="shared" si="29"/>
        <v>2.5667508277713171E-4</v>
      </c>
      <c r="O90" s="6">
        <f t="shared" si="30"/>
        <v>1.3304325123948054E-2</v>
      </c>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spans="1:53" s="6" customFormat="1" ht="20.100000000000001" customHeight="1">
      <c r="B91" s="60">
        <v>81</v>
      </c>
      <c r="C91" s="61" t="s">
        <v>250</v>
      </c>
      <c r="D91" s="202">
        <v>15520.868748999999</v>
      </c>
      <c r="E91" s="196">
        <v>89.93</v>
      </c>
      <c r="F91" s="196">
        <v>0</v>
      </c>
      <c r="G91" s="196">
        <v>0.38</v>
      </c>
      <c r="H91" s="196">
        <v>0</v>
      </c>
      <c r="I91" s="214">
        <v>9.6899999999999977</v>
      </c>
      <c r="J91" s="196">
        <v>31.519999999999996</v>
      </c>
      <c r="K91" s="6">
        <f t="shared" si="26"/>
        <v>0.17260915772344695</v>
      </c>
      <c r="L91" s="6">
        <f t="shared" si="27"/>
        <v>0</v>
      </c>
      <c r="M91" s="6">
        <f t="shared" si="28"/>
        <v>7.2936150266773977E-4</v>
      </c>
      <c r="N91" s="6">
        <f t="shared" si="29"/>
        <v>0</v>
      </c>
      <c r="O91" s="6">
        <f t="shared" si="30"/>
        <v>1.8598718318027358E-2</v>
      </c>
    </row>
    <row r="92" spans="1:53" s="71" customFormat="1" ht="20.100000000000001" customHeight="1">
      <c r="A92" s="6"/>
      <c r="B92" s="72">
        <v>82</v>
      </c>
      <c r="C92" s="73" t="s">
        <v>267</v>
      </c>
      <c r="D92" s="203">
        <v>20756.326406</v>
      </c>
      <c r="E92" s="194">
        <v>88.63</v>
      </c>
      <c r="F92" s="194">
        <v>0</v>
      </c>
      <c r="G92" s="194">
        <v>8.25</v>
      </c>
      <c r="H92" s="194">
        <v>0.23</v>
      </c>
      <c r="I92" s="213">
        <v>2.8900000000000006</v>
      </c>
      <c r="J92" s="199">
        <v>6.5799999999999983</v>
      </c>
      <c r="K92" s="6">
        <f t="shared" si="26"/>
        <v>0.22749636119595293</v>
      </c>
      <c r="L92" s="6">
        <f t="shared" si="27"/>
        <v>0</v>
      </c>
      <c r="M92" s="6">
        <f t="shared" si="28"/>
        <v>2.1176181652562468E-2</v>
      </c>
      <c r="N92" s="6">
        <f t="shared" si="29"/>
        <v>5.9036627637446893E-4</v>
      </c>
      <c r="O92" s="6">
        <f t="shared" si="30"/>
        <v>7.418080603140067E-3</v>
      </c>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row>
    <row r="93" spans="1:53" s="6" customFormat="1" ht="20.100000000000001" customHeight="1">
      <c r="B93" s="60">
        <v>83</v>
      </c>
      <c r="C93" s="61" t="s">
        <v>239</v>
      </c>
      <c r="D93" s="202">
        <v>20185.881742000001</v>
      </c>
      <c r="E93" s="196">
        <v>87.97</v>
      </c>
      <c r="F93" s="196">
        <v>0</v>
      </c>
      <c r="G93" s="196">
        <v>6.84</v>
      </c>
      <c r="H93" s="196">
        <v>0</v>
      </c>
      <c r="I93" s="214">
        <v>5.1899999999999977</v>
      </c>
      <c r="J93" s="197">
        <v>11.420000000000002</v>
      </c>
      <c r="K93" s="6">
        <f t="shared" si="26"/>
        <v>0.21959655879338966</v>
      </c>
      <c r="L93" s="6">
        <f t="shared" si="27"/>
        <v>0</v>
      </c>
      <c r="M93" s="6">
        <f t="shared" si="28"/>
        <v>1.7074462454777593E-2</v>
      </c>
      <c r="N93" s="6">
        <f t="shared" si="29"/>
        <v>0</v>
      </c>
      <c r="O93" s="6">
        <f t="shared" si="30"/>
        <v>1.2955622827528608E-2</v>
      </c>
    </row>
    <row r="94" spans="1:53" s="71" customFormat="1" ht="20.100000000000001" customHeight="1">
      <c r="A94" s="6"/>
      <c r="B94" s="72">
        <v>84</v>
      </c>
      <c r="C94" s="73" t="s">
        <v>168</v>
      </c>
      <c r="D94" s="203">
        <v>20918.572853999998</v>
      </c>
      <c r="E94" s="194">
        <v>87.5</v>
      </c>
      <c r="F94" s="194">
        <v>0</v>
      </c>
      <c r="G94" s="194">
        <v>1.23</v>
      </c>
      <c r="H94" s="194">
        <v>0</v>
      </c>
      <c r="I94" s="213">
        <v>11.269999999999996</v>
      </c>
      <c r="J94" s="199">
        <v>3.1000000000000005</v>
      </c>
      <c r="K94" s="6">
        <f t="shared" si="26"/>
        <v>0.22635146961851993</v>
      </c>
      <c r="L94" s="6">
        <f t="shared" si="27"/>
        <v>0</v>
      </c>
      <c r="M94" s="6">
        <f t="shared" si="28"/>
        <v>3.1818549443517656E-3</v>
      </c>
      <c r="N94" s="6">
        <f t="shared" si="29"/>
        <v>0</v>
      </c>
      <c r="O94" s="6">
        <f t="shared" si="30"/>
        <v>2.9154069286865359E-2</v>
      </c>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row>
    <row r="95" spans="1:53" s="6" customFormat="1" ht="20.100000000000001" customHeight="1">
      <c r="B95" s="60">
        <v>85</v>
      </c>
      <c r="C95" s="61" t="s">
        <v>241</v>
      </c>
      <c r="D95" s="202">
        <v>62090.401879999998</v>
      </c>
      <c r="E95" s="196">
        <v>86.550000000000011</v>
      </c>
      <c r="F95" s="196">
        <v>0</v>
      </c>
      <c r="G95" s="196">
        <v>1.03</v>
      </c>
      <c r="H95" s="196">
        <v>0</v>
      </c>
      <c r="I95" s="214">
        <v>12.419999999999987</v>
      </c>
      <c r="J95" s="197">
        <v>3.2900000000000125</v>
      </c>
      <c r="K95" s="6">
        <f t="shared" si="26"/>
        <v>0.66456085562991851</v>
      </c>
      <c r="L95" s="6">
        <f t="shared" si="27"/>
        <v>0</v>
      </c>
      <c r="M95" s="6">
        <f t="shared" si="28"/>
        <v>7.9086964910319579E-3</v>
      </c>
      <c r="N95" s="6">
        <f t="shared" si="29"/>
        <v>0</v>
      </c>
      <c r="O95" s="6">
        <f t="shared" si="30"/>
        <v>9.5365058658851268E-2</v>
      </c>
    </row>
    <row r="96" spans="1:53" s="71" customFormat="1" ht="20.100000000000001" customHeight="1">
      <c r="A96" s="6"/>
      <c r="B96" s="72">
        <v>86</v>
      </c>
      <c r="C96" s="73" t="s">
        <v>257</v>
      </c>
      <c r="D96" s="203">
        <v>52725.657322999999</v>
      </c>
      <c r="E96" s="194">
        <v>84.46</v>
      </c>
      <c r="F96" s="194">
        <v>5.53</v>
      </c>
      <c r="G96" s="194">
        <v>7.17</v>
      </c>
      <c r="H96" s="194">
        <v>0</v>
      </c>
      <c r="I96" s="213">
        <v>2.8400000000000034</v>
      </c>
      <c r="J96" s="199">
        <v>4.0900000000000034</v>
      </c>
      <c r="K96" s="6">
        <f t="shared" si="26"/>
        <v>0.550701543095514</v>
      </c>
      <c r="L96" s="6">
        <f t="shared" si="27"/>
        <v>3.6057062909284787E-2</v>
      </c>
      <c r="M96" s="6">
        <f t="shared" si="28"/>
        <v>4.6750296755799621E-2</v>
      </c>
      <c r="N96" s="6">
        <f t="shared" si="29"/>
        <v>0</v>
      </c>
      <c r="O96" s="6">
        <f t="shared" si="30"/>
        <v>1.8517551295184252E-2</v>
      </c>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row>
    <row r="97" spans="1:53" s="6" customFormat="1" ht="20.100000000000001" customHeight="1">
      <c r="B97" s="60">
        <v>87</v>
      </c>
      <c r="C97" s="61" t="s">
        <v>243</v>
      </c>
      <c r="D97" s="202">
        <v>41901.946746000001</v>
      </c>
      <c r="E97" s="196">
        <v>84.240000000000009</v>
      </c>
      <c r="F97" s="196">
        <v>0.05</v>
      </c>
      <c r="G97" s="196">
        <v>2.5</v>
      </c>
      <c r="H97" s="196">
        <v>0</v>
      </c>
      <c r="I97" s="214">
        <v>13.209999999999994</v>
      </c>
      <c r="J97" s="196">
        <v>8.5400000000000098</v>
      </c>
      <c r="K97" s="6">
        <f t="shared" si="26"/>
        <v>0.4365115829599695</v>
      </c>
      <c r="L97" s="6">
        <f t="shared" si="27"/>
        <v>2.5908807155743677E-4</v>
      </c>
      <c r="M97" s="6">
        <f t="shared" si="28"/>
        <v>1.2954403577871837E-2</v>
      </c>
      <c r="N97" s="6">
        <f t="shared" si="29"/>
        <v>0</v>
      </c>
      <c r="O97" s="6">
        <f t="shared" si="30"/>
        <v>6.8451068505474763E-2</v>
      </c>
    </row>
    <row r="98" spans="1:53" s="71" customFormat="1" ht="20.100000000000001" customHeight="1">
      <c r="A98" s="6"/>
      <c r="B98" s="72">
        <v>88</v>
      </c>
      <c r="C98" s="73" t="s">
        <v>156</v>
      </c>
      <c r="D98" s="203">
        <v>236188.13798500001</v>
      </c>
      <c r="E98" s="194">
        <v>83.1</v>
      </c>
      <c r="F98" s="194">
        <v>0</v>
      </c>
      <c r="G98" s="194">
        <v>0</v>
      </c>
      <c r="H98" s="194">
        <v>16.22</v>
      </c>
      <c r="I98" s="213">
        <v>0.68000000000000682</v>
      </c>
      <c r="J98" s="199">
        <v>2.1399999999999979</v>
      </c>
      <c r="K98" s="6">
        <f t="shared" si="26"/>
        <v>2.4271818715023419</v>
      </c>
      <c r="L98" s="6">
        <f t="shared" si="27"/>
        <v>0</v>
      </c>
      <c r="M98" s="6">
        <f t="shared" si="28"/>
        <v>0</v>
      </c>
      <c r="N98" s="6">
        <f t="shared" si="29"/>
        <v>0.4737531883967267</v>
      </c>
      <c r="O98" s="6">
        <f t="shared" si="30"/>
        <v>1.9861416036361122E-2</v>
      </c>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spans="1:53" s="6" customFormat="1" ht="20.100000000000001" customHeight="1">
      <c r="B99" s="60">
        <v>89</v>
      </c>
      <c r="C99" s="61" t="s">
        <v>120</v>
      </c>
      <c r="D99" s="202">
        <v>28726.274152000002</v>
      </c>
      <c r="E99" s="196">
        <v>83.08</v>
      </c>
      <c r="F99" s="196">
        <v>0</v>
      </c>
      <c r="G99" s="196">
        <v>3.6999999999999997</v>
      </c>
      <c r="H99" s="196">
        <v>0</v>
      </c>
      <c r="I99" s="214">
        <v>13.219999999999999</v>
      </c>
      <c r="J99" s="196">
        <v>2.6299999999999937</v>
      </c>
      <c r="K99" s="6">
        <f t="shared" si="26"/>
        <v>0.29513383581484415</v>
      </c>
      <c r="L99" s="6">
        <f t="shared" si="27"/>
        <v>0</v>
      </c>
      <c r="M99" s="6">
        <f t="shared" si="28"/>
        <v>1.3143899765466094E-2</v>
      </c>
      <c r="N99" s="6">
        <f t="shared" si="29"/>
        <v>0</v>
      </c>
      <c r="O99" s="6">
        <f t="shared" si="30"/>
        <v>4.6962798621476148E-2</v>
      </c>
    </row>
    <row r="100" spans="1:53" s="71" customFormat="1" ht="20.100000000000001" customHeight="1">
      <c r="A100" s="6"/>
      <c r="B100" s="72">
        <v>90</v>
      </c>
      <c r="C100" s="73" t="s">
        <v>161</v>
      </c>
      <c r="D100" s="203">
        <v>254508.434928</v>
      </c>
      <c r="E100" s="194">
        <v>81.820000000000007</v>
      </c>
      <c r="F100" s="194">
        <v>16.54</v>
      </c>
      <c r="G100" s="194">
        <v>0.18</v>
      </c>
      <c r="H100" s="194">
        <v>0</v>
      </c>
      <c r="I100" s="213">
        <v>1.4599999999999937</v>
      </c>
      <c r="J100" s="199">
        <v>0.91999999999999815</v>
      </c>
      <c r="K100" s="6">
        <f t="shared" si="26"/>
        <v>2.5751638614909322</v>
      </c>
      <c r="L100" s="6">
        <f t="shared" si="27"/>
        <v>0.52057211279711579</v>
      </c>
      <c r="M100" s="6">
        <f t="shared" si="28"/>
        <v>5.6652346011778027E-3</v>
      </c>
      <c r="N100" s="6">
        <f t="shared" si="29"/>
        <v>0</v>
      </c>
      <c r="O100" s="6">
        <f t="shared" si="30"/>
        <v>4.59513473206642E-2</v>
      </c>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row>
    <row r="101" spans="1:53" s="6" customFormat="1" ht="20.100000000000001" customHeight="1">
      <c r="B101" s="60">
        <v>91</v>
      </c>
      <c r="C101" s="61" t="s">
        <v>252</v>
      </c>
      <c r="D101" s="202">
        <v>116362.721286</v>
      </c>
      <c r="E101" s="196">
        <v>81.81</v>
      </c>
      <c r="F101" s="196">
        <v>14.27</v>
      </c>
      <c r="G101" s="196">
        <v>0.08</v>
      </c>
      <c r="H101" s="196">
        <v>0.45999999999999996</v>
      </c>
      <c r="I101" s="214">
        <v>3.3799999999999955</v>
      </c>
      <c r="J101" s="197">
        <v>2.7199999999999975</v>
      </c>
      <c r="K101" s="6">
        <f t="shared" si="26"/>
        <v>1.1772358401967351</v>
      </c>
      <c r="L101" s="6">
        <f t="shared" si="27"/>
        <v>0.20534354528306331</v>
      </c>
      <c r="M101" s="6">
        <f t="shared" si="28"/>
        <v>1.1511901627641952E-3</v>
      </c>
      <c r="N101" s="6">
        <f t="shared" si="29"/>
        <v>6.6193434358941209E-3</v>
      </c>
      <c r="O101" s="6">
        <f t="shared" si="30"/>
        <v>4.8637784376787181E-2</v>
      </c>
    </row>
    <row r="102" spans="1:53" s="71" customFormat="1" ht="20.100000000000001" customHeight="1">
      <c r="A102" s="6"/>
      <c r="B102" s="72">
        <v>92</v>
      </c>
      <c r="C102" s="73" t="s">
        <v>249</v>
      </c>
      <c r="D102" s="203">
        <v>53048.905089</v>
      </c>
      <c r="E102" s="194">
        <v>81.260000000000005</v>
      </c>
      <c r="F102" s="194">
        <v>0</v>
      </c>
      <c r="G102" s="194">
        <v>6.22</v>
      </c>
      <c r="H102" s="194">
        <v>0</v>
      </c>
      <c r="I102" s="213">
        <v>12.519999999999996</v>
      </c>
      <c r="J102" s="199">
        <v>3.0700000000000052</v>
      </c>
      <c r="K102" s="6">
        <f t="shared" si="26"/>
        <v>0.53308499231404938</v>
      </c>
      <c r="L102" s="6">
        <f t="shared" si="27"/>
        <v>0</v>
      </c>
      <c r="M102" s="6">
        <f t="shared" si="28"/>
        <v>4.080468437353417E-2</v>
      </c>
      <c r="N102" s="6">
        <f t="shared" si="29"/>
        <v>0</v>
      </c>
      <c r="O102" s="6">
        <f t="shared" si="30"/>
        <v>8.2134187838689338E-2</v>
      </c>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row>
    <row r="103" spans="1:53" s="6" customFormat="1" ht="20.100000000000001" customHeight="1">
      <c r="B103" s="60">
        <v>93</v>
      </c>
      <c r="C103" s="61" t="s">
        <v>255</v>
      </c>
      <c r="D103" s="202">
        <v>21322.774395</v>
      </c>
      <c r="E103" s="196">
        <v>79.67</v>
      </c>
      <c r="F103" s="196">
        <v>0</v>
      </c>
      <c r="G103" s="196">
        <v>18.3</v>
      </c>
      <c r="H103" s="196">
        <v>0</v>
      </c>
      <c r="I103" s="214">
        <v>2.0300000000000011</v>
      </c>
      <c r="J103" s="196">
        <v>1.7800000000000065</v>
      </c>
      <c r="K103" s="6">
        <f t="shared" si="26"/>
        <v>0.21007856521987431</v>
      </c>
      <c r="L103" s="6">
        <f t="shared" si="27"/>
        <v>0</v>
      </c>
      <c r="M103" s="6">
        <f t="shared" si="28"/>
        <v>4.8254521696042427E-2</v>
      </c>
      <c r="N103" s="6">
        <f t="shared" si="29"/>
        <v>0</v>
      </c>
      <c r="O103" s="6">
        <f t="shared" si="30"/>
        <v>5.3528239914189171E-3</v>
      </c>
    </row>
    <row r="104" spans="1:53" s="71" customFormat="1" ht="20.100000000000001" customHeight="1">
      <c r="A104" s="6"/>
      <c r="B104" s="72">
        <v>94</v>
      </c>
      <c r="C104" s="73" t="s">
        <v>150</v>
      </c>
      <c r="D104" s="203">
        <v>186709.79250000001</v>
      </c>
      <c r="E104" s="194">
        <v>74.8</v>
      </c>
      <c r="F104" s="194">
        <v>0.01</v>
      </c>
      <c r="G104" s="194">
        <v>7.32</v>
      </c>
      <c r="H104" s="194">
        <v>0</v>
      </c>
      <c r="I104" s="213">
        <v>17.870000000000005</v>
      </c>
      <c r="J104" s="199">
        <v>1.5100000000000011</v>
      </c>
      <c r="K104" s="6">
        <f t="shared" si="26"/>
        <v>1.7270778238044679</v>
      </c>
      <c r="L104" s="6">
        <f t="shared" si="27"/>
        <v>2.3089275719311071E-4</v>
      </c>
      <c r="M104" s="6">
        <f t="shared" si="28"/>
        <v>0.16901349826535705</v>
      </c>
      <c r="N104" s="6">
        <f t="shared" si="29"/>
        <v>0</v>
      </c>
      <c r="O104" s="6">
        <f t="shared" si="30"/>
        <v>0.41260535710408897</v>
      </c>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row>
    <row r="105" spans="1:53" s="6" customFormat="1" ht="20.100000000000001" customHeight="1">
      <c r="B105" s="60">
        <v>95</v>
      </c>
      <c r="C105" s="62" t="s">
        <v>144</v>
      </c>
      <c r="D105" s="202">
        <v>132827.56733799999</v>
      </c>
      <c r="E105" s="196">
        <v>73.34</v>
      </c>
      <c r="F105" s="196">
        <v>0</v>
      </c>
      <c r="G105" s="196">
        <v>2.4899999999999998</v>
      </c>
      <c r="H105" s="196">
        <v>0</v>
      </c>
      <c r="I105" s="214">
        <v>24.17</v>
      </c>
      <c r="J105" s="196">
        <v>0.73000000000000487</v>
      </c>
      <c r="K105" s="6">
        <f t="shared" si="26"/>
        <v>1.2046817691379605</v>
      </c>
      <c r="L105" s="6">
        <f t="shared" si="27"/>
        <v>0</v>
      </c>
      <c r="M105" s="6">
        <f t="shared" si="28"/>
        <v>4.0900703642671413E-2</v>
      </c>
      <c r="N105" s="6">
        <f t="shared" si="29"/>
        <v>0</v>
      </c>
      <c r="O105" s="6">
        <f t="shared" si="30"/>
        <v>0.39701606708569004</v>
      </c>
    </row>
    <row r="106" spans="1:53" s="71" customFormat="1" ht="20.100000000000001" customHeight="1">
      <c r="A106" s="6"/>
      <c r="B106" s="72">
        <v>96</v>
      </c>
      <c r="C106" s="73" t="s">
        <v>253</v>
      </c>
      <c r="D106" s="203">
        <v>22832.215083999999</v>
      </c>
      <c r="E106" s="194">
        <v>68.8</v>
      </c>
      <c r="F106" s="194">
        <v>7.21</v>
      </c>
      <c r="G106" s="194">
        <v>0.37</v>
      </c>
      <c r="H106" s="194">
        <v>22.770000000000003</v>
      </c>
      <c r="I106" s="213">
        <v>0.84999999999999432</v>
      </c>
      <c r="J106" s="199">
        <v>38.500000000000007</v>
      </c>
      <c r="K106" s="6">
        <f t="shared" si="26"/>
        <v>0.19425835141329148</v>
      </c>
      <c r="L106" s="6">
        <f t="shared" si="27"/>
        <v>2.0357597582701042E-2</v>
      </c>
      <c r="M106" s="6">
        <f t="shared" si="28"/>
        <v>1.0447033433563641E-3</v>
      </c>
      <c r="N106" s="6">
        <f t="shared" si="29"/>
        <v>6.4291608454660573E-2</v>
      </c>
      <c r="O106" s="6">
        <f t="shared" si="30"/>
        <v>2.3999941671700095E-3</v>
      </c>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row>
    <row r="107" spans="1:53" s="6" customFormat="1" ht="20.100000000000001" customHeight="1">
      <c r="B107" s="60">
        <v>97</v>
      </c>
      <c r="C107" s="62" t="s">
        <v>59</v>
      </c>
      <c r="D107" s="202">
        <v>120080.256953</v>
      </c>
      <c r="E107" s="196">
        <v>68.569999999999993</v>
      </c>
      <c r="F107" s="196">
        <v>19.329999999999998</v>
      </c>
      <c r="G107" s="196">
        <v>11.38</v>
      </c>
      <c r="H107" s="196">
        <v>0</v>
      </c>
      <c r="I107" s="214">
        <v>0.71999999999999886</v>
      </c>
      <c r="J107" s="197">
        <v>2.3799999999999955</v>
      </c>
      <c r="K107" s="6">
        <f t="shared" si="26"/>
        <v>1.0182372286433965</v>
      </c>
      <c r="L107" s="6">
        <f t="shared" si="27"/>
        <v>0.28704281215804078</v>
      </c>
      <c r="M107" s="6">
        <f t="shared" si="28"/>
        <v>0.16898847399681866</v>
      </c>
      <c r="N107" s="6">
        <f t="shared" si="29"/>
        <v>0</v>
      </c>
      <c r="O107" s="6">
        <f t="shared" si="30"/>
        <v>1.0691713644789916E-2</v>
      </c>
    </row>
    <row r="108" spans="1:53" s="71" customFormat="1" ht="20.100000000000001" customHeight="1">
      <c r="A108" s="6"/>
      <c r="B108" s="72">
        <v>98</v>
      </c>
      <c r="C108" s="73" t="s">
        <v>266</v>
      </c>
      <c r="D108" s="203">
        <v>12087.828686000001</v>
      </c>
      <c r="E108" s="194">
        <v>68.239999999999995</v>
      </c>
      <c r="F108" s="194">
        <v>0</v>
      </c>
      <c r="G108" s="194">
        <v>14.1</v>
      </c>
      <c r="H108" s="194">
        <v>0</v>
      </c>
      <c r="I108" s="213">
        <v>17.660000000000011</v>
      </c>
      <c r="J108" s="199">
        <v>2.2500000000000036</v>
      </c>
      <c r="K108" s="6">
        <f t="shared" si="26"/>
        <v>0.10200712985106465</v>
      </c>
      <c r="L108" s="6">
        <f t="shared" si="27"/>
        <v>0</v>
      </c>
      <c r="M108" s="6">
        <f t="shared" si="28"/>
        <v>2.1077088670867695E-2</v>
      </c>
      <c r="N108" s="6">
        <f t="shared" si="29"/>
        <v>0</v>
      </c>
      <c r="O108" s="6">
        <f t="shared" si="30"/>
        <v>2.6398679853015868E-2</v>
      </c>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spans="1:53" s="6" customFormat="1" ht="20.100000000000001" customHeight="1">
      <c r="B109" s="60">
        <v>99</v>
      </c>
      <c r="C109" s="62" t="s">
        <v>256</v>
      </c>
      <c r="D109" s="202">
        <v>71140.390056000004</v>
      </c>
      <c r="E109" s="196">
        <v>67.69</v>
      </c>
      <c r="F109" s="196">
        <v>6.5699999999999994</v>
      </c>
      <c r="G109" s="196">
        <v>24.82</v>
      </c>
      <c r="H109" s="196">
        <v>0</v>
      </c>
      <c r="I109" s="214">
        <v>0.92000000000000171</v>
      </c>
      <c r="J109" s="197">
        <v>17.71</v>
      </c>
      <c r="K109" s="6">
        <f t="shared" si="26"/>
        <v>0.59550302198614036</v>
      </c>
      <c r="L109" s="6">
        <f t="shared" si="27"/>
        <v>5.7799598972506167E-2</v>
      </c>
      <c r="M109" s="6">
        <f t="shared" si="28"/>
        <v>0.21835404056280108</v>
      </c>
      <c r="N109" s="6">
        <f t="shared" si="29"/>
        <v>0</v>
      </c>
      <c r="O109" s="6">
        <f t="shared" si="30"/>
        <v>8.0937033568806351E-3</v>
      </c>
    </row>
    <row r="110" spans="1:53" s="71" customFormat="1" ht="20.100000000000001" customHeight="1">
      <c r="A110" s="6"/>
      <c r="B110" s="72">
        <v>100</v>
      </c>
      <c r="C110" s="73" t="s">
        <v>184</v>
      </c>
      <c r="D110" s="203">
        <v>77832.224778999996</v>
      </c>
      <c r="E110" s="194">
        <v>66.259999999999991</v>
      </c>
      <c r="F110" s="194">
        <v>0</v>
      </c>
      <c r="G110" s="194">
        <v>29.95</v>
      </c>
      <c r="H110" s="194">
        <v>0</v>
      </c>
      <c r="I110" s="213">
        <v>3.7900000000000063</v>
      </c>
      <c r="J110" s="199">
        <v>0.16000000000000625</v>
      </c>
      <c r="K110" s="6">
        <f t="shared" si="26"/>
        <v>0.63775531952466835</v>
      </c>
      <c r="L110" s="6">
        <f t="shared" si="27"/>
        <v>0</v>
      </c>
      <c r="M110" s="6">
        <f t="shared" si="28"/>
        <v>0.28827002444557531</v>
      </c>
      <c r="N110" s="6">
        <f t="shared" si="29"/>
        <v>0</v>
      </c>
      <c r="O110" s="6">
        <f t="shared" si="30"/>
        <v>3.6478911273747319E-2</v>
      </c>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row>
    <row r="111" spans="1:53" s="6" customFormat="1" ht="20.100000000000001" customHeight="1">
      <c r="B111" s="60">
        <v>101</v>
      </c>
      <c r="C111" s="62" t="s">
        <v>167</v>
      </c>
      <c r="D111" s="202">
        <v>60392.124987000003</v>
      </c>
      <c r="E111" s="196">
        <v>62.6</v>
      </c>
      <c r="F111" s="196">
        <v>26.58</v>
      </c>
      <c r="G111" s="196">
        <v>0</v>
      </c>
      <c r="H111" s="196">
        <v>10.24</v>
      </c>
      <c r="I111" s="214">
        <v>0.57999999999999829</v>
      </c>
      <c r="J111" s="196">
        <v>9.8000000000000043</v>
      </c>
      <c r="K111" s="6">
        <f t="shared" si="26"/>
        <v>0.46751748498277701</v>
      </c>
      <c r="L111" s="6">
        <f t="shared" si="27"/>
        <v>0.19850822285690431</v>
      </c>
      <c r="M111" s="6">
        <f t="shared" si="28"/>
        <v>0</v>
      </c>
      <c r="N111" s="6">
        <f t="shared" si="29"/>
        <v>7.6475703613796103E-2</v>
      </c>
      <c r="O111" s="6">
        <f t="shared" si="30"/>
        <v>4.3316316500001568E-3</v>
      </c>
    </row>
    <row r="112" spans="1:53" s="71" customFormat="1" ht="20.100000000000001" customHeight="1">
      <c r="A112" s="6"/>
      <c r="B112" s="72">
        <v>102</v>
      </c>
      <c r="C112" s="73" t="s">
        <v>430</v>
      </c>
      <c r="D112" s="203">
        <v>124437.871036</v>
      </c>
      <c r="E112" s="194">
        <v>55.47</v>
      </c>
      <c r="F112" s="194">
        <v>0</v>
      </c>
      <c r="G112" s="194">
        <v>41.51</v>
      </c>
      <c r="H112" s="194">
        <v>0.04</v>
      </c>
      <c r="I112" s="213">
        <v>2.980000000000004</v>
      </c>
      <c r="J112" s="199">
        <v>4.0899999999999892</v>
      </c>
      <c r="K112" s="6">
        <f t="shared" si="26"/>
        <v>0.85359910639284842</v>
      </c>
      <c r="L112" s="6">
        <f t="shared" si="27"/>
        <v>0</v>
      </c>
      <c r="M112" s="6">
        <f t="shared" si="28"/>
        <v>0.63877589519320599</v>
      </c>
      <c r="N112" s="6">
        <f t="shared" si="29"/>
        <v>6.1553928710499257E-4</v>
      </c>
      <c r="O112" s="6">
        <f t="shared" si="30"/>
        <v>4.5857676889322005E-2</v>
      </c>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row>
    <row r="113" spans="1:53" s="6" customFormat="1" ht="20.100000000000001" customHeight="1">
      <c r="B113" s="60">
        <v>103</v>
      </c>
      <c r="C113" s="62" t="s">
        <v>265</v>
      </c>
      <c r="D113" s="202">
        <v>43481.026442000002</v>
      </c>
      <c r="E113" s="196">
        <v>45.96</v>
      </c>
      <c r="F113" s="196">
        <v>28.32</v>
      </c>
      <c r="G113" s="196">
        <v>22.78</v>
      </c>
      <c r="H113" s="196">
        <v>0</v>
      </c>
      <c r="I113" s="214">
        <v>2.9399999999999977</v>
      </c>
      <c r="J113" s="197">
        <v>4.5300000000000074</v>
      </c>
      <c r="K113" s="6">
        <f t="shared" si="26"/>
        <v>0.24712860711504767</v>
      </c>
      <c r="L113" s="6">
        <f t="shared" si="27"/>
        <v>0.15227767958002936</v>
      </c>
      <c r="M113" s="6">
        <f t="shared" si="28"/>
        <v>0.12248889621585694</v>
      </c>
      <c r="N113" s="6">
        <f t="shared" si="29"/>
        <v>0</v>
      </c>
      <c r="O113" s="6">
        <f t="shared" si="30"/>
        <v>1.5808487922503035E-2</v>
      </c>
    </row>
    <row r="114" spans="1:53" s="6" customFormat="1" ht="20.100000000000001" customHeight="1">
      <c r="B114" s="72">
        <v>104</v>
      </c>
      <c r="C114" s="73" t="s">
        <v>210</v>
      </c>
      <c r="D114" s="203">
        <v>5832.409807</v>
      </c>
      <c r="E114" s="194">
        <v>44.47</v>
      </c>
      <c r="F114" s="194">
        <v>8.4700000000000006</v>
      </c>
      <c r="G114" s="194">
        <v>46.34</v>
      </c>
      <c r="H114" s="194">
        <v>0</v>
      </c>
      <c r="I114" s="213">
        <v>0.71999999999999886</v>
      </c>
      <c r="J114" s="199">
        <v>10.1</v>
      </c>
      <c r="K114" s="6">
        <f t="shared" si="26"/>
        <v>3.2074387709297492E-2</v>
      </c>
      <c r="L114" s="6">
        <f t="shared" si="27"/>
        <v>6.1090637260568879E-3</v>
      </c>
      <c r="M114" s="6">
        <f t="shared" si="28"/>
        <v>3.3423142038426938E-2</v>
      </c>
      <c r="N114" s="6">
        <f t="shared" si="29"/>
        <v>0</v>
      </c>
      <c r="O114" s="6">
        <f t="shared" si="30"/>
        <v>5.1930647966481121E-4</v>
      </c>
    </row>
    <row r="115" spans="1:53" ht="20.100000000000001" customHeight="1">
      <c r="B115" s="314" t="s">
        <v>268</v>
      </c>
      <c r="C115" s="315"/>
      <c r="D115" s="204">
        <f>SUM(D56:D114)</f>
        <v>8086429.1617360003</v>
      </c>
      <c r="E115" s="198">
        <f>K115</f>
        <v>91.935760456703193</v>
      </c>
      <c r="F115" s="198">
        <f t="shared" ref="F115:I115" si="31">L115</f>
        <v>1.7830129210876693</v>
      </c>
      <c r="G115" s="198">
        <f t="shared" si="31"/>
        <v>2.1445375087081469</v>
      </c>
      <c r="H115" s="198">
        <f t="shared" si="31"/>
        <v>0.67288809839067154</v>
      </c>
      <c r="I115" s="198">
        <f t="shared" si="31"/>
        <v>3.4638010151103056</v>
      </c>
      <c r="J115" s="198">
        <v>1.9976582511126464</v>
      </c>
      <c r="K115" s="158">
        <f>SUM(K56:K114)</f>
        <v>91.935760456703193</v>
      </c>
      <c r="L115" s="158">
        <f t="shared" ref="L115:O115" si="32">SUM(L56:L114)</f>
        <v>1.7830129210876693</v>
      </c>
      <c r="M115" s="158">
        <f t="shared" si="32"/>
        <v>2.1445375087081469</v>
      </c>
      <c r="N115" s="158">
        <f t="shared" si="32"/>
        <v>0.67288809839067154</v>
      </c>
      <c r="O115" s="158">
        <f t="shared" si="32"/>
        <v>3.4638010151103056</v>
      </c>
    </row>
    <row r="116" spans="1:53" s="6" customFormat="1" ht="20.100000000000001" customHeight="1">
      <c r="B116" s="72">
        <v>105</v>
      </c>
      <c r="C116" s="73" t="s">
        <v>186</v>
      </c>
      <c r="D116" s="203">
        <v>259101.32488</v>
      </c>
      <c r="E116" s="194">
        <v>41.9</v>
      </c>
      <c r="F116" s="194">
        <v>29.84</v>
      </c>
      <c r="G116" s="194">
        <v>24.97</v>
      </c>
      <c r="H116" s="194">
        <v>0</v>
      </c>
      <c r="I116" s="213">
        <v>3.289999999999992</v>
      </c>
      <c r="J116" s="199">
        <v>0.33000000000000562</v>
      </c>
      <c r="K116" s="6">
        <f>E116*D116/$D$120</f>
        <v>8.0759160048507841</v>
      </c>
      <c r="L116" s="6">
        <f>F116*D116/$D$120</f>
        <v>5.7514399423567406</v>
      </c>
      <c r="M116" s="6">
        <f>G116*D116/$D$120</f>
        <v>4.8127833565900735</v>
      </c>
      <c r="N116" s="6">
        <f>H116*D116/$D$120</f>
        <v>0</v>
      </c>
      <c r="O116" s="6">
        <f>I116*D116/$D$120</f>
        <v>0.63412323761238709</v>
      </c>
    </row>
    <row r="117" spans="1:53" s="71" customFormat="1" ht="20.100000000000001" customHeight="1">
      <c r="A117" s="6"/>
      <c r="B117" s="207">
        <v>106</v>
      </c>
      <c r="C117" s="206" t="s">
        <v>193</v>
      </c>
      <c r="D117" s="205">
        <v>301973.43348499999</v>
      </c>
      <c r="E117" s="196">
        <v>95.46</v>
      </c>
      <c r="F117" s="196">
        <v>0</v>
      </c>
      <c r="G117" s="196">
        <v>0</v>
      </c>
      <c r="H117" s="197">
        <v>0</v>
      </c>
      <c r="I117" s="214">
        <v>4.5400000000000063</v>
      </c>
      <c r="J117" s="197">
        <v>2.2299999999999969</v>
      </c>
      <c r="K117" s="6">
        <f t="shared" ref="K117:K119" si="33">E117*D117/$D$120</f>
        <v>21.443629932462454</v>
      </c>
      <c r="L117" s="6">
        <f t="shared" ref="L117:L119" si="34">F117*D117/$D$120</f>
        <v>0</v>
      </c>
      <c r="M117" s="6">
        <f t="shared" ref="M117:M119" si="35">G117*D117/$D$120</f>
        <v>0</v>
      </c>
      <c r="N117" s="6">
        <f t="shared" ref="N117:N119" si="36">H117*D117/$D$120</f>
        <v>0</v>
      </c>
      <c r="O117" s="6">
        <f t="shared" ref="O117:O119" si="37">I117*D117/$D$120</f>
        <v>1.0198416079340002</v>
      </c>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spans="1:53" s="6" customFormat="1" ht="20.100000000000001" customHeight="1">
      <c r="B118" s="72">
        <v>107</v>
      </c>
      <c r="C118" s="73" t="s">
        <v>212</v>
      </c>
      <c r="D118" s="203">
        <v>247312.82237099999</v>
      </c>
      <c r="E118" s="194">
        <v>97.04</v>
      </c>
      <c r="F118" s="194">
        <v>0</v>
      </c>
      <c r="G118" s="194">
        <v>0</v>
      </c>
      <c r="H118" s="194">
        <v>0</v>
      </c>
      <c r="I118" s="213">
        <v>2.9599999999999937</v>
      </c>
      <c r="J118" s="199">
        <v>0</v>
      </c>
      <c r="K118" s="6">
        <f t="shared" si="33"/>
        <v>17.852767874646343</v>
      </c>
      <c r="L118" s="6">
        <f t="shared" si="34"/>
        <v>0</v>
      </c>
      <c r="M118" s="6">
        <f t="shared" si="35"/>
        <v>0</v>
      </c>
      <c r="N118" s="6">
        <f t="shared" si="36"/>
        <v>0</v>
      </c>
      <c r="O118" s="6">
        <f t="shared" si="37"/>
        <v>0.54456093269737282</v>
      </c>
    </row>
    <row r="119" spans="1:53" s="6" customFormat="1" ht="20.100000000000001" customHeight="1">
      <c r="B119" s="207">
        <v>108</v>
      </c>
      <c r="C119" s="206" t="s">
        <v>317</v>
      </c>
      <c r="D119" s="205">
        <v>535899</v>
      </c>
      <c r="E119" s="196">
        <v>47.32</v>
      </c>
      <c r="F119" s="196">
        <v>0</v>
      </c>
      <c r="G119" s="196">
        <v>51.01</v>
      </c>
      <c r="H119" s="197">
        <v>0</v>
      </c>
      <c r="I119" s="214">
        <v>1.67</v>
      </c>
      <c r="J119" s="197" t="s">
        <v>47</v>
      </c>
      <c r="K119" s="6">
        <f t="shared" si="33"/>
        <v>18.864088240854141</v>
      </c>
      <c r="L119" s="6">
        <f t="shared" si="34"/>
        <v>0</v>
      </c>
      <c r="M119" s="6">
        <f t="shared" si="35"/>
        <v>20.335104420244498</v>
      </c>
      <c r="N119" s="6">
        <f t="shared" si="36"/>
        <v>0</v>
      </c>
      <c r="O119" s="6">
        <f t="shared" si="37"/>
        <v>0.66574444975119218</v>
      </c>
    </row>
    <row r="120" spans="1:53" s="6" customFormat="1" ht="20.100000000000001" customHeight="1">
      <c r="B120" s="281" t="s">
        <v>269</v>
      </c>
      <c r="C120" s="282"/>
      <c r="D120" s="204">
        <f>SUM(D116:D119)</f>
        <v>1344286.5807360001</v>
      </c>
      <c r="E120" s="198">
        <f>K120</f>
        <v>66.23640205281373</v>
      </c>
      <c r="F120" s="198">
        <f t="shared" ref="F120:I121" si="38">L120</f>
        <v>5.7514399423567406</v>
      </c>
      <c r="G120" s="198">
        <f t="shared" si="38"/>
        <v>25.147887776834573</v>
      </c>
      <c r="H120" s="198">
        <f t="shared" si="38"/>
        <v>0</v>
      </c>
      <c r="I120" s="198">
        <f t="shared" si="38"/>
        <v>2.8642702279949521</v>
      </c>
      <c r="J120" s="198">
        <v>0.90177948777490968</v>
      </c>
      <c r="K120" s="158">
        <f>SUM(K116:K119)</f>
        <v>66.23640205281373</v>
      </c>
      <c r="L120" s="158">
        <f t="shared" ref="L120:O120" si="39">SUM(L116:L119)</f>
        <v>5.7514399423567406</v>
      </c>
      <c r="M120" s="158">
        <f t="shared" si="39"/>
        <v>25.147887776834573</v>
      </c>
      <c r="N120" s="158">
        <f t="shared" si="39"/>
        <v>0</v>
      </c>
      <c r="O120" s="158">
        <f t="shared" si="39"/>
        <v>2.8642702279949521</v>
      </c>
    </row>
    <row r="121" spans="1:53" ht="20.100000000000001" customHeight="1">
      <c r="B121" s="281" t="s">
        <v>270</v>
      </c>
      <c r="C121" s="282"/>
      <c r="D121" s="204">
        <f>D34+D45+D55+D115+D120+D53</f>
        <v>41806154.993750989</v>
      </c>
      <c r="E121" s="198">
        <f>K121</f>
        <v>30.627143423103412</v>
      </c>
      <c r="F121" s="198">
        <f t="shared" si="38"/>
        <v>12.635945919677658</v>
      </c>
      <c r="G121" s="198">
        <f t="shared" si="38"/>
        <v>54.467121459770176</v>
      </c>
      <c r="H121" s="198">
        <f t="shared" si="38"/>
        <v>0.47847537928573902</v>
      </c>
      <c r="I121" s="198">
        <f t="shared" si="38"/>
        <v>1.791313818163047</v>
      </c>
      <c r="J121" s="198">
        <v>1.510006545166735</v>
      </c>
      <c r="K121" s="158">
        <f>(K34*$D34+K45*$D45+K53*$D53+K55*$D55+K115*$D115+K120*$D120)/$D$121</f>
        <v>30.627143423103412</v>
      </c>
      <c r="L121" s="158">
        <f t="shared" ref="L121:O121" si="40">(L34*$D34+L45*$D45+L53*$D53+L55*$D55+L115*$D115+L120*$D120)/$D$121</f>
        <v>12.635945919677658</v>
      </c>
      <c r="M121" s="158">
        <f t="shared" si="40"/>
        <v>54.467121459770176</v>
      </c>
      <c r="N121" s="158">
        <f t="shared" si="40"/>
        <v>0.47847537928573902</v>
      </c>
      <c r="O121" s="158">
        <f t="shared" si="40"/>
        <v>1.791313818163047</v>
      </c>
    </row>
    <row r="122" spans="1:53" s="64" customFormat="1" ht="19.5" customHeight="1">
      <c r="A122" s="79"/>
      <c r="B122" s="65"/>
      <c r="C122" s="316" t="s">
        <v>271</v>
      </c>
      <c r="D122" s="317"/>
      <c r="E122" s="317"/>
      <c r="F122" s="317"/>
      <c r="G122" s="317"/>
      <c r="H122" s="317"/>
      <c r="I122" s="318"/>
      <c r="J122" s="66"/>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row>
    <row r="123" spans="1:53" s="64" customFormat="1" ht="50.25" customHeight="1" thickBot="1">
      <c r="A123" s="79"/>
      <c r="B123" s="67"/>
      <c r="C123" s="288" t="s">
        <v>272</v>
      </c>
      <c r="D123" s="289"/>
      <c r="E123" s="289"/>
      <c r="F123" s="289"/>
      <c r="G123" s="289"/>
      <c r="H123" s="289"/>
      <c r="I123" s="290"/>
      <c r="J123" s="68"/>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row>
  </sheetData>
  <sortState ref="C56:J114">
    <sortCondition descending="1" ref="E56:E114"/>
  </sortState>
  <mergeCells count="19">
    <mergeCell ref="B121:C121"/>
    <mergeCell ref="C122:I122"/>
    <mergeCell ref="E3:I3"/>
    <mergeCell ref="B120:C120"/>
    <mergeCell ref="B34:C34"/>
    <mergeCell ref="B3:B6"/>
    <mergeCell ref="C123:I123"/>
    <mergeCell ref="B2:J2"/>
    <mergeCell ref="H4:H6"/>
    <mergeCell ref="I4:I6"/>
    <mergeCell ref="J3:J6"/>
    <mergeCell ref="F4:F6"/>
    <mergeCell ref="E4:E6"/>
    <mergeCell ref="D3:D5"/>
    <mergeCell ref="C3:C6"/>
    <mergeCell ref="B45:C45"/>
    <mergeCell ref="B53:C53"/>
    <mergeCell ref="B55:C55"/>
    <mergeCell ref="B115:C115"/>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X121"/>
  <sheetViews>
    <sheetView rightToLeft="1" topLeftCell="E1" workbookViewId="0">
      <selection activeCell="J128" sqref="J128"/>
    </sheetView>
  </sheetViews>
  <sheetFormatPr defaultRowHeight="18"/>
  <cols>
    <col min="1" max="1" width="4.125" style="81" customWidth="1"/>
    <col min="2" max="2" width="4.625" style="100" customWidth="1"/>
    <col min="3" max="3" width="24.125" style="82" customWidth="1"/>
    <col min="4" max="4" width="10.375" style="82" bestFit="1" customWidth="1"/>
    <col min="5" max="5" width="10.75" style="82" customWidth="1"/>
    <col min="6" max="6" width="10.375" style="82" customWidth="1"/>
    <col min="7" max="7" width="10.375" style="82" bestFit="1" customWidth="1"/>
    <col min="8" max="8" width="9.375" style="82" bestFit="1" customWidth="1"/>
    <col min="9" max="9" width="10.125" style="82" customWidth="1"/>
    <col min="10" max="10" width="11.75" style="82" customWidth="1"/>
    <col min="11" max="11" width="10.875" style="82" bestFit="1" customWidth="1"/>
    <col min="12" max="13" width="10.375" style="82" bestFit="1" customWidth="1"/>
    <col min="14" max="14" width="10.75" style="82" customWidth="1"/>
    <col min="15" max="15" width="10.375" style="82" bestFit="1" customWidth="1"/>
    <col min="16" max="16" width="9.75" style="82" customWidth="1"/>
    <col min="17" max="17" width="10.375" style="82" customWidth="1"/>
    <col min="18" max="18" width="9" style="80"/>
    <col min="19" max="50" width="9" style="81"/>
    <col min="51" max="257" width="9" style="82"/>
    <col min="258" max="258" width="4.625" style="82" customWidth="1"/>
    <col min="259" max="259" width="27.375" style="82" bestFit="1" customWidth="1"/>
    <col min="260" max="260" width="10.25" style="82" bestFit="1" customWidth="1"/>
    <col min="261" max="261" width="10.75" style="82" customWidth="1"/>
    <col min="262" max="262" width="11.75" style="82" customWidth="1"/>
    <col min="263" max="263" width="10" style="82" bestFit="1" customWidth="1"/>
    <col min="264" max="264" width="9" style="82" customWidth="1"/>
    <col min="265" max="265" width="9.25" style="82" customWidth="1"/>
    <col min="266" max="266" width="11.75" style="82" customWidth="1"/>
    <col min="267" max="267" width="10.875" style="82" bestFit="1" customWidth="1"/>
    <col min="268" max="269" width="10.375" style="82" bestFit="1" customWidth="1"/>
    <col min="270" max="270" width="11.75" style="82" customWidth="1"/>
    <col min="271" max="271" width="10.375" style="82" bestFit="1" customWidth="1"/>
    <col min="272" max="272" width="10.25" style="82" bestFit="1" customWidth="1"/>
    <col min="273" max="273" width="11.75" style="82" customWidth="1"/>
    <col min="274" max="513" width="9" style="82"/>
    <col min="514" max="514" width="4.625" style="82" customWidth="1"/>
    <col min="515" max="515" width="27.375" style="82" bestFit="1" customWidth="1"/>
    <col min="516" max="516" width="10.25" style="82" bestFit="1" customWidth="1"/>
    <col min="517" max="517" width="10.75" style="82" customWidth="1"/>
    <col min="518" max="518" width="11.75" style="82" customWidth="1"/>
    <col min="519" max="519" width="10" style="82" bestFit="1" customWidth="1"/>
    <col min="520" max="520" width="9" style="82" customWidth="1"/>
    <col min="521" max="521" width="9.25" style="82" customWidth="1"/>
    <col min="522" max="522" width="11.75" style="82" customWidth="1"/>
    <col min="523" max="523" width="10.875" style="82" bestFit="1" customWidth="1"/>
    <col min="524" max="525" width="10.375" style="82" bestFit="1" customWidth="1"/>
    <col min="526" max="526" width="11.75" style="82" customWidth="1"/>
    <col min="527" max="527" width="10.375" style="82" bestFit="1" customWidth="1"/>
    <col min="528" max="528" width="10.25" style="82" bestFit="1" customWidth="1"/>
    <col min="529" max="529" width="11.75" style="82" customWidth="1"/>
    <col min="530" max="769" width="9" style="82"/>
    <col min="770" max="770" width="4.625" style="82" customWidth="1"/>
    <col min="771" max="771" width="27.375" style="82" bestFit="1" customWidth="1"/>
    <col min="772" max="772" width="10.25" style="82" bestFit="1" customWidth="1"/>
    <col min="773" max="773" width="10.75" style="82" customWidth="1"/>
    <col min="774" max="774" width="11.75" style="82" customWidth="1"/>
    <col min="775" max="775" width="10" style="82" bestFit="1" customWidth="1"/>
    <col min="776" max="776" width="9" style="82" customWidth="1"/>
    <col min="777" max="777" width="9.25" style="82" customWidth="1"/>
    <col min="778" max="778" width="11.75" style="82" customWidth="1"/>
    <col min="779" max="779" width="10.875" style="82" bestFit="1" customWidth="1"/>
    <col min="780" max="781" width="10.375" style="82" bestFit="1" customWidth="1"/>
    <col min="782" max="782" width="11.75" style="82" customWidth="1"/>
    <col min="783" max="783" width="10.375" style="82" bestFit="1" customWidth="1"/>
    <col min="784" max="784" width="10.25" style="82" bestFit="1" customWidth="1"/>
    <col min="785" max="785" width="11.75" style="82" customWidth="1"/>
    <col min="786" max="1025" width="9" style="82"/>
    <col min="1026" max="1026" width="4.625" style="82" customWidth="1"/>
    <col min="1027" max="1027" width="27.375" style="82" bestFit="1" customWidth="1"/>
    <col min="1028" max="1028" width="10.25" style="82" bestFit="1" customWidth="1"/>
    <col min="1029" max="1029" width="10.75" style="82" customWidth="1"/>
    <col min="1030" max="1030" width="11.75" style="82" customWidth="1"/>
    <col min="1031" max="1031" width="10" style="82" bestFit="1" customWidth="1"/>
    <col min="1032" max="1032" width="9" style="82" customWidth="1"/>
    <col min="1033" max="1033" width="9.25" style="82" customWidth="1"/>
    <col min="1034" max="1034" width="11.75" style="82" customWidth="1"/>
    <col min="1035" max="1035" width="10.875" style="82" bestFit="1" customWidth="1"/>
    <col min="1036" max="1037" width="10.375" style="82" bestFit="1" customWidth="1"/>
    <col min="1038" max="1038" width="11.75" style="82" customWidth="1"/>
    <col min="1039" max="1039" width="10.375" style="82" bestFit="1" customWidth="1"/>
    <col min="1040" max="1040" width="10.25" style="82" bestFit="1" customWidth="1"/>
    <col min="1041" max="1041" width="11.75" style="82" customWidth="1"/>
    <col min="1042" max="1281" width="9" style="82"/>
    <col min="1282" max="1282" width="4.625" style="82" customWidth="1"/>
    <col min="1283" max="1283" width="27.375" style="82" bestFit="1" customWidth="1"/>
    <col min="1284" max="1284" width="10.25" style="82" bestFit="1" customWidth="1"/>
    <col min="1285" max="1285" width="10.75" style="82" customWidth="1"/>
    <col min="1286" max="1286" width="11.75" style="82" customWidth="1"/>
    <col min="1287" max="1287" width="10" style="82" bestFit="1" customWidth="1"/>
    <col min="1288" max="1288" width="9" style="82" customWidth="1"/>
    <col min="1289" max="1289" width="9.25" style="82" customWidth="1"/>
    <col min="1290" max="1290" width="11.75" style="82" customWidth="1"/>
    <col min="1291" max="1291" width="10.875" style="82" bestFit="1" customWidth="1"/>
    <col min="1292" max="1293" width="10.375" style="82" bestFit="1" customWidth="1"/>
    <col min="1294" max="1294" width="11.75" style="82" customWidth="1"/>
    <col min="1295" max="1295" width="10.375" style="82" bestFit="1" customWidth="1"/>
    <col min="1296" max="1296" width="10.25" style="82" bestFit="1" customWidth="1"/>
    <col min="1297" max="1297" width="11.75" style="82" customWidth="1"/>
    <col min="1298" max="1537" width="9" style="82"/>
    <col min="1538" max="1538" width="4.625" style="82" customWidth="1"/>
    <col min="1539" max="1539" width="27.375" style="82" bestFit="1" customWidth="1"/>
    <col min="1540" max="1540" width="10.25" style="82" bestFit="1" customWidth="1"/>
    <col min="1541" max="1541" width="10.75" style="82" customWidth="1"/>
    <col min="1542" max="1542" width="11.75" style="82" customWidth="1"/>
    <col min="1543" max="1543" width="10" style="82" bestFit="1" customWidth="1"/>
    <col min="1544" max="1544" width="9" style="82" customWidth="1"/>
    <col min="1545" max="1545" width="9.25" style="82" customWidth="1"/>
    <col min="1546" max="1546" width="11.75" style="82" customWidth="1"/>
    <col min="1547" max="1547" width="10.875" style="82" bestFit="1" customWidth="1"/>
    <col min="1548" max="1549" width="10.375" style="82" bestFit="1" customWidth="1"/>
    <col min="1550" max="1550" width="11.75" style="82" customWidth="1"/>
    <col min="1551" max="1551" width="10.375" style="82" bestFit="1" customWidth="1"/>
    <col min="1552" max="1552" width="10.25" style="82" bestFit="1" customWidth="1"/>
    <col min="1553" max="1553" width="11.75" style="82" customWidth="1"/>
    <col min="1554" max="1793" width="9" style="82"/>
    <col min="1794" max="1794" width="4.625" style="82" customWidth="1"/>
    <col min="1795" max="1795" width="27.375" style="82" bestFit="1" customWidth="1"/>
    <col min="1796" max="1796" width="10.25" style="82" bestFit="1" customWidth="1"/>
    <col min="1797" max="1797" width="10.75" style="82" customWidth="1"/>
    <col min="1798" max="1798" width="11.75" style="82" customWidth="1"/>
    <col min="1799" max="1799" width="10" style="82" bestFit="1" customWidth="1"/>
    <col min="1800" max="1800" width="9" style="82" customWidth="1"/>
    <col min="1801" max="1801" width="9.25" style="82" customWidth="1"/>
    <col min="1802" max="1802" width="11.75" style="82" customWidth="1"/>
    <col min="1803" max="1803" width="10.875" style="82" bestFit="1" customWidth="1"/>
    <col min="1804" max="1805" width="10.375" style="82" bestFit="1" customWidth="1"/>
    <col min="1806" max="1806" width="11.75" style="82" customWidth="1"/>
    <col min="1807" max="1807" width="10.375" style="82" bestFit="1" customWidth="1"/>
    <col min="1808" max="1808" width="10.25" style="82" bestFit="1" customWidth="1"/>
    <col min="1809" max="1809" width="11.75" style="82" customWidth="1"/>
    <col min="1810" max="2049" width="9" style="82"/>
    <col min="2050" max="2050" width="4.625" style="82" customWidth="1"/>
    <col min="2051" max="2051" width="27.375" style="82" bestFit="1" customWidth="1"/>
    <col min="2052" max="2052" width="10.25" style="82" bestFit="1" customWidth="1"/>
    <col min="2053" max="2053" width="10.75" style="82" customWidth="1"/>
    <col min="2054" max="2054" width="11.75" style="82" customWidth="1"/>
    <col min="2055" max="2055" width="10" style="82" bestFit="1" customWidth="1"/>
    <col min="2056" max="2056" width="9" style="82" customWidth="1"/>
    <col min="2057" max="2057" width="9.25" style="82" customWidth="1"/>
    <col min="2058" max="2058" width="11.75" style="82" customWidth="1"/>
    <col min="2059" max="2059" width="10.875" style="82" bestFit="1" customWidth="1"/>
    <col min="2060" max="2061" width="10.375" style="82" bestFit="1" customWidth="1"/>
    <col min="2062" max="2062" width="11.75" style="82" customWidth="1"/>
    <col min="2063" max="2063" width="10.375" style="82" bestFit="1" customWidth="1"/>
    <col min="2064" max="2064" width="10.25" style="82" bestFit="1" customWidth="1"/>
    <col min="2065" max="2065" width="11.75" style="82" customWidth="1"/>
    <col min="2066" max="2305" width="9" style="82"/>
    <col min="2306" max="2306" width="4.625" style="82" customWidth="1"/>
    <col min="2307" max="2307" width="27.375" style="82" bestFit="1" customWidth="1"/>
    <col min="2308" max="2308" width="10.25" style="82" bestFit="1" customWidth="1"/>
    <col min="2309" max="2309" width="10.75" style="82" customWidth="1"/>
    <col min="2310" max="2310" width="11.75" style="82" customWidth="1"/>
    <col min="2311" max="2311" width="10" style="82" bestFit="1" customWidth="1"/>
    <col min="2312" max="2312" width="9" style="82" customWidth="1"/>
    <col min="2313" max="2313" width="9.25" style="82" customWidth="1"/>
    <col min="2314" max="2314" width="11.75" style="82" customWidth="1"/>
    <col min="2315" max="2315" width="10.875" style="82" bestFit="1" customWidth="1"/>
    <col min="2316" max="2317" width="10.375" style="82" bestFit="1" customWidth="1"/>
    <col min="2318" max="2318" width="11.75" style="82" customWidth="1"/>
    <col min="2319" max="2319" width="10.375" style="82" bestFit="1" customWidth="1"/>
    <col min="2320" max="2320" width="10.25" style="82" bestFit="1" customWidth="1"/>
    <col min="2321" max="2321" width="11.75" style="82" customWidth="1"/>
    <col min="2322" max="2561" width="9" style="82"/>
    <col min="2562" max="2562" width="4.625" style="82" customWidth="1"/>
    <col min="2563" max="2563" width="27.375" style="82" bestFit="1" customWidth="1"/>
    <col min="2564" max="2564" width="10.25" style="82" bestFit="1" customWidth="1"/>
    <col min="2565" max="2565" width="10.75" style="82" customWidth="1"/>
    <col min="2566" max="2566" width="11.75" style="82" customWidth="1"/>
    <col min="2567" max="2567" width="10" style="82" bestFit="1" customWidth="1"/>
    <col min="2568" max="2568" width="9" style="82" customWidth="1"/>
    <col min="2569" max="2569" width="9.25" style="82" customWidth="1"/>
    <col min="2570" max="2570" width="11.75" style="82" customWidth="1"/>
    <col min="2571" max="2571" width="10.875" style="82" bestFit="1" customWidth="1"/>
    <col min="2572" max="2573" width="10.375" style="82" bestFit="1" customWidth="1"/>
    <col min="2574" max="2574" width="11.75" style="82" customWidth="1"/>
    <col min="2575" max="2575" width="10.375" style="82" bestFit="1" customWidth="1"/>
    <col min="2576" max="2576" width="10.25" style="82" bestFit="1" customWidth="1"/>
    <col min="2577" max="2577" width="11.75" style="82" customWidth="1"/>
    <col min="2578" max="2817" width="9" style="82"/>
    <col min="2818" max="2818" width="4.625" style="82" customWidth="1"/>
    <col min="2819" max="2819" width="27.375" style="82" bestFit="1" customWidth="1"/>
    <col min="2820" max="2820" width="10.25" style="82" bestFit="1" customWidth="1"/>
    <col min="2821" max="2821" width="10.75" style="82" customWidth="1"/>
    <col min="2822" max="2822" width="11.75" style="82" customWidth="1"/>
    <col min="2823" max="2823" width="10" style="82" bestFit="1" customWidth="1"/>
    <col min="2824" max="2824" width="9" style="82" customWidth="1"/>
    <col min="2825" max="2825" width="9.25" style="82" customWidth="1"/>
    <col min="2826" max="2826" width="11.75" style="82" customWidth="1"/>
    <col min="2827" max="2827" width="10.875" style="82" bestFit="1" customWidth="1"/>
    <col min="2828" max="2829" width="10.375" style="82" bestFit="1" customWidth="1"/>
    <col min="2830" max="2830" width="11.75" style="82" customWidth="1"/>
    <col min="2831" max="2831" width="10.375" style="82" bestFit="1" customWidth="1"/>
    <col min="2832" max="2832" width="10.25" style="82" bestFit="1" customWidth="1"/>
    <col min="2833" max="2833" width="11.75" style="82" customWidth="1"/>
    <col min="2834" max="3073" width="9" style="82"/>
    <col min="3074" max="3074" width="4.625" style="82" customWidth="1"/>
    <col min="3075" max="3075" width="27.375" style="82" bestFit="1" customWidth="1"/>
    <col min="3076" max="3076" width="10.25" style="82" bestFit="1" customWidth="1"/>
    <col min="3077" max="3077" width="10.75" style="82" customWidth="1"/>
    <col min="3078" max="3078" width="11.75" style="82" customWidth="1"/>
    <col min="3079" max="3079" width="10" style="82" bestFit="1" customWidth="1"/>
    <col min="3080" max="3080" width="9" style="82" customWidth="1"/>
    <col min="3081" max="3081" width="9.25" style="82" customWidth="1"/>
    <col min="3082" max="3082" width="11.75" style="82" customWidth="1"/>
    <col min="3083" max="3083" width="10.875" style="82" bestFit="1" customWidth="1"/>
    <col min="3084" max="3085" width="10.375" style="82" bestFit="1" customWidth="1"/>
    <col min="3086" max="3086" width="11.75" style="82" customWidth="1"/>
    <col min="3087" max="3087" width="10.375" style="82" bestFit="1" customWidth="1"/>
    <col min="3088" max="3088" width="10.25" style="82" bestFit="1" customWidth="1"/>
    <col min="3089" max="3089" width="11.75" style="82" customWidth="1"/>
    <col min="3090" max="3329" width="9" style="82"/>
    <col min="3330" max="3330" width="4.625" style="82" customWidth="1"/>
    <col min="3331" max="3331" width="27.375" style="82" bestFit="1" customWidth="1"/>
    <col min="3332" max="3332" width="10.25" style="82" bestFit="1" customWidth="1"/>
    <col min="3333" max="3333" width="10.75" style="82" customWidth="1"/>
    <col min="3334" max="3334" width="11.75" style="82" customWidth="1"/>
    <col min="3335" max="3335" width="10" style="82" bestFit="1" customWidth="1"/>
    <col min="3336" max="3336" width="9" style="82" customWidth="1"/>
    <col min="3337" max="3337" width="9.25" style="82" customWidth="1"/>
    <col min="3338" max="3338" width="11.75" style="82" customWidth="1"/>
    <col min="3339" max="3339" width="10.875" style="82" bestFit="1" customWidth="1"/>
    <col min="3340" max="3341" width="10.375" style="82" bestFit="1" customWidth="1"/>
    <col min="3342" max="3342" width="11.75" style="82" customWidth="1"/>
    <col min="3343" max="3343" width="10.375" style="82" bestFit="1" customWidth="1"/>
    <col min="3344" max="3344" width="10.25" style="82" bestFit="1" customWidth="1"/>
    <col min="3345" max="3345" width="11.75" style="82" customWidth="1"/>
    <col min="3346" max="3585" width="9" style="82"/>
    <col min="3586" max="3586" width="4.625" style="82" customWidth="1"/>
    <col min="3587" max="3587" width="27.375" style="82" bestFit="1" customWidth="1"/>
    <col min="3588" max="3588" width="10.25" style="82" bestFit="1" customWidth="1"/>
    <col min="3589" max="3589" width="10.75" style="82" customWidth="1"/>
    <col min="3590" max="3590" width="11.75" style="82" customWidth="1"/>
    <col min="3591" max="3591" width="10" style="82" bestFit="1" customWidth="1"/>
    <col min="3592" max="3592" width="9" style="82" customWidth="1"/>
    <col min="3593" max="3593" width="9.25" style="82" customWidth="1"/>
    <col min="3594" max="3594" width="11.75" style="82" customWidth="1"/>
    <col min="3595" max="3595" width="10.875" style="82" bestFit="1" customWidth="1"/>
    <col min="3596" max="3597" width="10.375" style="82" bestFit="1" customWidth="1"/>
    <col min="3598" max="3598" width="11.75" style="82" customWidth="1"/>
    <col min="3599" max="3599" width="10.375" style="82" bestFit="1" customWidth="1"/>
    <col min="3600" max="3600" width="10.25" style="82" bestFit="1" customWidth="1"/>
    <col min="3601" max="3601" width="11.75" style="82" customWidth="1"/>
    <col min="3602" max="3841" width="9" style="82"/>
    <col min="3842" max="3842" width="4.625" style="82" customWidth="1"/>
    <col min="3843" max="3843" width="27.375" style="82" bestFit="1" customWidth="1"/>
    <col min="3844" max="3844" width="10.25" style="82" bestFit="1" customWidth="1"/>
    <col min="3845" max="3845" width="10.75" style="82" customWidth="1"/>
    <col min="3846" max="3846" width="11.75" style="82" customWidth="1"/>
    <col min="3847" max="3847" width="10" style="82" bestFit="1" customWidth="1"/>
    <col min="3848" max="3848" width="9" style="82" customWidth="1"/>
    <col min="3849" max="3849" width="9.25" style="82" customWidth="1"/>
    <col min="3850" max="3850" width="11.75" style="82" customWidth="1"/>
    <col min="3851" max="3851" width="10.875" style="82" bestFit="1" customWidth="1"/>
    <col min="3852" max="3853" width="10.375" style="82" bestFit="1" customWidth="1"/>
    <col min="3854" max="3854" width="11.75" style="82" customWidth="1"/>
    <col min="3855" max="3855" width="10.375" style="82" bestFit="1" customWidth="1"/>
    <col min="3856" max="3856" width="10.25" style="82" bestFit="1" customWidth="1"/>
    <col min="3857" max="3857" width="11.75" style="82" customWidth="1"/>
    <col min="3858" max="4097" width="9" style="82"/>
    <col min="4098" max="4098" width="4.625" style="82" customWidth="1"/>
    <col min="4099" max="4099" width="27.375" style="82" bestFit="1" customWidth="1"/>
    <col min="4100" max="4100" width="10.25" style="82" bestFit="1" customWidth="1"/>
    <col min="4101" max="4101" width="10.75" style="82" customWidth="1"/>
    <col min="4102" max="4102" width="11.75" style="82" customWidth="1"/>
    <col min="4103" max="4103" width="10" style="82" bestFit="1" customWidth="1"/>
    <col min="4104" max="4104" width="9" style="82" customWidth="1"/>
    <col min="4105" max="4105" width="9.25" style="82" customWidth="1"/>
    <col min="4106" max="4106" width="11.75" style="82" customWidth="1"/>
    <col min="4107" max="4107" width="10.875" style="82" bestFit="1" customWidth="1"/>
    <col min="4108" max="4109" width="10.375" style="82" bestFit="1" customWidth="1"/>
    <col min="4110" max="4110" width="11.75" style="82" customWidth="1"/>
    <col min="4111" max="4111" width="10.375" style="82" bestFit="1" customWidth="1"/>
    <col min="4112" max="4112" width="10.25" style="82" bestFit="1" customWidth="1"/>
    <col min="4113" max="4113" width="11.75" style="82" customWidth="1"/>
    <col min="4114" max="4353" width="9" style="82"/>
    <col min="4354" max="4354" width="4.625" style="82" customWidth="1"/>
    <col min="4355" max="4355" width="27.375" style="82" bestFit="1" customWidth="1"/>
    <col min="4356" max="4356" width="10.25" style="82" bestFit="1" customWidth="1"/>
    <col min="4357" max="4357" width="10.75" style="82" customWidth="1"/>
    <col min="4358" max="4358" width="11.75" style="82" customWidth="1"/>
    <col min="4359" max="4359" width="10" style="82" bestFit="1" customWidth="1"/>
    <col min="4360" max="4360" width="9" style="82" customWidth="1"/>
    <col min="4361" max="4361" width="9.25" style="82" customWidth="1"/>
    <col min="4362" max="4362" width="11.75" style="82" customWidth="1"/>
    <col min="4363" max="4363" width="10.875" style="82" bestFit="1" customWidth="1"/>
    <col min="4364" max="4365" width="10.375" style="82" bestFit="1" customWidth="1"/>
    <col min="4366" max="4366" width="11.75" style="82" customWidth="1"/>
    <col min="4367" max="4367" width="10.375" style="82" bestFit="1" customWidth="1"/>
    <col min="4368" max="4368" width="10.25" style="82" bestFit="1" customWidth="1"/>
    <col min="4369" max="4369" width="11.75" style="82" customWidth="1"/>
    <col min="4370" max="4609" width="9" style="82"/>
    <col min="4610" max="4610" width="4.625" style="82" customWidth="1"/>
    <col min="4611" max="4611" width="27.375" style="82" bestFit="1" customWidth="1"/>
    <col min="4612" max="4612" width="10.25" style="82" bestFit="1" customWidth="1"/>
    <col min="4613" max="4613" width="10.75" style="82" customWidth="1"/>
    <col min="4614" max="4614" width="11.75" style="82" customWidth="1"/>
    <col min="4615" max="4615" width="10" style="82" bestFit="1" customWidth="1"/>
    <col min="4616" max="4616" width="9" style="82" customWidth="1"/>
    <col min="4617" max="4617" width="9.25" style="82" customWidth="1"/>
    <col min="4618" max="4618" width="11.75" style="82" customWidth="1"/>
    <col min="4619" max="4619" width="10.875" style="82" bestFit="1" customWidth="1"/>
    <col min="4620" max="4621" width="10.375" style="82" bestFit="1" customWidth="1"/>
    <col min="4622" max="4622" width="11.75" style="82" customWidth="1"/>
    <col min="4623" max="4623" width="10.375" style="82" bestFit="1" customWidth="1"/>
    <col min="4624" max="4624" width="10.25" style="82" bestFit="1" customWidth="1"/>
    <col min="4625" max="4625" width="11.75" style="82" customWidth="1"/>
    <col min="4626" max="4865" width="9" style="82"/>
    <col min="4866" max="4866" width="4.625" style="82" customWidth="1"/>
    <col min="4867" max="4867" width="27.375" style="82" bestFit="1" customWidth="1"/>
    <col min="4868" max="4868" width="10.25" style="82" bestFit="1" customWidth="1"/>
    <col min="4869" max="4869" width="10.75" style="82" customWidth="1"/>
    <col min="4870" max="4870" width="11.75" style="82" customWidth="1"/>
    <col min="4871" max="4871" width="10" style="82" bestFit="1" customWidth="1"/>
    <col min="4872" max="4872" width="9" style="82" customWidth="1"/>
    <col min="4873" max="4873" width="9.25" style="82" customWidth="1"/>
    <col min="4874" max="4874" width="11.75" style="82" customWidth="1"/>
    <col min="4875" max="4875" width="10.875" style="82" bestFit="1" customWidth="1"/>
    <col min="4876" max="4877" width="10.375" style="82" bestFit="1" customWidth="1"/>
    <col min="4878" max="4878" width="11.75" style="82" customWidth="1"/>
    <col min="4879" max="4879" width="10.375" style="82" bestFit="1" customWidth="1"/>
    <col min="4880" max="4880" width="10.25" style="82" bestFit="1" customWidth="1"/>
    <col min="4881" max="4881" width="11.75" style="82" customWidth="1"/>
    <col min="4882" max="5121" width="9" style="82"/>
    <col min="5122" max="5122" width="4.625" style="82" customWidth="1"/>
    <col min="5123" max="5123" width="27.375" style="82" bestFit="1" customWidth="1"/>
    <col min="5124" max="5124" width="10.25" style="82" bestFit="1" customWidth="1"/>
    <col min="5125" max="5125" width="10.75" style="82" customWidth="1"/>
    <col min="5126" max="5126" width="11.75" style="82" customWidth="1"/>
    <col min="5127" max="5127" width="10" style="82" bestFit="1" customWidth="1"/>
    <col min="5128" max="5128" width="9" style="82" customWidth="1"/>
    <col min="5129" max="5129" width="9.25" style="82" customWidth="1"/>
    <col min="5130" max="5130" width="11.75" style="82" customWidth="1"/>
    <col min="5131" max="5131" width="10.875" style="82" bestFit="1" customWidth="1"/>
    <col min="5132" max="5133" width="10.375" style="82" bestFit="1" customWidth="1"/>
    <col min="5134" max="5134" width="11.75" style="82" customWidth="1"/>
    <col min="5135" max="5135" width="10.375" style="82" bestFit="1" customWidth="1"/>
    <col min="5136" max="5136" width="10.25" style="82" bestFit="1" customWidth="1"/>
    <col min="5137" max="5137" width="11.75" style="82" customWidth="1"/>
    <col min="5138" max="5377" width="9" style="82"/>
    <col min="5378" max="5378" width="4.625" style="82" customWidth="1"/>
    <col min="5379" max="5379" width="27.375" style="82" bestFit="1" customWidth="1"/>
    <col min="5380" max="5380" width="10.25" style="82" bestFit="1" customWidth="1"/>
    <col min="5381" max="5381" width="10.75" style="82" customWidth="1"/>
    <col min="5382" max="5382" width="11.75" style="82" customWidth="1"/>
    <col min="5383" max="5383" width="10" style="82" bestFit="1" customWidth="1"/>
    <col min="5384" max="5384" width="9" style="82" customWidth="1"/>
    <col min="5385" max="5385" width="9.25" style="82" customWidth="1"/>
    <col min="5386" max="5386" width="11.75" style="82" customWidth="1"/>
    <col min="5387" max="5387" width="10.875" style="82" bestFit="1" customWidth="1"/>
    <col min="5388" max="5389" width="10.375" style="82" bestFit="1" customWidth="1"/>
    <col min="5390" max="5390" width="11.75" style="82" customWidth="1"/>
    <col min="5391" max="5391" width="10.375" style="82" bestFit="1" customWidth="1"/>
    <col min="5392" max="5392" width="10.25" style="82" bestFit="1" customWidth="1"/>
    <col min="5393" max="5393" width="11.75" style="82" customWidth="1"/>
    <col min="5394" max="5633" width="9" style="82"/>
    <col min="5634" max="5634" width="4.625" style="82" customWidth="1"/>
    <col min="5635" max="5635" width="27.375" style="82" bestFit="1" customWidth="1"/>
    <col min="5636" max="5636" width="10.25" style="82" bestFit="1" customWidth="1"/>
    <col min="5637" max="5637" width="10.75" style="82" customWidth="1"/>
    <col min="5638" max="5638" width="11.75" style="82" customWidth="1"/>
    <col min="5639" max="5639" width="10" style="82" bestFit="1" customWidth="1"/>
    <col min="5640" max="5640" width="9" style="82" customWidth="1"/>
    <col min="5641" max="5641" width="9.25" style="82" customWidth="1"/>
    <col min="5642" max="5642" width="11.75" style="82" customWidth="1"/>
    <col min="5643" max="5643" width="10.875" style="82" bestFit="1" customWidth="1"/>
    <col min="5644" max="5645" width="10.375" style="82" bestFit="1" customWidth="1"/>
    <col min="5646" max="5646" width="11.75" style="82" customWidth="1"/>
    <col min="5647" max="5647" width="10.375" style="82" bestFit="1" customWidth="1"/>
    <col min="5648" max="5648" width="10.25" style="82" bestFit="1" customWidth="1"/>
    <col min="5649" max="5649" width="11.75" style="82" customWidth="1"/>
    <col min="5650" max="5889" width="9" style="82"/>
    <col min="5890" max="5890" width="4.625" style="82" customWidth="1"/>
    <col min="5891" max="5891" width="27.375" style="82" bestFit="1" customWidth="1"/>
    <col min="5892" max="5892" width="10.25" style="82" bestFit="1" customWidth="1"/>
    <col min="5893" max="5893" width="10.75" style="82" customWidth="1"/>
    <col min="5894" max="5894" width="11.75" style="82" customWidth="1"/>
    <col min="5895" max="5895" width="10" style="82" bestFit="1" customWidth="1"/>
    <col min="5896" max="5896" width="9" style="82" customWidth="1"/>
    <col min="5897" max="5897" width="9.25" style="82" customWidth="1"/>
    <col min="5898" max="5898" width="11.75" style="82" customWidth="1"/>
    <col min="5899" max="5899" width="10.875" style="82" bestFit="1" customWidth="1"/>
    <col min="5900" max="5901" width="10.375" style="82" bestFit="1" customWidth="1"/>
    <col min="5902" max="5902" width="11.75" style="82" customWidth="1"/>
    <col min="5903" max="5903" width="10.375" style="82" bestFit="1" customWidth="1"/>
    <col min="5904" max="5904" width="10.25" style="82" bestFit="1" customWidth="1"/>
    <col min="5905" max="5905" width="11.75" style="82" customWidth="1"/>
    <col min="5906" max="6145" width="9" style="82"/>
    <col min="6146" max="6146" width="4.625" style="82" customWidth="1"/>
    <col min="6147" max="6147" width="27.375" style="82" bestFit="1" customWidth="1"/>
    <col min="6148" max="6148" width="10.25" style="82" bestFit="1" customWidth="1"/>
    <col min="6149" max="6149" width="10.75" style="82" customWidth="1"/>
    <col min="6150" max="6150" width="11.75" style="82" customWidth="1"/>
    <col min="6151" max="6151" width="10" style="82" bestFit="1" customWidth="1"/>
    <col min="6152" max="6152" width="9" style="82" customWidth="1"/>
    <col min="6153" max="6153" width="9.25" style="82" customWidth="1"/>
    <col min="6154" max="6154" width="11.75" style="82" customWidth="1"/>
    <col min="6155" max="6155" width="10.875" style="82" bestFit="1" customWidth="1"/>
    <col min="6156" max="6157" width="10.375" style="82" bestFit="1" customWidth="1"/>
    <col min="6158" max="6158" width="11.75" style="82" customWidth="1"/>
    <col min="6159" max="6159" width="10.375" style="82" bestFit="1" customWidth="1"/>
    <col min="6160" max="6160" width="10.25" style="82" bestFit="1" customWidth="1"/>
    <col min="6161" max="6161" width="11.75" style="82" customWidth="1"/>
    <col min="6162" max="6401" width="9" style="82"/>
    <col min="6402" max="6402" width="4.625" style="82" customWidth="1"/>
    <col min="6403" max="6403" width="27.375" style="82" bestFit="1" customWidth="1"/>
    <col min="6404" max="6404" width="10.25" style="82" bestFit="1" customWidth="1"/>
    <col min="6405" max="6405" width="10.75" style="82" customWidth="1"/>
    <col min="6406" max="6406" width="11.75" style="82" customWidth="1"/>
    <col min="6407" max="6407" width="10" style="82" bestFit="1" customWidth="1"/>
    <col min="6408" max="6408" width="9" style="82" customWidth="1"/>
    <col min="6409" max="6409" width="9.25" style="82" customWidth="1"/>
    <col min="6410" max="6410" width="11.75" style="82" customWidth="1"/>
    <col min="6411" max="6411" width="10.875" style="82" bestFit="1" customWidth="1"/>
    <col min="6412" max="6413" width="10.375" style="82" bestFit="1" customWidth="1"/>
    <col min="6414" max="6414" width="11.75" style="82" customWidth="1"/>
    <col min="6415" max="6415" width="10.375" style="82" bestFit="1" customWidth="1"/>
    <col min="6416" max="6416" width="10.25" style="82" bestFit="1" customWidth="1"/>
    <col min="6417" max="6417" width="11.75" style="82" customWidth="1"/>
    <col min="6418" max="6657" width="9" style="82"/>
    <col min="6658" max="6658" width="4.625" style="82" customWidth="1"/>
    <col min="6659" max="6659" width="27.375" style="82" bestFit="1" customWidth="1"/>
    <col min="6660" max="6660" width="10.25" style="82" bestFit="1" customWidth="1"/>
    <col min="6661" max="6661" width="10.75" style="82" customWidth="1"/>
    <col min="6662" max="6662" width="11.75" style="82" customWidth="1"/>
    <col min="6663" max="6663" width="10" style="82" bestFit="1" customWidth="1"/>
    <col min="6664" max="6664" width="9" style="82" customWidth="1"/>
    <col min="6665" max="6665" width="9.25" style="82" customWidth="1"/>
    <col min="6666" max="6666" width="11.75" style="82" customWidth="1"/>
    <col min="6667" max="6667" width="10.875" style="82" bestFit="1" customWidth="1"/>
    <col min="6668" max="6669" width="10.375" style="82" bestFit="1" customWidth="1"/>
    <col min="6670" max="6670" width="11.75" style="82" customWidth="1"/>
    <col min="6671" max="6671" width="10.375" style="82" bestFit="1" customWidth="1"/>
    <col min="6672" max="6672" width="10.25" style="82" bestFit="1" customWidth="1"/>
    <col min="6673" max="6673" width="11.75" style="82" customWidth="1"/>
    <col min="6674" max="6913" width="9" style="82"/>
    <col min="6914" max="6914" width="4.625" style="82" customWidth="1"/>
    <col min="6915" max="6915" width="27.375" style="82" bestFit="1" customWidth="1"/>
    <col min="6916" max="6916" width="10.25" style="82" bestFit="1" customWidth="1"/>
    <col min="6917" max="6917" width="10.75" style="82" customWidth="1"/>
    <col min="6918" max="6918" width="11.75" style="82" customWidth="1"/>
    <col min="6919" max="6919" width="10" style="82" bestFit="1" customWidth="1"/>
    <col min="6920" max="6920" width="9" style="82" customWidth="1"/>
    <col min="6921" max="6921" width="9.25" style="82" customWidth="1"/>
    <col min="6922" max="6922" width="11.75" style="82" customWidth="1"/>
    <col min="6923" max="6923" width="10.875" style="82" bestFit="1" customWidth="1"/>
    <col min="6924" max="6925" width="10.375" style="82" bestFit="1" customWidth="1"/>
    <col min="6926" max="6926" width="11.75" style="82" customWidth="1"/>
    <col min="6927" max="6927" width="10.375" style="82" bestFit="1" customWidth="1"/>
    <col min="6928" max="6928" width="10.25" style="82" bestFit="1" customWidth="1"/>
    <col min="6929" max="6929" width="11.75" style="82" customWidth="1"/>
    <col min="6930" max="7169" width="9" style="82"/>
    <col min="7170" max="7170" width="4.625" style="82" customWidth="1"/>
    <col min="7171" max="7171" width="27.375" style="82" bestFit="1" customWidth="1"/>
    <col min="7172" max="7172" width="10.25" style="82" bestFit="1" customWidth="1"/>
    <col min="7173" max="7173" width="10.75" style="82" customWidth="1"/>
    <col min="7174" max="7174" width="11.75" style="82" customWidth="1"/>
    <col min="7175" max="7175" width="10" style="82" bestFit="1" customWidth="1"/>
    <col min="7176" max="7176" width="9" style="82" customWidth="1"/>
    <col min="7177" max="7177" width="9.25" style="82" customWidth="1"/>
    <col min="7178" max="7178" width="11.75" style="82" customWidth="1"/>
    <col min="7179" max="7179" width="10.875" style="82" bestFit="1" customWidth="1"/>
    <col min="7180" max="7181" width="10.375" style="82" bestFit="1" customWidth="1"/>
    <col min="7182" max="7182" width="11.75" style="82" customWidth="1"/>
    <col min="7183" max="7183" width="10.375" style="82" bestFit="1" customWidth="1"/>
    <col min="7184" max="7184" width="10.25" style="82" bestFit="1" customWidth="1"/>
    <col min="7185" max="7185" width="11.75" style="82" customWidth="1"/>
    <col min="7186" max="7425" width="9" style="82"/>
    <col min="7426" max="7426" width="4.625" style="82" customWidth="1"/>
    <col min="7427" max="7427" width="27.375" style="82" bestFit="1" customWidth="1"/>
    <col min="7428" max="7428" width="10.25" style="82" bestFit="1" customWidth="1"/>
    <col min="7429" max="7429" width="10.75" style="82" customWidth="1"/>
    <col min="7430" max="7430" width="11.75" style="82" customWidth="1"/>
    <col min="7431" max="7431" width="10" style="82" bestFit="1" customWidth="1"/>
    <col min="7432" max="7432" width="9" style="82" customWidth="1"/>
    <col min="7433" max="7433" width="9.25" style="82" customWidth="1"/>
    <col min="7434" max="7434" width="11.75" style="82" customWidth="1"/>
    <col min="7435" max="7435" width="10.875" style="82" bestFit="1" customWidth="1"/>
    <col min="7436" max="7437" width="10.375" style="82" bestFit="1" customWidth="1"/>
    <col min="7438" max="7438" width="11.75" style="82" customWidth="1"/>
    <col min="7439" max="7439" width="10.375" style="82" bestFit="1" customWidth="1"/>
    <col min="7440" max="7440" width="10.25" style="82" bestFit="1" customWidth="1"/>
    <col min="7441" max="7441" width="11.75" style="82" customWidth="1"/>
    <col min="7442" max="7681" width="9" style="82"/>
    <col min="7682" max="7682" width="4.625" style="82" customWidth="1"/>
    <col min="7683" max="7683" width="27.375" style="82" bestFit="1" customWidth="1"/>
    <col min="7684" max="7684" width="10.25" style="82" bestFit="1" customWidth="1"/>
    <col min="7685" max="7685" width="10.75" style="82" customWidth="1"/>
    <col min="7686" max="7686" width="11.75" style="82" customWidth="1"/>
    <col min="7687" max="7687" width="10" style="82" bestFit="1" customWidth="1"/>
    <col min="7688" max="7688" width="9" style="82" customWidth="1"/>
    <col min="7689" max="7689" width="9.25" style="82" customWidth="1"/>
    <col min="7690" max="7690" width="11.75" style="82" customWidth="1"/>
    <col min="7691" max="7691" width="10.875" style="82" bestFit="1" customWidth="1"/>
    <col min="7692" max="7693" width="10.375" style="82" bestFit="1" customWidth="1"/>
    <col min="7694" max="7694" width="11.75" style="82" customWidth="1"/>
    <col min="7695" max="7695" width="10.375" style="82" bestFit="1" customWidth="1"/>
    <col min="7696" max="7696" width="10.25" style="82" bestFit="1" customWidth="1"/>
    <col min="7697" max="7697" width="11.75" style="82" customWidth="1"/>
    <col min="7698" max="7937" width="9" style="82"/>
    <col min="7938" max="7938" width="4.625" style="82" customWidth="1"/>
    <col min="7939" max="7939" width="27.375" style="82" bestFit="1" customWidth="1"/>
    <col min="7940" max="7940" width="10.25" style="82" bestFit="1" customWidth="1"/>
    <col min="7941" max="7941" width="10.75" style="82" customWidth="1"/>
    <col min="7942" max="7942" width="11.75" style="82" customWidth="1"/>
    <col min="7943" max="7943" width="10" style="82" bestFit="1" customWidth="1"/>
    <col min="7944" max="7944" width="9" style="82" customWidth="1"/>
    <col min="7945" max="7945" width="9.25" style="82" customWidth="1"/>
    <col min="7946" max="7946" width="11.75" style="82" customWidth="1"/>
    <col min="7947" max="7947" width="10.875" style="82" bestFit="1" customWidth="1"/>
    <col min="7948" max="7949" width="10.375" style="82" bestFit="1" customWidth="1"/>
    <col min="7950" max="7950" width="11.75" style="82" customWidth="1"/>
    <col min="7951" max="7951" width="10.375" style="82" bestFit="1" customWidth="1"/>
    <col min="7952" max="7952" width="10.25" style="82" bestFit="1" customWidth="1"/>
    <col min="7953" max="7953" width="11.75" style="82" customWidth="1"/>
    <col min="7954" max="8193" width="9" style="82"/>
    <col min="8194" max="8194" width="4.625" style="82" customWidth="1"/>
    <col min="8195" max="8195" width="27.375" style="82" bestFit="1" customWidth="1"/>
    <col min="8196" max="8196" width="10.25" style="82" bestFit="1" customWidth="1"/>
    <col min="8197" max="8197" width="10.75" style="82" customWidth="1"/>
    <col min="8198" max="8198" width="11.75" style="82" customWidth="1"/>
    <col min="8199" max="8199" width="10" style="82" bestFit="1" customWidth="1"/>
    <col min="8200" max="8200" width="9" style="82" customWidth="1"/>
    <col min="8201" max="8201" width="9.25" style="82" customWidth="1"/>
    <col min="8202" max="8202" width="11.75" style="82" customWidth="1"/>
    <col min="8203" max="8203" width="10.875" style="82" bestFit="1" customWidth="1"/>
    <col min="8204" max="8205" width="10.375" style="82" bestFit="1" customWidth="1"/>
    <col min="8206" max="8206" width="11.75" style="82" customWidth="1"/>
    <col min="8207" max="8207" width="10.375" style="82" bestFit="1" customWidth="1"/>
    <col min="8208" max="8208" width="10.25" style="82" bestFit="1" customWidth="1"/>
    <col min="8209" max="8209" width="11.75" style="82" customWidth="1"/>
    <col min="8210" max="8449" width="9" style="82"/>
    <col min="8450" max="8450" width="4.625" style="82" customWidth="1"/>
    <col min="8451" max="8451" width="27.375" style="82" bestFit="1" customWidth="1"/>
    <col min="8452" max="8452" width="10.25" style="82" bestFit="1" customWidth="1"/>
    <col min="8453" max="8453" width="10.75" style="82" customWidth="1"/>
    <col min="8454" max="8454" width="11.75" style="82" customWidth="1"/>
    <col min="8455" max="8455" width="10" style="82" bestFit="1" customWidth="1"/>
    <col min="8456" max="8456" width="9" style="82" customWidth="1"/>
    <col min="8457" max="8457" width="9.25" style="82" customWidth="1"/>
    <col min="8458" max="8458" width="11.75" style="82" customWidth="1"/>
    <col min="8459" max="8459" width="10.875" style="82" bestFit="1" customWidth="1"/>
    <col min="8460" max="8461" width="10.375" style="82" bestFit="1" customWidth="1"/>
    <col min="8462" max="8462" width="11.75" style="82" customWidth="1"/>
    <col min="8463" max="8463" width="10.375" style="82" bestFit="1" customWidth="1"/>
    <col min="8464" max="8464" width="10.25" style="82" bestFit="1" customWidth="1"/>
    <col min="8465" max="8465" width="11.75" style="82" customWidth="1"/>
    <col min="8466" max="8705" width="9" style="82"/>
    <col min="8706" max="8706" width="4.625" style="82" customWidth="1"/>
    <col min="8707" max="8707" width="27.375" style="82" bestFit="1" customWidth="1"/>
    <col min="8708" max="8708" width="10.25" style="82" bestFit="1" customWidth="1"/>
    <col min="8709" max="8709" width="10.75" style="82" customWidth="1"/>
    <col min="8710" max="8710" width="11.75" style="82" customWidth="1"/>
    <col min="8711" max="8711" width="10" style="82" bestFit="1" customWidth="1"/>
    <col min="8712" max="8712" width="9" style="82" customWidth="1"/>
    <col min="8713" max="8713" width="9.25" style="82" customWidth="1"/>
    <col min="8714" max="8714" width="11.75" style="82" customWidth="1"/>
    <col min="8715" max="8715" width="10.875" style="82" bestFit="1" customWidth="1"/>
    <col min="8716" max="8717" width="10.375" style="82" bestFit="1" customWidth="1"/>
    <col min="8718" max="8718" width="11.75" style="82" customWidth="1"/>
    <col min="8719" max="8719" width="10.375" style="82" bestFit="1" customWidth="1"/>
    <col min="8720" max="8720" width="10.25" style="82" bestFit="1" customWidth="1"/>
    <col min="8721" max="8721" width="11.75" style="82" customWidth="1"/>
    <col min="8722" max="8961" width="9" style="82"/>
    <col min="8962" max="8962" width="4.625" style="82" customWidth="1"/>
    <col min="8963" max="8963" width="27.375" style="82" bestFit="1" customWidth="1"/>
    <col min="8964" max="8964" width="10.25" style="82" bestFit="1" customWidth="1"/>
    <col min="8965" max="8965" width="10.75" style="82" customWidth="1"/>
    <col min="8966" max="8966" width="11.75" style="82" customWidth="1"/>
    <col min="8967" max="8967" width="10" style="82" bestFit="1" customWidth="1"/>
    <col min="8968" max="8968" width="9" style="82" customWidth="1"/>
    <col min="8969" max="8969" width="9.25" style="82" customWidth="1"/>
    <col min="8970" max="8970" width="11.75" style="82" customWidth="1"/>
    <col min="8971" max="8971" width="10.875" style="82" bestFit="1" customWidth="1"/>
    <col min="8972" max="8973" width="10.375" style="82" bestFit="1" customWidth="1"/>
    <col min="8974" max="8974" width="11.75" style="82" customWidth="1"/>
    <col min="8975" max="8975" width="10.375" style="82" bestFit="1" customWidth="1"/>
    <col min="8976" max="8976" width="10.25" style="82" bestFit="1" customWidth="1"/>
    <col min="8977" max="8977" width="11.75" style="82" customWidth="1"/>
    <col min="8978" max="9217" width="9" style="82"/>
    <col min="9218" max="9218" width="4.625" style="82" customWidth="1"/>
    <col min="9219" max="9219" width="27.375" style="82" bestFit="1" customWidth="1"/>
    <col min="9220" max="9220" width="10.25" style="82" bestFit="1" customWidth="1"/>
    <col min="9221" max="9221" width="10.75" style="82" customWidth="1"/>
    <col min="9222" max="9222" width="11.75" style="82" customWidth="1"/>
    <col min="9223" max="9223" width="10" style="82" bestFit="1" customWidth="1"/>
    <col min="9224" max="9224" width="9" style="82" customWidth="1"/>
    <col min="9225" max="9225" width="9.25" style="82" customWidth="1"/>
    <col min="9226" max="9226" width="11.75" style="82" customWidth="1"/>
    <col min="9227" max="9227" width="10.875" style="82" bestFit="1" customWidth="1"/>
    <col min="9228" max="9229" width="10.375" style="82" bestFit="1" customWidth="1"/>
    <col min="9230" max="9230" width="11.75" style="82" customWidth="1"/>
    <col min="9231" max="9231" width="10.375" style="82" bestFit="1" customWidth="1"/>
    <col min="9232" max="9232" width="10.25" style="82" bestFit="1" customWidth="1"/>
    <col min="9233" max="9233" width="11.75" style="82" customWidth="1"/>
    <col min="9234" max="9473" width="9" style="82"/>
    <col min="9474" max="9474" width="4.625" style="82" customWidth="1"/>
    <col min="9475" max="9475" width="27.375" style="82" bestFit="1" customWidth="1"/>
    <col min="9476" max="9476" width="10.25" style="82" bestFit="1" customWidth="1"/>
    <col min="9477" max="9477" width="10.75" style="82" customWidth="1"/>
    <col min="9478" max="9478" width="11.75" style="82" customWidth="1"/>
    <col min="9479" max="9479" width="10" style="82" bestFit="1" customWidth="1"/>
    <col min="9480" max="9480" width="9" style="82" customWidth="1"/>
    <col min="9481" max="9481" width="9.25" style="82" customWidth="1"/>
    <col min="9482" max="9482" width="11.75" style="82" customWidth="1"/>
    <col min="9483" max="9483" width="10.875" style="82" bestFit="1" customWidth="1"/>
    <col min="9484" max="9485" width="10.375" style="82" bestFit="1" customWidth="1"/>
    <col min="9486" max="9486" width="11.75" style="82" customWidth="1"/>
    <col min="9487" max="9487" width="10.375" style="82" bestFit="1" customWidth="1"/>
    <col min="9488" max="9488" width="10.25" style="82" bestFit="1" customWidth="1"/>
    <col min="9489" max="9489" width="11.75" style="82" customWidth="1"/>
    <col min="9490" max="9729" width="9" style="82"/>
    <col min="9730" max="9730" width="4.625" style="82" customWidth="1"/>
    <col min="9731" max="9731" width="27.375" style="82" bestFit="1" customWidth="1"/>
    <col min="9732" max="9732" width="10.25" style="82" bestFit="1" customWidth="1"/>
    <col min="9733" max="9733" width="10.75" style="82" customWidth="1"/>
    <col min="9734" max="9734" width="11.75" style="82" customWidth="1"/>
    <col min="9735" max="9735" width="10" style="82" bestFit="1" customWidth="1"/>
    <col min="9736" max="9736" width="9" style="82" customWidth="1"/>
    <col min="9737" max="9737" width="9.25" style="82" customWidth="1"/>
    <col min="9738" max="9738" width="11.75" style="82" customWidth="1"/>
    <col min="9739" max="9739" width="10.875" style="82" bestFit="1" customWidth="1"/>
    <col min="9740" max="9741" width="10.375" style="82" bestFit="1" customWidth="1"/>
    <col min="9742" max="9742" width="11.75" style="82" customWidth="1"/>
    <col min="9743" max="9743" width="10.375" style="82" bestFit="1" customWidth="1"/>
    <col min="9744" max="9744" width="10.25" style="82" bestFit="1" customWidth="1"/>
    <col min="9745" max="9745" width="11.75" style="82" customWidth="1"/>
    <col min="9746" max="9985" width="9" style="82"/>
    <col min="9986" max="9986" width="4.625" style="82" customWidth="1"/>
    <col min="9987" max="9987" width="27.375" style="82" bestFit="1" customWidth="1"/>
    <col min="9988" max="9988" width="10.25" style="82" bestFit="1" customWidth="1"/>
    <col min="9989" max="9989" width="10.75" style="82" customWidth="1"/>
    <col min="9990" max="9990" width="11.75" style="82" customWidth="1"/>
    <col min="9991" max="9991" width="10" style="82" bestFit="1" customWidth="1"/>
    <col min="9992" max="9992" width="9" style="82" customWidth="1"/>
    <col min="9993" max="9993" width="9.25" style="82" customWidth="1"/>
    <col min="9994" max="9994" width="11.75" style="82" customWidth="1"/>
    <col min="9995" max="9995" width="10.875" style="82" bestFit="1" customWidth="1"/>
    <col min="9996" max="9997" width="10.375" style="82" bestFit="1" customWidth="1"/>
    <col min="9998" max="9998" width="11.75" style="82" customWidth="1"/>
    <col min="9999" max="9999" width="10.375" style="82" bestFit="1" customWidth="1"/>
    <col min="10000" max="10000" width="10.25" style="82" bestFit="1" customWidth="1"/>
    <col min="10001" max="10001" width="11.75" style="82" customWidth="1"/>
    <col min="10002" max="10241" width="9" style="82"/>
    <col min="10242" max="10242" width="4.625" style="82" customWidth="1"/>
    <col min="10243" max="10243" width="27.375" style="82" bestFit="1" customWidth="1"/>
    <col min="10244" max="10244" width="10.25" style="82" bestFit="1" customWidth="1"/>
    <col min="10245" max="10245" width="10.75" style="82" customWidth="1"/>
    <col min="10246" max="10246" width="11.75" style="82" customWidth="1"/>
    <col min="10247" max="10247" width="10" style="82" bestFit="1" customWidth="1"/>
    <col min="10248" max="10248" width="9" style="82" customWidth="1"/>
    <col min="10249" max="10249" width="9.25" style="82" customWidth="1"/>
    <col min="10250" max="10250" width="11.75" style="82" customWidth="1"/>
    <col min="10251" max="10251" width="10.875" style="82" bestFit="1" customWidth="1"/>
    <col min="10252" max="10253" width="10.375" style="82" bestFit="1" customWidth="1"/>
    <col min="10254" max="10254" width="11.75" style="82" customWidth="1"/>
    <col min="10255" max="10255" width="10.375" style="82" bestFit="1" customWidth="1"/>
    <col min="10256" max="10256" width="10.25" style="82" bestFit="1" customWidth="1"/>
    <col min="10257" max="10257" width="11.75" style="82" customWidth="1"/>
    <col min="10258" max="10497" width="9" style="82"/>
    <col min="10498" max="10498" width="4.625" style="82" customWidth="1"/>
    <col min="10499" max="10499" width="27.375" style="82" bestFit="1" customWidth="1"/>
    <col min="10500" max="10500" width="10.25" style="82" bestFit="1" customWidth="1"/>
    <col min="10501" max="10501" width="10.75" style="82" customWidth="1"/>
    <col min="10502" max="10502" width="11.75" style="82" customWidth="1"/>
    <col min="10503" max="10503" width="10" style="82" bestFit="1" customWidth="1"/>
    <col min="10504" max="10504" width="9" style="82" customWidth="1"/>
    <col min="10505" max="10505" width="9.25" style="82" customWidth="1"/>
    <col min="10506" max="10506" width="11.75" style="82" customWidth="1"/>
    <col min="10507" max="10507" width="10.875" style="82" bestFit="1" customWidth="1"/>
    <col min="10508" max="10509" width="10.375" style="82" bestFit="1" customWidth="1"/>
    <col min="10510" max="10510" width="11.75" style="82" customWidth="1"/>
    <col min="10511" max="10511" width="10.375" style="82" bestFit="1" customWidth="1"/>
    <col min="10512" max="10512" width="10.25" style="82" bestFit="1" customWidth="1"/>
    <col min="10513" max="10513" width="11.75" style="82" customWidth="1"/>
    <col min="10514" max="10753" width="9" style="82"/>
    <col min="10754" max="10754" width="4.625" style="82" customWidth="1"/>
    <col min="10755" max="10755" width="27.375" style="82" bestFit="1" customWidth="1"/>
    <col min="10756" max="10756" width="10.25" style="82" bestFit="1" customWidth="1"/>
    <col min="10757" max="10757" width="10.75" style="82" customWidth="1"/>
    <col min="10758" max="10758" width="11.75" style="82" customWidth="1"/>
    <col min="10759" max="10759" width="10" style="82" bestFit="1" customWidth="1"/>
    <col min="10760" max="10760" width="9" style="82" customWidth="1"/>
    <col min="10761" max="10761" width="9.25" style="82" customWidth="1"/>
    <col min="10762" max="10762" width="11.75" style="82" customWidth="1"/>
    <col min="10763" max="10763" width="10.875" style="82" bestFit="1" customWidth="1"/>
    <col min="10764" max="10765" width="10.375" style="82" bestFit="1" customWidth="1"/>
    <col min="10766" max="10766" width="11.75" style="82" customWidth="1"/>
    <col min="10767" max="10767" width="10.375" style="82" bestFit="1" customWidth="1"/>
    <col min="10768" max="10768" width="10.25" style="82" bestFit="1" customWidth="1"/>
    <col min="10769" max="10769" width="11.75" style="82" customWidth="1"/>
    <col min="10770" max="11009" width="9" style="82"/>
    <col min="11010" max="11010" width="4.625" style="82" customWidth="1"/>
    <col min="11011" max="11011" width="27.375" style="82" bestFit="1" customWidth="1"/>
    <col min="11012" max="11012" width="10.25" style="82" bestFit="1" customWidth="1"/>
    <col min="11013" max="11013" width="10.75" style="82" customWidth="1"/>
    <col min="11014" max="11014" width="11.75" style="82" customWidth="1"/>
    <col min="11015" max="11015" width="10" style="82" bestFit="1" customWidth="1"/>
    <col min="11016" max="11016" width="9" style="82" customWidth="1"/>
    <col min="11017" max="11017" width="9.25" style="82" customWidth="1"/>
    <col min="11018" max="11018" width="11.75" style="82" customWidth="1"/>
    <col min="11019" max="11019" width="10.875" style="82" bestFit="1" customWidth="1"/>
    <col min="11020" max="11021" width="10.375" style="82" bestFit="1" customWidth="1"/>
    <col min="11022" max="11022" width="11.75" style="82" customWidth="1"/>
    <col min="11023" max="11023" width="10.375" style="82" bestFit="1" customWidth="1"/>
    <col min="11024" max="11024" width="10.25" style="82" bestFit="1" customWidth="1"/>
    <col min="11025" max="11025" width="11.75" style="82" customWidth="1"/>
    <col min="11026" max="11265" width="9" style="82"/>
    <col min="11266" max="11266" width="4.625" style="82" customWidth="1"/>
    <col min="11267" max="11267" width="27.375" style="82" bestFit="1" customWidth="1"/>
    <col min="11268" max="11268" width="10.25" style="82" bestFit="1" customWidth="1"/>
    <col min="11269" max="11269" width="10.75" style="82" customWidth="1"/>
    <col min="11270" max="11270" width="11.75" style="82" customWidth="1"/>
    <col min="11271" max="11271" width="10" style="82" bestFit="1" customWidth="1"/>
    <col min="11272" max="11272" width="9" style="82" customWidth="1"/>
    <col min="11273" max="11273" width="9.25" style="82" customWidth="1"/>
    <col min="11274" max="11274" width="11.75" style="82" customWidth="1"/>
    <col min="11275" max="11275" width="10.875" style="82" bestFit="1" customWidth="1"/>
    <col min="11276" max="11277" width="10.375" style="82" bestFit="1" customWidth="1"/>
    <col min="11278" max="11278" width="11.75" style="82" customWidth="1"/>
    <col min="11279" max="11279" width="10.375" style="82" bestFit="1" customWidth="1"/>
    <col min="11280" max="11280" width="10.25" style="82" bestFit="1" customWidth="1"/>
    <col min="11281" max="11281" width="11.75" style="82" customWidth="1"/>
    <col min="11282" max="11521" width="9" style="82"/>
    <col min="11522" max="11522" width="4.625" style="82" customWidth="1"/>
    <col min="11523" max="11523" width="27.375" style="82" bestFit="1" customWidth="1"/>
    <col min="11524" max="11524" width="10.25" style="82" bestFit="1" customWidth="1"/>
    <col min="11525" max="11525" width="10.75" style="82" customWidth="1"/>
    <col min="11526" max="11526" width="11.75" style="82" customWidth="1"/>
    <col min="11527" max="11527" width="10" style="82" bestFit="1" customWidth="1"/>
    <col min="11528" max="11528" width="9" style="82" customWidth="1"/>
    <col min="11529" max="11529" width="9.25" style="82" customWidth="1"/>
    <col min="11530" max="11530" width="11.75" style="82" customWidth="1"/>
    <col min="11531" max="11531" width="10.875" style="82" bestFit="1" customWidth="1"/>
    <col min="11532" max="11533" width="10.375" style="82" bestFit="1" customWidth="1"/>
    <col min="11534" max="11534" width="11.75" style="82" customWidth="1"/>
    <col min="11535" max="11535" width="10.375" style="82" bestFit="1" customWidth="1"/>
    <col min="11536" max="11536" width="10.25" style="82" bestFit="1" customWidth="1"/>
    <col min="11537" max="11537" width="11.75" style="82" customWidth="1"/>
    <col min="11538" max="11777" width="9" style="82"/>
    <col min="11778" max="11778" width="4.625" style="82" customWidth="1"/>
    <col min="11779" max="11779" width="27.375" style="82" bestFit="1" customWidth="1"/>
    <col min="11780" max="11780" width="10.25" style="82" bestFit="1" customWidth="1"/>
    <col min="11781" max="11781" width="10.75" style="82" customWidth="1"/>
    <col min="11782" max="11782" width="11.75" style="82" customWidth="1"/>
    <col min="11783" max="11783" width="10" style="82" bestFit="1" customWidth="1"/>
    <col min="11784" max="11784" width="9" style="82" customWidth="1"/>
    <col min="11785" max="11785" width="9.25" style="82" customWidth="1"/>
    <col min="11786" max="11786" width="11.75" style="82" customWidth="1"/>
    <col min="11787" max="11787" width="10.875" style="82" bestFit="1" customWidth="1"/>
    <col min="11788" max="11789" width="10.375" style="82" bestFit="1" customWidth="1"/>
    <col min="11790" max="11790" width="11.75" style="82" customWidth="1"/>
    <col min="11791" max="11791" width="10.375" style="82" bestFit="1" customWidth="1"/>
    <col min="11792" max="11792" width="10.25" style="82" bestFit="1" customWidth="1"/>
    <col min="11793" max="11793" width="11.75" style="82" customWidth="1"/>
    <col min="11794" max="12033" width="9" style="82"/>
    <col min="12034" max="12034" width="4.625" style="82" customWidth="1"/>
    <col min="12035" max="12035" width="27.375" style="82" bestFit="1" customWidth="1"/>
    <col min="12036" max="12036" width="10.25" style="82" bestFit="1" customWidth="1"/>
    <col min="12037" max="12037" width="10.75" style="82" customWidth="1"/>
    <col min="12038" max="12038" width="11.75" style="82" customWidth="1"/>
    <col min="12039" max="12039" width="10" style="82" bestFit="1" customWidth="1"/>
    <col min="12040" max="12040" width="9" style="82" customWidth="1"/>
    <col min="12041" max="12041" width="9.25" style="82" customWidth="1"/>
    <col min="12042" max="12042" width="11.75" style="82" customWidth="1"/>
    <col min="12043" max="12043" width="10.875" style="82" bestFit="1" customWidth="1"/>
    <col min="12044" max="12045" width="10.375" style="82" bestFit="1" customWidth="1"/>
    <col min="12046" max="12046" width="11.75" style="82" customWidth="1"/>
    <col min="12047" max="12047" width="10.375" style="82" bestFit="1" customWidth="1"/>
    <col min="12048" max="12048" width="10.25" style="82" bestFit="1" customWidth="1"/>
    <col min="12049" max="12049" width="11.75" style="82" customWidth="1"/>
    <col min="12050" max="12289" width="9" style="82"/>
    <col min="12290" max="12290" width="4.625" style="82" customWidth="1"/>
    <col min="12291" max="12291" width="27.375" style="82" bestFit="1" customWidth="1"/>
    <col min="12292" max="12292" width="10.25" style="82" bestFit="1" customWidth="1"/>
    <col min="12293" max="12293" width="10.75" style="82" customWidth="1"/>
    <col min="12294" max="12294" width="11.75" style="82" customWidth="1"/>
    <col min="12295" max="12295" width="10" style="82" bestFit="1" customWidth="1"/>
    <col min="12296" max="12296" width="9" style="82" customWidth="1"/>
    <col min="12297" max="12297" width="9.25" style="82" customWidth="1"/>
    <col min="12298" max="12298" width="11.75" style="82" customWidth="1"/>
    <col min="12299" max="12299" width="10.875" style="82" bestFit="1" customWidth="1"/>
    <col min="12300" max="12301" width="10.375" style="82" bestFit="1" customWidth="1"/>
    <col min="12302" max="12302" width="11.75" style="82" customWidth="1"/>
    <col min="12303" max="12303" width="10.375" style="82" bestFit="1" customWidth="1"/>
    <col min="12304" max="12304" width="10.25" style="82" bestFit="1" customWidth="1"/>
    <col min="12305" max="12305" width="11.75" style="82" customWidth="1"/>
    <col min="12306" max="12545" width="9" style="82"/>
    <col min="12546" max="12546" width="4.625" style="82" customWidth="1"/>
    <col min="12547" max="12547" width="27.375" style="82" bestFit="1" customWidth="1"/>
    <col min="12548" max="12548" width="10.25" style="82" bestFit="1" customWidth="1"/>
    <col min="12549" max="12549" width="10.75" style="82" customWidth="1"/>
    <col min="12550" max="12550" width="11.75" style="82" customWidth="1"/>
    <col min="12551" max="12551" width="10" style="82" bestFit="1" customWidth="1"/>
    <col min="12552" max="12552" width="9" style="82" customWidth="1"/>
    <col min="12553" max="12553" width="9.25" style="82" customWidth="1"/>
    <col min="12554" max="12554" width="11.75" style="82" customWidth="1"/>
    <col min="12555" max="12555" width="10.875" style="82" bestFit="1" customWidth="1"/>
    <col min="12556" max="12557" width="10.375" style="82" bestFit="1" customWidth="1"/>
    <col min="12558" max="12558" width="11.75" style="82" customWidth="1"/>
    <col min="12559" max="12559" width="10.375" style="82" bestFit="1" customWidth="1"/>
    <col min="12560" max="12560" width="10.25" style="82" bestFit="1" customWidth="1"/>
    <col min="12561" max="12561" width="11.75" style="82" customWidth="1"/>
    <col min="12562" max="12801" width="9" style="82"/>
    <col min="12802" max="12802" width="4.625" style="82" customWidth="1"/>
    <col min="12803" max="12803" width="27.375" style="82" bestFit="1" customWidth="1"/>
    <col min="12804" max="12804" width="10.25" style="82" bestFit="1" customWidth="1"/>
    <col min="12805" max="12805" width="10.75" style="82" customWidth="1"/>
    <col min="12806" max="12806" width="11.75" style="82" customWidth="1"/>
    <col min="12807" max="12807" width="10" style="82" bestFit="1" customWidth="1"/>
    <col min="12808" max="12808" width="9" style="82" customWidth="1"/>
    <col min="12809" max="12809" width="9.25" style="82" customWidth="1"/>
    <col min="12810" max="12810" width="11.75" style="82" customWidth="1"/>
    <col min="12811" max="12811" width="10.875" style="82" bestFit="1" customWidth="1"/>
    <col min="12812" max="12813" width="10.375" style="82" bestFit="1" customWidth="1"/>
    <col min="12814" max="12814" width="11.75" style="82" customWidth="1"/>
    <col min="12815" max="12815" width="10.375" style="82" bestFit="1" customWidth="1"/>
    <col min="12816" max="12816" width="10.25" style="82" bestFit="1" customWidth="1"/>
    <col min="12817" max="12817" width="11.75" style="82" customWidth="1"/>
    <col min="12818" max="13057" width="9" style="82"/>
    <col min="13058" max="13058" width="4.625" style="82" customWidth="1"/>
    <col min="13059" max="13059" width="27.375" style="82" bestFit="1" customWidth="1"/>
    <col min="13060" max="13060" width="10.25" style="82" bestFit="1" customWidth="1"/>
    <col min="13061" max="13061" width="10.75" style="82" customWidth="1"/>
    <col min="13062" max="13062" width="11.75" style="82" customWidth="1"/>
    <col min="13063" max="13063" width="10" style="82" bestFit="1" customWidth="1"/>
    <col min="13064" max="13064" width="9" style="82" customWidth="1"/>
    <col min="13065" max="13065" width="9.25" style="82" customWidth="1"/>
    <col min="13066" max="13066" width="11.75" style="82" customWidth="1"/>
    <col min="13067" max="13067" width="10.875" style="82" bestFit="1" customWidth="1"/>
    <col min="13068" max="13069" width="10.375" style="82" bestFit="1" customWidth="1"/>
    <col min="13070" max="13070" width="11.75" style="82" customWidth="1"/>
    <col min="13071" max="13071" width="10.375" style="82" bestFit="1" customWidth="1"/>
    <col min="13072" max="13072" width="10.25" style="82" bestFit="1" customWidth="1"/>
    <col min="13073" max="13073" width="11.75" style="82" customWidth="1"/>
    <col min="13074" max="13313" width="9" style="82"/>
    <col min="13314" max="13314" width="4.625" style="82" customWidth="1"/>
    <col min="13315" max="13315" width="27.375" style="82" bestFit="1" customWidth="1"/>
    <col min="13316" max="13316" width="10.25" style="82" bestFit="1" customWidth="1"/>
    <col min="13317" max="13317" width="10.75" style="82" customWidth="1"/>
    <col min="13318" max="13318" width="11.75" style="82" customWidth="1"/>
    <col min="13319" max="13319" width="10" style="82" bestFit="1" customWidth="1"/>
    <col min="13320" max="13320" width="9" style="82" customWidth="1"/>
    <col min="13321" max="13321" width="9.25" style="82" customWidth="1"/>
    <col min="13322" max="13322" width="11.75" style="82" customWidth="1"/>
    <col min="13323" max="13323" width="10.875" style="82" bestFit="1" customWidth="1"/>
    <col min="13324" max="13325" width="10.375" style="82" bestFit="1" customWidth="1"/>
    <col min="13326" max="13326" width="11.75" style="82" customWidth="1"/>
    <col min="13327" max="13327" width="10.375" style="82" bestFit="1" customWidth="1"/>
    <col min="13328" max="13328" width="10.25" style="82" bestFit="1" customWidth="1"/>
    <col min="13329" max="13329" width="11.75" style="82" customWidth="1"/>
    <col min="13330" max="13569" width="9" style="82"/>
    <col min="13570" max="13570" width="4.625" style="82" customWidth="1"/>
    <col min="13571" max="13571" width="27.375" style="82" bestFit="1" customWidth="1"/>
    <col min="13572" max="13572" width="10.25" style="82" bestFit="1" customWidth="1"/>
    <col min="13573" max="13573" width="10.75" style="82" customWidth="1"/>
    <col min="13574" max="13574" width="11.75" style="82" customWidth="1"/>
    <col min="13575" max="13575" width="10" style="82" bestFit="1" customWidth="1"/>
    <col min="13576" max="13576" width="9" style="82" customWidth="1"/>
    <col min="13577" max="13577" width="9.25" style="82" customWidth="1"/>
    <col min="13578" max="13578" width="11.75" style="82" customWidth="1"/>
    <col min="13579" max="13579" width="10.875" style="82" bestFit="1" customWidth="1"/>
    <col min="13580" max="13581" width="10.375" style="82" bestFit="1" customWidth="1"/>
    <col min="13582" max="13582" width="11.75" style="82" customWidth="1"/>
    <col min="13583" max="13583" width="10.375" style="82" bestFit="1" customWidth="1"/>
    <col min="13584" max="13584" width="10.25" style="82" bestFit="1" customWidth="1"/>
    <col min="13585" max="13585" width="11.75" style="82" customWidth="1"/>
    <col min="13586" max="13825" width="9" style="82"/>
    <col min="13826" max="13826" width="4.625" style="82" customWidth="1"/>
    <col min="13827" max="13827" width="27.375" style="82" bestFit="1" customWidth="1"/>
    <col min="13828" max="13828" width="10.25" style="82" bestFit="1" customWidth="1"/>
    <col min="13829" max="13829" width="10.75" style="82" customWidth="1"/>
    <col min="13830" max="13830" width="11.75" style="82" customWidth="1"/>
    <col min="13831" max="13831" width="10" style="82" bestFit="1" customWidth="1"/>
    <col min="13832" max="13832" width="9" style="82" customWidth="1"/>
    <col min="13833" max="13833" width="9.25" style="82" customWidth="1"/>
    <col min="13834" max="13834" width="11.75" style="82" customWidth="1"/>
    <col min="13835" max="13835" width="10.875" style="82" bestFit="1" customWidth="1"/>
    <col min="13836" max="13837" width="10.375" style="82" bestFit="1" customWidth="1"/>
    <col min="13838" max="13838" width="11.75" style="82" customWidth="1"/>
    <col min="13839" max="13839" width="10.375" style="82" bestFit="1" customWidth="1"/>
    <col min="13840" max="13840" width="10.25" style="82" bestFit="1" customWidth="1"/>
    <col min="13841" max="13841" width="11.75" style="82" customWidth="1"/>
    <col min="13842" max="14081" width="9" style="82"/>
    <col min="14082" max="14082" width="4.625" style="82" customWidth="1"/>
    <col min="14083" max="14083" width="27.375" style="82" bestFit="1" customWidth="1"/>
    <col min="14084" max="14084" width="10.25" style="82" bestFit="1" customWidth="1"/>
    <col min="14085" max="14085" width="10.75" style="82" customWidth="1"/>
    <col min="14086" max="14086" width="11.75" style="82" customWidth="1"/>
    <col min="14087" max="14087" width="10" style="82" bestFit="1" customWidth="1"/>
    <col min="14088" max="14088" width="9" style="82" customWidth="1"/>
    <col min="14089" max="14089" width="9.25" style="82" customWidth="1"/>
    <col min="14090" max="14090" width="11.75" style="82" customWidth="1"/>
    <col min="14091" max="14091" width="10.875" style="82" bestFit="1" customWidth="1"/>
    <col min="14092" max="14093" width="10.375" style="82" bestFit="1" customWidth="1"/>
    <col min="14094" max="14094" width="11.75" style="82" customWidth="1"/>
    <col min="14095" max="14095" width="10.375" style="82" bestFit="1" customWidth="1"/>
    <col min="14096" max="14096" width="10.25" style="82" bestFit="1" customWidth="1"/>
    <col min="14097" max="14097" width="11.75" style="82" customWidth="1"/>
    <col min="14098" max="14337" width="9" style="82"/>
    <col min="14338" max="14338" width="4.625" style="82" customWidth="1"/>
    <col min="14339" max="14339" width="27.375" style="82" bestFit="1" customWidth="1"/>
    <col min="14340" max="14340" width="10.25" style="82" bestFit="1" customWidth="1"/>
    <col min="14341" max="14341" width="10.75" style="82" customWidth="1"/>
    <col min="14342" max="14342" width="11.75" style="82" customWidth="1"/>
    <col min="14343" max="14343" width="10" style="82" bestFit="1" customWidth="1"/>
    <col min="14344" max="14344" width="9" style="82" customWidth="1"/>
    <col min="14345" max="14345" width="9.25" style="82" customWidth="1"/>
    <col min="14346" max="14346" width="11.75" style="82" customWidth="1"/>
    <col min="14347" max="14347" width="10.875" style="82" bestFit="1" customWidth="1"/>
    <col min="14348" max="14349" width="10.375" style="82" bestFit="1" customWidth="1"/>
    <col min="14350" max="14350" width="11.75" style="82" customWidth="1"/>
    <col min="14351" max="14351" width="10.375" style="82" bestFit="1" customWidth="1"/>
    <col min="14352" max="14352" width="10.25" style="82" bestFit="1" customWidth="1"/>
    <col min="14353" max="14353" width="11.75" style="82" customWidth="1"/>
    <col min="14354" max="14593" width="9" style="82"/>
    <col min="14594" max="14594" width="4.625" style="82" customWidth="1"/>
    <col min="14595" max="14595" width="27.375" style="82" bestFit="1" customWidth="1"/>
    <col min="14596" max="14596" width="10.25" style="82" bestFit="1" customWidth="1"/>
    <col min="14597" max="14597" width="10.75" style="82" customWidth="1"/>
    <col min="14598" max="14598" width="11.75" style="82" customWidth="1"/>
    <col min="14599" max="14599" width="10" style="82" bestFit="1" customWidth="1"/>
    <col min="14600" max="14600" width="9" style="82" customWidth="1"/>
    <col min="14601" max="14601" width="9.25" style="82" customWidth="1"/>
    <col min="14602" max="14602" width="11.75" style="82" customWidth="1"/>
    <col min="14603" max="14603" width="10.875" style="82" bestFit="1" customWidth="1"/>
    <col min="14604" max="14605" width="10.375" style="82" bestFit="1" customWidth="1"/>
    <col min="14606" max="14606" width="11.75" style="82" customWidth="1"/>
    <col min="14607" max="14607" width="10.375" style="82" bestFit="1" customWidth="1"/>
    <col min="14608" max="14608" width="10.25" style="82" bestFit="1" customWidth="1"/>
    <col min="14609" max="14609" width="11.75" style="82" customWidth="1"/>
    <col min="14610" max="14849" width="9" style="82"/>
    <col min="14850" max="14850" width="4.625" style="82" customWidth="1"/>
    <col min="14851" max="14851" width="27.375" style="82" bestFit="1" customWidth="1"/>
    <col min="14852" max="14852" width="10.25" style="82" bestFit="1" customWidth="1"/>
    <col min="14853" max="14853" width="10.75" style="82" customWidth="1"/>
    <col min="14854" max="14854" width="11.75" style="82" customWidth="1"/>
    <col min="14855" max="14855" width="10" style="82" bestFit="1" customWidth="1"/>
    <col min="14856" max="14856" width="9" style="82" customWidth="1"/>
    <col min="14857" max="14857" width="9.25" style="82" customWidth="1"/>
    <col min="14858" max="14858" width="11.75" style="82" customWidth="1"/>
    <col min="14859" max="14859" width="10.875" style="82" bestFit="1" customWidth="1"/>
    <col min="14860" max="14861" width="10.375" style="82" bestFit="1" customWidth="1"/>
    <col min="14862" max="14862" width="11.75" style="82" customWidth="1"/>
    <col min="14863" max="14863" width="10.375" style="82" bestFit="1" customWidth="1"/>
    <col min="14864" max="14864" width="10.25" style="82" bestFit="1" customWidth="1"/>
    <col min="14865" max="14865" width="11.75" style="82" customWidth="1"/>
    <col min="14866" max="15105" width="9" style="82"/>
    <col min="15106" max="15106" width="4.625" style="82" customWidth="1"/>
    <col min="15107" max="15107" width="27.375" style="82" bestFit="1" customWidth="1"/>
    <col min="15108" max="15108" width="10.25" style="82" bestFit="1" customWidth="1"/>
    <col min="15109" max="15109" width="10.75" style="82" customWidth="1"/>
    <col min="15110" max="15110" width="11.75" style="82" customWidth="1"/>
    <col min="15111" max="15111" width="10" style="82" bestFit="1" customWidth="1"/>
    <col min="15112" max="15112" width="9" style="82" customWidth="1"/>
    <col min="15113" max="15113" width="9.25" style="82" customWidth="1"/>
    <col min="15114" max="15114" width="11.75" style="82" customWidth="1"/>
    <col min="15115" max="15115" width="10.875" style="82" bestFit="1" customWidth="1"/>
    <col min="15116" max="15117" width="10.375" style="82" bestFit="1" customWidth="1"/>
    <col min="15118" max="15118" width="11.75" style="82" customWidth="1"/>
    <col min="15119" max="15119" width="10.375" style="82" bestFit="1" customWidth="1"/>
    <col min="15120" max="15120" width="10.25" style="82" bestFit="1" customWidth="1"/>
    <col min="15121" max="15121" width="11.75" style="82" customWidth="1"/>
    <col min="15122" max="15361" width="9" style="82"/>
    <col min="15362" max="15362" width="4.625" style="82" customWidth="1"/>
    <col min="15363" max="15363" width="27.375" style="82" bestFit="1" customWidth="1"/>
    <col min="15364" max="15364" width="10.25" style="82" bestFit="1" customWidth="1"/>
    <col min="15365" max="15365" width="10.75" style="82" customWidth="1"/>
    <col min="15366" max="15366" width="11.75" style="82" customWidth="1"/>
    <col min="15367" max="15367" width="10" style="82" bestFit="1" customWidth="1"/>
    <col min="15368" max="15368" width="9" style="82" customWidth="1"/>
    <col min="15369" max="15369" width="9.25" style="82" customWidth="1"/>
    <col min="15370" max="15370" width="11.75" style="82" customWidth="1"/>
    <col min="15371" max="15371" width="10.875" style="82" bestFit="1" customWidth="1"/>
    <col min="15372" max="15373" width="10.375" style="82" bestFit="1" customWidth="1"/>
    <col min="15374" max="15374" width="11.75" style="82" customWidth="1"/>
    <col min="15375" max="15375" width="10.375" style="82" bestFit="1" customWidth="1"/>
    <col min="15376" max="15376" width="10.25" style="82" bestFit="1" customWidth="1"/>
    <col min="15377" max="15377" width="11.75" style="82" customWidth="1"/>
    <col min="15378" max="15617" width="9" style="82"/>
    <col min="15618" max="15618" width="4.625" style="82" customWidth="1"/>
    <col min="15619" max="15619" width="27.375" style="82" bestFit="1" customWidth="1"/>
    <col min="15620" max="15620" width="10.25" style="82" bestFit="1" customWidth="1"/>
    <col min="15621" max="15621" width="10.75" style="82" customWidth="1"/>
    <col min="15622" max="15622" width="11.75" style="82" customWidth="1"/>
    <col min="15623" max="15623" width="10" style="82" bestFit="1" customWidth="1"/>
    <col min="15624" max="15624" width="9" style="82" customWidth="1"/>
    <col min="15625" max="15625" width="9.25" style="82" customWidth="1"/>
    <col min="15626" max="15626" width="11.75" style="82" customWidth="1"/>
    <col min="15627" max="15627" width="10.875" style="82" bestFit="1" customWidth="1"/>
    <col min="15628" max="15629" width="10.375" style="82" bestFit="1" customWidth="1"/>
    <col min="15630" max="15630" width="11.75" style="82" customWidth="1"/>
    <col min="15631" max="15631" width="10.375" style="82" bestFit="1" customWidth="1"/>
    <col min="15632" max="15632" width="10.25" style="82" bestFit="1" customWidth="1"/>
    <col min="15633" max="15633" width="11.75" style="82" customWidth="1"/>
    <col min="15634" max="15873" width="9" style="82"/>
    <col min="15874" max="15874" width="4.625" style="82" customWidth="1"/>
    <col min="15875" max="15875" width="27.375" style="82" bestFit="1" customWidth="1"/>
    <col min="15876" max="15876" width="10.25" style="82" bestFit="1" customWidth="1"/>
    <col min="15877" max="15877" width="10.75" style="82" customWidth="1"/>
    <col min="15878" max="15878" width="11.75" style="82" customWidth="1"/>
    <col min="15879" max="15879" width="10" style="82" bestFit="1" customWidth="1"/>
    <col min="15880" max="15880" width="9" style="82" customWidth="1"/>
    <col min="15881" max="15881" width="9.25" style="82" customWidth="1"/>
    <col min="15882" max="15882" width="11.75" style="82" customWidth="1"/>
    <col min="15883" max="15883" width="10.875" style="82" bestFit="1" customWidth="1"/>
    <col min="15884" max="15885" width="10.375" style="82" bestFit="1" customWidth="1"/>
    <col min="15886" max="15886" width="11.75" style="82" customWidth="1"/>
    <col min="15887" max="15887" width="10.375" style="82" bestFit="1" customWidth="1"/>
    <col min="15888" max="15888" width="10.25" style="82" bestFit="1" customWidth="1"/>
    <col min="15889" max="15889" width="11.75" style="82" customWidth="1"/>
    <col min="15890" max="16129" width="9" style="82"/>
    <col min="16130" max="16130" width="4.625" style="82" customWidth="1"/>
    <col min="16131" max="16131" width="27.375" style="82" bestFit="1" customWidth="1"/>
    <col min="16132" max="16132" width="10.25" style="82" bestFit="1" customWidth="1"/>
    <col min="16133" max="16133" width="10.75" style="82" customWidth="1"/>
    <col min="16134" max="16134" width="11.75" style="82" customWidth="1"/>
    <col min="16135" max="16135" width="10" style="82" bestFit="1" customWidth="1"/>
    <col min="16136" max="16136" width="9" style="82" customWidth="1"/>
    <col min="16137" max="16137" width="9.25" style="82" customWidth="1"/>
    <col min="16138" max="16138" width="11.75" style="82" customWidth="1"/>
    <col min="16139" max="16139" width="10.875" style="82" bestFit="1" customWidth="1"/>
    <col min="16140" max="16141" width="10.375" style="82" bestFit="1" customWidth="1"/>
    <col min="16142" max="16142" width="11.75" style="82" customWidth="1"/>
    <col min="16143" max="16143" width="10.375" style="82" bestFit="1" customWidth="1"/>
    <col min="16144" max="16144" width="10.25" style="82" bestFit="1" customWidth="1"/>
    <col min="16145" max="16145" width="11.75" style="82" customWidth="1"/>
    <col min="16146" max="16384" width="9" style="82"/>
  </cols>
  <sheetData>
    <row r="1" spans="1:50" ht="18.75" thickBot="1"/>
    <row r="2" spans="1:50" ht="34.5" customHeight="1" thickBot="1">
      <c r="B2" s="330" t="s">
        <v>427</v>
      </c>
      <c r="C2" s="331"/>
      <c r="D2" s="331"/>
      <c r="E2" s="331"/>
      <c r="F2" s="331"/>
      <c r="G2" s="331"/>
      <c r="H2" s="331"/>
      <c r="I2" s="331"/>
      <c r="J2" s="331"/>
      <c r="K2" s="331"/>
      <c r="L2" s="331"/>
      <c r="M2" s="331"/>
      <c r="N2" s="331"/>
      <c r="O2" s="331"/>
      <c r="P2" s="331"/>
      <c r="Q2" s="332"/>
      <c r="R2" s="103"/>
    </row>
    <row r="3" spans="1:50" ht="21" customHeight="1">
      <c r="B3" s="334" t="s">
        <v>213</v>
      </c>
      <c r="C3" s="336" t="s">
        <v>275</v>
      </c>
      <c r="D3" s="338" t="s">
        <v>276</v>
      </c>
      <c r="E3" s="339"/>
      <c r="F3" s="339"/>
      <c r="G3" s="339"/>
      <c r="H3" s="339"/>
      <c r="I3" s="339"/>
      <c r="J3" s="339"/>
      <c r="K3" s="340"/>
      <c r="L3" s="338" t="s">
        <v>277</v>
      </c>
      <c r="M3" s="339"/>
      <c r="N3" s="339"/>
      <c r="O3" s="339"/>
      <c r="P3" s="339"/>
      <c r="Q3" s="341"/>
      <c r="R3" s="103"/>
    </row>
    <row r="4" spans="1:50" ht="21" customHeight="1">
      <c r="B4" s="335"/>
      <c r="C4" s="337"/>
      <c r="D4" s="342" t="s">
        <v>318</v>
      </c>
      <c r="E4" s="342"/>
      <c r="F4" s="342"/>
      <c r="G4" s="342"/>
      <c r="H4" s="342" t="s">
        <v>319</v>
      </c>
      <c r="I4" s="342"/>
      <c r="J4" s="342"/>
      <c r="K4" s="342"/>
      <c r="L4" s="343" t="s">
        <v>318</v>
      </c>
      <c r="M4" s="344"/>
      <c r="N4" s="345"/>
      <c r="O4" s="343" t="s">
        <v>319</v>
      </c>
      <c r="P4" s="344"/>
      <c r="Q4" s="346"/>
      <c r="R4" s="103"/>
    </row>
    <row r="5" spans="1:50" ht="42" customHeight="1">
      <c r="B5" s="335"/>
      <c r="C5" s="337"/>
      <c r="D5" s="83" t="s">
        <v>278</v>
      </c>
      <c r="E5" s="83" t="s">
        <v>279</v>
      </c>
      <c r="F5" s="84" t="s">
        <v>280</v>
      </c>
      <c r="G5" s="83" t="s">
        <v>281</v>
      </c>
      <c r="H5" s="85" t="s">
        <v>282</v>
      </c>
      <c r="I5" s="85" t="s">
        <v>279</v>
      </c>
      <c r="J5" s="84" t="s">
        <v>280</v>
      </c>
      <c r="K5" s="85" t="s">
        <v>281</v>
      </c>
      <c r="L5" s="83" t="s">
        <v>283</v>
      </c>
      <c r="M5" s="83" t="s">
        <v>284</v>
      </c>
      <c r="N5" s="84" t="s">
        <v>280</v>
      </c>
      <c r="O5" s="83" t="s">
        <v>283</v>
      </c>
      <c r="P5" s="83" t="s">
        <v>284</v>
      </c>
      <c r="Q5" s="86" t="s">
        <v>280</v>
      </c>
      <c r="R5" s="103"/>
    </row>
    <row r="6" spans="1:50" ht="20.25" customHeight="1">
      <c r="B6" s="93">
        <v>1</v>
      </c>
      <c r="C6" s="95" t="s">
        <v>285</v>
      </c>
      <c r="D6" s="91">
        <v>2514223.403407</v>
      </c>
      <c r="E6" s="91">
        <v>2051966.0502230001</v>
      </c>
      <c r="F6" s="91">
        <f t="shared" ref="F6:F32" si="0">D6-E6</f>
        <v>462257.35318399989</v>
      </c>
      <c r="G6" s="91">
        <f t="shared" ref="G6:G32" si="1">E6+D6</f>
        <v>4566189.4536300004</v>
      </c>
      <c r="H6" s="91">
        <v>290841.95825500001</v>
      </c>
      <c r="I6" s="91">
        <v>52929.475852000003</v>
      </c>
      <c r="J6" s="91">
        <f t="shared" ref="J6:J32" si="2">H6-I6</f>
        <v>237912.482403</v>
      </c>
      <c r="K6" s="91">
        <f t="shared" ref="K6:K32" si="3">H6+I6</f>
        <v>343771.43410700001</v>
      </c>
      <c r="L6" s="91">
        <v>19827307</v>
      </c>
      <c r="M6" s="91">
        <v>11579464</v>
      </c>
      <c r="N6" s="91">
        <f t="shared" ref="N6:N32" si="4">L6-M6</f>
        <v>8247843</v>
      </c>
      <c r="O6" s="91">
        <v>1725855</v>
      </c>
      <c r="P6" s="91">
        <v>870897</v>
      </c>
      <c r="Q6" s="106">
        <f t="shared" ref="Q6:Q32" si="5">O6-P6</f>
        <v>854958</v>
      </c>
      <c r="R6" s="103"/>
    </row>
    <row r="7" spans="1:50" ht="18.75">
      <c r="B7" s="87">
        <v>2</v>
      </c>
      <c r="C7" s="94" t="s">
        <v>65</v>
      </c>
      <c r="D7" s="89">
        <v>1466499.7881080001</v>
      </c>
      <c r="E7" s="89">
        <v>1547878.805287</v>
      </c>
      <c r="F7" s="89">
        <f t="shared" si="0"/>
        <v>-81379.017178999959</v>
      </c>
      <c r="G7" s="89">
        <f t="shared" si="1"/>
        <v>3014378.5933950003</v>
      </c>
      <c r="H7" s="89">
        <v>194895.073967</v>
      </c>
      <c r="I7" s="89">
        <v>210314.45173999999</v>
      </c>
      <c r="J7" s="89">
        <f t="shared" si="2"/>
        <v>-15419.377772999986</v>
      </c>
      <c r="K7" s="89">
        <f t="shared" si="3"/>
        <v>405209.52570699999</v>
      </c>
      <c r="L7" s="89">
        <v>10239.389450000001</v>
      </c>
      <c r="M7" s="89">
        <v>0</v>
      </c>
      <c r="N7" s="89">
        <f t="shared" si="4"/>
        <v>10239.389450000001</v>
      </c>
      <c r="O7" s="89">
        <v>843.8732</v>
      </c>
      <c r="P7" s="89">
        <v>0</v>
      </c>
      <c r="Q7" s="105">
        <f t="shared" si="5"/>
        <v>843.8732</v>
      </c>
      <c r="R7" s="103"/>
    </row>
    <row r="8" spans="1:50" s="109" customFormat="1" ht="18.75">
      <c r="A8" s="81"/>
      <c r="B8" s="93">
        <v>3</v>
      </c>
      <c r="C8" s="95" t="s">
        <v>152</v>
      </c>
      <c r="D8" s="91">
        <v>1002138.400329</v>
      </c>
      <c r="E8" s="91">
        <v>516978.27225899999</v>
      </c>
      <c r="F8" s="91">
        <f t="shared" si="0"/>
        <v>485160.12806999998</v>
      </c>
      <c r="G8" s="91">
        <f t="shared" si="1"/>
        <v>1519116.6725880001</v>
      </c>
      <c r="H8" s="91">
        <v>104267.89593699999</v>
      </c>
      <c r="I8" s="91">
        <v>8911.9758180000008</v>
      </c>
      <c r="J8" s="91">
        <f t="shared" si="2"/>
        <v>95355.920118999988</v>
      </c>
      <c r="K8" s="91">
        <f t="shared" si="3"/>
        <v>113179.871755</v>
      </c>
      <c r="L8" s="91">
        <v>3792675</v>
      </c>
      <c r="M8" s="91">
        <v>2384732</v>
      </c>
      <c r="N8" s="91">
        <f t="shared" si="4"/>
        <v>1407943</v>
      </c>
      <c r="O8" s="91">
        <v>381645</v>
      </c>
      <c r="P8" s="91">
        <v>217620</v>
      </c>
      <c r="Q8" s="106">
        <f t="shared" si="5"/>
        <v>164025</v>
      </c>
      <c r="R8" s="104"/>
      <c r="S8" s="90"/>
      <c r="T8" s="90"/>
      <c r="U8" s="90"/>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row>
    <row r="9" spans="1:50" s="92" customFormat="1" ht="18.75">
      <c r="A9" s="81"/>
      <c r="B9" s="87">
        <v>4</v>
      </c>
      <c r="C9" s="88" t="s">
        <v>43</v>
      </c>
      <c r="D9" s="89">
        <v>838008.60503600002</v>
      </c>
      <c r="E9" s="89">
        <v>790191.04355299997</v>
      </c>
      <c r="F9" s="89">
        <f t="shared" si="0"/>
        <v>47817.561483000056</v>
      </c>
      <c r="G9" s="89">
        <f t="shared" si="1"/>
        <v>1628199.6485890001</v>
      </c>
      <c r="H9" s="89">
        <v>192775.204638</v>
      </c>
      <c r="I9" s="89">
        <v>166892.31779500001</v>
      </c>
      <c r="J9" s="89">
        <f t="shared" si="2"/>
        <v>25882.886842999986</v>
      </c>
      <c r="K9" s="89">
        <f t="shared" si="3"/>
        <v>359667.52243300003</v>
      </c>
      <c r="L9" s="89">
        <v>158411.57816999999</v>
      </c>
      <c r="M9" s="89">
        <v>38635.814176</v>
      </c>
      <c r="N9" s="89">
        <f t="shared" si="4"/>
        <v>119775.76399399999</v>
      </c>
      <c r="O9" s="89">
        <v>26642.457817999999</v>
      </c>
      <c r="P9" s="89">
        <v>8009.8753569999999</v>
      </c>
      <c r="Q9" s="105">
        <f t="shared" si="5"/>
        <v>18632.582460999998</v>
      </c>
      <c r="R9" s="104"/>
      <c r="S9" s="90"/>
      <c r="T9" s="90"/>
      <c r="U9" s="90"/>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row>
    <row r="10" spans="1:50" s="109" customFormat="1" ht="18.75">
      <c r="A10" s="81"/>
      <c r="B10" s="93">
        <v>5</v>
      </c>
      <c r="C10" s="95" t="s">
        <v>151</v>
      </c>
      <c r="D10" s="91">
        <v>433991.80109399999</v>
      </c>
      <c r="E10" s="91">
        <v>381491.220669</v>
      </c>
      <c r="F10" s="91">
        <f t="shared" si="0"/>
        <v>52500.580424999993</v>
      </c>
      <c r="G10" s="91">
        <f t="shared" si="1"/>
        <v>815483.02176299994</v>
      </c>
      <c r="H10" s="91">
        <v>83532.846325999999</v>
      </c>
      <c r="I10" s="91">
        <v>28912.466281000001</v>
      </c>
      <c r="J10" s="91">
        <f t="shared" si="2"/>
        <v>54620.380044999998</v>
      </c>
      <c r="K10" s="91">
        <f t="shared" si="3"/>
        <v>112445.312607</v>
      </c>
      <c r="L10" s="91">
        <v>5846.0369229999997</v>
      </c>
      <c r="M10" s="91">
        <v>8164.0300950000001</v>
      </c>
      <c r="N10" s="91">
        <f t="shared" si="4"/>
        <v>-2317.9931720000004</v>
      </c>
      <c r="O10" s="91">
        <v>601.57096000000001</v>
      </c>
      <c r="P10" s="91">
        <v>11.739520000000001</v>
      </c>
      <c r="Q10" s="106">
        <f t="shared" si="5"/>
        <v>589.83144000000004</v>
      </c>
      <c r="R10" s="104"/>
      <c r="S10" s="90"/>
      <c r="T10" s="90"/>
      <c r="U10" s="90"/>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row>
    <row r="11" spans="1:50" s="81" customFormat="1" ht="18.75">
      <c r="B11" s="87">
        <v>6</v>
      </c>
      <c r="C11" s="229" t="s">
        <v>423</v>
      </c>
      <c r="D11" s="89">
        <v>399901.258891</v>
      </c>
      <c r="E11" s="89">
        <v>405560.163589</v>
      </c>
      <c r="F11" s="89">
        <f t="shared" si="0"/>
        <v>-5658.9046979999985</v>
      </c>
      <c r="G11" s="89">
        <f t="shared" si="1"/>
        <v>805461.42247999995</v>
      </c>
      <c r="H11" s="89">
        <v>51964.728220999998</v>
      </c>
      <c r="I11" s="89">
        <v>53762.861853000002</v>
      </c>
      <c r="J11" s="89">
        <f t="shared" si="2"/>
        <v>-1798.1336320000046</v>
      </c>
      <c r="K11" s="89">
        <f t="shared" si="3"/>
        <v>105727.59007400001</v>
      </c>
      <c r="L11" s="89">
        <v>9286.5447810000005</v>
      </c>
      <c r="M11" s="89">
        <v>2840.5446569999999</v>
      </c>
      <c r="N11" s="89">
        <f t="shared" si="4"/>
        <v>6446.0001240000001</v>
      </c>
      <c r="O11" s="89">
        <v>129.50138999999999</v>
      </c>
      <c r="P11" s="89">
        <v>33.658499999999997</v>
      </c>
      <c r="Q11" s="105">
        <f t="shared" si="5"/>
        <v>95.842889999999983</v>
      </c>
      <c r="R11" s="103"/>
    </row>
    <row r="12" spans="1:50" s="109" customFormat="1" ht="18.75">
      <c r="A12" s="81"/>
      <c r="B12" s="93">
        <v>7</v>
      </c>
      <c r="C12" s="95" t="s">
        <v>40</v>
      </c>
      <c r="D12" s="91">
        <v>372774.712696</v>
      </c>
      <c r="E12" s="91">
        <v>230707.07102</v>
      </c>
      <c r="F12" s="91">
        <f t="shared" si="0"/>
        <v>142067.641676</v>
      </c>
      <c r="G12" s="91">
        <f t="shared" si="1"/>
        <v>603481.78371600003</v>
      </c>
      <c r="H12" s="91">
        <v>40904.605730000003</v>
      </c>
      <c r="I12" s="91">
        <v>63550.080064000002</v>
      </c>
      <c r="J12" s="91">
        <f t="shared" si="2"/>
        <v>-22645.474333999999</v>
      </c>
      <c r="K12" s="91">
        <f t="shared" si="3"/>
        <v>104454.685794</v>
      </c>
      <c r="L12" s="91">
        <v>748221</v>
      </c>
      <c r="M12" s="91">
        <v>799627</v>
      </c>
      <c r="N12" s="91">
        <f t="shared" si="4"/>
        <v>-51406</v>
      </c>
      <c r="O12" s="91">
        <v>95951</v>
      </c>
      <c r="P12" s="91">
        <v>49190</v>
      </c>
      <c r="Q12" s="106">
        <f t="shared" si="5"/>
        <v>46761</v>
      </c>
      <c r="R12" s="104"/>
      <c r="S12" s="90"/>
      <c r="T12" s="90"/>
      <c r="U12" s="90"/>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row>
    <row r="13" spans="1:50" s="81" customFormat="1" ht="18.75">
      <c r="B13" s="87">
        <v>8</v>
      </c>
      <c r="C13" s="98" t="s">
        <v>31</v>
      </c>
      <c r="D13" s="89">
        <v>255421.41284899999</v>
      </c>
      <c r="E13" s="89">
        <v>226299.22079699999</v>
      </c>
      <c r="F13" s="89">
        <f t="shared" si="0"/>
        <v>29122.192051999999</v>
      </c>
      <c r="G13" s="89">
        <f t="shared" si="1"/>
        <v>481720.63364599994</v>
      </c>
      <c r="H13" s="89">
        <v>14100.644625000001</v>
      </c>
      <c r="I13" s="89">
        <v>8048.5935159999999</v>
      </c>
      <c r="J13" s="89">
        <f t="shared" si="2"/>
        <v>6052.0511090000009</v>
      </c>
      <c r="K13" s="89">
        <f t="shared" si="3"/>
        <v>22149.238141000002</v>
      </c>
      <c r="L13" s="89">
        <v>1310943</v>
      </c>
      <c r="M13" s="89">
        <v>487026</v>
      </c>
      <c r="N13" s="89">
        <f t="shared" si="4"/>
        <v>823917</v>
      </c>
      <c r="O13" s="89">
        <v>109550</v>
      </c>
      <c r="P13" s="89">
        <v>86290</v>
      </c>
      <c r="Q13" s="105">
        <f t="shared" si="5"/>
        <v>23260</v>
      </c>
      <c r="R13" s="104"/>
      <c r="S13" s="90"/>
      <c r="T13" s="90"/>
      <c r="U13" s="90"/>
    </row>
    <row r="14" spans="1:50" s="109" customFormat="1" ht="18.75">
      <c r="A14" s="81"/>
      <c r="B14" s="93">
        <v>9</v>
      </c>
      <c r="C14" s="95" t="s">
        <v>26</v>
      </c>
      <c r="D14" s="91">
        <v>209350.24821300001</v>
      </c>
      <c r="E14" s="91">
        <v>179210.34589200001</v>
      </c>
      <c r="F14" s="91">
        <f t="shared" si="0"/>
        <v>30139.902321000001</v>
      </c>
      <c r="G14" s="91">
        <f t="shared" si="1"/>
        <v>388560.59410500003</v>
      </c>
      <c r="H14" s="91">
        <v>11097.73206</v>
      </c>
      <c r="I14" s="91">
        <v>18072.430500999999</v>
      </c>
      <c r="J14" s="91">
        <f t="shared" si="2"/>
        <v>-6974.6984409999986</v>
      </c>
      <c r="K14" s="91">
        <f t="shared" si="3"/>
        <v>29170.162560999997</v>
      </c>
      <c r="L14" s="91">
        <v>1061568</v>
      </c>
      <c r="M14" s="91">
        <v>758580</v>
      </c>
      <c r="N14" s="91">
        <f t="shared" si="4"/>
        <v>302988</v>
      </c>
      <c r="O14" s="91">
        <v>215640</v>
      </c>
      <c r="P14" s="91">
        <v>61969</v>
      </c>
      <c r="Q14" s="106">
        <f t="shared" si="5"/>
        <v>153671</v>
      </c>
      <c r="R14" s="104"/>
      <c r="S14" s="90"/>
      <c r="T14" s="90"/>
      <c r="U14" s="90"/>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row>
    <row r="15" spans="1:50" s="81" customFormat="1" ht="18.75">
      <c r="B15" s="87">
        <v>10</v>
      </c>
      <c r="C15" s="229" t="s">
        <v>41</v>
      </c>
      <c r="D15" s="89">
        <v>157793.16132099999</v>
      </c>
      <c r="E15" s="89">
        <v>146978.770793</v>
      </c>
      <c r="F15" s="89">
        <f t="shared" si="0"/>
        <v>10814.390527999989</v>
      </c>
      <c r="G15" s="89">
        <f t="shared" si="1"/>
        <v>304771.93211399997</v>
      </c>
      <c r="H15" s="89">
        <v>21009.245296000001</v>
      </c>
      <c r="I15" s="89">
        <v>5460.5562959999997</v>
      </c>
      <c r="J15" s="89">
        <f t="shared" si="2"/>
        <v>15548.689000000002</v>
      </c>
      <c r="K15" s="89">
        <f t="shared" si="3"/>
        <v>26469.801592</v>
      </c>
      <c r="L15" s="89">
        <v>191038.15746300001</v>
      </c>
      <c r="M15" s="89">
        <v>19077.989259999998</v>
      </c>
      <c r="N15" s="89">
        <f t="shared" si="4"/>
        <v>171960.16820300001</v>
      </c>
      <c r="O15" s="89">
        <v>18015.817835999998</v>
      </c>
      <c r="P15" s="89">
        <v>11930.822716000001</v>
      </c>
      <c r="Q15" s="105">
        <f t="shared" si="5"/>
        <v>6084.9951199999978</v>
      </c>
      <c r="R15" s="103"/>
    </row>
    <row r="16" spans="1:50" s="109" customFormat="1" ht="18.75">
      <c r="A16" s="81"/>
      <c r="B16" s="93">
        <v>11</v>
      </c>
      <c r="C16" s="95" t="s">
        <v>286</v>
      </c>
      <c r="D16" s="91">
        <v>109777.968028</v>
      </c>
      <c r="E16" s="91">
        <v>140139.64515</v>
      </c>
      <c r="F16" s="91">
        <f t="shared" si="0"/>
        <v>-30361.677121999994</v>
      </c>
      <c r="G16" s="91">
        <f t="shared" si="1"/>
        <v>249917.613178</v>
      </c>
      <c r="H16" s="91">
        <v>8956.3358270000008</v>
      </c>
      <c r="I16" s="91">
        <v>6205.1620780000003</v>
      </c>
      <c r="J16" s="91">
        <f t="shared" si="2"/>
        <v>2751.1737490000005</v>
      </c>
      <c r="K16" s="91">
        <f t="shared" si="3"/>
        <v>15161.497905</v>
      </c>
      <c r="L16" s="91">
        <v>45615</v>
      </c>
      <c r="M16" s="91">
        <v>7900</v>
      </c>
      <c r="N16" s="91">
        <f t="shared" si="4"/>
        <v>37715</v>
      </c>
      <c r="O16" s="91">
        <v>31904</v>
      </c>
      <c r="P16" s="91">
        <v>2882</v>
      </c>
      <c r="Q16" s="106">
        <f t="shared" si="5"/>
        <v>29022</v>
      </c>
      <c r="R16" s="104"/>
      <c r="S16" s="90"/>
      <c r="T16" s="90"/>
      <c r="U16" s="90"/>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row>
    <row r="17" spans="1:50" s="81" customFormat="1" ht="18.75">
      <c r="B17" s="87">
        <v>12</v>
      </c>
      <c r="C17" s="229" t="s">
        <v>38</v>
      </c>
      <c r="D17" s="89">
        <v>109309.658631</v>
      </c>
      <c r="E17" s="89">
        <v>91694.736061999996</v>
      </c>
      <c r="F17" s="89">
        <f t="shared" si="0"/>
        <v>17614.922569000002</v>
      </c>
      <c r="G17" s="89">
        <f t="shared" si="1"/>
        <v>201004.39469300001</v>
      </c>
      <c r="H17" s="89">
        <v>10073.169489</v>
      </c>
      <c r="I17" s="89">
        <v>16490.716937000001</v>
      </c>
      <c r="J17" s="89">
        <f t="shared" si="2"/>
        <v>-6417.5474480000012</v>
      </c>
      <c r="K17" s="89">
        <f t="shared" si="3"/>
        <v>26563.886426000001</v>
      </c>
      <c r="L17" s="89">
        <v>16334</v>
      </c>
      <c r="M17" s="89">
        <v>223955</v>
      </c>
      <c r="N17" s="89">
        <f t="shared" si="4"/>
        <v>-207621</v>
      </c>
      <c r="O17" s="89">
        <v>3600</v>
      </c>
      <c r="P17" s="89">
        <v>2243</v>
      </c>
      <c r="Q17" s="105">
        <f t="shared" si="5"/>
        <v>1357</v>
      </c>
      <c r="R17" s="104"/>
      <c r="S17" s="90"/>
      <c r="T17" s="90"/>
      <c r="U17" s="90"/>
    </row>
    <row r="18" spans="1:50" s="109" customFormat="1" ht="18.75">
      <c r="A18" s="81"/>
      <c r="B18" s="93">
        <v>13</v>
      </c>
      <c r="C18" s="95" t="s">
        <v>182</v>
      </c>
      <c r="D18" s="91">
        <v>108729.485409</v>
      </c>
      <c r="E18" s="91">
        <v>76302.368703999993</v>
      </c>
      <c r="F18" s="91">
        <f t="shared" si="0"/>
        <v>32427.116705000008</v>
      </c>
      <c r="G18" s="91">
        <f t="shared" si="1"/>
        <v>185031.85411299998</v>
      </c>
      <c r="H18" s="91">
        <v>2512.917989</v>
      </c>
      <c r="I18" s="91">
        <v>4664.1000000000004</v>
      </c>
      <c r="J18" s="91">
        <f t="shared" si="2"/>
        <v>-2151.1820110000003</v>
      </c>
      <c r="K18" s="91">
        <f t="shared" si="3"/>
        <v>7177.0179889999999</v>
      </c>
      <c r="L18" s="91">
        <v>191306</v>
      </c>
      <c r="M18" s="91">
        <v>1354</v>
      </c>
      <c r="N18" s="91">
        <f t="shared" si="4"/>
        <v>189952</v>
      </c>
      <c r="O18" s="91">
        <v>30060</v>
      </c>
      <c r="P18" s="91">
        <v>803</v>
      </c>
      <c r="Q18" s="106">
        <f t="shared" si="5"/>
        <v>29257</v>
      </c>
      <c r="R18" s="104"/>
      <c r="S18" s="90"/>
      <c r="T18" s="90"/>
      <c r="U18" s="90"/>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row>
    <row r="19" spans="1:50" s="81" customFormat="1" ht="18.75">
      <c r="A19" s="92"/>
      <c r="B19" s="87">
        <v>14</v>
      </c>
      <c r="C19" s="229" t="s">
        <v>166</v>
      </c>
      <c r="D19" s="89">
        <v>94562.594131999998</v>
      </c>
      <c r="E19" s="89">
        <v>92615.706856000004</v>
      </c>
      <c r="F19" s="89">
        <f t="shared" si="0"/>
        <v>1946.887275999994</v>
      </c>
      <c r="G19" s="89">
        <f t="shared" si="1"/>
        <v>187178.300988</v>
      </c>
      <c r="H19" s="89">
        <v>8130.6903480000001</v>
      </c>
      <c r="I19" s="89">
        <v>5667.2803670000003</v>
      </c>
      <c r="J19" s="89">
        <f t="shared" si="2"/>
        <v>2463.4099809999998</v>
      </c>
      <c r="K19" s="89">
        <f t="shared" si="3"/>
        <v>13797.970714999999</v>
      </c>
      <c r="L19" s="89">
        <v>44904</v>
      </c>
      <c r="M19" s="89">
        <v>2596</v>
      </c>
      <c r="N19" s="89">
        <f t="shared" si="4"/>
        <v>42308</v>
      </c>
      <c r="O19" s="89">
        <v>1614</v>
      </c>
      <c r="P19" s="89">
        <v>2528</v>
      </c>
      <c r="Q19" s="105">
        <f t="shared" si="5"/>
        <v>-914</v>
      </c>
      <c r="R19" s="104"/>
      <c r="S19" s="90"/>
      <c r="T19" s="90"/>
      <c r="U19" s="90"/>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row>
    <row r="20" spans="1:50" s="109" customFormat="1" ht="18.75">
      <c r="A20" s="81"/>
      <c r="B20" s="93">
        <v>15</v>
      </c>
      <c r="C20" s="95" t="s">
        <v>27</v>
      </c>
      <c r="D20" s="91">
        <v>81351.487502000004</v>
      </c>
      <c r="E20" s="91">
        <v>74404.625658000004</v>
      </c>
      <c r="F20" s="91">
        <f t="shared" si="0"/>
        <v>6946.8618439999991</v>
      </c>
      <c r="G20" s="91">
        <f t="shared" si="1"/>
        <v>155756.11316000001</v>
      </c>
      <c r="H20" s="91">
        <v>9655.6747780000005</v>
      </c>
      <c r="I20" s="91">
        <v>6668.716547</v>
      </c>
      <c r="J20" s="91">
        <f t="shared" si="2"/>
        <v>2986.9582310000005</v>
      </c>
      <c r="K20" s="91">
        <f t="shared" si="3"/>
        <v>16324.391325000001</v>
      </c>
      <c r="L20" s="91">
        <v>55318.617356000002</v>
      </c>
      <c r="M20" s="91">
        <v>141550.09384799999</v>
      </c>
      <c r="N20" s="91">
        <f t="shared" si="4"/>
        <v>-86231.476491999987</v>
      </c>
      <c r="O20" s="91">
        <v>1342.728742</v>
      </c>
      <c r="P20" s="91">
        <v>709.04192799999998</v>
      </c>
      <c r="Q20" s="106">
        <f t="shared" si="5"/>
        <v>633.68681400000003</v>
      </c>
      <c r="R20" s="104"/>
      <c r="S20" s="90"/>
      <c r="T20" s="90"/>
      <c r="U20" s="90"/>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row>
    <row r="21" spans="1:50" s="81" customFormat="1" ht="18.75">
      <c r="B21" s="87">
        <v>16</v>
      </c>
      <c r="C21" s="228" t="s">
        <v>171</v>
      </c>
      <c r="D21" s="89">
        <v>48699.341791999999</v>
      </c>
      <c r="E21" s="89">
        <v>34812.063995999997</v>
      </c>
      <c r="F21" s="89">
        <f t="shared" si="0"/>
        <v>13887.277796000002</v>
      </c>
      <c r="G21" s="89">
        <f t="shared" si="1"/>
        <v>83511.405788000004</v>
      </c>
      <c r="H21" s="89">
        <v>11392.186648999999</v>
      </c>
      <c r="I21" s="89">
        <v>6155.0520130000004</v>
      </c>
      <c r="J21" s="89">
        <f t="shared" si="2"/>
        <v>5237.1346359999989</v>
      </c>
      <c r="K21" s="89">
        <f t="shared" si="3"/>
        <v>17547.238662</v>
      </c>
      <c r="L21" s="89">
        <v>79527.214082000006</v>
      </c>
      <c r="M21" s="89">
        <v>13650.029605</v>
      </c>
      <c r="N21" s="89">
        <f t="shared" si="4"/>
        <v>65877.184477000003</v>
      </c>
      <c r="O21" s="89">
        <v>12223.362745</v>
      </c>
      <c r="P21" s="89">
        <v>1499.633542</v>
      </c>
      <c r="Q21" s="105">
        <f t="shared" si="5"/>
        <v>10723.729203000001</v>
      </c>
      <c r="R21" s="104"/>
      <c r="S21" s="90"/>
      <c r="T21" s="90"/>
      <c r="U21" s="90"/>
    </row>
    <row r="22" spans="1:50" s="109" customFormat="1" ht="18.75">
      <c r="A22" s="81"/>
      <c r="B22" s="93">
        <v>17</v>
      </c>
      <c r="C22" s="95" t="s">
        <v>35</v>
      </c>
      <c r="D22" s="91">
        <v>39829.255939000002</v>
      </c>
      <c r="E22" s="91">
        <v>34303.479799000001</v>
      </c>
      <c r="F22" s="91">
        <f t="shared" si="0"/>
        <v>5525.7761400000018</v>
      </c>
      <c r="G22" s="91">
        <f t="shared" si="1"/>
        <v>74132.735738000003</v>
      </c>
      <c r="H22" s="91">
        <v>9571.8470500000003</v>
      </c>
      <c r="I22" s="91">
        <v>11721.965412</v>
      </c>
      <c r="J22" s="91">
        <f t="shared" si="2"/>
        <v>-2150.1183619999993</v>
      </c>
      <c r="K22" s="91">
        <f t="shared" si="3"/>
        <v>21293.812462000002</v>
      </c>
      <c r="L22" s="91">
        <v>2302</v>
      </c>
      <c r="M22" s="91">
        <v>24589</v>
      </c>
      <c r="N22" s="91">
        <f t="shared" si="4"/>
        <v>-22287</v>
      </c>
      <c r="O22" s="91">
        <v>193</v>
      </c>
      <c r="P22" s="91">
        <v>751</v>
      </c>
      <c r="Q22" s="106">
        <f t="shared" si="5"/>
        <v>-558</v>
      </c>
      <c r="R22" s="104"/>
      <c r="S22" s="90"/>
      <c r="T22" s="90"/>
      <c r="U22" s="90"/>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row>
    <row r="23" spans="1:50" s="81" customFormat="1" ht="18.75">
      <c r="B23" s="87">
        <v>18</v>
      </c>
      <c r="C23" s="88" t="s">
        <v>37</v>
      </c>
      <c r="D23" s="89">
        <v>39592.589486999997</v>
      </c>
      <c r="E23" s="89">
        <v>24813.924234999999</v>
      </c>
      <c r="F23" s="89">
        <f t="shared" si="0"/>
        <v>14778.665251999999</v>
      </c>
      <c r="G23" s="89">
        <f t="shared" si="1"/>
        <v>64406.513721999996</v>
      </c>
      <c r="H23" s="89">
        <v>2777.9408600000002</v>
      </c>
      <c r="I23" s="89">
        <v>2920.456271</v>
      </c>
      <c r="J23" s="89">
        <f t="shared" si="2"/>
        <v>-142.51541099999986</v>
      </c>
      <c r="K23" s="89">
        <f t="shared" si="3"/>
        <v>5698.3971309999997</v>
      </c>
      <c r="L23" s="89">
        <v>123591</v>
      </c>
      <c r="M23" s="89">
        <v>269800</v>
      </c>
      <c r="N23" s="89">
        <f t="shared" si="4"/>
        <v>-146209</v>
      </c>
      <c r="O23" s="89">
        <v>15467</v>
      </c>
      <c r="P23" s="89">
        <v>5373</v>
      </c>
      <c r="Q23" s="105">
        <f t="shared" si="5"/>
        <v>10094</v>
      </c>
      <c r="R23" s="103"/>
    </row>
    <row r="24" spans="1:50" s="109" customFormat="1" ht="18.75">
      <c r="A24" s="81"/>
      <c r="B24" s="93">
        <v>19</v>
      </c>
      <c r="C24" s="95" t="s">
        <v>36</v>
      </c>
      <c r="D24" s="91">
        <v>33872.722765999999</v>
      </c>
      <c r="E24" s="91">
        <v>20988.62196</v>
      </c>
      <c r="F24" s="91">
        <f t="shared" si="0"/>
        <v>12884.100805999999</v>
      </c>
      <c r="G24" s="91">
        <f t="shared" si="1"/>
        <v>54861.344725999996</v>
      </c>
      <c r="H24" s="91">
        <v>4316.26116</v>
      </c>
      <c r="I24" s="91">
        <v>3896.2908000000002</v>
      </c>
      <c r="J24" s="91">
        <f t="shared" si="2"/>
        <v>419.9703599999998</v>
      </c>
      <c r="K24" s="91">
        <f t="shared" si="3"/>
        <v>8212.5519600000007</v>
      </c>
      <c r="L24" s="91">
        <v>120</v>
      </c>
      <c r="M24" s="91">
        <v>73267</v>
      </c>
      <c r="N24" s="91">
        <f t="shared" si="4"/>
        <v>-73147</v>
      </c>
      <c r="O24" s="91">
        <v>0</v>
      </c>
      <c r="P24" s="91">
        <v>5645</v>
      </c>
      <c r="Q24" s="106">
        <f t="shared" si="5"/>
        <v>-5645</v>
      </c>
      <c r="R24" s="103"/>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row>
    <row r="25" spans="1:50" s="81" customFormat="1" ht="18.75">
      <c r="B25" s="87">
        <v>20</v>
      </c>
      <c r="C25" s="229" t="s">
        <v>24</v>
      </c>
      <c r="D25" s="89">
        <v>26373.185086000001</v>
      </c>
      <c r="E25" s="89">
        <v>16375.911183</v>
      </c>
      <c r="F25" s="89">
        <f t="shared" si="0"/>
        <v>9997.2739030000012</v>
      </c>
      <c r="G25" s="89">
        <f t="shared" si="1"/>
        <v>42749.096269000001</v>
      </c>
      <c r="H25" s="89">
        <v>3044.6922039999999</v>
      </c>
      <c r="I25" s="89">
        <v>3726.0907419999999</v>
      </c>
      <c r="J25" s="89">
        <f t="shared" si="2"/>
        <v>-681.39853799999992</v>
      </c>
      <c r="K25" s="89">
        <f t="shared" si="3"/>
        <v>6770.7829459999994</v>
      </c>
      <c r="L25" s="89">
        <v>47317</v>
      </c>
      <c r="M25" s="89">
        <v>378050</v>
      </c>
      <c r="N25" s="89">
        <f t="shared" si="4"/>
        <v>-330733</v>
      </c>
      <c r="O25" s="89">
        <v>1977</v>
      </c>
      <c r="P25" s="89">
        <v>16404</v>
      </c>
      <c r="Q25" s="105">
        <f t="shared" si="5"/>
        <v>-14427</v>
      </c>
      <c r="R25" s="104"/>
      <c r="S25" s="90"/>
      <c r="T25" s="90"/>
      <c r="U25" s="90"/>
    </row>
    <row r="26" spans="1:50" s="109" customFormat="1" ht="18.75">
      <c r="A26" s="81"/>
      <c r="B26" s="93">
        <v>21</v>
      </c>
      <c r="C26" s="95" t="s">
        <v>39</v>
      </c>
      <c r="D26" s="91">
        <v>21959.875165000001</v>
      </c>
      <c r="E26" s="91">
        <v>13713.469573</v>
      </c>
      <c r="F26" s="91">
        <f t="shared" si="0"/>
        <v>8246.405592000001</v>
      </c>
      <c r="G26" s="91">
        <f t="shared" si="1"/>
        <v>35673.344738</v>
      </c>
      <c r="H26" s="91">
        <v>3456.0234190000001</v>
      </c>
      <c r="I26" s="91">
        <v>3183.2477699999999</v>
      </c>
      <c r="J26" s="91">
        <f t="shared" si="2"/>
        <v>272.77564900000016</v>
      </c>
      <c r="K26" s="91">
        <f t="shared" si="3"/>
        <v>6639.271189</v>
      </c>
      <c r="L26" s="91">
        <v>4645</v>
      </c>
      <c r="M26" s="91">
        <v>109712</v>
      </c>
      <c r="N26" s="91">
        <f t="shared" si="4"/>
        <v>-105067</v>
      </c>
      <c r="O26" s="91">
        <v>0</v>
      </c>
      <c r="P26" s="91">
        <v>6386</v>
      </c>
      <c r="Q26" s="106">
        <f t="shared" si="5"/>
        <v>-6386</v>
      </c>
      <c r="R26" s="104"/>
      <c r="S26" s="90"/>
      <c r="T26" s="90"/>
      <c r="U26" s="90"/>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row>
    <row r="27" spans="1:50" s="81" customFormat="1" ht="18.75">
      <c r="B27" s="87">
        <v>22</v>
      </c>
      <c r="C27" s="99" t="s">
        <v>34</v>
      </c>
      <c r="D27" s="89">
        <v>20320</v>
      </c>
      <c r="E27" s="89">
        <v>26310.53</v>
      </c>
      <c r="F27" s="89">
        <f t="shared" si="0"/>
        <v>-5990.5299999999988</v>
      </c>
      <c r="G27" s="89">
        <f t="shared" si="1"/>
        <v>46630.53</v>
      </c>
      <c r="H27" s="89">
        <v>0</v>
      </c>
      <c r="I27" s="89">
        <v>0</v>
      </c>
      <c r="J27" s="89">
        <f t="shared" si="2"/>
        <v>0</v>
      </c>
      <c r="K27" s="89">
        <f t="shared" si="3"/>
        <v>0</v>
      </c>
      <c r="L27" s="89">
        <v>0</v>
      </c>
      <c r="M27" s="89">
        <v>1381</v>
      </c>
      <c r="N27" s="89">
        <f t="shared" si="4"/>
        <v>-1381</v>
      </c>
      <c r="O27" s="89">
        <v>0</v>
      </c>
      <c r="P27" s="89">
        <v>0</v>
      </c>
      <c r="Q27" s="105">
        <f t="shared" si="5"/>
        <v>0</v>
      </c>
      <c r="R27" s="103"/>
    </row>
    <row r="28" spans="1:50" s="109" customFormat="1" ht="18.75">
      <c r="A28" s="81"/>
      <c r="B28" s="93">
        <v>23</v>
      </c>
      <c r="C28" s="95" t="s">
        <v>164</v>
      </c>
      <c r="D28" s="91">
        <v>20182.324086000001</v>
      </c>
      <c r="E28" s="91">
        <v>19133.203173999998</v>
      </c>
      <c r="F28" s="91">
        <f t="shared" si="0"/>
        <v>1049.1209120000021</v>
      </c>
      <c r="G28" s="91">
        <f t="shared" si="1"/>
        <v>39315.527260000003</v>
      </c>
      <c r="H28" s="91">
        <v>138.67068</v>
      </c>
      <c r="I28" s="91">
        <v>0</v>
      </c>
      <c r="J28" s="91">
        <f t="shared" si="2"/>
        <v>138.67068</v>
      </c>
      <c r="K28" s="91">
        <f t="shared" si="3"/>
        <v>138.67068</v>
      </c>
      <c r="L28" s="91">
        <v>107397</v>
      </c>
      <c r="M28" s="91">
        <v>105175</v>
      </c>
      <c r="N28" s="91">
        <f t="shared" si="4"/>
        <v>2222</v>
      </c>
      <c r="O28" s="91">
        <v>1623</v>
      </c>
      <c r="P28" s="91">
        <v>0</v>
      </c>
      <c r="Q28" s="106">
        <f t="shared" si="5"/>
        <v>1623</v>
      </c>
      <c r="R28" s="104"/>
      <c r="S28" s="90"/>
      <c r="T28" s="90"/>
      <c r="U28" s="90"/>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row>
    <row r="29" spans="1:50" s="81" customFormat="1" ht="18.75">
      <c r="B29" s="87">
        <v>24</v>
      </c>
      <c r="C29" s="94" t="s">
        <v>18</v>
      </c>
      <c r="D29" s="89">
        <v>10219.28068</v>
      </c>
      <c r="E29" s="89">
        <v>13639.555525</v>
      </c>
      <c r="F29" s="89">
        <f t="shared" si="0"/>
        <v>-3420.2748449999999</v>
      </c>
      <c r="G29" s="89">
        <f t="shared" si="1"/>
        <v>23858.836205</v>
      </c>
      <c r="H29" s="89">
        <v>138.67068</v>
      </c>
      <c r="I29" s="89">
        <v>5090.55</v>
      </c>
      <c r="J29" s="89">
        <f t="shared" si="2"/>
        <v>-4951.87932</v>
      </c>
      <c r="K29" s="89">
        <f t="shared" si="3"/>
        <v>5229.2206800000004</v>
      </c>
      <c r="L29" s="89">
        <v>3492587</v>
      </c>
      <c r="M29" s="89">
        <v>4761473</v>
      </c>
      <c r="N29" s="89">
        <f t="shared" si="4"/>
        <v>-1268886</v>
      </c>
      <c r="O29" s="89">
        <v>91761</v>
      </c>
      <c r="P29" s="89">
        <v>100372</v>
      </c>
      <c r="Q29" s="105">
        <f t="shared" si="5"/>
        <v>-8611</v>
      </c>
      <c r="R29" s="104"/>
      <c r="S29" s="90"/>
      <c r="T29" s="90"/>
      <c r="U29" s="90"/>
    </row>
    <row r="30" spans="1:50" s="109" customFormat="1" ht="18.75">
      <c r="A30" s="81"/>
      <c r="B30" s="93">
        <v>25</v>
      </c>
      <c r="C30" s="95" t="s">
        <v>147</v>
      </c>
      <c r="D30" s="91">
        <v>4996.9306800000004</v>
      </c>
      <c r="E30" s="91">
        <v>7318.8753859999997</v>
      </c>
      <c r="F30" s="91">
        <f t="shared" si="0"/>
        <v>-2321.9447059999993</v>
      </c>
      <c r="G30" s="91">
        <f t="shared" si="1"/>
        <v>12315.806066000001</v>
      </c>
      <c r="H30" s="91">
        <v>138.67068</v>
      </c>
      <c r="I30" s="91">
        <v>6292.7013859999997</v>
      </c>
      <c r="J30" s="91">
        <f t="shared" si="2"/>
        <v>-6154.0307059999996</v>
      </c>
      <c r="K30" s="91">
        <f t="shared" si="3"/>
        <v>6431.3720659999999</v>
      </c>
      <c r="L30" s="91">
        <v>706339</v>
      </c>
      <c r="M30" s="91">
        <v>1212090</v>
      </c>
      <c r="N30" s="91">
        <f t="shared" si="4"/>
        <v>-505751</v>
      </c>
      <c r="O30" s="91">
        <v>106031</v>
      </c>
      <c r="P30" s="91">
        <v>19568</v>
      </c>
      <c r="Q30" s="106">
        <f t="shared" si="5"/>
        <v>86463</v>
      </c>
      <c r="R30" s="103"/>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row>
    <row r="31" spans="1:50" s="81" customFormat="1" ht="18.75">
      <c r="B31" s="87">
        <v>26</v>
      </c>
      <c r="C31" s="229" t="s">
        <v>45</v>
      </c>
      <c r="D31" s="89">
        <v>2278.58068</v>
      </c>
      <c r="E31" s="89">
        <v>2811.018419</v>
      </c>
      <c r="F31" s="89">
        <f t="shared" si="0"/>
        <v>-532.43773899999997</v>
      </c>
      <c r="G31" s="89">
        <f t="shared" si="1"/>
        <v>5089.599099</v>
      </c>
      <c r="H31" s="89">
        <v>138.67068</v>
      </c>
      <c r="I31" s="89">
        <v>0</v>
      </c>
      <c r="J31" s="89">
        <f t="shared" si="2"/>
        <v>138.67068</v>
      </c>
      <c r="K31" s="89">
        <f t="shared" si="3"/>
        <v>138.67068</v>
      </c>
      <c r="L31" s="89">
        <v>95036</v>
      </c>
      <c r="M31" s="89">
        <v>106438</v>
      </c>
      <c r="N31" s="89">
        <f t="shared" si="4"/>
        <v>-11402</v>
      </c>
      <c r="O31" s="89">
        <v>4525</v>
      </c>
      <c r="P31" s="89">
        <v>2668</v>
      </c>
      <c r="Q31" s="105">
        <f t="shared" si="5"/>
        <v>1857</v>
      </c>
      <c r="R31" s="103"/>
    </row>
    <row r="32" spans="1:50" s="109" customFormat="1" ht="18.75">
      <c r="A32" s="81"/>
      <c r="B32" s="93">
        <v>27</v>
      </c>
      <c r="C32" s="95" t="s">
        <v>170</v>
      </c>
      <c r="D32" s="91">
        <v>587.78945999999996</v>
      </c>
      <c r="E32" s="91">
        <v>243.08296999999999</v>
      </c>
      <c r="F32" s="91">
        <f t="shared" si="0"/>
        <v>344.70648999999997</v>
      </c>
      <c r="G32" s="91">
        <f t="shared" si="1"/>
        <v>830.87242999999989</v>
      </c>
      <c r="H32" s="91">
        <v>138.67068</v>
      </c>
      <c r="I32" s="91">
        <v>0</v>
      </c>
      <c r="J32" s="91">
        <f t="shared" si="2"/>
        <v>138.67068</v>
      </c>
      <c r="K32" s="91">
        <f t="shared" si="3"/>
        <v>138.67068</v>
      </c>
      <c r="L32" s="91">
        <v>3000</v>
      </c>
      <c r="M32" s="91">
        <v>0</v>
      </c>
      <c r="N32" s="91">
        <f t="shared" si="4"/>
        <v>3000</v>
      </c>
      <c r="O32" s="91">
        <v>0</v>
      </c>
      <c r="P32" s="91">
        <v>0</v>
      </c>
      <c r="Q32" s="106">
        <f t="shared" si="5"/>
        <v>0</v>
      </c>
      <c r="R32" s="103"/>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row>
    <row r="33" spans="1:50" s="97" customFormat="1" ht="18.75">
      <c r="A33" s="81"/>
      <c r="B33" s="324" t="s">
        <v>287</v>
      </c>
      <c r="C33" s="325"/>
      <c r="D33" s="96">
        <f t="shared" ref="D33:Q33" si="6">SUM(D6:D32)</f>
        <v>8422745.8614669982</v>
      </c>
      <c r="E33" s="96">
        <f t="shared" si="6"/>
        <v>7166881.7827319996</v>
      </c>
      <c r="F33" s="96">
        <f t="shared" si="6"/>
        <v>1255864.0787350002</v>
      </c>
      <c r="G33" s="96">
        <f t="shared" si="6"/>
        <v>15589627.644199003</v>
      </c>
      <c r="H33" s="96">
        <f t="shared" si="6"/>
        <v>1079971.0282279996</v>
      </c>
      <c r="I33" s="96">
        <f t="shared" si="6"/>
        <v>699537.5400390001</v>
      </c>
      <c r="J33" s="96">
        <f t="shared" si="6"/>
        <v>380433.48818899988</v>
      </c>
      <c r="K33" s="96">
        <f t="shared" si="6"/>
        <v>1779508.5682670004</v>
      </c>
      <c r="L33" s="96">
        <f t="shared" si="6"/>
        <v>32130874.538224995</v>
      </c>
      <c r="M33" s="96">
        <f t="shared" si="6"/>
        <v>23511127.501640998</v>
      </c>
      <c r="N33" s="96">
        <f t="shared" si="6"/>
        <v>8619747.0365839992</v>
      </c>
      <c r="O33" s="96">
        <f t="shared" si="6"/>
        <v>2877195.3126910008</v>
      </c>
      <c r="P33" s="96">
        <f t="shared" si="6"/>
        <v>1473783.771563</v>
      </c>
      <c r="Q33" s="96">
        <f t="shared" si="6"/>
        <v>1403411.541128</v>
      </c>
      <c r="R33" s="103"/>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row>
    <row r="34" spans="1:50" s="109" customFormat="1" ht="18.75">
      <c r="A34" s="81"/>
      <c r="B34" s="87">
        <v>28</v>
      </c>
      <c r="C34" s="98" t="s">
        <v>288</v>
      </c>
      <c r="D34" s="89">
        <v>300918.47575500002</v>
      </c>
      <c r="E34" s="89">
        <v>171257.711989</v>
      </c>
      <c r="F34" s="89">
        <f t="shared" ref="F34:F43" si="7">D34-E34</f>
        <v>129660.76376600002</v>
      </c>
      <c r="G34" s="89">
        <f t="shared" ref="G34:G43" si="8">E34+D34</f>
        <v>472176.187744</v>
      </c>
      <c r="H34" s="89">
        <v>4499.5458900000003</v>
      </c>
      <c r="I34" s="89">
        <v>52764.953213000001</v>
      </c>
      <c r="J34" s="89">
        <f t="shared" ref="J34:J43" si="9">H34-I34</f>
        <v>-48265.407322999999</v>
      </c>
      <c r="K34" s="89">
        <f t="shared" ref="K34:K43" si="10">I34+H34</f>
        <v>57264.499103000002</v>
      </c>
      <c r="L34" s="89">
        <v>3756</v>
      </c>
      <c r="M34" s="89">
        <v>8436</v>
      </c>
      <c r="N34" s="89">
        <f t="shared" ref="N34:N43" si="11">L34-M34</f>
        <v>-4680</v>
      </c>
      <c r="O34" s="89">
        <v>3591</v>
      </c>
      <c r="P34" s="89">
        <v>0</v>
      </c>
      <c r="Q34" s="89">
        <f t="shared" ref="Q34:Q43" si="12">O34-P34</f>
        <v>3591</v>
      </c>
      <c r="R34" s="104"/>
      <c r="S34" s="90"/>
      <c r="T34" s="90"/>
      <c r="U34" s="90"/>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spans="1:50" s="81" customFormat="1" ht="18.75">
      <c r="B35" s="93">
        <v>29</v>
      </c>
      <c r="C35" s="95" t="s">
        <v>159</v>
      </c>
      <c r="D35" s="91">
        <v>187099.56075199999</v>
      </c>
      <c r="E35" s="91">
        <v>182368.43212499999</v>
      </c>
      <c r="F35" s="91">
        <f t="shared" si="7"/>
        <v>4731.1286269999982</v>
      </c>
      <c r="G35" s="91">
        <f t="shared" si="8"/>
        <v>369467.99287700001</v>
      </c>
      <c r="H35" s="91">
        <v>27209.042796999998</v>
      </c>
      <c r="I35" s="91">
        <v>18639.282349000001</v>
      </c>
      <c r="J35" s="91">
        <f t="shared" si="9"/>
        <v>8569.7604479999973</v>
      </c>
      <c r="K35" s="91">
        <f t="shared" si="10"/>
        <v>45848.325146000003</v>
      </c>
      <c r="L35" s="91">
        <v>18219.582611000002</v>
      </c>
      <c r="M35" s="91">
        <v>2273.4250980000002</v>
      </c>
      <c r="N35" s="91">
        <f t="shared" si="11"/>
        <v>15946.157513000002</v>
      </c>
      <c r="O35" s="91">
        <v>0</v>
      </c>
      <c r="P35" s="91">
        <v>67.458724000000004</v>
      </c>
      <c r="Q35" s="106">
        <f t="shared" si="12"/>
        <v>-67.458724000000004</v>
      </c>
      <c r="R35" s="104"/>
      <c r="S35" s="90"/>
      <c r="T35" s="90"/>
      <c r="U35" s="90"/>
    </row>
    <row r="36" spans="1:50" s="109" customFormat="1" ht="18.75">
      <c r="A36" s="81"/>
      <c r="B36" s="87">
        <v>30</v>
      </c>
      <c r="C36" s="98" t="s">
        <v>52</v>
      </c>
      <c r="D36" s="89">
        <v>153786.1716</v>
      </c>
      <c r="E36" s="89">
        <v>139992.15536</v>
      </c>
      <c r="F36" s="89">
        <f t="shared" si="7"/>
        <v>13794.016239999997</v>
      </c>
      <c r="G36" s="89">
        <f t="shared" si="8"/>
        <v>293778.32695999998</v>
      </c>
      <c r="H36" s="89">
        <v>14171.505373</v>
      </c>
      <c r="I36" s="89">
        <v>8116.9442559999998</v>
      </c>
      <c r="J36" s="89">
        <f t="shared" si="9"/>
        <v>6054.5611170000002</v>
      </c>
      <c r="K36" s="89">
        <f t="shared" si="10"/>
        <v>22288.449628999999</v>
      </c>
      <c r="L36" s="89">
        <v>206</v>
      </c>
      <c r="M36" s="89">
        <v>2404</v>
      </c>
      <c r="N36" s="89">
        <f t="shared" si="11"/>
        <v>-2198</v>
      </c>
      <c r="O36" s="89">
        <v>0</v>
      </c>
      <c r="P36" s="89">
        <v>86</v>
      </c>
      <c r="Q36" s="105">
        <f t="shared" si="12"/>
        <v>-86</v>
      </c>
      <c r="R36" s="104"/>
      <c r="S36" s="90"/>
      <c r="T36" s="90"/>
      <c r="U36" s="90"/>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spans="1:50" s="81" customFormat="1" ht="18.75">
      <c r="B37" s="93">
        <v>31</v>
      </c>
      <c r="C37" s="95" t="s">
        <v>106</v>
      </c>
      <c r="D37" s="91">
        <v>89102.672995000001</v>
      </c>
      <c r="E37" s="91">
        <v>87877.181190000003</v>
      </c>
      <c r="F37" s="91">
        <f t="shared" si="7"/>
        <v>1225.4918049999978</v>
      </c>
      <c r="G37" s="91">
        <f t="shared" si="8"/>
        <v>176979.854185</v>
      </c>
      <c r="H37" s="91">
        <v>15913.617942999999</v>
      </c>
      <c r="I37" s="91">
        <v>7531.38033</v>
      </c>
      <c r="J37" s="91">
        <f t="shared" si="9"/>
        <v>8382.2376129999993</v>
      </c>
      <c r="K37" s="91">
        <f t="shared" si="10"/>
        <v>23444.998272999997</v>
      </c>
      <c r="L37" s="91">
        <v>26452.285294000001</v>
      </c>
      <c r="M37" s="91">
        <v>4980.465459</v>
      </c>
      <c r="N37" s="91">
        <f t="shared" si="11"/>
        <v>21471.819835000002</v>
      </c>
      <c r="O37" s="91">
        <v>2458.4306120000001</v>
      </c>
      <c r="P37" s="91">
        <v>1211.9690740000001</v>
      </c>
      <c r="Q37" s="106">
        <f t="shared" si="12"/>
        <v>1246.461538</v>
      </c>
      <c r="R37" s="104"/>
      <c r="S37" s="90"/>
      <c r="T37" s="90"/>
      <c r="U37" s="90"/>
    </row>
    <row r="38" spans="1:50" s="109" customFormat="1" ht="18.75">
      <c r="A38" s="81"/>
      <c r="B38" s="87">
        <v>32</v>
      </c>
      <c r="C38" s="98" t="s">
        <v>154</v>
      </c>
      <c r="D38" s="89">
        <v>81706.295108000006</v>
      </c>
      <c r="E38" s="89">
        <v>83125.831892000002</v>
      </c>
      <c r="F38" s="89">
        <f t="shared" si="7"/>
        <v>-1419.5367839999963</v>
      </c>
      <c r="G38" s="89">
        <f t="shared" si="8"/>
        <v>164832.12700000001</v>
      </c>
      <c r="H38" s="89">
        <v>10694.393994</v>
      </c>
      <c r="I38" s="89">
        <v>9410.7086319999999</v>
      </c>
      <c r="J38" s="89">
        <f t="shared" si="9"/>
        <v>1283.6853620000002</v>
      </c>
      <c r="K38" s="89">
        <f t="shared" si="10"/>
        <v>20105.102626</v>
      </c>
      <c r="L38" s="89">
        <v>2170.2803309999999</v>
      </c>
      <c r="M38" s="89">
        <v>4667.9091369999996</v>
      </c>
      <c r="N38" s="89">
        <f t="shared" si="11"/>
        <v>-2497.6288059999997</v>
      </c>
      <c r="O38" s="89">
        <v>59.310420000000001</v>
      </c>
      <c r="P38" s="89">
        <v>163.10878500000001</v>
      </c>
      <c r="Q38" s="105">
        <f t="shared" si="12"/>
        <v>-103.79836500000002</v>
      </c>
      <c r="R38" s="104"/>
      <c r="S38" s="90"/>
      <c r="T38" s="90"/>
      <c r="U38" s="90"/>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spans="1:50" s="81" customFormat="1" ht="18.75">
      <c r="B39" s="93">
        <v>33</v>
      </c>
      <c r="C39" s="95" t="s">
        <v>203</v>
      </c>
      <c r="D39" s="91">
        <v>53895.407320999999</v>
      </c>
      <c r="E39" s="91">
        <v>22376.993592999999</v>
      </c>
      <c r="F39" s="91">
        <f t="shared" si="7"/>
        <v>31518.413728</v>
      </c>
      <c r="G39" s="91">
        <f t="shared" si="8"/>
        <v>76272.400913999998</v>
      </c>
      <c r="H39" s="91">
        <v>10090.412064</v>
      </c>
      <c r="I39" s="91">
        <v>12323.838788999999</v>
      </c>
      <c r="J39" s="91">
        <f t="shared" si="9"/>
        <v>-2233.4267249999994</v>
      </c>
      <c r="K39" s="91">
        <f t="shared" si="10"/>
        <v>22414.250852999998</v>
      </c>
      <c r="L39" s="91">
        <v>56536.134658000003</v>
      </c>
      <c r="M39" s="91">
        <v>148.231741</v>
      </c>
      <c r="N39" s="91">
        <f t="shared" si="11"/>
        <v>56387.902916999999</v>
      </c>
      <c r="O39" s="91">
        <v>748.58612800000003</v>
      </c>
      <c r="P39" s="91">
        <v>148.231741</v>
      </c>
      <c r="Q39" s="106">
        <f t="shared" si="12"/>
        <v>600.35438700000009</v>
      </c>
      <c r="R39" s="104"/>
      <c r="S39" s="90"/>
      <c r="T39" s="90"/>
      <c r="U39" s="90"/>
    </row>
    <row r="40" spans="1:50" s="109" customFormat="1" ht="18.75">
      <c r="A40" s="81"/>
      <c r="B40" s="87">
        <v>34</v>
      </c>
      <c r="C40" s="98" t="s">
        <v>173</v>
      </c>
      <c r="D40" s="89">
        <v>24125.481629999998</v>
      </c>
      <c r="E40" s="89">
        <v>17488.606734000001</v>
      </c>
      <c r="F40" s="89">
        <f t="shared" si="7"/>
        <v>6636.8748959999975</v>
      </c>
      <c r="G40" s="89">
        <f t="shared" si="8"/>
        <v>41614.088363999996</v>
      </c>
      <c r="H40" s="89">
        <v>4321.3836259999998</v>
      </c>
      <c r="I40" s="89">
        <v>3150.1270020000002</v>
      </c>
      <c r="J40" s="89">
        <f t="shared" si="9"/>
        <v>1171.2566239999996</v>
      </c>
      <c r="K40" s="89">
        <f t="shared" si="10"/>
        <v>7471.510628</v>
      </c>
      <c r="L40" s="89">
        <v>8970.842885</v>
      </c>
      <c r="M40" s="89">
        <v>2198.8696490000002</v>
      </c>
      <c r="N40" s="89">
        <f t="shared" si="11"/>
        <v>6771.9732359999998</v>
      </c>
      <c r="O40" s="89">
        <v>2161.1660350000002</v>
      </c>
      <c r="P40" s="89">
        <v>807.262383</v>
      </c>
      <c r="Q40" s="105">
        <f t="shared" si="12"/>
        <v>1353.9036520000002</v>
      </c>
      <c r="R40" s="104"/>
      <c r="S40" s="90"/>
      <c r="T40" s="90"/>
      <c r="U40" s="90"/>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spans="1:50" s="81" customFormat="1" ht="18.75">
      <c r="B41" s="93">
        <v>35</v>
      </c>
      <c r="C41" s="95" t="s">
        <v>54</v>
      </c>
      <c r="D41" s="91">
        <v>14524.971865</v>
      </c>
      <c r="E41" s="91">
        <v>22232.69311</v>
      </c>
      <c r="F41" s="91">
        <f t="shared" si="7"/>
        <v>-7707.7212450000006</v>
      </c>
      <c r="G41" s="91">
        <f t="shared" si="8"/>
        <v>36757.664975</v>
      </c>
      <c r="H41" s="91">
        <v>1958.874059</v>
      </c>
      <c r="I41" s="91">
        <v>580</v>
      </c>
      <c r="J41" s="91">
        <f t="shared" si="9"/>
        <v>1378.874059</v>
      </c>
      <c r="K41" s="91">
        <f t="shared" si="10"/>
        <v>2538.8740589999998</v>
      </c>
      <c r="L41" s="91">
        <v>455</v>
      </c>
      <c r="M41" s="91">
        <v>1624</v>
      </c>
      <c r="N41" s="91">
        <f t="shared" si="11"/>
        <v>-1169</v>
      </c>
      <c r="O41" s="91">
        <v>0</v>
      </c>
      <c r="P41" s="91">
        <v>38</v>
      </c>
      <c r="Q41" s="106">
        <f t="shared" si="12"/>
        <v>-38</v>
      </c>
      <c r="R41" s="104"/>
      <c r="S41" s="90"/>
      <c r="T41" s="90"/>
      <c r="U41" s="90"/>
    </row>
    <row r="42" spans="1:50" s="109" customFormat="1" ht="18.75">
      <c r="A42" s="81"/>
      <c r="B42" s="87">
        <v>36</v>
      </c>
      <c r="C42" s="98" t="s">
        <v>162</v>
      </c>
      <c r="D42" s="89">
        <v>14354.210857</v>
      </c>
      <c r="E42" s="89">
        <v>12162.523619</v>
      </c>
      <c r="F42" s="89">
        <f t="shared" si="7"/>
        <v>2191.6872380000004</v>
      </c>
      <c r="G42" s="89">
        <f t="shared" si="8"/>
        <v>26516.734475999998</v>
      </c>
      <c r="H42" s="89">
        <v>1078.5162379999999</v>
      </c>
      <c r="I42" s="89">
        <v>1336.129758</v>
      </c>
      <c r="J42" s="89">
        <f t="shared" si="9"/>
        <v>-257.61352000000011</v>
      </c>
      <c r="K42" s="89">
        <f t="shared" si="10"/>
        <v>2414.6459960000002</v>
      </c>
      <c r="L42" s="89">
        <v>5725.06232</v>
      </c>
      <c r="M42" s="89">
        <v>43.997124999999997</v>
      </c>
      <c r="N42" s="89">
        <f t="shared" si="11"/>
        <v>5681.0651950000001</v>
      </c>
      <c r="O42" s="89">
        <v>0</v>
      </c>
      <c r="P42" s="89">
        <v>0</v>
      </c>
      <c r="Q42" s="105">
        <f t="shared" si="12"/>
        <v>0</v>
      </c>
      <c r="R42" s="104"/>
      <c r="S42" s="90"/>
      <c r="T42" s="90"/>
      <c r="U42" s="90"/>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3" spans="1:50" s="81" customFormat="1" ht="18.75">
      <c r="B43" s="93">
        <v>37</v>
      </c>
      <c r="C43" s="95" t="s">
        <v>55</v>
      </c>
      <c r="D43" s="91">
        <v>8876.9655039999998</v>
      </c>
      <c r="E43" s="91">
        <v>12737.751775999999</v>
      </c>
      <c r="F43" s="91">
        <f t="shared" si="7"/>
        <v>-3860.7862719999994</v>
      </c>
      <c r="G43" s="91">
        <f t="shared" si="8"/>
        <v>21614.717279999997</v>
      </c>
      <c r="H43" s="91">
        <v>1199.1996509999999</v>
      </c>
      <c r="I43" s="91">
        <v>290</v>
      </c>
      <c r="J43" s="91">
        <f t="shared" si="9"/>
        <v>909.1996509999999</v>
      </c>
      <c r="K43" s="91">
        <f t="shared" si="10"/>
        <v>1489.1996509999999</v>
      </c>
      <c r="L43" s="91">
        <v>10</v>
      </c>
      <c r="M43" s="91">
        <v>1565</v>
      </c>
      <c r="N43" s="91">
        <f t="shared" si="11"/>
        <v>-1555</v>
      </c>
      <c r="O43" s="91">
        <v>0</v>
      </c>
      <c r="P43" s="91">
        <v>0</v>
      </c>
      <c r="Q43" s="106">
        <f t="shared" si="12"/>
        <v>0</v>
      </c>
      <c r="R43" s="104"/>
      <c r="S43" s="90"/>
      <c r="T43" s="90"/>
      <c r="U43" s="90"/>
    </row>
    <row r="44" spans="1:50" s="97" customFormat="1" ht="18.75">
      <c r="A44" s="81"/>
      <c r="B44" s="326" t="s">
        <v>289</v>
      </c>
      <c r="C44" s="327"/>
      <c r="D44" s="96">
        <f>SUM(D34:D43)</f>
        <v>928390.21338700003</v>
      </c>
      <c r="E44" s="96">
        <f t="shared" ref="E44:Q44" si="13">SUM(E34:E43)</f>
        <v>751619.8813880001</v>
      </c>
      <c r="F44" s="96">
        <f t="shared" si="13"/>
        <v>176770.33199900002</v>
      </c>
      <c r="G44" s="96">
        <f t="shared" si="13"/>
        <v>1680010.0947750001</v>
      </c>
      <c r="H44" s="96">
        <f t="shared" si="13"/>
        <v>91136.491634999998</v>
      </c>
      <c r="I44" s="96">
        <f t="shared" si="13"/>
        <v>114143.36432899999</v>
      </c>
      <c r="J44" s="96">
        <f t="shared" si="13"/>
        <v>-23006.872694000009</v>
      </c>
      <c r="K44" s="96">
        <f t="shared" si="13"/>
        <v>205279.85596399999</v>
      </c>
      <c r="L44" s="96">
        <f t="shared" si="13"/>
        <v>122501.18809900001</v>
      </c>
      <c r="M44" s="96">
        <f t="shared" si="13"/>
        <v>28341.898208999999</v>
      </c>
      <c r="N44" s="96">
        <f t="shared" si="13"/>
        <v>94159.289890000015</v>
      </c>
      <c r="O44" s="96">
        <f t="shared" si="13"/>
        <v>9018.4931949999991</v>
      </c>
      <c r="P44" s="96">
        <f t="shared" si="13"/>
        <v>2522.0307069999999</v>
      </c>
      <c r="Q44" s="96">
        <f t="shared" si="13"/>
        <v>6496.4624880000001</v>
      </c>
      <c r="R44" s="103"/>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spans="1:50" s="109" customFormat="1" ht="18.75">
      <c r="A45" s="81"/>
      <c r="B45" s="87">
        <v>38</v>
      </c>
      <c r="C45" s="98" t="s">
        <v>160</v>
      </c>
      <c r="D45" s="89">
        <v>1174818.8213</v>
      </c>
      <c r="E45" s="89">
        <v>823115.27612299996</v>
      </c>
      <c r="F45" s="89">
        <f t="shared" ref="F45:F51" si="14">D45-E45</f>
        <v>351703.54517699999</v>
      </c>
      <c r="G45" s="89">
        <f t="shared" ref="G45:G51" si="15">E45+D45</f>
        <v>1997934.0974229998</v>
      </c>
      <c r="H45" s="89">
        <v>157350.70510299999</v>
      </c>
      <c r="I45" s="89">
        <v>120766.049002</v>
      </c>
      <c r="J45" s="89">
        <f t="shared" ref="J45:J51" si="16">H45-I45</f>
        <v>36584.656100999986</v>
      </c>
      <c r="K45" s="89">
        <f t="shared" ref="K45:K51" si="17">I45+H45</f>
        <v>278116.754105</v>
      </c>
      <c r="L45" s="89">
        <v>0</v>
      </c>
      <c r="M45" s="89">
        <v>0</v>
      </c>
      <c r="N45" s="89">
        <f t="shared" ref="N45:N51" si="18">L45-M45</f>
        <v>0</v>
      </c>
      <c r="O45" s="89">
        <v>0</v>
      </c>
      <c r="P45" s="89">
        <v>0</v>
      </c>
      <c r="Q45" s="105">
        <f t="shared" ref="Q45:Q51" si="19">O45-P45</f>
        <v>0</v>
      </c>
      <c r="R45" s="104"/>
      <c r="S45" s="90"/>
      <c r="T45" s="90"/>
      <c r="U45" s="90"/>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row>
    <row r="46" spans="1:50" s="81" customFormat="1" ht="18.75">
      <c r="B46" s="93">
        <v>39</v>
      </c>
      <c r="C46" s="95" t="s">
        <v>290</v>
      </c>
      <c r="D46" s="91">
        <v>681894.50999299996</v>
      </c>
      <c r="E46" s="91">
        <v>949112.29741700005</v>
      </c>
      <c r="F46" s="91">
        <f t="shared" si="14"/>
        <v>-267217.7874240001</v>
      </c>
      <c r="G46" s="91">
        <f t="shared" si="15"/>
        <v>1631006.8074099999</v>
      </c>
      <c r="H46" s="91">
        <v>46648.382341999997</v>
      </c>
      <c r="I46" s="91">
        <v>20514.356748999999</v>
      </c>
      <c r="J46" s="91">
        <f t="shared" si="16"/>
        <v>26134.025592999998</v>
      </c>
      <c r="K46" s="91">
        <f t="shared" si="17"/>
        <v>67162.739090999996</v>
      </c>
      <c r="L46" s="91">
        <v>346</v>
      </c>
      <c r="M46" s="91">
        <v>371240</v>
      </c>
      <c r="N46" s="91">
        <f t="shared" si="18"/>
        <v>-370894</v>
      </c>
      <c r="O46" s="91">
        <v>0</v>
      </c>
      <c r="P46" s="91">
        <v>821</v>
      </c>
      <c r="Q46" s="106">
        <f t="shared" si="19"/>
        <v>-821</v>
      </c>
      <c r="R46" s="104"/>
      <c r="S46" s="90"/>
      <c r="T46" s="90"/>
      <c r="U46" s="90"/>
    </row>
    <row r="47" spans="1:50" s="109" customFormat="1" ht="18.75">
      <c r="A47" s="81"/>
      <c r="B47" s="87">
        <v>40</v>
      </c>
      <c r="C47" s="98" t="s">
        <v>62</v>
      </c>
      <c r="D47" s="89">
        <v>619676.44251099997</v>
      </c>
      <c r="E47" s="89">
        <v>619661.88165600004</v>
      </c>
      <c r="F47" s="89">
        <f t="shared" si="14"/>
        <v>14.560854999930598</v>
      </c>
      <c r="G47" s="89">
        <f t="shared" si="15"/>
        <v>1239338.3241670001</v>
      </c>
      <c r="H47" s="89">
        <v>42697.161641999999</v>
      </c>
      <c r="I47" s="89">
        <v>32057.862098000001</v>
      </c>
      <c r="J47" s="89">
        <f t="shared" si="16"/>
        <v>10639.299543999998</v>
      </c>
      <c r="K47" s="89">
        <f t="shared" si="17"/>
        <v>74755.023740000004</v>
      </c>
      <c r="L47" s="89">
        <v>10085</v>
      </c>
      <c r="M47" s="89">
        <v>9982</v>
      </c>
      <c r="N47" s="89">
        <f t="shared" si="18"/>
        <v>103</v>
      </c>
      <c r="O47" s="89">
        <v>5604</v>
      </c>
      <c r="P47" s="89">
        <v>444</v>
      </c>
      <c r="Q47" s="105">
        <f t="shared" si="19"/>
        <v>5160</v>
      </c>
      <c r="R47" s="104"/>
      <c r="S47" s="90"/>
      <c r="T47" s="90"/>
      <c r="U47" s="90"/>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row>
    <row r="48" spans="1:50" s="81" customFormat="1" ht="18.75">
      <c r="B48" s="93">
        <v>41</v>
      </c>
      <c r="C48" s="95" t="s">
        <v>63</v>
      </c>
      <c r="D48" s="91">
        <v>384363.41189400002</v>
      </c>
      <c r="E48" s="91">
        <v>358381.95797699998</v>
      </c>
      <c r="F48" s="91">
        <f t="shared" si="14"/>
        <v>25981.453917000035</v>
      </c>
      <c r="G48" s="91">
        <f t="shared" si="15"/>
        <v>742745.36987100006</v>
      </c>
      <c r="H48" s="91">
        <v>32110.716636000001</v>
      </c>
      <c r="I48" s="91">
        <v>13093.835674</v>
      </c>
      <c r="J48" s="91">
        <f t="shared" si="16"/>
        <v>19016.880962000003</v>
      </c>
      <c r="K48" s="91">
        <f t="shared" si="17"/>
        <v>45204.552309999999</v>
      </c>
      <c r="L48" s="91">
        <v>34727</v>
      </c>
      <c r="M48" s="91">
        <v>9259</v>
      </c>
      <c r="N48" s="91">
        <f t="shared" si="18"/>
        <v>25468</v>
      </c>
      <c r="O48" s="91">
        <v>14644</v>
      </c>
      <c r="P48" s="91">
        <v>645</v>
      </c>
      <c r="Q48" s="106">
        <f t="shared" si="19"/>
        <v>13999</v>
      </c>
      <c r="R48" s="104"/>
      <c r="S48" s="90"/>
      <c r="T48" s="90"/>
      <c r="U48" s="90"/>
    </row>
    <row r="49" spans="1:50" s="109" customFormat="1" ht="18.75">
      <c r="A49" s="81"/>
      <c r="B49" s="87">
        <v>42</v>
      </c>
      <c r="C49" s="98" t="s">
        <v>188</v>
      </c>
      <c r="D49" s="89">
        <v>267278.46741099999</v>
      </c>
      <c r="E49" s="89">
        <v>54439.617556999998</v>
      </c>
      <c r="F49" s="89">
        <f t="shared" si="14"/>
        <v>212838.849854</v>
      </c>
      <c r="G49" s="89">
        <f t="shared" si="15"/>
        <v>321718.08496800001</v>
      </c>
      <c r="H49" s="89">
        <v>65791.171509000007</v>
      </c>
      <c r="I49" s="89">
        <v>13544.465182</v>
      </c>
      <c r="J49" s="89">
        <f t="shared" si="16"/>
        <v>52246.706327000007</v>
      </c>
      <c r="K49" s="89">
        <f t="shared" si="17"/>
        <v>79335.636691000007</v>
      </c>
      <c r="L49" s="89">
        <v>199065</v>
      </c>
      <c r="M49" s="89">
        <v>23829</v>
      </c>
      <c r="N49" s="89">
        <f t="shared" si="18"/>
        <v>175236</v>
      </c>
      <c r="O49" s="89">
        <v>34432</v>
      </c>
      <c r="P49" s="89">
        <v>12160</v>
      </c>
      <c r="Q49" s="105">
        <f t="shared" si="19"/>
        <v>22272</v>
      </c>
      <c r="R49" s="104"/>
      <c r="S49" s="90"/>
      <c r="T49" s="90"/>
      <c r="U49" s="90"/>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row>
    <row r="50" spans="1:50" s="81" customFormat="1" ht="18.75">
      <c r="B50" s="93">
        <v>43</v>
      </c>
      <c r="C50" s="95" t="s">
        <v>60</v>
      </c>
      <c r="D50" s="91">
        <v>247053.95207999999</v>
      </c>
      <c r="E50" s="91">
        <v>211091.815007</v>
      </c>
      <c r="F50" s="91">
        <f t="shared" si="14"/>
        <v>35962.137072999991</v>
      </c>
      <c r="G50" s="91">
        <f t="shared" si="15"/>
        <v>458145.76708699996</v>
      </c>
      <c r="H50" s="91">
        <v>15877.149622999999</v>
      </c>
      <c r="I50" s="91">
        <v>14140.25302</v>
      </c>
      <c r="J50" s="91">
        <f t="shared" si="16"/>
        <v>1736.8966029999992</v>
      </c>
      <c r="K50" s="91">
        <f t="shared" si="17"/>
        <v>30017.402643000001</v>
      </c>
      <c r="L50" s="91">
        <v>207064.91540200001</v>
      </c>
      <c r="M50" s="91">
        <v>139922.86241599999</v>
      </c>
      <c r="N50" s="91">
        <f t="shared" si="18"/>
        <v>67142.052986000024</v>
      </c>
      <c r="O50" s="91">
        <v>74743.721957999995</v>
      </c>
      <c r="P50" s="91">
        <v>6748.1557480000001</v>
      </c>
      <c r="Q50" s="106">
        <f t="shared" si="19"/>
        <v>67995.56620999999</v>
      </c>
      <c r="R50" s="104"/>
      <c r="S50" s="90"/>
      <c r="T50" s="90"/>
      <c r="U50" s="90"/>
    </row>
    <row r="51" spans="1:50" s="109" customFormat="1" ht="18.75">
      <c r="A51" s="81"/>
      <c r="B51" s="87">
        <v>44</v>
      </c>
      <c r="C51" s="98" t="s">
        <v>425</v>
      </c>
      <c r="D51" s="89">
        <v>206709.93896699999</v>
      </c>
      <c r="E51" s="89">
        <v>213908.108718</v>
      </c>
      <c r="F51" s="89">
        <f t="shared" si="14"/>
        <v>-7198.1697510000085</v>
      </c>
      <c r="G51" s="89">
        <f t="shared" si="15"/>
        <v>420618.047685</v>
      </c>
      <c r="H51" s="89">
        <v>17796.615868000001</v>
      </c>
      <c r="I51" s="89">
        <v>10767.213146</v>
      </c>
      <c r="J51" s="89">
        <f t="shared" si="16"/>
        <v>7029.4027220000007</v>
      </c>
      <c r="K51" s="89">
        <f t="shared" si="17"/>
        <v>28563.829014000003</v>
      </c>
      <c r="L51" s="89">
        <v>92836.646424000006</v>
      </c>
      <c r="M51" s="89">
        <v>82143.044137000004</v>
      </c>
      <c r="N51" s="89">
        <f t="shared" si="18"/>
        <v>10693.602287000002</v>
      </c>
      <c r="O51" s="89">
        <v>26212.130989000001</v>
      </c>
      <c r="P51" s="89">
        <v>19978.488726</v>
      </c>
      <c r="Q51" s="105">
        <f t="shared" si="19"/>
        <v>6233.6422630000015</v>
      </c>
      <c r="R51" s="104"/>
      <c r="S51" s="90"/>
      <c r="T51" s="90"/>
      <c r="U51" s="90"/>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row>
    <row r="52" spans="1:50" s="97" customFormat="1" ht="18.75">
      <c r="A52" s="81"/>
      <c r="B52" s="326" t="s">
        <v>291</v>
      </c>
      <c r="C52" s="327"/>
      <c r="D52" s="107">
        <f t="shared" ref="D52:P52" si="20">SUM(D45:D51)</f>
        <v>3581795.544156</v>
      </c>
      <c r="E52" s="107">
        <f t="shared" si="20"/>
        <v>3229710.9544549999</v>
      </c>
      <c r="F52" s="107">
        <f t="shared" si="20"/>
        <v>352084.58970099979</v>
      </c>
      <c r="G52" s="107">
        <f t="shared" si="20"/>
        <v>6811506.4986110004</v>
      </c>
      <c r="H52" s="107">
        <f t="shared" si="20"/>
        <v>378271.90272300004</v>
      </c>
      <c r="I52" s="107">
        <f t="shared" si="20"/>
        <v>224884.03487099998</v>
      </c>
      <c r="J52" s="107">
        <f t="shared" si="20"/>
        <v>153387.86785199997</v>
      </c>
      <c r="K52" s="107">
        <f t="shared" si="20"/>
        <v>603155.93759400002</v>
      </c>
      <c r="L52" s="107">
        <f t="shared" si="20"/>
        <v>544124.56182599999</v>
      </c>
      <c r="M52" s="107">
        <f t="shared" si="20"/>
        <v>636375.90655299998</v>
      </c>
      <c r="N52" s="107">
        <f t="shared" si="20"/>
        <v>-92251.344726999974</v>
      </c>
      <c r="O52" s="107">
        <f t="shared" si="20"/>
        <v>155635.85294700001</v>
      </c>
      <c r="P52" s="107">
        <f t="shared" si="20"/>
        <v>40796.644474000001</v>
      </c>
      <c r="Q52" s="107">
        <f>SUM(Q45:Q51)</f>
        <v>114839.20847299999</v>
      </c>
      <c r="R52" s="103"/>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row>
    <row r="53" spans="1:50" s="109" customFormat="1" ht="18.75">
      <c r="A53" s="81"/>
      <c r="B53" s="93">
        <v>45</v>
      </c>
      <c r="C53" s="95" t="s">
        <v>68</v>
      </c>
      <c r="D53" s="91">
        <v>32960.215300000003</v>
      </c>
      <c r="E53" s="91">
        <v>26292.240134</v>
      </c>
      <c r="F53" s="91">
        <f t="shared" ref="F53" si="21">D53-E53</f>
        <v>6667.9751660000038</v>
      </c>
      <c r="G53" s="91">
        <f t="shared" ref="G53" si="22">E53+D53</f>
        <v>59252.455434000003</v>
      </c>
      <c r="H53" s="91">
        <v>1189.5532519999999</v>
      </c>
      <c r="I53" s="91">
        <v>934.15</v>
      </c>
      <c r="J53" s="91">
        <f t="shared" ref="J53" si="23">H53-I53</f>
        <v>255.40325199999995</v>
      </c>
      <c r="K53" s="91">
        <f t="shared" ref="K53" si="24">I53+H53</f>
        <v>2123.7032519999998</v>
      </c>
      <c r="L53" s="91">
        <v>5960</v>
      </c>
      <c r="M53" s="91">
        <v>5173</v>
      </c>
      <c r="N53" s="91">
        <f t="shared" ref="N53" si="25">L53-M53</f>
        <v>787</v>
      </c>
      <c r="O53" s="91">
        <v>54</v>
      </c>
      <c r="P53" s="91">
        <v>410</v>
      </c>
      <c r="Q53" s="106">
        <f t="shared" ref="Q53" si="26">O53-P53</f>
        <v>-356</v>
      </c>
      <c r="R53" s="104"/>
      <c r="S53" s="90"/>
      <c r="T53" s="90"/>
      <c r="U53" s="90"/>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row>
    <row r="54" spans="1:50" s="97" customFormat="1" ht="18.75">
      <c r="A54" s="81"/>
      <c r="B54" s="326" t="s">
        <v>292</v>
      </c>
      <c r="C54" s="327"/>
      <c r="D54" s="107">
        <f t="shared" ref="D54:P54" si="27">SUM(D53)</f>
        <v>32960.215300000003</v>
      </c>
      <c r="E54" s="107">
        <f t="shared" si="27"/>
        <v>26292.240134</v>
      </c>
      <c r="F54" s="107">
        <f t="shared" si="27"/>
        <v>6667.9751660000038</v>
      </c>
      <c r="G54" s="107">
        <f t="shared" si="27"/>
        <v>59252.455434000003</v>
      </c>
      <c r="H54" s="107">
        <f t="shared" si="27"/>
        <v>1189.5532519999999</v>
      </c>
      <c r="I54" s="107">
        <f t="shared" si="27"/>
        <v>934.15</v>
      </c>
      <c r="J54" s="107">
        <f t="shared" si="27"/>
        <v>255.40325199999995</v>
      </c>
      <c r="K54" s="107">
        <f t="shared" si="27"/>
        <v>2123.7032519999998</v>
      </c>
      <c r="L54" s="107">
        <f t="shared" si="27"/>
        <v>5960</v>
      </c>
      <c r="M54" s="107">
        <f t="shared" si="27"/>
        <v>5173</v>
      </c>
      <c r="N54" s="107">
        <f t="shared" si="27"/>
        <v>787</v>
      </c>
      <c r="O54" s="107">
        <f t="shared" si="27"/>
        <v>54</v>
      </c>
      <c r="P54" s="107">
        <f t="shared" si="27"/>
        <v>410</v>
      </c>
      <c r="Q54" s="107">
        <f>SUM(Q53)</f>
        <v>-356</v>
      </c>
      <c r="R54" s="103"/>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row>
    <row r="55" spans="1:50" s="109" customFormat="1" ht="18.75">
      <c r="A55" s="81"/>
      <c r="B55" s="93">
        <v>46</v>
      </c>
      <c r="C55" s="95" t="s">
        <v>92</v>
      </c>
      <c r="D55" s="91">
        <v>1601114.929668</v>
      </c>
      <c r="E55" s="91">
        <v>1177803.4931989999</v>
      </c>
      <c r="F55" s="91">
        <f t="shared" ref="F55:F86" si="28">D55-E55</f>
        <v>423311.43646900007</v>
      </c>
      <c r="G55" s="91">
        <f t="shared" ref="G55:G86" si="29">E55+D55</f>
        <v>2778918.4228670001</v>
      </c>
      <c r="H55" s="91">
        <v>132078.75628900001</v>
      </c>
      <c r="I55" s="91">
        <v>72946.373225999996</v>
      </c>
      <c r="J55" s="91">
        <f t="shared" ref="J55:J86" si="30">H55-I55</f>
        <v>59132.383063000016</v>
      </c>
      <c r="K55" s="91">
        <f t="shared" ref="K55:K86" si="31">I55+H55</f>
        <v>205025.12951500001</v>
      </c>
      <c r="L55" s="91">
        <v>671693</v>
      </c>
      <c r="M55" s="91">
        <v>366421</v>
      </c>
      <c r="N55" s="91">
        <f t="shared" ref="N55:N86" si="32">L55-M55</f>
        <v>305272</v>
      </c>
      <c r="O55" s="91">
        <v>70105</v>
      </c>
      <c r="P55" s="91">
        <v>87085</v>
      </c>
      <c r="Q55" s="106">
        <f t="shared" ref="Q55:Q86" si="33">O55-P55</f>
        <v>-16980</v>
      </c>
      <c r="R55" s="104"/>
      <c r="S55" s="90"/>
      <c r="T55" s="90"/>
      <c r="U55" s="90"/>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row>
    <row r="56" spans="1:50" s="81" customFormat="1" ht="18.75">
      <c r="B56" s="87">
        <v>47</v>
      </c>
      <c r="C56" s="99" t="s">
        <v>128</v>
      </c>
      <c r="D56" s="89">
        <v>1285442.2985980001</v>
      </c>
      <c r="E56" s="89">
        <v>712660.15607599996</v>
      </c>
      <c r="F56" s="89">
        <f t="shared" si="28"/>
        <v>572782.14252200013</v>
      </c>
      <c r="G56" s="89">
        <f t="shared" si="29"/>
        <v>1998102.4546739999</v>
      </c>
      <c r="H56" s="89">
        <v>100849.540169</v>
      </c>
      <c r="I56" s="89">
        <v>87073.494821999993</v>
      </c>
      <c r="J56" s="89">
        <f t="shared" si="30"/>
        <v>13776.045347000007</v>
      </c>
      <c r="K56" s="89">
        <f t="shared" si="31"/>
        <v>187923.03499099999</v>
      </c>
      <c r="L56" s="89">
        <v>626436</v>
      </c>
      <c r="M56" s="89">
        <v>69916</v>
      </c>
      <c r="N56" s="89">
        <f t="shared" si="32"/>
        <v>556520</v>
      </c>
      <c r="O56" s="89">
        <v>21934</v>
      </c>
      <c r="P56" s="89">
        <v>19014</v>
      </c>
      <c r="Q56" s="105">
        <f t="shared" si="33"/>
        <v>2920</v>
      </c>
      <c r="R56" s="104"/>
      <c r="S56" s="90"/>
      <c r="T56" s="90"/>
      <c r="U56" s="90"/>
    </row>
    <row r="57" spans="1:50" s="109" customFormat="1" ht="18.75">
      <c r="A57" s="81"/>
      <c r="B57" s="93">
        <v>48</v>
      </c>
      <c r="C57" s="95" t="s">
        <v>83</v>
      </c>
      <c r="D57" s="91">
        <v>983266.66160500003</v>
      </c>
      <c r="E57" s="91">
        <v>215214.96359699999</v>
      </c>
      <c r="F57" s="91">
        <f t="shared" si="28"/>
        <v>768051.69800800004</v>
      </c>
      <c r="G57" s="91">
        <f t="shared" si="29"/>
        <v>1198481.6252020001</v>
      </c>
      <c r="H57" s="91">
        <v>104418.55990199999</v>
      </c>
      <c r="I57" s="91">
        <v>63829.585213999999</v>
      </c>
      <c r="J57" s="91">
        <f t="shared" si="30"/>
        <v>40588.974687999995</v>
      </c>
      <c r="K57" s="91">
        <f t="shared" si="31"/>
        <v>168248.145116</v>
      </c>
      <c r="L57" s="91">
        <v>864390</v>
      </c>
      <c r="M57" s="91">
        <v>81212</v>
      </c>
      <c r="N57" s="91">
        <f t="shared" si="32"/>
        <v>783178</v>
      </c>
      <c r="O57" s="91">
        <v>122330</v>
      </c>
      <c r="P57" s="91">
        <v>51667</v>
      </c>
      <c r="Q57" s="106">
        <f t="shared" si="33"/>
        <v>70663</v>
      </c>
      <c r="R57" s="104"/>
      <c r="S57" s="90"/>
      <c r="T57" s="90"/>
      <c r="U57" s="90"/>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row>
    <row r="58" spans="1:50" s="81" customFormat="1" ht="18.75">
      <c r="B58" s="87">
        <v>49</v>
      </c>
      <c r="C58" s="99" t="s">
        <v>130</v>
      </c>
      <c r="D58" s="89">
        <v>642861.83039599995</v>
      </c>
      <c r="E58" s="89">
        <v>367712.96448999998</v>
      </c>
      <c r="F58" s="89">
        <f t="shared" si="28"/>
        <v>275148.86590599996</v>
      </c>
      <c r="G58" s="89">
        <f t="shared" si="29"/>
        <v>1010574.794886</v>
      </c>
      <c r="H58" s="89">
        <v>50405.729262000001</v>
      </c>
      <c r="I58" s="89">
        <v>69392.519113999995</v>
      </c>
      <c r="J58" s="89">
        <f t="shared" si="30"/>
        <v>-18986.789851999994</v>
      </c>
      <c r="K58" s="89">
        <f t="shared" si="31"/>
        <v>119798.248376</v>
      </c>
      <c r="L58" s="89">
        <v>422995</v>
      </c>
      <c r="M58" s="89">
        <v>150975</v>
      </c>
      <c r="N58" s="89">
        <f t="shared" si="32"/>
        <v>272020</v>
      </c>
      <c r="O58" s="89">
        <v>14857</v>
      </c>
      <c r="P58" s="89">
        <v>34708</v>
      </c>
      <c r="Q58" s="105">
        <f t="shared" si="33"/>
        <v>-19851</v>
      </c>
      <c r="R58" s="104"/>
      <c r="S58" s="90"/>
      <c r="T58" s="90"/>
      <c r="U58" s="90"/>
    </row>
    <row r="59" spans="1:50" s="109" customFormat="1" ht="18.75">
      <c r="A59" s="81"/>
      <c r="B59" s="93">
        <v>50</v>
      </c>
      <c r="C59" s="95" t="s">
        <v>424</v>
      </c>
      <c r="D59" s="91">
        <v>639156.65237599995</v>
      </c>
      <c r="E59" s="91">
        <v>525460.49603000004</v>
      </c>
      <c r="F59" s="91">
        <f t="shared" si="28"/>
        <v>113696.15634599992</v>
      </c>
      <c r="G59" s="91">
        <f t="shared" si="29"/>
        <v>1164617.1484059999</v>
      </c>
      <c r="H59" s="91">
        <v>94448.395560999998</v>
      </c>
      <c r="I59" s="91">
        <v>132525.21209700001</v>
      </c>
      <c r="J59" s="91">
        <f t="shared" si="30"/>
        <v>-38076.816536000013</v>
      </c>
      <c r="K59" s="91">
        <f t="shared" si="31"/>
        <v>226973.60765800002</v>
      </c>
      <c r="L59" s="91">
        <v>227673.01469700001</v>
      </c>
      <c r="M59" s="91">
        <v>91006.725764999996</v>
      </c>
      <c r="N59" s="91">
        <f t="shared" si="32"/>
        <v>136666.288932</v>
      </c>
      <c r="O59" s="91">
        <v>27458.48574</v>
      </c>
      <c r="P59" s="91">
        <v>31592.396072</v>
      </c>
      <c r="Q59" s="106">
        <f t="shared" si="33"/>
        <v>-4133.9103319999995</v>
      </c>
      <c r="R59" s="104"/>
      <c r="S59" s="90"/>
      <c r="T59" s="90"/>
      <c r="U59" s="90"/>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row>
    <row r="60" spans="1:50" s="81" customFormat="1" ht="18.75">
      <c r="B60" s="87">
        <v>51</v>
      </c>
      <c r="C60" s="88" t="s">
        <v>137</v>
      </c>
      <c r="D60" s="89">
        <v>600274.41647199995</v>
      </c>
      <c r="E60" s="89">
        <v>389833.64006499999</v>
      </c>
      <c r="F60" s="89">
        <f t="shared" si="28"/>
        <v>210440.77640699997</v>
      </c>
      <c r="G60" s="89">
        <f t="shared" si="29"/>
        <v>990108.056537</v>
      </c>
      <c r="H60" s="89">
        <v>37454.909827000003</v>
      </c>
      <c r="I60" s="89">
        <v>36891.551674000002</v>
      </c>
      <c r="J60" s="89">
        <f t="shared" si="30"/>
        <v>563.35815300000104</v>
      </c>
      <c r="K60" s="89">
        <f t="shared" si="31"/>
        <v>74346.461501000013</v>
      </c>
      <c r="L60" s="89">
        <v>212878</v>
      </c>
      <c r="M60" s="89">
        <v>20747</v>
      </c>
      <c r="N60" s="89">
        <f t="shared" si="32"/>
        <v>192131</v>
      </c>
      <c r="O60" s="89">
        <v>13758</v>
      </c>
      <c r="P60" s="89">
        <v>8923</v>
      </c>
      <c r="Q60" s="105">
        <f t="shared" si="33"/>
        <v>4835</v>
      </c>
      <c r="R60" s="104"/>
      <c r="S60" s="90"/>
      <c r="T60" s="90"/>
      <c r="U60" s="90"/>
    </row>
    <row r="61" spans="1:50" s="109" customFormat="1" ht="18.75">
      <c r="A61" s="81"/>
      <c r="B61" s="93">
        <v>52</v>
      </c>
      <c r="C61" s="95" t="s">
        <v>122</v>
      </c>
      <c r="D61" s="91">
        <v>552109.77392099996</v>
      </c>
      <c r="E61" s="91">
        <v>326839.06604200002</v>
      </c>
      <c r="F61" s="91">
        <f t="shared" si="28"/>
        <v>225270.70787899994</v>
      </c>
      <c r="G61" s="91">
        <f t="shared" si="29"/>
        <v>878948.83996300003</v>
      </c>
      <c r="H61" s="91">
        <v>202437.88754</v>
      </c>
      <c r="I61" s="91">
        <v>115770.30438</v>
      </c>
      <c r="J61" s="91">
        <f t="shared" si="30"/>
        <v>86667.583159999995</v>
      </c>
      <c r="K61" s="91">
        <f t="shared" si="31"/>
        <v>318208.19192000001</v>
      </c>
      <c r="L61" s="91">
        <v>235344</v>
      </c>
      <c r="M61" s="91">
        <v>7890</v>
      </c>
      <c r="N61" s="91">
        <f t="shared" si="32"/>
        <v>227454</v>
      </c>
      <c r="O61" s="91">
        <v>147231</v>
      </c>
      <c r="P61" s="91">
        <v>3765</v>
      </c>
      <c r="Q61" s="106">
        <f t="shared" si="33"/>
        <v>143466</v>
      </c>
      <c r="R61" s="104"/>
      <c r="S61" s="90"/>
      <c r="T61" s="90"/>
      <c r="U61" s="90"/>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row>
    <row r="62" spans="1:50" s="81" customFormat="1" ht="18.75">
      <c r="B62" s="87">
        <v>53</v>
      </c>
      <c r="C62" s="88" t="s">
        <v>99</v>
      </c>
      <c r="D62" s="89">
        <v>497289.33961899998</v>
      </c>
      <c r="E62" s="89">
        <v>146188.24848000001</v>
      </c>
      <c r="F62" s="89">
        <f t="shared" si="28"/>
        <v>351101.09113899997</v>
      </c>
      <c r="G62" s="89">
        <f t="shared" si="29"/>
        <v>643477.58809900004</v>
      </c>
      <c r="H62" s="89">
        <v>72779.825886999999</v>
      </c>
      <c r="I62" s="89">
        <v>5024.692188</v>
      </c>
      <c r="J62" s="89">
        <f t="shared" si="30"/>
        <v>67755.133698999998</v>
      </c>
      <c r="K62" s="89">
        <f t="shared" si="31"/>
        <v>77804.518075</v>
      </c>
      <c r="L62" s="89">
        <v>432361</v>
      </c>
      <c r="M62" s="89">
        <v>79353</v>
      </c>
      <c r="N62" s="89">
        <f t="shared" si="32"/>
        <v>353008</v>
      </c>
      <c r="O62" s="89">
        <v>110148</v>
      </c>
      <c r="P62" s="89">
        <v>43966</v>
      </c>
      <c r="Q62" s="105">
        <f t="shared" si="33"/>
        <v>66182</v>
      </c>
      <c r="R62" s="104"/>
      <c r="S62" s="90"/>
      <c r="T62" s="90"/>
      <c r="U62" s="90"/>
    </row>
    <row r="63" spans="1:50" s="109" customFormat="1" ht="18.75">
      <c r="A63" s="81"/>
      <c r="B63" s="93">
        <v>54</v>
      </c>
      <c r="C63" s="95" t="s">
        <v>74</v>
      </c>
      <c r="D63" s="91">
        <v>456859.71072999999</v>
      </c>
      <c r="E63" s="91">
        <v>420959.219706</v>
      </c>
      <c r="F63" s="91">
        <f t="shared" si="28"/>
        <v>35900.491023999988</v>
      </c>
      <c r="G63" s="91">
        <f t="shared" si="29"/>
        <v>877818.930436</v>
      </c>
      <c r="H63" s="91">
        <v>45109.420754999999</v>
      </c>
      <c r="I63" s="91">
        <v>29844.194674999999</v>
      </c>
      <c r="J63" s="91">
        <f t="shared" si="30"/>
        <v>15265.22608</v>
      </c>
      <c r="K63" s="91">
        <f t="shared" si="31"/>
        <v>74953.615430000005</v>
      </c>
      <c r="L63" s="91">
        <v>75647</v>
      </c>
      <c r="M63" s="91">
        <v>44610</v>
      </c>
      <c r="N63" s="91">
        <f t="shared" si="32"/>
        <v>31037</v>
      </c>
      <c r="O63" s="91">
        <v>9927</v>
      </c>
      <c r="P63" s="91">
        <v>14431</v>
      </c>
      <c r="Q63" s="106">
        <f t="shared" si="33"/>
        <v>-4504</v>
      </c>
      <c r="R63" s="104"/>
      <c r="S63" s="90"/>
      <c r="T63" s="90"/>
      <c r="U63" s="90"/>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row>
    <row r="64" spans="1:50" s="81" customFormat="1" ht="18.75">
      <c r="B64" s="87">
        <v>55</v>
      </c>
      <c r="C64" s="88" t="s">
        <v>90</v>
      </c>
      <c r="D64" s="89">
        <v>391601.96536700003</v>
      </c>
      <c r="E64" s="89">
        <v>395226.63502500003</v>
      </c>
      <c r="F64" s="89">
        <f t="shared" si="28"/>
        <v>-3624.6696579999989</v>
      </c>
      <c r="G64" s="89">
        <f t="shared" si="29"/>
        <v>786828.60039200005</v>
      </c>
      <c r="H64" s="89">
        <v>47038.699606000002</v>
      </c>
      <c r="I64" s="89">
        <v>35446.354518</v>
      </c>
      <c r="J64" s="89">
        <f t="shared" si="30"/>
        <v>11592.345088000002</v>
      </c>
      <c r="K64" s="89">
        <f t="shared" si="31"/>
        <v>82485.054124000002</v>
      </c>
      <c r="L64" s="89">
        <v>6275.7267549999997</v>
      </c>
      <c r="M64" s="89">
        <v>5603.4982769999997</v>
      </c>
      <c r="N64" s="89">
        <f t="shared" si="32"/>
        <v>672.228478</v>
      </c>
      <c r="O64" s="89">
        <v>459.61211700000001</v>
      </c>
      <c r="P64" s="89">
        <v>0</v>
      </c>
      <c r="Q64" s="105">
        <f t="shared" si="33"/>
        <v>459.61211700000001</v>
      </c>
      <c r="R64" s="104"/>
      <c r="S64" s="90"/>
      <c r="T64" s="90"/>
      <c r="U64" s="90"/>
    </row>
    <row r="65" spans="1:50" s="109" customFormat="1" ht="18.75">
      <c r="A65" s="81"/>
      <c r="B65" s="93">
        <v>56</v>
      </c>
      <c r="C65" s="95" t="s">
        <v>79</v>
      </c>
      <c r="D65" s="91">
        <v>361150.99698699999</v>
      </c>
      <c r="E65" s="91">
        <v>281614.69390100002</v>
      </c>
      <c r="F65" s="91">
        <f t="shared" si="28"/>
        <v>79536.303085999971</v>
      </c>
      <c r="G65" s="91">
        <f t="shared" si="29"/>
        <v>642765.69088799995</v>
      </c>
      <c r="H65" s="91">
        <v>11449.37406</v>
      </c>
      <c r="I65" s="91">
        <v>1610.8150000000001</v>
      </c>
      <c r="J65" s="91">
        <f t="shared" si="30"/>
        <v>9838.5590599999996</v>
      </c>
      <c r="K65" s="91">
        <f t="shared" si="31"/>
        <v>13060.189060000001</v>
      </c>
      <c r="L65" s="91">
        <v>79743</v>
      </c>
      <c r="M65" s="91">
        <v>21261</v>
      </c>
      <c r="N65" s="91">
        <f t="shared" si="32"/>
        <v>58482</v>
      </c>
      <c r="O65" s="91">
        <v>12522</v>
      </c>
      <c r="P65" s="91">
        <v>3758</v>
      </c>
      <c r="Q65" s="106">
        <f t="shared" si="33"/>
        <v>8764</v>
      </c>
      <c r="R65" s="104"/>
      <c r="S65" s="90"/>
      <c r="T65" s="90"/>
      <c r="U65" s="90"/>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row>
    <row r="66" spans="1:50" s="81" customFormat="1" ht="18.75">
      <c r="B66" s="87">
        <v>57</v>
      </c>
      <c r="C66" s="88" t="s">
        <v>144</v>
      </c>
      <c r="D66" s="89">
        <v>355518.73202499998</v>
      </c>
      <c r="E66" s="89">
        <v>305849.97754599998</v>
      </c>
      <c r="F66" s="89">
        <f t="shared" si="28"/>
        <v>49668.754478999996</v>
      </c>
      <c r="G66" s="89">
        <f t="shared" si="29"/>
        <v>661368.70957099996</v>
      </c>
      <c r="H66" s="89">
        <v>88732.869082000005</v>
      </c>
      <c r="I66" s="89">
        <v>80228.473177000007</v>
      </c>
      <c r="J66" s="89">
        <f t="shared" si="30"/>
        <v>8504.3959049999976</v>
      </c>
      <c r="K66" s="89">
        <f t="shared" si="31"/>
        <v>168961.342259</v>
      </c>
      <c r="L66" s="89">
        <v>76020.087568000003</v>
      </c>
      <c r="M66" s="89">
        <v>30966.118404000001</v>
      </c>
      <c r="N66" s="89">
        <f t="shared" si="32"/>
        <v>45053.969164000002</v>
      </c>
      <c r="O66" s="89">
        <v>10613.993447999999</v>
      </c>
      <c r="P66" s="89">
        <v>18235.854384999999</v>
      </c>
      <c r="Q66" s="105">
        <f t="shared" si="33"/>
        <v>-7621.8609369999995</v>
      </c>
      <c r="R66" s="104"/>
      <c r="S66" s="90"/>
      <c r="T66" s="90"/>
      <c r="U66" s="90"/>
    </row>
    <row r="67" spans="1:50" s="109" customFormat="1" ht="18.75">
      <c r="A67" s="81"/>
      <c r="B67" s="93">
        <v>58</v>
      </c>
      <c r="C67" s="95" t="s">
        <v>147</v>
      </c>
      <c r="D67" s="91">
        <v>339816.42067800002</v>
      </c>
      <c r="E67" s="91">
        <v>257701.45040999999</v>
      </c>
      <c r="F67" s="91">
        <f t="shared" si="28"/>
        <v>82114.970268000034</v>
      </c>
      <c r="G67" s="91">
        <f t="shared" si="29"/>
        <v>597517.87108800001</v>
      </c>
      <c r="H67" s="91">
        <v>55868.375110000001</v>
      </c>
      <c r="I67" s="91">
        <v>26935.626100000001</v>
      </c>
      <c r="J67" s="91">
        <f t="shared" si="30"/>
        <v>28932.74901</v>
      </c>
      <c r="K67" s="91">
        <f t="shared" si="31"/>
        <v>82804.001210000002</v>
      </c>
      <c r="L67" s="91">
        <v>88099.233112999995</v>
      </c>
      <c r="M67" s="91">
        <v>19319.875335000001</v>
      </c>
      <c r="N67" s="91">
        <f t="shared" si="32"/>
        <v>68779.357777999991</v>
      </c>
      <c r="O67" s="91">
        <v>24084.737322000001</v>
      </c>
      <c r="P67" s="91">
        <v>849.48757599999999</v>
      </c>
      <c r="Q67" s="106">
        <f t="shared" si="33"/>
        <v>23235.249746000001</v>
      </c>
      <c r="R67" s="104"/>
      <c r="S67" s="90"/>
      <c r="T67" s="90"/>
      <c r="U67" s="90"/>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row>
    <row r="68" spans="1:50" s="81" customFormat="1" ht="18.75">
      <c r="B68" s="87">
        <v>59</v>
      </c>
      <c r="C68" s="88" t="s">
        <v>76</v>
      </c>
      <c r="D68" s="89">
        <v>322449.46967100003</v>
      </c>
      <c r="E68" s="89">
        <v>333003.96153899998</v>
      </c>
      <c r="F68" s="89">
        <f t="shared" si="28"/>
        <v>-10554.491867999954</v>
      </c>
      <c r="G68" s="89">
        <f t="shared" si="29"/>
        <v>655453.43121000007</v>
      </c>
      <c r="H68" s="89">
        <v>39129.676735000001</v>
      </c>
      <c r="I68" s="89">
        <v>56103.666308</v>
      </c>
      <c r="J68" s="89">
        <f t="shared" si="30"/>
        <v>-16973.989572999999</v>
      </c>
      <c r="K68" s="89">
        <f t="shared" si="31"/>
        <v>95233.343043000001</v>
      </c>
      <c r="L68" s="89">
        <v>42882</v>
      </c>
      <c r="M68" s="89">
        <v>35725</v>
      </c>
      <c r="N68" s="89">
        <f t="shared" si="32"/>
        <v>7157</v>
      </c>
      <c r="O68" s="89">
        <v>2767</v>
      </c>
      <c r="P68" s="89">
        <v>236</v>
      </c>
      <c r="Q68" s="105">
        <f t="shared" si="33"/>
        <v>2531</v>
      </c>
      <c r="R68" s="104"/>
      <c r="S68" s="90"/>
      <c r="T68" s="90"/>
      <c r="U68" s="90"/>
    </row>
    <row r="69" spans="1:50" s="109" customFormat="1" ht="18.75">
      <c r="A69" s="81"/>
      <c r="B69" s="93">
        <v>60</v>
      </c>
      <c r="C69" s="95" t="s">
        <v>143</v>
      </c>
      <c r="D69" s="91">
        <v>312984.68024299998</v>
      </c>
      <c r="E69" s="91">
        <v>284994.72989000002</v>
      </c>
      <c r="F69" s="91">
        <f t="shared" si="28"/>
        <v>27989.950352999964</v>
      </c>
      <c r="G69" s="91">
        <f t="shared" si="29"/>
        <v>597979.410133</v>
      </c>
      <c r="H69" s="91">
        <v>99795.901916999996</v>
      </c>
      <c r="I69" s="91">
        <v>83047.472146</v>
      </c>
      <c r="J69" s="91">
        <f t="shared" si="30"/>
        <v>16748.429770999996</v>
      </c>
      <c r="K69" s="91">
        <f t="shared" si="31"/>
        <v>182843.374063</v>
      </c>
      <c r="L69" s="91">
        <v>10699.118254000001</v>
      </c>
      <c r="M69" s="91">
        <v>163.91787500000001</v>
      </c>
      <c r="N69" s="91">
        <f t="shared" si="32"/>
        <v>10535.200379000002</v>
      </c>
      <c r="O69" s="91">
        <v>10118.308906</v>
      </c>
      <c r="P69" s="91">
        <v>0</v>
      </c>
      <c r="Q69" s="106">
        <f t="shared" si="33"/>
        <v>10118.308906</v>
      </c>
      <c r="R69" s="104"/>
      <c r="S69" s="90"/>
      <c r="T69" s="90"/>
      <c r="U69" s="90"/>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row>
    <row r="70" spans="1:50" s="81" customFormat="1" ht="18.75">
      <c r="B70" s="87">
        <v>61</v>
      </c>
      <c r="C70" s="98" t="s">
        <v>156</v>
      </c>
      <c r="D70" s="89">
        <v>290736.21138400002</v>
      </c>
      <c r="E70" s="89">
        <v>130122.88449900001</v>
      </c>
      <c r="F70" s="89">
        <f t="shared" si="28"/>
        <v>160613.32688500002</v>
      </c>
      <c r="G70" s="89">
        <f t="shared" si="29"/>
        <v>420859.09588300006</v>
      </c>
      <c r="H70" s="89">
        <v>49233.727736000001</v>
      </c>
      <c r="I70" s="89">
        <v>4923.56203</v>
      </c>
      <c r="J70" s="89">
        <f t="shared" si="30"/>
        <v>44310.165706</v>
      </c>
      <c r="K70" s="89">
        <f t="shared" si="31"/>
        <v>54157.289766000002</v>
      </c>
      <c r="L70" s="89">
        <v>209647</v>
      </c>
      <c r="M70" s="89">
        <v>25110</v>
      </c>
      <c r="N70" s="89">
        <f t="shared" si="32"/>
        <v>184537</v>
      </c>
      <c r="O70" s="89">
        <v>70901</v>
      </c>
      <c r="P70" s="89">
        <v>6575</v>
      </c>
      <c r="Q70" s="105">
        <f t="shared" si="33"/>
        <v>64326</v>
      </c>
      <c r="R70" s="104"/>
      <c r="S70" s="90"/>
      <c r="T70" s="90"/>
      <c r="U70" s="90"/>
    </row>
    <row r="71" spans="1:50" s="109" customFormat="1" ht="18.75">
      <c r="A71" s="81"/>
      <c r="B71" s="93">
        <v>62</v>
      </c>
      <c r="C71" s="95" t="s">
        <v>150</v>
      </c>
      <c r="D71" s="91">
        <v>274994.57841999998</v>
      </c>
      <c r="E71" s="91">
        <v>199721.059331</v>
      </c>
      <c r="F71" s="91">
        <f t="shared" si="28"/>
        <v>75273.519088999979</v>
      </c>
      <c r="G71" s="91">
        <f t="shared" si="29"/>
        <v>474715.637751</v>
      </c>
      <c r="H71" s="91">
        <v>5393.2607410000001</v>
      </c>
      <c r="I71" s="91">
        <v>52451.806849000001</v>
      </c>
      <c r="J71" s="91">
        <f t="shared" si="30"/>
        <v>-47058.546108000002</v>
      </c>
      <c r="K71" s="91">
        <f t="shared" si="31"/>
        <v>57845.067589999999</v>
      </c>
      <c r="L71" s="91">
        <v>156963.418553</v>
      </c>
      <c r="M71" s="91">
        <v>47280.667234</v>
      </c>
      <c r="N71" s="91">
        <f t="shared" si="32"/>
        <v>109682.751319</v>
      </c>
      <c r="O71" s="91">
        <v>11784.244322</v>
      </c>
      <c r="P71" s="91">
        <v>13129.706157000001</v>
      </c>
      <c r="Q71" s="106">
        <f t="shared" si="33"/>
        <v>-1345.4618350000001</v>
      </c>
      <c r="R71" s="104"/>
      <c r="S71" s="90"/>
      <c r="T71" s="90"/>
      <c r="U71" s="90"/>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row>
    <row r="72" spans="1:50" s="81" customFormat="1" ht="18.75">
      <c r="B72" s="87">
        <v>63</v>
      </c>
      <c r="C72" s="98" t="s">
        <v>71</v>
      </c>
      <c r="D72" s="89">
        <v>268084.12399200001</v>
      </c>
      <c r="E72" s="89">
        <v>250063.048989</v>
      </c>
      <c r="F72" s="89">
        <f t="shared" si="28"/>
        <v>18021.075003000005</v>
      </c>
      <c r="G72" s="89">
        <f t="shared" si="29"/>
        <v>518147.17298100004</v>
      </c>
      <c r="H72" s="89">
        <v>23084.212954999999</v>
      </c>
      <c r="I72" s="89">
        <v>17256.544903000002</v>
      </c>
      <c r="J72" s="89">
        <f t="shared" si="30"/>
        <v>5827.6680519999973</v>
      </c>
      <c r="K72" s="89">
        <f t="shared" si="31"/>
        <v>40340.757857999997</v>
      </c>
      <c r="L72" s="89">
        <v>32176</v>
      </c>
      <c r="M72" s="89">
        <v>12577</v>
      </c>
      <c r="N72" s="89">
        <f t="shared" si="32"/>
        <v>19599</v>
      </c>
      <c r="O72" s="89">
        <v>5478</v>
      </c>
      <c r="P72" s="89">
        <v>2607</v>
      </c>
      <c r="Q72" s="105">
        <f t="shared" si="33"/>
        <v>2871</v>
      </c>
      <c r="R72" s="104"/>
      <c r="S72" s="90"/>
      <c r="T72" s="90"/>
      <c r="U72" s="90"/>
    </row>
    <row r="73" spans="1:50" s="109" customFormat="1" ht="18.75">
      <c r="A73" s="81"/>
      <c r="B73" s="93">
        <v>64</v>
      </c>
      <c r="C73" s="95" t="s">
        <v>184</v>
      </c>
      <c r="D73" s="91">
        <v>249072.44401499999</v>
      </c>
      <c r="E73" s="91">
        <v>211568.147776</v>
      </c>
      <c r="F73" s="91">
        <f t="shared" si="28"/>
        <v>37504.296238999988</v>
      </c>
      <c r="G73" s="91">
        <f t="shared" si="29"/>
        <v>460640.59179099998</v>
      </c>
      <c r="H73" s="91">
        <v>55980.730219999998</v>
      </c>
      <c r="I73" s="91">
        <v>88225.177603000004</v>
      </c>
      <c r="J73" s="91">
        <f t="shared" si="30"/>
        <v>-32244.447383000006</v>
      </c>
      <c r="K73" s="91">
        <f t="shared" si="31"/>
        <v>144205.90782299999</v>
      </c>
      <c r="L73" s="91">
        <v>86339.177232000002</v>
      </c>
      <c r="M73" s="91">
        <v>21813.25373</v>
      </c>
      <c r="N73" s="91">
        <f t="shared" si="32"/>
        <v>64525.923502000005</v>
      </c>
      <c r="O73" s="91">
        <v>33694.799589000002</v>
      </c>
      <c r="P73" s="91">
        <v>21813.25373</v>
      </c>
      <c r="Q73" s="106">
        <f t="shared" si="33"/>
        <v>11881.545859000002</v>
      </c>
      <c r="R73" s="104"/>
      <c r="S73" s="90"/>
      <c r="T73" s="90"/>
      <c r="U73" s="90"/>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row>
    <row r="74" spans="1:50" s="81" customFormat="1" ht="18.75">
      <c r="B74" s="87">
        <v>65</v>
      </c>
      <c r="C74" s="99" t="s">
        <v>84</v>
      </c>
      <c r="D74" s="89">
        <v>242580.68007100001</v>
      </c>
      <c r="E74" s="89">
        <v>276579.38055900001</v>
      </c>
      <c r="F74" s="89">
        <f t="shared" si="28"/>
        <v>-33998.700488000002</v>
      </c>
      <c r="G74" s="89">
        <f t="shared" si="29"/>
        <v>519160.06063000002</v>
      </c>
      <c r="H74" s="89">
        <v>13268.701735000001</v>
      </c>
      <c r="I74" s="89">
        <v>53736.987428</v>
      </c>
      <c r="J74" s="89">
        <f t="shared" si="30"/>
        <v>-40468.285692999998</v>
      </c>
      <c r="K74" s="89">
        <f t="shared" si="31"/>
        <v>67005.689163000003</v>
      </c>
      <c r="L74" s="89">
        <v>37728</v>
      </c>
      <c r="M74" s="89">
        <v>2412</v>
      </c>
      <c r="N74" s="89">
        <f t="shared" si="32"/>
        <v>35316</v>
      </c>
      <c r="O74" s="89">
        <v>6847</v>
      </c>
      <c r="P74" s="89">
        <v>329</v>
      </c>
      <c r="Q74" s="105">
        <f t="shared" si="33"/>
        <v>6518</v>
      </c>
      <c r="R74" s="104"/>
      <c r="S74" s="90"/>
      <c r="T74" s="90"/>
      <c r="U74" s="90"/>
    </row>
    <row r="75" spans="1:50" s="109" customFormat="1" ht="18.75">
      <c r="A75" s="81"/>
      <c r="B75" s="93">
        <v>66</v>
      </c>
      <c r="C75" s="95" t="s">
        <v>161</v>
      </c>
      <c r="D75" s="91">
        <v>235274.26881099999</v>
      </c>
      <c r="E75" s="91">
        <v>79198.924595999997</v>
      </c>
      <c r="F75" s="91">
        <f t="shared" si="28"/>
        <v>156075.34421499999</v>
      </c>
      <c r="G75" s="91">
        <f t="shared" si="29"/>
        <v>314473.19340699998</v>
      </c>
      <c r="H75" s="91">
        <v>19364.138416000002</v>
      </c>
      <c r="I75" s="91">
        <v>17617.657055</v>
      </c>
      <c r="J75" s="91">
        <f t="shared" si="30"/>
        <v>1746.4813610000019</v>
      </c>
      <c r="K75" s="91">
        <f t="shared" si="31"/>
        <v>36981.795471000005</v>
      </c>
      <c r="L75" s="91">
        <v>235908.033039</v>
      </c>
      <c r="M75" s="91">
        <v>34710.374707000003</v>
      </c>
      <c r="N75" s="91">
        <f t="shared" si="32"/>
        <v>201197.65833199999</v>
      </c>
      <c r="O75" s="91">
        <v>96362.850980000003</v>
      </c>
      <c r="P75" s="91">
        <v>2640.0607289999998</v>
      </c>
      <c r="Q75" s="106">
        <f t="shared" si="33"/>
        <v>93722.790250999999</v>
      </c>
      <c r="R75" s="104"/>
      <c r="S75" s="90"/>
      <c r="T75" s="90"/>
      <c r="U75" s="90"/>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row>
    <row r="76" spans="1:50" s="81" customFormat="1" ht="18.75">
      <c r="B76" s="87">
        <v>67</v>
      </c>
      <c r="C76" s="99" t="s">
        <v>253</v>
      </c>
      <c r="D76" s="89">
        <v>224318.48737799999</v>
      </c>
      <c r="E76" s="89">
        <v>231808.321199</v>
      </c>
      <c r="F76" s="89">
        <f t="shared" si="28"/>
        <v>-7489.8338210000074</v>
      </c>
      <c r="G76" s="89">
        <f t="shared" si="29"/>
        <v>456126.80857699999</v>
      </c>
      <c r="H76" s="89">
        <v>22525.696003000001</v>
      </c>
      <c r="I76" s="89">
        <v>16250.608672</v>
      </c>
      <c r="J76" s="89">
        <f t="shared" si="30"/>
        <v>6275.0873310000006</v>
      </c>
      <c r="K76" s="89">
        <f t="shared" si="31"/>
        <v>38776.304674999999</v>
      </c>
      <c r="L76" s="89">
        <v>10976.896343</v>
      </c>
      <c r="M76" s="89">
        <v>8180.9732720000002</v>
      </c>
      <c r="N76" s="89">
        <f t="shared" si="32"/>
        <v>2795.9230710000002</v>
      </c>
      <c r="O76" s="89">
        <v>598.41541400000006</v>
      </c>
      <c r="P76" s="89">
        <v>796.74462900000003</v>
      </c>
      <c r="Q76" s="105">
        <f t="shared" si="33"/>
        <v>-198.32921499999998</v>
      </c>
      <c r="R76" s="104"/>
      <c r="S76" s="90"/>
      <c r="T76" s="90"/>
      <c r="U76" s="90"/>
    </row>
    <row r="77" spans="1:50" s="109" customFormat="1" ht="18.75">
      <c r="A77" s="81"/>
      <c r="B77" s="93">
        <v>68</v>
      </c>
      <c r="C77" s="95" t="s">
        <v>295</v>
      </c>
      <c r="D77" s="91">
        <v>215996.96494100001</v>
      </c>
      <c r="E77" s="91">
        <v>187932.894203</v>
      </c>
      <c r="F77" s="91">
        <f t="shared" si="28"/>
        <v>28064.070738000009</v>
      </c>
      <c r="G77" s="91">
        <f t="shared" si="29"/>
        <v>403929.85914399999</v>
      </c>
      <c r="H77" s="91">
        <v>33368.619815999999</v>
      </c>
      <c r="I77" s="91">
        <v>19463.296474999999</v>
      </c>
      <c r="J77" s="91">
        <f t="shared" si="30"/>
        <v>13905.323340999999</v>
      </c>
      <c r="K77" s="91">
        <f t="shared" si="31"/>
        <v>52831.916291000001</v>
      </c>
      <c r="L77" s="91">
        <v>6694</v>
      </c>
      <c r="M77" s="91">
        <v>4879</v>
      </c>
      <c r="N77" s="91">
        <f t="shared" si="32"/>
        <v>1815</v>
      </c>
      <c r="O77" s="91">
        <v>4315</v>
      </c>
      <c r="P77" s="91">
        <v>8</v>
      </c>
      <c r="Q77" s="106">
        <f t="shared" si="33"/>
        <v>4307</v>
      </c>
      <c r="R77" s="104"/>
      <c r="S77" s="90"/>
      <c r="T77" s="90"/>
      <c r="U77" s="90"/>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row>
    <row r="78" spans="1:50" s="81" customFormat="1" ht="18.75">
      <c r="B78" s="87">
        <v>69</v>
      </c>
      <c r="C78" s="88" t="s">
        <v>96</v>
      </c>
      <c r="D78" s="89">
        <v>211162.375986</v>
      </c>
      <c r="E78" s="89">
        <v>210389.26708200001</v>
      </c>
      <c r="F78" s="89">
        <f t="shared" si="28"/>
        <v>773.10890399999334</v>
      </c>
      <c r="G78" s="89">
        <f t="shared" si="29"/>
        <v>421551.64306799998</v>
      </c>
      <c r="H78" s="89">
        <v>18468.632558000001</v>
      </c>
      <c r="I78" s="89">
        <v>17730.474179000001</v>
      </c>
      <c r="J78" s="89">
        <f t="shared" si="30"/>
        <v>738.15837900000042</v>
      </c>
      <c r="K78" s="89">
        <f t="shared" si="31"/>
        <v>36199.106737000002</v>
      </c>
      <c r="L78" s="89">
        <v>2345</v>
      </c>
      <c r="M78" s="89">
        <v>1028</v>
      </c>
      <c r="N78" s="89">
        <f t="shared" si="32"/>
        <v>1317</v>
      </c>
      <c r="O78" s="89">
        <v>584</v>
      </c>
      <c r="P78" s="89">
        <v>932</v>
      </c>
      <c r="Q78" s="105">
        <f t="shared" si="33"/>
        <v>-348</v>
      </c>
      <c r="R78" s="104"/>
      <c r="S78" s="90"/>
      <c r="T78" s="90"/>
      <c r="U78" s="90"/>
    </row>
    <row r="79" spans="1:50" s="109" customFormat="1" ht="18.75">
      <c r="A79" s="81"/>
      <c r="B79" s="93">
        <v>70</v>
      </c>
      <c r="C79" s="95" t="s">
        <v>191</v>
      </c>
      <c r="D79" s="91">
        <v>202293.46728099999</v>
      </c>
      <c r="E79" s="91">
        <v>99108.342713000005</v>
      </c>
      <c r="F79" s="91">
        <f t="shared" si="28"/>
        <v>103185.12456799998</v>
      </c>
      <c r="G79" s="91">
        <f t="shared" si="29"/>
        <v>301401.80999400001</v>
      </c>
      <c r="H79" s="91">
        <v>19554.655583</v>
      </c>
      <c r="I79" s="91">
        <v>37007.783110999997</v>
      </c>
      <c r="J79" s="91">
        <f t="shared" si="30"/>
        <v>-17453.127527999997</v>
      </c>
      <c r="K79" s="91">
        <f t="shared" si="31"/>
        <v>56562.438693999997</v>
      </c>
      <c r="L79" s="91">
        <v>849</v>
      </c>
      <c r="M79" s="91">
        <v>1113</v>
      </c>
      <c r="N79" s="91">
        <f t="shared" si="32"/>
        <v>-264</v>
      </c>
      <c r="O79" s="91">
        <v>825</v>
      </c>
      <c r="P79" s="91">
        <v>1091</v>
      </c>
      <c r="Q79" s="106">
        <f t="shared" si="33"/>
        <v>-266</v>
      </c>
      <c r="R79" s="104"/>
      <c r="S79" s="90"/>
      <c r="T79" s="90"/>
      <c r="U79" s="90"/>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row>
    <row r="80" spans="1:50" s="92" customFormat="1" ht="18.75">
      <c r="A80" s="81"/>
      <c r="B80" s="87">
        <v>71</v>
      </c>
      <c r="C80" s="99" t="s">
        <v>88</v>
      </c>
      <c r="D80" s="89">
        <v>201792.001261</v>
      </c>
      <c r="E80" s="89">
        <v>194970.53982000001</v>
      </c>
      <c r="F80" s="89">
        <f t="shared" si="28"/>
        <v>6821.4614409999922</v>
      </c>
      <c r="G80" s="89">
        <f t="shared" si="29"/>
        <v>396762.541081</v>
      </c>
      <c r="H80" s="89">
        <v>21079.530750999998</v>
      </c>
      <c r="I80" s="89">
        <v>17934.121759000001</v>
      </c>
      <c r="J80" s="89">
        <f t="shared" si="30"/>
        <v>3145.4089919999969</v>
      </c>
      <c r="K80" s="89">
        <f t="shared" si="31"/>
        <v>39013.65251</v>
      </c>
      <c r="L80" s="89">
        <v>9408</v>
      </c>
      <c r="M80" s="89">
        <v>1074</v>
      </c>
      <c r="N80" s="89">
        <f t="shared" si="32"/>
        <v>8334</v>
      </c>
      <c r="O80" s="89">
        <v>5743</v>
      </c>
      <c r="P80" s="89">
        <v>0</v>
      </c>
      <c r="Q80" s="105">
        <f t="shared" si="33"/>
        <v>5743</v>
      </c>
      <c r="R80" s="104"/>
      <c r="S80" s="90"/>
      <c r="T80" s="90"/>
      <c r="U80" s="90"/>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row>
    <row r="81" spans="1:50" s="109" customFormat="1" ht="18.75">
      <c r="A81" s="81"/>
      <c r="B81" s="93">
        <v>72</v>
      </c>
      <c r="C81" s="95" t="s">
        <v>113</v>
      </c>
      <c r="D81" s="91">
        <v>197323.08741499999</v>
      </c>
      <c r="E81" s="91">
        <v>187572.785298</v>
      </c>
      <c r="F81" s="91">
        <f t="shared" si="28"/>
        <v>9750.3021169999847</v>
      </c>
      <c r="G81" s="91">
        <f t="shared" si="29"/>
        <v>384895.87271299999</v>
      </c>
      <c r="H81" s="91">
        <v>33368.619815999999</v>
      </c>
      <c r="I81" s="91">
        <v>19463.296474999999</v>
      </c>
      <c r="J81" s="91">
        <f t="shared" si="30"/>
        <v>13905.323340999999</v>
      </c>
      <c r="K81" s="91">
        <f t="shared" si="31"/>
        <v>52831.916291000001</v>
      </c>
      <c r="L81" s="91">
        <v>5311</v>
      </c>
      <c r="M81" s="91">
        <v>2257</v>
      </c>
      <c r="N81" s="91">
        <f t="shared" si="32"/>
        <v>3054</v>
      </c>
      <c r="O81" s="91">
        <v>5047</v>
      </c>
      <c r="P81" s="91">
        <v>0</v>
      </c>
      <c r="Q81" s="106">
        <f t="shared" si="33"/>
        <v>5047</v>
      </c>
      <c r="R81" s="104"/>
      <c r="S81" s="90"/>
      <c r="T81" s="90"/>
      <c r="U81" s="90"/>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row>
    <row r="82" spans="1:50" s="81" customFormat="1" ht="18.75">
      <c r="A82" s="92"/>
      <c r="B82" s="87">
        <v>73</v>
      </c>
      <c r="C82" s="98" t="s">
        <v>296</v>
      </c>
      <c r="D82" s="89">
        <v>162714.65783700001</v>
      </c>
      <c r="E82" s="89">
        <v>107391.796282</v>
      </c>
      <c r="F82" s="89">
        <f t="shared" si="28"/>
        <v>55322.86155500001</v>
      </c>
      <c r="G82" s="89">
        <f t="shared" si="29"/>
        <v>270106.454119</v>
      </c>
      <c r="H82" s="89">
        <v>65734.105328000005</v>
      </c>
      <c r="I82" s="89">
        <v>12198.872708000001</v>
      </c>
      <c r="J82" s="89">
        <f t="shared" si="30"/>
        <v>53535.232620000002</v>
      </c>
      <c r="K82" s="89">
        <f t="shared" si="31"/>
        <v>77932.978036</v>
      </c>
      <c r="L82" s="89">
        <v>12994.959513</v>
      </c>
      <c r="M82" s="89">
        <v>6347.1756619999996</v>
      </c>
      <c r="N82" s="89">
        <f t="shared" si="32"/>
        <v>6647.7838510000001</v>
      </c>
      <c r="O82" s="89">
        <v>2365.797654</v>
      </c>
      <c r="P82" s="89">
        <v>260.77110299999998</v>
      </c>
      <c r="Q82" s="105">
        <f t="shared" si="33"/>
        <v>2105.0265509999999</v>
      </c>
      <c r="R82" s="104"/>
      <c r="S82" s="90"/>
      <c r="T82" s="90"/>
      <c r="U82" s="90"/>
      <c r="V82" s="92"/>
      <c r="W82" s="92"/>
      <c r="X82" s="92"/>
      <c r="Y82" s="92"/>
      <c r="Z82" s="92"/>
      <c r="AA82" s="92"/>
      <c r="AB82" s="92"/>
      <c r="AC82" s="92"/>
      <c r="AD82" s="92"/>
      <c r="AE82" s="92"/>
      <c r="AF82" s="92"/>
      <c r="AG82" s="92"/>
      <c r="AH82" s="92"/>
      <c r="AI82" s="92"/>
      <c r="AJ82" s="92"/>
      <c r="AK82" s="92"/>
      <c r="AL82" s="92"/>
      <c r="AM82" s="92"/>
      <c r="AN82" s="92"/>
      <c r="AO82" s="92"/>
      <c r="AP82" s="92"/>
      <c r="AQ82" s="92"/>
      <c r="AR82" s="92"/>
      <c r="AS82" s="92"/>
      <c r="AT82" s="92"/>
      <c r="AU82" s="92"/>
      <c r="AV82" s="92"/>
      <c r="AW82" s="92"/>
      <c r="AX82" s="92"/>
    </row>
    <row r="83" spans="1:50" s="109" customFormat="1" ht="18.75">
      <c r="A83" s="81"/>
      <c r="B83" s="93">
        <v>74</v>
      </c>
      <c r="C83" s="95" t="s">
        <v>293</v>
      </c>
      <c r="D83" s="91">
        <v>162129.660703</v>
      </c>
      <c r="E83" s="91">
        <v>160970.78482500001</v>
      </c>
      <c r="F83" s="91">
        <f t="shared" si="28"/>
        <v>1158.8758779999916</v>
      </c>
      <c r="G83" s="91">
        <f t="shared" si="29"/>
        <v>323100.44552800001</v>
      </c>
      <c r="H83" s="91">
        <v>16776.985957000001</v>
      </c>
      <c r="I83" s="91">
        <v>16903.673653999998</v>
      </c>
      <c r="J83" s="91">
        <f t="shared" si="30"/>
        <v>-126.68769699999757</v>
      </c>
      <c r="K83" s="91">
        <f t="shared" si="31"/>
        <v>33680.659610999995</v>
      </c>
      <c r="L83" s="91">
        <v>1876</v>
      </c>
      <c r="M83" s="91">
        <v>3451</v>
      </c>
      <c r="N83" s="91">
        <f t="shared" si="32"/>
        <v>-1575</v>
      </c>
      <c r="O83" s="91">
        <v>650</v>
      </c>
      <c r="P83" s="91">
        <v>725</v>
      </c>
      <c r="Q83" s="106">
        <f t="shared" si="33"/>
        <v>-75</v>
      </c>
      <c r="R83" s="104"/>
      <c r="S83" s="90"/>
      <c r="T83" s="90"/>
      <c r="U83" s="90"/>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row>
    <row r="84" spans="1:50" s="81" customFormat="1" ht="18.75">
      <c r="B84" s="87">
        <v>75</v>
      </c>
      <c r="C84" s="98" t="s">
        <v>94</v>
      </c>
      <c r="D84" s="89">
        <v>160422.87140999999</v>
      </c>
      <c r="E84" s="89">
        <v>171129.20634999999</v>
      </c>
      <c r="F84" s="89">
        <f t="shared" si="28"/>
        <v>-10706.334940000001</v>
      </c>
      <c r="G84" s="89">
        <f t="shared" si="29"/>
        <v>331552.07776000001</v>
      </c>
      <c r="H84" s="89">
        <v>20262.627949000002</v>
      </c>
      <c r="I84" s="89">
        <v>22395.806006999999</v>
      </c>
      <c r="J84" s="89">
        <f t="shared" si="30"/>
        <v>-2133.1780579999977</v>
      </c>
      <c r="K84" s="89">
        <f t="shared" si="31"/>
        <v>42658.433956000001</v>
      </c>
      <c r="L84" s="89">
        <v>9035</v>
      </c>
      <c r="M84" s="89">
        <v>13166</v>
      </c>
      <c r="N84" s="89">
        <f t="shared" si="32"/>
        <v>-4131</v>
      </c>
      <c r="O84" s="89">
        <v>1177</v>
      </c>
      <c r="P84" s="89">
        <v>389</v>
      </c>
      <c r="Q84" s="105">
        <f t="shared" si="33"/>
        <v>788</v>
      </c>
      <c r="R84" s="104"/>
      <c r="S84" s="90"/>
      <c r="T84" s="90"/>
      <c r="U84" s="90"/>
    </row>
    <row r="85" spans="1:50" s="109" customFormat="1" ht="18.75">
      <c r="A85" s="81"/>
      <c r="B85" s="93">
        <v>76</v>
      </c>
      <c r="C85" s="95" t="s">
        <v>111</v>
      </c>
      <c r="D85" s="91">
        <v>159480.40937199999</v>
      </c>
      <c r="E85" s="91">
        <v>163335.21906800001</v>
      </c>
      <c r="F85" s="91">
        <f t="shared" si="28"/>
        <v>-3854.8096960000112</v>
      </c>
      <c r="G85" s="91">
        <f t="shared" si="29"/>
        <v>322815.62844</v>
      </c>
      <c r="H85" s="91">
        <v>32519.652792000001</v>
      </c>
      <c r="I85" s="91">
        <v>35480.854392000001</v>
      </c>
      <c r="J85" s="91">
        <f t="shared" si="30"/>
        <v>-2961.2016000000003</v>
      </c>
      <c r="K85" s="91">
        <f t="shared" si="31"/>
        <v>68000.507184000002</v>
      </c>
      <c r="L85" s="91">
        <v>3252.0956030000002</v>
      </c>
      <c r="M85" s="91">
        <v>4323.4658069999996</v>
      </c>
      <c r="N85" s="91">
        <f t="shared" si="32"/>
        <v>-1071.3702039999994</v>
      </c>
      <c r="O85" s="91">
        <v>579.52184599999998</v>
      </c>
      <c r="P85" s="91">
        <v>165.88523000000001</v>
      </c>
      <c r="Q85" s="106">
        <f t="shared" si="33"/>
        <v>413.636616</v>
      </c>
      <c r="R85" s="104"/>
      <c r="S85" s="90"/>
      <c r="T85" s="90"/>
      <c r="U85" s="90"/>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row>
    <row r="86" spans="1:50" s="81" customFormat="1" ht="18.75">
      <c r="B86" s="87">
        <v>77</v>
      </c>
      <c r="C86" s="98" t="s">
        <v>426</v>
      </c>
      <c r="D86" s="89">
        <v>157727.66375000001</v>
      </c>
      <c r="E86" s="89">
        <v>102666.01441800001</v>
      </c>
      <c r="F86" s="89">
        <f t="shared" si="28"/>
        <v>55061.649332000001</v>
      </c>
      <c r="G86" s="89">
        <f t="shared" si="29"/>
        <v>260393.67816800001</v>
      </c>
      <c r="H86" s="89">
        <v>47956.944828</v>
      </c>
      <c r="I86" s="89">
        <v>8297.0978969999996</v>
      </c>
      <c r="J86" s="89">
        <f t="shared" si="30"/>
        <v>39659.846931</v>
      </c>
      <c r="K86" s="89">
        <f t="shared" si="31"/>
        <v>56254.042724999999</v>
      </c>
      <c r="L86" s="89">
        <v>118398</v>
      </c>
      <c r="M86" s="89">
        <v>9909</v>
      </c>
      <c r="N86" s="89">
        <f t="shared" si="32"/>
        <v>108489</v>
      </c>
      <c r="O86" s="89">
        <v>98337</v>
      </c>
      <c r="P86" s="89">
        <v>2649</v>
      </c>
      <c r="Q86" s="105">
        <f t="shared" si="33"/>
        <v>95688</v>
      </c>
      <c r="R86" s="104"/>
      <c r="S86" s="90"/>
      <c r="T86" s="90"/>
      <c r="U86" s="90"/>
    </row>
    <row r="87" spans="1:50" s="109" customFormat="1" ht="18.75">
      <c r="A87" s="81"/>
      <c r="B87" s="93">
        <v>78</v>
      </c>
      <c r="C87" s="95" t="s">
        <v>141</v>
      </c>
      <c r="D87" s="91">
        <v>146613.012242</v>
      </c>
      <c r="E87" s="91">
        <v>133384.79863800001</v>
      </c>
      <c r="F87" s="91">
        <f t="shared" ref="F87:F113" si="34">D87-E87</f>
        <v>13228.21360399999</v>
      </c>
      <c r="G87" s="91">
        <f t="shared" ref="G87:G113" si="35">E87+D87</f>
        <v>279997.81088</v>
      </c>
      <c r="H87" s="91">
        <v>32279.994284</v>
      </c>
      <c r="I87" s="91">
        <v>16206.809198000001</v>
      </c>
      <c r="J87" s="91">
        <f t="shared" ref="J87:J113" si="36">H87-I87</f>
        <v>16073.185086</v>
      </c>
      <c r="K87" s="91">
        <f t="shared" ref="K87:K113" si="37">I87+H87</f>
        <v>48486.803482000003</v>
      </c>
      <c r="L87" s="91">
        <v>22754</v>
      </c>
      <c r="M87" s="91">
        <v>5704</v>
      </c>
      <c r="N87" s="91">
        <f t="shared" ref="N87:N113" si="38">L87-M87</f>
        <v>17050</v>
      </c>
      <c r="O87" s="91">
        <v>18609</v>
      </c>
      <c r="P87" s="91">
        <v>957</v>
      </c>
      <c r="Q87" s="106">
        <f t="shared" ref="Q87:Q113" si="39">O87-P87</f>
        <v>17652</v>
      </c>
      <c r="R87" s="104"/>
      <c r="S87" s="90"/>
      <c r="T87" s="90"/>
      <c r="U87" s="90"/>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row>
    <row r="88" spans="1:50" s="81" customFormat="1" ht="18.75">
      <c r="B88" s="87">
        <v>79</v>
      </c>
      <c r="C88" s="88" t="s">
        <v>77</v>
      </c>
      <c r="D88" s="89">
        <v>144604.56911300001</v>
      </c>
      <c r="E88" s="89">
        <v>151590.53952300001</v>
      </c>
      <c r="F88" s="89">
        <f t="shared" si="34"/>
        <v>-6985.970410000009</v>
      </c>
      <c r="G88" s="89">
        <f t="shared" si="35"/>
        <v>296195.10863600002</v>
      </c>
      <c r="H88" s="89">
        <v>12327.555586</v>
      </c>
      <c r="I88" s="89">
        <v>20162.091222999999</v>
      </c>
      <c r="J88" s="89">
        <f t="shared" si="36"/>
        <v>-7834.535636999999</v>
      </c>
      <c r="K88" s="89">
        <f t="shared" si="37"/>
        <v>32489.646808999998</v>
      </c>
      <c r="L88" s="89">
        <v>7980</v>
      </c>
      <c r="M88" s="89">
        <v>5576</v>
      </c>
      <c r="N88" s="89">
        <f t="shared" si="38"/>
        <v>2404</v>
      </c>
      <c r="O88" s="89">
        <v>720</v>
      </c>
      <c r="P88" s="89">
        <v>297</v>
      </c>
      <c r="Q88" s="105">
        <f t="shared" si="39"/>
        <v>423</v>
      </c>
      <c r="R88" s="104"/>
      <c r="S88" s="90"/>
      <c r="T88" s="90"/>
      <c r="U88" s="90"/>
    </row>
    <row r="89" spans="1:50" s="109" customFormat="1" ht="18.75">
      <c r="A89" s="81"/>
      <c r="B89" s="93">
        <v>80</v>
      </c>
      <c r="C89" s="95" t="s">
        <v>104</v>
      </c>
      <c r="D89" s="91">
        <v>126814.137781</v>
      </c>
      <c r="E89" s="91">
        <v>127831.258946</v>
      </c>
      <c r="F89" s="91">
        <f t="shared" si="34"/>
        <v>-1017.1211650000041</v>
      </c>
      <c r="G89" s="91">
        <f t="shared" si="35"/>
        <v>254645.39672700001</v>
      </c>
      <c r="H89" s="91">
        <v>9953.4117779999997</v>
      </c>
      <c r="I89" s="91">
        <v>8299.4246739999999</v>
      </c>
      <c r="J89" s="91">
        <f t="shared" si="36"/>
        <v>1653.9871039999998</v>
      </c>
      <c r="K89" s="91">
        <f t="shared" si="37"/>
        <v>18252.836452</v>
      </c>
      <c r="L89" s="91">
        <v>2754.2175849999999</v>
      </c>
      <c r="M89" s="91">
        <v>2495.5348720000002</v>
      </c>
      <c r="N89" s="91">
        <f t="shared" si="38"/>
        <v>258.68271299999969</v>
      </c>
      <c r="O89" s="91">
        <v>503.53981700000003</v>
      </c>
      <c r="P89" s="91">
        <v>0</v>
      </c>
      <c r="Q89" s="106">
        <f t="shared" si="39"/>
        <v>503.53981700000003</v>
      </c>
      <c r="R89" s="104"/>
      <c r="S89" s="90"/>
      <c r="T89" s="90"/>
      <c r="U89" s="90"/>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row>
    <row r="90" spans="1:50" s="81" customFormat="1" ht="18.75">
      <c r="B90" s="87">
        <v>81</v>
      </c>
      <c r="C90" s="229" t="s">
        <v>148</v>
      </c>
      <c r="D90" s="89">
        <v>124083.13581199999</v>
      </c>
      <c r="E90" s="89">
        <v>81941.537381000002</v>
      </c>
      <c r="F90" s="89">
        <f t="shared" si="34"/>
        <v>42141.598430999991</v>
      </c>
      <c r="G90" s="89">
        <f t="shared" si="35"/>
        <v>206024.673193</v>
      </c>
      <c r="H90" s="89">
        <v>19625.314489</v>
      </c>
      <c r="I90" s="89">
        <v>22182.537423999998</v>
      </c>
      <c r="J90" s="89">
        <f t="shared" si="36"/>
        <v>-2557.222934999998</v>
      </c>
      <c r="K90" s="89">
        <f t="shared" si="37"/>
        <v>41807.851912999999</v>
      </c>
      <c r="L90" s="89">
        <v>162776.12414299999</v>
      </c>
      <c r="M90" s="89">
        <v>0</v>
      </c>
      <c r="N90" s="89">
        <f t="shared" si="38"/>
        <v>162776.12414299999</v>
      </c>
      <c r="O90" s="89">
        <v>19147.778772999998</v>
      </c>
      <c r="P90" s="89">
        <v>0</v>
      </c>
      <c r="Q90" s="105">
        <f t="shared" si="39"/>
        <v>19147.778772999998</v>
      </c>
      <c r="R90" s="104"/>
      <c r="S90" s="90"/>
      <c r="T90" s="90"/>
      <c r="U90" s="90"/>
    </row>
    <row r="91" spans="1:50" s="109" customFormat="1" ht="18.75">
      <c r="A91" s="81"/>
      <c r="B91" s="93">
        <v>82</v>
      </c>
      <c r="C91" s="95" t="s">
        <v>135</v>
      </c>
      <c r="D91" s="91">
        <v>113826.890076</v>
      </c>
      <c r="E91" s="91">
        <v>116077.10522899999</v>
      </c>
      <c r="F91" s="91">
        <f t="shared" si="34"/>
        <v>-2250.2151529999974</v>
      </c>
      <c r="G91" s="91">
        <f t="shared" si="35"/>
        <v>229903.99530499999</v>
      </c>
      <c r="H91" s="91">
        <v>12533.269627</v>
      </c>
      <c r="I91" s="91">
        <v>14475.725017000001</v>
      </c>
      <c r="J91" s="91">
        <f t="shared" si="36"/>
        <v>-1942.455390000001</v>
      </c>
      <c r="K91" s="91">
        <f t="shared" si="37"/>
        <v>27008.994643999999</v>
      </c>
      <c r="L91" s="91">
        <v>618</v>
      </c>
      <c r="M91" s="91">
        <v>130</v>
      </c>
      <c r="N91" s="91">
        <f t="shared" si="38"/>
        <v>488</v>
      </c>
      <c r="O91" s="91">
        <v>87</v>
      </c>
      <c r="P91" s="91">
        <v>0</v>
      </c>
      <c r="Q91" s="106">
        <f t="shared" si="39"/>
        <v>87</v>
      </c>
      <c r="R91" s="104"/>
      <c r="S91" s="90"/>
      <c r="T91" s="90"/>
      <c r="U91" s="90"/>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row>
    <row r="92" spans="1:50" s="81" customFormat="1" ht="18.75">
      <c r="B92" s="87">
        <v>83</v>
      </c>
      <c r="C92" s="88" t="s">
        <v>167</v>
      </c>
      <c r="D92" s="89">
        <v>108547.507809</v>
      </c>
      <c r="E92" s="89">
        <v>78867.068044</v>
      </c>
      <c r="F92" s="89">
        <f t="shared" si="34"/>
        <v>29680.439765000003</v>
      </c>
      <c r="G92" s="89">
        <f t="shared" si="35"/>
        <v>187414.57585299999</v>
      </c>
      <c r="H92" s="89">
        <v>13277.096786</v>
      </c>
      <c r="I92" s="89">
        <v>8278.4450059999999</v>
      </c>
      <c r="J92" s="89">
        <f t="shared" si="36"/>
        <v>4998.6517800000001</v>
      </c>
      <c r="K92" s="89">
        <f t="shared" si="37"/>
        <v>21555.541792</v>
      </c>
      <c r="L92" s="89">
        <v>62247</v>
      </c>
      <c r="M92" s="89">
        <v>13319</v>
      </c>
      <c r="N92" s="89">
        <f t="shared" si="38"/>
        <v>48928</v>
      </c>
      <c r="O92" s="89">
        <v>21332</v>
      </c>
      <c r="P92" s="89">
        <v>1055</v>
      </c>
      <c r="Q92" s="105">
        <f t="shared" si="39"/>
        <v>20277</v>
      </c>
      <c r="R92" s="104"/>
      <c r="S92" s="90"/>
      <c r="T92" s="90"/>
      <c r="U92" s="90"/>
    </row>
    <row r="93" spans="1:50" s="109" customFormat="1" ht="18.75">
      <c r="A93" s="81"/>
      <c r="B93" s="93">
        <v>84</v>
      </c>
      <c r="C93" s="95" t="s">
        <v>86</v>
      </c>
      <c r="D93" s="91">
        <v>103161.023512</v>
      </c>
      <c r="E93" s="91">
        <v>90844.174276999998</v>
      </c>
      <c r="F93" s="91">
        <f t="shared" si="34"/>
        <v>12316.849235000001</v>
      </c>
      <c r="G93" s="91">
        <f t="shared" si="35"/>
        <v>194005.197789</v>
      </c>
      <c r="H93" s="91">
        <v>13594.603577</v>
      </c>
      <c r="I93" s="91">
        <v>20421.744151999999</v>
      </c>
      <c r="J93" s="91">
        <f t="shared" si="36"/>
        <v>-6827.1405749999994</v>
      </c>
      <c r="K93" s="91">
        <f t="shared" si="37"/>
        <v>34016.347729000001</v>
      </c>
      <c r="L93" s="91">
        <v>13154.231195</v>
      </c>
      <c r="M93" s="91">
        <v>3829.0218580000001</v>
      </c>
      <c r="N93" s="91">
        <f t="shared" si="38"/>
        <v>9325.2093370000002</v>
      </c>
      <c r="O93" s="91">
        <v>1022.795271</v>
      </c>
      <c r="P93" s="91">
        <v>1054.9587899999999</v>
      </c>
      <c r="Q93" s="106">
        <f t="shared" si="39"/>
        <v>-32.163518999999951</v>
      </c>
      <c r="R93" s="104"/>
      <c r="S93" s="90"/>
      <c r="T93" s="90"/>
      <c r="U93" s="90"/>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row>
    <row r="94" spans="1:50" s="81" customFormat="1" ht="18.75">
      <c r="B94" s="87">
        <v>85</v>
      </c>
      <c r="C94" s="229" t="s">
        <v>120</v>
      </c>
      <c r="D94" s="89">
        <v>97738.650083999994</v>
      </c>
      <c r="E94" s="89">
        <v>92869.708278999999</v>
      </c>
      <c r="F94" s="89">
        <f t="shared" si="34"/>
        <v>4868.9418049999949</v>
      </c>
      <c r="G94" s="89">
        <f t="shared" si="35"/>
        <v>190608.35836299998</v>
      </c>
      <c r="H94" s="89">
        <v>13763.254833000001</v>
      </c>
      <c r="I94" s="89">
        <v>16964.907855000001</v>
      </c>
      <c r="J94" s="89">
        <f t="shared" si="36"/>
        <v>-3201.6530220000004</v>
      </c>
      <c r="K94" s="89">
        <f t="shared" si="37"/>
        <v>30728.162688000004</v>
      </c>
      <c r="L94" s="89">
        <v>9089.6302830000004</v>
      </c>
      <c r="M94" s="89">
        <v>1043.8037790000001</v>
      </c>
      <c r="N94" s="89">
        <f t="shared" si="38"/>
        <v>8045.8265040000006</v>
      </c>
      <c r="O94" s="89">
        <v>3047.584445</v>
      </c>
      <c r="P94" s="89">
        <v>302.09882399999998</v>
      </c>
      <c r="Q94" s="105">
        <f t="shared" si="39"/>
        <v>2745.4856209999998</v>
      </c>
      <c r="R94" s="104"/>
      <c r="S94" s="90"/>
      <c r="T94" s="90"/>
      <c r="U94" s="90"/>
    </row>
    <row r="95" spans="1:50" s="109" customFormat="1" ht="18.75">
      <c r="A95" s="81"/>
      <c r="B95" s="93">
        <v>86</v>
      </c>
      <c r="C95" s="95" t="s">
        <v>116</v>
      </c>
      <c r="D95" s="91">
        <v>95360.182234000007</v>
      </c>
      <c r="E95" s="91">
        <v>91382.338984000002</v>
      </c>
      <c r="F95" s="91">
        <f t="shared" si="34"/>
        <v>3977.8432500000054</v>
      </c>
      <c r="G95" s="91">
        <f t="shared" si="35"/>
        <v>186742.52121800001</v>
      </c>
      <c r="H95" s="91">
        <v>14786.149459</v>
      </c>
      <c r="I95" s="91">
        <v>13648.124037</v>
      </c>
      <c r="J95" s="91">
        <f t="shared" si="36"/>
        <v>1138.0254220000006</v>
      </c>
      <c r="K95" s="91">
        <f t="shared" si="37"/>
        <v>28434.273496000002</v>
      </c>
      <c r="L95" s="91">
        <v>7767</v>
      </c>
      <c r="M95" s="91">
        <v>3783</v>
      </c>
      <c r="N95" s="91">
        <f t="shared" si="38"/>
        <v>3984</v>
      </c>
      <c r="O95" s="91">
        <v>400</v>
      </c>
      <c r="P95" s="91">
        <v>0</v>
      </c>
      <c r="Q95" s="106">
        <f t="shared" si="39"/>
        <v>400</v>
      </c>
      <c r="R95" s="104"/>
      <c r="S95" s="90"/>
      <c r="T95" s="90"/>
      <c r="U95" s="90"/>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row>
    <row r="96" spans="1:50" s="81" customFormat="1" ht="18.75">
      <c r="B96" s="87">
        <v>87</v>
      </c>
      <c r="C96" s="229" t="s">
        <v>132</v>
      </c>
      <c r="D96" s="89">
        <v>93966.787150999997</v>
      </c>
      <c r="E96" s="89">
        <v>89805.122008000006</v>
      </c>
      <c r="F96" s="89">
        <f t="shared" si="34"/>
        <v>4161.6651429999911</v>
      </c>
      <c r="G96" s="89">
        <f t="shared" si="35"/>
        <v>183771.909159</v>
      </c>
      <c r="H96" s="89">
        <v>14294.283183</v>
      </c>
      <c r="I96" s="89">
        <v>19066.245993</v>
      </c>
      <c r="J96" s="89">
        <f t="shared" si="36"/>
        <v>-4771.9628100000009</v>
      </c>
      <c r="K96" s="89">
        <f t="shared" si="37"/>
        <v>33360.529175999996</v>
      </c>
      <c r="L96" s="89">
        <v>21251</v>
      </c>
      <c r="M96" s="89">
        <v>12283</v>
      </c>
      <c r="N96" s="89">
        <f t="shared" si="38"/>
        <v>8968</v>
      </c>
      <c r="O96" s="89">
        <v>1373</v>
      </c>
      <c r="P96" s="89">
        <v>2391</v>
      </c>
      <c r="Q96" s="105">
        <f t="shared" si="39"/>
        <v>-1018</v>
      </c>
      <c r="R96" s="104"/>
      <c r="S96" s="90"/>
      <c r="T96" s="90"/>
      <c r="U96" s="90"/>
    </row>
    <row r="97" spans="1:50" s="109" customFormat="1" ht="18.75">
      <c r="A97" s="81"/>
      <c r="B97" s="93">
        <v>88</v>
      </c>
      <c r="C97" s="95" t="s">
        <v>265</v>
      </c>
      <c r="D97" s="91">
        <v>91910.143655000007</v>
      </c>
      <c r="E97" s="91">
        <v>122802.182312</v>
      </c>
      <c r="F97" s="91">
        <f t="shared" si="34"/>
        <v>-30892.038656999997</v>
      </c>
      <c r="G97" s="91">
        <f t="shared" si="35"/>
        <v>214712.32596700001</v>
      </c>
      <c r="H97" s="91">
        <v>5765.1855699999996</v>
      </c>
      <c r="I97" s="91">
        <v>12651.565162999999</v>
      </c>
      <c r="J97" s="91">
        <f t="shared" si="36"/>
        <v>-6886.3795929999997</v>
      </c>
      <c r="K97" s="91">
        <f t="shared" si="37"/>
        <v>18416.750733000001</v>
      </c>
      <c r="L97" s="91">
        <v>2979.4215020000001</v>
      </c>
      <c r="M97" s="91">
        <v>25440.668881000001</v>
      </c>
      <c r="N97" s="91">
        <f t="shared" si="38"/>
        <v>-22461.247379</v>
      </c>
      <c r="O97" s="91">
        <v>2146.2969229999999</v>
      </c>
      <c r="P97" s="91">
        <v>50.876826000000001</v>
      </c>
      <c r="Q97" s="106">
        <f t="shared" si="39"/>
        <v>2095.4200969999997</v>
      </c>
      <c r="R97" s="104"/>
      <c r="S97" s="90"/>
      <c r="T97" s="90"/>
      <c r="U97" s="90"/>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row>
    <row r="98" spans="1:50" s="81" customFormat="1" ht="18.75">
      <c r="B98" s="87">
        <v>89</v>
      </c>
      <c r="C98" s="229" t="s">
        <v>81</v>
      </c>
      <c r="D98" s="89">
        <v>86879.435373</v>
      </c>
      <c r="E98" s="89">
        <v>93087.967659999995</v>
      </c>
      <c r="F98" s="89">
        <f t="shared" si="34"/>
        <v>-6208.5322869999945</v>
      </c>
      <c r="G98" s="89">
        <f t="shared" si="35"/>
        <v>179967.40303300001</v>
      </c>
      <c r="H98" s="89">
        <v>13274.079784</v>
      </c>
      <c r="I98" s="89">
        <v>9060.771761</v>
      </c>
      <c r="J98" s="89">
        <f t="shared" si="36"/>
        <v>4213.3080229999996</v>
      </c>
      <c r="K98" s="89">
        <f t="shared" si="37"/>
        <v>22334.851544999998</v>
      </c>
      <c r="L98" s="89">
        <v>47535.738510000003</v>
      </c>
      <c r="M98" s="89">
        <v>41831.562213999998</v>
      </c>
      <c r="N98" s="89">
        <f t="shared" si="38"/>
        <v>5704.1762960000051</v>
      </c>
      <c r="O98" s="89">
        <v>20932.722032000001</v>
      </c>
      <c r="P98" s="89">
        <v>8439.6868329999998</v>
      </c>
      <c r="Q98" s="105">
        <f t="shared" si="39"/>
        <v>12493.035199000002</v>
      </c>
      <c r="R98" s="104"/>
      <c r="S98" s="90"/>
      <c r="T98" s="90"/>
      <c r="U98" s="90"/>
    </row>
    <row r="99" spans="1:50" s="109" customFormat="1" ht="18.75">
      <c r="A99" s="81"/>
      <c r="B99" s="93">
        <v>90</v>
      </c>
      <c r="C99" s="95" t="s">
        <v>158</v>
      </c>
      <c r="D99" s="91">
        <v>80707.541775999998</v>
      </c>
      <c r="E99" s="91">
        <v>65939.709870999999</v>
      </c>
      <c r="F99" s="91">
        <f t="shared" si="34"/>
        <v>14767.831904999999</v>
      </c>
      <c r="G99" s="91">
        <f t="shared" si="35"/>
        <v>146647.251647</v>
      </c>
      <c r="H99" s="91">
        <v>9461.0361140000005</v>
      </c>
      <c r="I99" s="91">
        <v>5613.9926160000005</v>
      </c>
      <c r="J99" s="91">
        <f t="shared" si="36"/>
        <v>3847.043498</v>
      </c>
      <c r="K99" s="91">
        <f t="shared" si="37"/>
        <v>15075.028730000002</v>
      </c>
      <c r="L99" s="91">
        <v>18679</v>
      </c>
      <c r="M99" s="91">
        <v>9320</v>
      </c>
      <c r="N99" s="91">
        <f t="shared" si="38"/>
        <v>9359</v>
      </c>
      <c r="O99" s="91">
        <v>5949</v>
      </c>
      <c r="P99" s="91">
        <v>500</v>
      </c>
      <c r="Q99" s="106">
        <f t="shared" si="39"/>
        <v>5449</v>
      </c>
      <c r="R99" s="104"/>
      <c r="S99" s="90"/>
      <c r="T99" s="90"/>
      <c r="U99" s="90"/>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row>
    <row r="100" spans="1:50" s="81" customFormat="1" ht="18.75">
      <c r="B100" s="87">
        <v>91</v>
      </c>
      <c r="C100" s="99" t="s">
        <v>124</v>
      </c>
      <c r="D100" s="89">
        <v>67950.466629000002</v>
      </c>
      <c r="E100" s="89">
        <v>65500.152948000003</v>
      </c>
      <c r="F100" s="89">
        <f t="shared" si="34"/>
        <v>2450.3136809999996</v>
      </c>
      <c r="G100" s="89">
        <f t="shared" si="35"/>
        <v>133450.619577</v>
      </c>
      <c r="H100" s="89">
        <v>4531.304024</v>
      </c>
      <c r="I100" s="89">
        <v>2058.6152299999999</v>
      </c>
      <c r="J100" s="89">
        <f t="shared" si="36"/>
        <v>2472.6887940000001</v>
      </c>
      <c r="K100" s="89">
        <f t="shared" si="37"/>
        <v>6589.9192540000004</v>
      </c>
      <c r="L100" s="89">
        <v>1041</v>
      </c>
      <c r="M100" s="89">
        <v>539</v>
      </c>
      <c r="N100" s="89">
        <f t="shared" si="38"/>
        <v>502</v>
      </c>
      <c r="O100" s="89">
        <v>0</v>
      </c>
      <c r="P100" s="89">
        <v>0</v>
      </c>
      <c r="Q100" s="105">
        <f t="shared" si="39"/>
        <v>0</v>
      </c>
      <c r="R100" s="104"/>
      <c r="S100" s="90"/>
      <c r="T100" s="90"/>
      <c r="U100" s="90"/>
    </row>
    <row r="101" spans="1:50" s="109" customFormat="1" ht="18.75">
      <c r="A101" s="81"/>
      <c r="B101" s="93">
        <v>92</v>
      </c>
      <c r="C101" s="95" t="s">
        <v>98</v>
      </c>
      <c r="D101" s="91">
        <v>67266.922495000006</v>
      </c>
      <c r="E101" s="91">
        <v>62734.972457999997</v>
      </c>
      <c r="F101" s="91">
        <f t="shared" si="34"/>
        <v>4531.9500370000096</v>
      </c>
      <c r="G101" s="91">
        <f t="shared" si="35"/>
        <v>130001.89495300001</v>
      </c>
      <c r="H101" s="91">
        <v>1927.9726499999999</v>
      </c>
      <c r="I101" s="91">
        <v>1200</v>
      </c>
      <c r="J101" s="91">
        <f t="shared" si="36"/>
        <v>727.97264999999993</v>
      </c>
      <c r="K101" s="91">
        <f t="shared" si="37"/>
        <v>3127.9726499999997</v>
      </c>
      <c r="L101" s="91">
        <v>8667</v>
      </c>
      <c r="M101" s="91">
        <v>4463</v>
      </c>
      <c r="N101" s="91">
        <f t="shared" si="38"/>
        <v>4204</v>
      </c>
      <c r="O101" s="91">
        <v>758</v>
      </c>
      <c r="P101" s="91">
        <v>0</v>
      </c>
      <c r="Q101" s="106">
        <f t="shared" si="39"/>
        <v>758</v>
      </c>
      <c r="R101" s="104"/>
      <c r="S101" s="90"/>
      <c r="T101" s="90"/>
      <c r="U101" s="90"/>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row>
    <row r="102" spans="1:50" s="81" customFormat="1" ht="18.75">
      <c r="B102" s="87">
        <v>93</v>
      </c>
      <c r="C102" s="88" t="s">
        <v>139</v>
      </c>
      <c r="D102" s="89">
        <v>67147.151278999998</v>
      </c>
      <c r="E102" s="89">
        <v>62878.220591999998</v>
      </c>
      <c r="F102" s="89">
        <f t="shared" si="34"/>
        <v>4268.930687</v>
      </c>
      <c r="G102" s="89">
        <f t="shared" si="35"/>
        <v>130025.371871</v>
      </c>
      <c r="H102" s="89">
        <v>2688.3959410000002</v>
      </c>
      <c r="I102" s="89">
        <v>2352.4282840000001</v>
      </c>
      <c r="J102" s="89">
        <f t="shared" si="36"/>
        <v>335.96765700000014</v>
      </c>
      <c r="K102" s="89">
        <f t="shared" si="37"/>
        <v>5040.8242250000003</v>
      </c>
      <c r="L102" s="89">
        <v>490</v>
      </c>
      <c r="M102" s="89">
        <v>185</v>
      </c>
      <c r="N102" s="89">
        <f t="shared" si="38"/>
        <v>305</v>
      </c>
      <c r="O102" s="89">
        <v>0</v>
      </c>
      <c r="P102" s="89">
        <v>90</v>
      </c>
      <c r="Q102" s="105">
        <f t="shared" si="39"/>
        <v>-90</v>
      </c>
      <c r="R102" s="104"/>
      <c r="S102" s="90"/>
      <c r="T102" s="90"/>
      <c r="U102" s="90"/>
    </row>
    <row r="103" spans="1:50" s="109" customFormat="1" ht="18.75">
      <c r="A103" s="81"/>
      <c r="B103" s="93">
        <v>94</v>
      </c>
      <c r="C103" s="95" t="s">
        <v>131</v>
      </c>
      <c r="D103" s="91">
        <v>63832.808693999999</v>
      </c>
      <c r="E103" s="91">
        <v>58230.357722000001</v>
      </c>
      <c r="F103" s="91">
        <f t="shared" si="34"/>
        <v>5602.4509719999987</v>
      </c>
      <c r="G103" s="91">
        <f t="shared" si="35"/>
        <v>122063.16641599999</v>
      </c>
      <c r="H103" s="91">
        <v>10877.969455</v>
      </c>
      <c r="I103" s="91">
        <v>10587.16641</v>
      </c>
      <c r="J103" s="91">
        <f t="shared" si="36"/>
        <v>290.80304500000057</v>
      </c>
      <c r="K103" s="91">
        <f t="shared" si="37"/>
        <v>21465.135865</v>
      </c>
      <c r="L103" s="91">
        <v>16566</v>
      </c>
      <c r="M103" s="91">
        <v>10058</v>
      </c>
      <c r="N103" s="91">
        <f t="shared" si="38"/>
        <v>6508</v>
      </c>
      <c r="O103" s="91">
        <v>2949</v>
      </c>
      <c r="P103" s="91">
        <v>3280</v>
      </c>
      <c r="Q103" s="106">
        <f t="shared" si="39"/>
        <v>-331</v>
      </c>
      <c r="R103" s="104"/>
      <c r="S103" s="90"/>
      <c r="T103" s="90"/>
      <c r="U103" s="90"/>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row>
    <row r="104" spans="1:50" s="81" customFormat="1" ht="18.75">
      <c r="B104" s="87">
        <v>95</v>
      </c>
      <c r="C104" s="98" t="s">
        <v>174</v>
      </c>
      <c r="D104" s="89">
        <v>55891.834579000002</v>
      </c>
      <c r="E104" s="89">
        <v>40162.952958000002</v>
      </c>
      <c r="F104" s="89">
        <f t="shared" si="34"/>
        <v>15728.881621</v>
      </c>
      <c r="G104" s="89">
        <f t="shared" si="35"/>
        <v>96054.787536999997</v>
      </c>
      <c r="H104" s="89">
        <v>13240.855308</v>
      </c>
      <c r="I104" s="89">
        <v>14259.991341999999</v>
      </c>
      <c r="J104" s="89">
        <f t="shared" si="36"/>
        <v>-1019.1360339999992</v>
      </c>
      <c r="K104" s="89">
        <f t="shared" si="37"/>
        <v>27500.846649999999</v>
      </c>
      <c r="L104" s="89">
        <v>19140</v>
      </c>
      <c r="M104" s="89">
        <v>4014</v>
      </c>
      <c r="N104" s="89">
        <f t="shared" si="38"/>
        <v>15126</v>
      </c>
      <c r="O104" s="89">
        <v>4470</v>
      </c>
      <c r="P104" s="89">
        <v>3843</v>
      </c>
      <c r="Q104" s="105">
        <f t="shared" si="39"/>
        <v>627</v>
      </c>
      <c r="R104" s="104"/>
      <c r="S104" s="90"/>
      <c r="T104" s="90"/>
      <c r="U104" s="90"/>
    </row>
    <row r="105" spans="1:50" s="109" customFormat="1" ht="18.75">
      <c r="A105" s="81"/>
      <c r="B105" s="93">
        <v>96</v>
      </c>
      <c r="C105" s="95" t="s">
        <v>172</v>
      </c>
      <c r="D105" s="91">
        <v>52446.209649999997</v>
      </c>
      <c r="E105" s="91">
        <v>45771.860453000001</v>
      </c>
      <c r="F105" s="91">
        <f t="shared" si="34"/>
        <v>6674.3491969999959</v>
      </c>
      <c r="G105" s="91">
        <f t="shared" si="35"/>
        <v>98218.070103000005</v>
      </c>
      <c r="H105" s="91">
        <v>15563.854581</v>
      </c>
      <c r="I105" s="91">
        <v>15219.988740000001</v>
      </c>
      <c r="J105" s="91">
        <f t="shared" si="36"/>
        <v>343.86584099999891</v>
      </c>
      <c r="K105" s="91">
        <f t="shared" si="37"/>
        <v>30783.843321</v>
      </c>
      <c r="L105" s="91">
        <v>4304</v>
      </c>
      <c r="M105" s="91">
        <v>146</v>
      </c>
      <c r="N105" s="91">
        <f t="shared" si="38"/>
        <v>4158</v>
      </c>
      <c r="O105" s="91">
        <v>20</v>
      </c>
      <c r="P105" s="91">
        <v>23</v>
      </c>
      <c r="Q105" s="106">
        <f t="shared" si="39"/>
        <v>-3</v>
      </c>
      <c r="R105" s="104"/>
      <c r="S105" s="90"/>
      <c r="T105" s="90"/>
      <c r="U105" s="90"/>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row>
    <row r="106" spans="1:50" s="81" customFormat="1" ht="18.75">
      <c r="B106" s="87">
        <v>97</v>
      </c>
      <c r="C106" s="98" t="s">
        <v>117</v>
      </c>
      <c r="D106" s="89">
        <v>48420.002660999999</v>
      </c>
      <c r="E106" s="89">
        <v>42180.799498</v>
      </c>
      <c r="F106" s="89">
        <f t="shared" si="34"/>
        <v>6239.2031629999983</v>
      </c>
      <c r="G106" s="89">
        <f t="shared" si="35"/>
        <v>90600.802158999999</v>
      </c>
      <c r="H106" s="89">
        <v>8797.1480630000005</v>
      </c>
      <c r="I106" s="89">
        <v>2742.6222950000001</v>
      </c>
      <c r="J106" s="89">
        <f t="shared" si="36"/>
        <v>6054.5257680000004</v>
      </c>
      <c r="K106" s="89">
        <f t="shared" si="37"/>
        <v>11539.770358000002</v>
      </c>
      <c r="L106" s="89">
        <v>0</v>
      </c>
      <c r="M106" s="89">
        <v>1362</v>
      </c>
      <c r="N106" s="89">
        <f t="shared" si="38"/>
        <v>-1362</v>
      </c>
      <c r="O106" s="89">
        <v>0</v>
      </c>
      <c r="P106" s="89">
        <v>58</v>
      </c>
      <c r="Q106" s="105">
        <f t="shared" si="39"/>
        <v>-58</v>
      </c>
      <c r="R106" s="104"/>
      <c r="S106" s="90"/>
      <c r="T106" s="90"/>
      <c r="U106" s="90"/>
    </row>
    <row r="107" spans="1:50" s="109" customFormat="1" ht="18.75">
      <c r="A107" s="81"/>
      <c r="B107" s="93">
        <v>98</v>
      </c>
      <c r="C107" s="95" t="s">
        <v>126</v>
      </c>
      <c r="D107" s="91">
        <v>47466.367333000002</v>
      </c>
      <c r="E107" s="91">
        <v>47127.235834999999</v>
      </c>
      <c r="F107" s="91">
        <f t="shared" si="34"/>
        <v>339.13149800000247</v>
      </c>
      <c r="G107" s="91">
        <f t="shared" si="35"/>
        <v>94593.603168000001</v>
      </c>
      <c r="H107" s="91">
        <v>2308.8978229999998</v>
      </c>
      <c r="I107" s="91">
        <v>1837.481665</v>
      </c>
      <c r="J107" s="91">
        <f t="shared" si="36"/>
        <v>471.41615799999977</v>
      </c>
      <c r="K107" s="91">
        <f t="shared" si="37"/>
        <v>4146.3794879999996</v>
      </c>
      <c r="L107" s="91">
        <v>14345</v>
      </c>
      <c r="M107" s="91">
        <v>13371</v>
      </c>
      <c r="N107" s="91">
        <f t="shared" si="38"/>
        <v>974</v>
      </c>
      <c r="O107" s="91">
        <v>29</v>
      </c>
      <c r="P107" s="91">
        <v>76</v>
      </c>
      <c r="Q107" s="106">
        <f t="shared" si="39"/>
        <v>-47</v>
      </c>
      <c r="R107" s="104"/>
      <c r="S107" s="90"/>
      <c r="T107" s="90"/>
      <c r="U107" s="90"/>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row>
    <row r="108" spans="1:50" s="81" customFormat="1" ht="18.75">
      <c r="B108" s="87">
        <v>99</v>
      </c>
      <c r="C108" s="98" t="s">
        <v>294</v>
      </c>
      <c r="D108" s="89">
        <v>46909.807097999997</v>
      </c>
      <c r="E108" s="89">
        <v>40180.188295</v>
      </c>
      <c r="F108" s="89">
        <f t="shared" si="34"/>
        <v>6729.6188029999976</v>
      </c>
      <c r="G108" s="89">
        <f t="shared" si="35"/>
        <v>87089.99539299999</v>
      </c>
      <c r="H108" s="89">
        <v>4777.341066</v>
      </c>
      <c r="I108" s="89">
        <v>3559.065333</v>
      </c>
      <c r="J108" s="89">
        <f t="shared" si="36"/>
        <v>1218.2757329999999</v>
      </c>
      <c r="K108" s="89">
        <f t="shared" si="37"/>
        <v>8336.4063989999995</v>
      </c>
      <c r="L108" s="89">
        <v>1421.261395</v>
      </c>
      <c r="M108" s="89">
        <v>107.427505</v>
      </c>
      <c r="N108" s="89">
        <f t="shared" si="38"/>
        <v>1313.8338899999999</v>
      </c>
      <c r="O108" s="89">
        <v>1005.265626</v>
      </c>
      <c r="P108" s="89">
        <v>37.3538</v>
      </c>
      <c r="Q108" s="105">
        <f t="shared" si="39"/>
        <v>967.91182600000002</v>
      </c>
      <c r="R108" s="104"/>
      <c r="S108" s="90"/>
      <c r="T108" s="90"/>
      <c r="U108" s="90"/>
    </row>
    <row r="109" spans="1:50" s="109" customFormat="1" ht="18.75">
      <c r="A109" s="81"/>
      <c r="B109" s="93">
        <v>100</v>
      </c>
      <c r="C109" s="95" t="s">
        <v>168</v>
      </c>
      <c r="D109" s="91">
        <v>45249.744371000001</v>
      </c>
      <c r="E109" s="91">
        <v>32841.845136999997</v>
      </c>
      <c r="F109" s="91">
        <f t="shared" si="34"/>
        <v>12407.899234000004</v>
      </c>
      <c r="G109" s="91">
        <f t="shared" si="35"/>
        <v>78091.589508000005</v>
      </c>
      <c r="H109" s="91">
        <v>4000.300878</v>
      </c>
      <c r="I109" s="91">
        <v>5792.2047670000002</v>
      </c>
      <c r="J109" s="91">
        <f t="shared" si="36"/>
        <v>-1791.9038890000002</v>
      </c>
      <c r="K109" s="91">
        <f t="shared" si="37"/>
        <v>9792.5056450000011</v>
      </c>
      <c r="L109" s="91">
        <v>15652.467455</v>
      </c>
      <c r="M109" s="91">
        <v>630.26437199999998</v>
      </c>
      <c r="N109" s="91">
        <f t="shared" si="38"/>
        <v>15022.203083</v>
      </c>
      <c r="O109" s="91">
        <v>480.17809999999997</v>
      </c>
      <c r="P109" s="91">
        <v>109.918532</v>
      </c>
      <c r="Q109" s="106">
        <f t="shared" si="39"/>
        <v>370.25956799999994</v>
      </c>
      <c r="R109" s="104"/>
      <c r="S109" s="90"/>
      <c r="T109" s="90"/>
      <c r="U109" s="90"/>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row>
    <row r="110" spans="1:50" s="81" customFormat="1" ht="18.75">
      <c r="B110" s="87">
        <v>101</v>
      </c>
      <c r="C110" s="98" t="s">
        <v>82</v>
      </c>
      <c r="D110" s="89">
        <v>41440.961135999998</v>
      </c>
      <c r="E110" s="89">
        <v>38540.616268999998</v>
      </c>
      <c r="F110" s="89">
        <f t="shared" si="34"/>
        <v>2900.3448669999998</v>
      </c>
      <c r="G110" s="89">
        <f t="shared" si="35"/>
        <v>79981.577404999989</v>
      </c>
      <c r="H110" s="89">
        <v>1328.1611339999999</v>
      </c>
      <c r="I110" s="89">
        <v>728.88262499999996</v>
      </c>
      <c r="J110" s="89">
        <f t="shared" si="36"/>
        <v>599.27850899999999</v>
      </c>
      <c r="K110" s="89">
        <f t="shared" si="37"/>
        <v>2057.0437590000001</v>
      </c>
      <c r="L110" s="89">
        <v>159</v>
      </c>
      <c r="M110" s="89">
        <v>2393</v>
      </c>
      <c r="N110" s="89">
        <f t="shared" si="38"/>
        <v>-2234</v>
      </c>
      <c r="O110" s="89">
        <v>0</v>
      </c>
      <c r="P110" s="89">
        <v>0</v>
      </c>
      <c r="Q110" s="105">
        <f t="shared" si="39"/>
        <v>0</v>
      </c>
      <c r="R110" s="104"/>
      <c r="S110" s="90"/>
      <c r="T110" s="90"/>
      <c r="U110" s="90"/>
    </row>
    <row r="111" spans="1:50" s="109" customFormat="1" ht="18.75">
      <c r="A111" s="81"/>
      <c r="B111" s="93">
        <v>102</v>
      </c>
      <c r="C111" s="95" t="s">
        <v>103</v>
      </c>
      <c r="D111" s="91">
        <v>35957.145061000003</v>
      </c>
      <c r="E111" s="91">
        <v>29947.157311999999</v>
      </c>
      <c r="F111" s="91">
        <f t="shared" si="34"/>
        <v>6009.9877490000035</v>
      </c>
      <c r="G111" s="91">
        <f t="shared" si="35"/>
        <v>65904.302372999999</v>
      </c>
      <c r="H111" s="91">
        <v>7101.1905820000002</v>
      </c>
      <c r="I111" s="91">
        <v>4638.6986880000004</v>
      </c>
      <c r="J111" s="91">
        <f t="shared" si="36"/>
        <v>2462.4918939999998</v>
      </c>
      <c r="K111" s="91">
        <f t="shared" si="37"/>
        <v>11739.88927</v>
      </c>
      <c r="L111" s="91">
        <v>2288</v>
      </c>
      <c r="M111" s="91">
        <v>1909</v>
      </c>
      <c r="N111" s="91">
        <f t="shared" si="38"/>
        <v>379</v>
      </c>
      <c r="O111" s="91">
        <v>0</v>
      </c>
      <c r="P111" s="91">
        <v>490</v>
      </c>
      <c r="Q111" s="106">
        <f t="shared" si="39"/>
        <v>-490</v>
      </c>
      <c r="R111" s="104"/>
      <c r="S111" s="90"/>
      <c r="T111" s="90"/>
      <c r="U111" s="90"/>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row>
    <row r="112" spans="1:50" s="81" customFormat="1" ht="18.75">
      <c r="B112" s="87">
        <v>103</v>
      </c>
      <c r="C112" s="98" t="s">
        <v>205</v>
      </c>
      <c r="D112" s="89">
        <v>7887.2705180000003</v>
      </c>
      <c r="E112" s="89">
        <v>2617.7424900000001</v>
      </c>
      <c r="F112" s="89">
        <f t="shared" si="34"/>
        <v>5269.5280280000006</v>
      </c>
      <c r="G112" s="89">
        <f t="shared" si="35"/>
        <v>10505.013008</v>
      </c>
      <c r="H112" s="89">
        <v>3722.2203049999998</v>
      </c>
      <c r="I112" s="89">
        <v>1376.601214</v>
      </c>
      <c r="J112" s="89">
        <f t="shared" si="36"/>
        <v>2345.6190909999996</v>
      </c>
      <c r="K112" s="89">
        <f t="shared" si="37"/>
        <v>5098.8215190000001</v>
      </c>
      <c r="L112" s="89">
        <v>5458.0519000000004</v>
      </c>
      <c r="M112" s="89">
        <v>173.28465</v>
      </c>
      <c r="N112" s="89">
        <f t="shared" si="38"/>
        <v>5284.7672500000008</v>
      </c>
      <c r="O112" s="89">
        <v>0</v>
      </c>
      <c r="P112" s="89">
        <v>173.28465</v>
      </c>
      <c r="Q112" s="105">
        <f t="shared" si="39"/>
        <v>-173.28465</v>
      </c>
      <c r="R112" s="104"/>
      <c r="S112" s="90"/>
      <c r="T112" s="90"/>
      <c r="U112" s="90"/>
    </row>
    <row r="113" spans="1:50" s="109" customFormat="1" ht="18.75">
      <c r="A113" s="81"/>
      <c r="B113" s="93">
        <v>104</v>
      </c>
      <c r="C113" s="95" t="s">
        <v>210</v>
      </c>
      <c r="D113" s="91">
        <v>3611.5904300000002</v>
      </c>
      <c r="E113" s="91">
        <v>762.16322500000001</v>
      </c>
      <c r="F113" s="91">
        <f t="shared" si="34"/>
        <v>2849.427205</v>
      </c>
      <c r="G113" s="91">
        <f t="shared" si="35"/>
        <v>4373.7536550000004</v>
      </c>
      <c r="H113" s="91">
        <v>3339.8818270000002</v>
      </c>
      <c r="I113" s="91">
        <v>762.16322500000001</v>
      </c>
      <c r="J113" s="91">
        <f t="shared" si="36"/>
        <v>2577.7186019999999</v>
      </c>
      <c r="K113" s="91">
        <f t="shared" si="37"/>
        <v>4102.0450520000004</v>
      </c>
      <c r="L113" s="91">
        <v>4823</v>
      </c>
      <c r="M113" s="91">
        <v>0</v>
      </c>
      <c r="N113" s="91">
        <f t="shared" si="38"/>
        <v>4823</v>
      </c>
      <c r="O113" s="91">
        <v>89</v>
      </c>
      <c r="P113" s="91">
        <v>0</v>
      </c>
      <c r="Q113" s="106">
        <f t="shared" si="39"/>
        <v>89</v>
      </c>
      <c r="R113" s="104"/>
      <c r="S113" s="90"/>
      <c r="T113" s="90"/>
      <c r="U113" s="90"/>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row>
    <row r="114" spans="1:50" s="97" customFormat="1" ht="18.75">
      <c r="A114" s="81"/>
      <c r="B114" s="333" t="s">
        <v>297</v>
      </c>
      <c r="C114" s="329"/>
      <c r="D114" s="96">
        <f>SUM(D55:D113)</f>
        <v>15023693.130935002</v>
      </c>
      <c r="E114" s="96">
        <f t="shared" ref="E114:Q114" si="40">SUM(E55:E113)</f>
        <v>11011492.089348001</v>
      </c>
      <c r="F114" s="96">
        <f t="shared" si="40"/>
        <v>4012201.0415869984</v>
      </c>
      <c r="G114" s="96">
        <f t="shared" si="40"/>
        <v>26035185.220283009</v>
      </c>
      <c r="H114" s="96">
        <f t="shared" si="40"/>
        <v>1949079.4935930003</v>
      </c>
      <c r="I114" s="96">
        <f t="shared" si="40"/>
        <v>1608156.2497729997</v>
      </c>
      <c r="J114" s="96">
        <f t="shared" si="40"/>
        <v>340923.24382000003</v>
      </c>
      <c r="K114" s="96">
        <f t="shared" si="40"/>
        <v>3557235.7433660007</v>
      </c>
      <c r="L114" s="96">
        <f t="shared" si="40"/>
        <v>5486977.9046379998</v>
      </c>
      <c r="M114" s="96">
        <f t="shared" si="40"/>
        <v>1388908.6141990002</v>
      </c>
      <c r="N114" s="96">
        <f t="shared" si="40"/>
        <v>4098069.2904390008</v>
      </c>
      <c r="O114" s="96">
        <f t="shared" si="40"/>
        <v>1048674.928325</v>
      </c>
      <c r="P114" s="96">
        <f t="shared" si="40"/>
        <v>395570.33786599996</v>
      </c>
      <c r="Q114" s="96">
        <f t="shared" si="40"/>
        <v>653104.59045899997</v>
      </c>
      <c r="R114" s="103"/>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1"/>
    </row>
    <row r="115" spans="1:50" s="81" customFormat="1" ht="18.75">
      <c r="B115" s="87">
        <v>105</v>
      </c>
      <c r="C115" s="98" t="s">
        <v>186</v>
      </c>
      <c r="D115" s="89">
        <v>473880.58654500003</v>
      </c>
      <c r="E115" s="89">
        <v>397929.02957100002</v>
      </c>
      <c r="F115" s="89">
        <f>D115-E115</f>
        <v>75951.556974000006</v>
      </c>
      <c r="G115" s="89">
        <f>E115+D115</f>
        <v>871809.61611600011</v>
      </c>
      <c r="H115" s="89">
        <v>55995.753056000001</v>
      </c>
      <c r="I115" s="89">
        <v>94015.661968</v>
      </c>
      <c r="J115" s="89">
        <f>H115-I115</f>
        <v>-38019.908911999999</v>
      </c>
      <c r="K115" s="89">
        <f>I115+H115</f>
        <v>150011.41502399999</v>
      </c>
      <c r="L115" s="89">
        <v>254826.3</v>
      </c>
      <c r="M115" s="89">
        <v>28915</v>
      </c>
      <c r="N115" s="89">
        <f>L115-M115</f>
        <v>225911.3</v>
      </c>
      <c r="O115" s="89">
        <v>0</v>
      </c>
      <c r="P115" s="89">
        <v>10711</v>
      </c>
      <c r="Q115" s="105">
        <f>O115-P115</f>
        <v>-10711</v>
      </c>
      <c r="R115" s="104"/>
      <c r="S115" s="90"/>
      <c r="T115" s="90"/>
      <c r="U115" s="90"/>
    </row>
    <row r="116" spans="1:50" s="109" customFormat="1" ht="18.75">
      <c r="A116" s="81"/>
      <c r="B116" s="93">
        <v>106</v>
      </c>
      <c r="C116" s="95" t="s">
        <v>317</v>
      </c>
      <c r="D116" s="91">
        <v>340769</v>
      </c>
      <c r="E116" s="91">
        <v>115992</v>
      </c>
      <c r="F116" s="91">
        <f>D116-E116</f>
        <v>224777</v>
      </c>
      <c r="G116" s="91">
        <f>E116+D116</f>
        <v>456761</v>
      </c>
      <c r="H116" s="91">
        <v>340769</v>
      </c>
      <c r="I116" s="91">
        <v>115992</v>
      </c>
      <c r="J116" s="91">
        <f>H116-I116</f>
        <v>224777</v>
      </c>
      <c r="K116" s="91">
        <f>I116+H116</f>
        <v>456761</v>
      </c>
      <c r="L116" s="91">
        <v>550132</v>
      </c>
      <c r="M116" s="91">
        <v>0</v>
      </c>
      <c r="N116" s="91">
        <f>L116-M116</f>
        <v>550132</v>
      </c>
      <c r="O116" s="91">
        <v>550132</v>
      </c>
      <c r="P116" s="91">
        <v>0</v>
      </c>
      <c r="Q116" s="106">
        <f>O116-P116</f>
        <v>550132</v>
      </c>
      <c r="R116" s="104"/>
      <c r="S116" s="90"/>
      <c r="T116" s="90"/>
      <c r="U116" s="90"/>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row>
    <row r="117" spans="1:50" s="81" customFormat="1" ht="18.75">
      <c r="B117" s="87">
        <v>107</v>
      </c>
      <c r="C117" s="98" t="s">
        <v>193</v>
      </c>
      <c r="D117" s="89">
        <v>335212.95194699999</v>
      </c>
      <c r="E117" s="89">
        <v>53215.839677000004</v>
      </c>
      <c r="F117" s="89">
        <f>D117-E117</f>
        <v>281997.11226999998</v>
      </c>
      <c r="G117" s="89">
        <f>E117+D117</f>
        <v>388428.791624</v>
      </c>
      <c r="H117" s="89">
        <v>84647.008453000002</v>
      </c>
      <c r="I117" s="89">
        <v>13451.552683</v>
      </c>
      <c r="J117" s="89">
        <f>H117-I117</f>
        <v>71195.45577</v>
      </c>
      <c r="K117" s="89">
        <f>I117+H117</f>
        <v>98098.561136000004</v>
      </c>
      <c r="L117" s="89">
        <v>178590</v>
      </c>
      <c r="M117" s="89">
        <v>2561</v>
      </c>
      <c r="N117" s="89">
        <f>L117-M117</f>
        <v>176029</v>
      </c>
      <c r="O117" s="89">
        <v>64333</v>
      </c>
      <c r="P117" s="89">
        <v>2561</v>
      </c>
      <c r="Q117" s="105">
        <f>O117-P117</f>
        <v>61772</v>
      </c>
      <c r="R117" s="104"/>
      <c r="S117" s="90"/>
      <c r="T117" s="90"/>
      <c r="U117" s="90"/>
    </row>
    <row r="118" spans="1:50" s="81" customFormat="1" ht="18.75">
      <c r="B118" s="93">
        <v>108</v>
      </c>
      <c r="C118" s="95" t="s">
        <v>212</v>
      </c>
      <c r="D118" s="91">
        <v>300715.12212100002</v>
      </c>
      <c r="E118" s="91">
        <v>20294.141151</v>
      </c>
      <c r="F118" s="91">
        <f>D118-E118</f>
        <v>280420.98097000003</v>
      </c>
      <c r="G118" s="91">
        <f>E118+D118</f>
        <v>321009.26327200001</v>
      </c>
      <c r="H118" s="91">
        <v>75867.196190999995</v>
      </c>
      <c r="I118" s="91">
        <v>20294.141151</v>
      </c>
      <c r="J118" s="91">
        <f>H118-I118</f>
        <v>55573.055039999992</v>
      </c>
      <c r="K118" s="91">
        <f>I118+H118</f>
        <v>96161.337341999999</v>
      </c>
      <c r="L118" s="91">
        <v>25907</v>
      </c>
      <c r="M118" s="91">
        <v>0</v>
      </c>
      <c r="N118" s="91">
        <f>L118-M118</f>
        <v>25907</v>
      </c>
      <c r="O118" s="91">
        <v>25907</v>
      </c>
      <c r="P118" s="91">
        <v>0</v>
      </c>
      <c r="Q118" s="106">
        <f>O118-P118</f>
        <v>25907</v>
      </c>
      <c r="R118" s="104"/>
      <c r="S118" s="90"/>
      <c r="T118" s="90"/>
      <c r="U118" s="90"/>
    </row>
    <row r="119" spans="1:50" s="97" customFormat="1" ht="18.75">
      <c r="A119" s="81"/>
      <c r="B119" s="328" t="s">
        <v>269</v>
      </c>
      <c r="C119" s="329"/>
      <c r="D119" s="96">
        <f t="shared" ref="D119:P119" si="41">SUM(D115:D118)</f>
        <v>1450577.6606130002</v>
      </c>
      <c r="E119" s="96">
        <f t="shared" si="41"/>
        <v>587431.01039900002</v>
      </c>
      <c r="F119" s="96">
        <f t="shared" si="41"/>
        <v>863146.65021400002</v>
      </c>
      <c r="G119" s="96">
        <f t="shared" si="41"/>
        <v>2038008.6710120002</v>
      </c>
      <c r="H119" s="96">
        <f t="shared" si="41"/>
        <v>557278.95769999991</v>
      </c>
      <c r="I119" s="96">
        <f t="shared" si="41"/>
        <v>243753.35580199998</v>
      </c>
      <c r="J119" s="96">
        <f t="shared" si="41"/>
        <v>313525.60189799999</v>
      </c>
      <c r="K119" s="96">
        <f t="shared" si="41"/>
        <v>801032.31350199995</v>
      </c>
      <c r="L119" s="96">
        <f t="shared" si="41"/>
        <v>1009455.3</v>
      </c>
      <c r="M119" s="96">
        <f t="shared" si="41"/>
        <v>31476</v>
      </c>
      <c r="N119" s="96">
        <f t="shared" si="41"/>
        <v>977979.3</v>
      </c>
      <c r="O119" s="96">
        <f t="shared" si="41"/>
        <v>640372</v>
      </c>
      <c r="P119" s="96">
        <f t="shared" si="41"/>
        <v>13272</v>
      </c>
      <c r="Q119" s="96">
        <f>SUM(Q115:Q118)</f>
        <v>627100</v>
      </c>
      <c r="R119" s="103"/>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row>
    <row r="120" spans="1:50" s="97" customFormat="1" ht="19.5" thickBot="1">
      <c r="A120" s="81"/>
      <c r="B120" s="322" t="s">
        <v>298</v>
      </c>
      <c r="C120" s="323"/>
      <c r="D120" s="108">
        <f t="shared" ref="D120:Q120" si="42">D33+D44+D52+D54+D114+D119</f>
        <v>29440162.625858001</v>
      </c>
      <c r="E120" s="108">
        <f t="shared" si="42"/>
        <v>22773427.958456002</v>
      </c>
      <c r="F120" s="108">
        <f t="shared" si="42"/>
        <v>6666734.6674019974</v>
      </c>
      <c r="G120" s="108">
        <f t="shared" si="42"/>
        <v>52213590.584314004</v>
      </c>
      <c r="H120" s="108">
        <f t="shared" si="42"/>
        <v>4056927.427131</v>
      </c>
      <c r="I120" s="108">
        <f t="shared" si="42"/>
        <v>2891408.6948139998</v>
      </c>
      <c r="J120" s="108">
        <f t="shared" si="42"/>
        <v>1165518.7323169997</v>
      </c>
      <c r="K120" s="108">
        <f t="shared" si="42"/>
        <v>6948336.1219450003</v>
      </c>
      <c r="L120" s="108">
        <f t="shared" si="42"/>
        <v>39299893.492787994</v>
      </c>
      <c r="M120" s="108">
        <f t="shared" si="42"/>
        <v>25601402.920601998</v>
      </c>
      <c r="N120" s="108">
        <f t="shared" si="42"/>
        <v>13698490.572186001</v>
      </c>
      <c r="O120" s="108">
        <f t="shared" si="42"/>
        <v>4730950.587158001</v>
      </c>
      <c r="P120" s="108">
        <f t="shared" si="42"/>
        <v>1926354.78461</v>
      </c>
      <c r="Q120" s="108">
        <f t="shared" si="42"/>
        <v>2804595.8025480001</v>
      </c>
      <c r="R120" s="103"/>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row>
    <row r="121" spans="1:50">
      <c r="C121" s="101" t="s">
        <v>320</v>
      </c>
      <c r="D121" s="102"/>
      <c r="E121" s="102"/>
      <c r="F121" s="102"/>
      <c r="G121" s="102"/>
      <c r="H121" s="102"/>
      <c r="I121" s="102"/>
      <c r="J121" s="102"/>
      <c r="K121" s="102"/>
      <c r="L121" s="102"/>
      <c r="M121" s="102"/>
    </row>
  </sheetData>
  <sortState ref="C116:Q119">
    <sortCondition descending="1" ref="D116:D119"/>
  </sortState>
  <mergeCells count="16">
    <mergeCell ref="B2:Q2"/>
    <mergeCell ref="B114:C114"/>
    <mergeCell ref="B3:B5"/>
    <mergeCell ref="C3:C5"/>
    <mergeCell ref="D3:K3"/>
    <mergeCell ref="L3:Q3"/>
    <mergeCell ref="D4:G4"/>
    <mergeCell ref="H4:K4"/>
    <mergeCell ref="L4:N4"/>
    <mergeCell ref="O4:Q4"/>
    <mergeCell ref="B120:C120"/>
    <mergeCell ref="B33:C33"/>
    <mergeCell ref="B44:C44"/>
    <mergeCell ref="B52:C52"/>
    <mergeCell ref="B54:C54"/>
    <mergeCell ref="B119:C119"/>
  </mergeCells>
  <pageMargins left="0" right="0" top="0" bottom="0" header="0" footer="0"/>
  <pageSetup paperSize="9" scale="55" orientation="portrait" r:id="rId1"/>
</worksheet>
</file>

<file path=xl/worksheets/sheet4.xml><?xml version="1.0" encoding="utf-8"?>
<worksheet xmlns="http://schemas.openxmlformats.org/spreadsheetml/2006/main" xmlns:r="http://schemas.openxmlformats.org/officeDocument/2006/relationships">
  <dimension ref="A1:AJ132"/>
  <sheetViews>
    <sheetView rightToLeft="1" topLeftCell="A109" workbookViewId="0">
      <selection activeCell="K1" sqref="K1:K1048576"/>
    </sheetView>
  </sheetViews>
  <sheetFormatPr defaultRowHeight="15"/>
  <cols>
    <col min="1" max="1" width="4.75" style="6" customWidth="1"/>
    <col min="2" max="2" width="4" bestFit="1" customWidth="1"/>
    <col min="3" max="3" width="27.25" customWidth="1"/>
    <col min="4" max="6" width="9" hidden="1" customWidth="1"/>
    <col min="7" max="7" width="12.5" customWidth="1"/>
    <col min="8" max="8" width="12.625" customWidth="1"/>
    <col min="9" max="9" width="11.5" style="7" customWidth="1"/>
    <col min="10" max="10" width="10.75" style="8" bestFit="1" customWidth="1"/>
    <col min="11" max="11" width="11.625" style="8" customWidth="1"/>
    <col min="12" max="12" width="9.75" customWidth="1"/>
    <col min="13" max="13" width="10.75" customWidth="1"/>
    <col min="14" max="14" width="10.125" customWidth="1"/>
    <col min="15" max="36" width="9" style="6"/>
    <col min="233" max="233" width="4" bestFit="1" customWidth="1"/>
    <col min="234" max="234" width="27.875" customWidth="1"/>
    <col min="235" max="237" width="0" hidden="1" customWidth="1"/>
    <col min="238" max="238" width="8.875" customWidth="1"/>
    <col min="239" max="239" width="12.5" customWidth="1"/>
    <col min="240" max="240" width="7.375" customWidth="1"/>
    <col min="241" max="241" width="12.625" customWidth="1"/>
    <col min="242" max="243" width="9" customWidth="1"/>
    <col min="244" max="244" width="11.5" customWidth="1"/>
    <col min="245" max="245" width="10.75" bestFit="1" customWidth="1"/>
    <col min="246" max="246" width="10.125" customWidth="1"/>
    <col min="247" max="247" width="9.75" customWidth="1"/>
    <col min="248" max="248" width="7.875" customWidth="1"/>
    <col min="249" max="249" width="10.75" customWidth="1"/>
    <col min="250" max="250" width="10.875" customWidth="1"/>
    <col min="251" max="251" width="10.125" customWidth="1"/>
    <col min="252" max="252" width="9.875" customWidth="1"/>
    <col min="489" max="489" width="4" bestFit="1" customWidth="1"/>
    <col min="490" max="490" width="27.875" customWidth="1"/>
    <col min="491" max="493" width="0" hidden="1" customWidth="1"/>
    <col min="494" max="494" width="8.875" customWidth="1"/>
    <col min="495" max="495" width="12.5" customWidth="1"/>
    <col min="496" max="496" width="7.375" customWidth="1"/>
    <col min="497" max="497" width="12.625" customWidth="1"/>
    <col min="498" max="499" width="9" customWidth="1"/>
    <col min="500" max="500" width="11.5" customWidth="1"/>
    <col min="501" max="501" width="10.75" bestFit="1" customWidth="1"/>
    <col min="502" max="502" width="10.125" customWidth="1"/>
    <col min="503" max="503" width="9.75" customWidth="1"/>
    <col min="504" max="504" width="7.875" customWidth="1"/>
    <col min="505" max="505" width="10.75" customWidth="1"/>
    <col min="506" max="506" width="10.875" customWidth="1"/>
    <col min="507" max="507" width="10.125" customWidth="1"/>
    <col min="508" max="508" width="9.875" customWidth="1"/>
    <col min="745" max="745" width="4" bestFit="1" customWidth="1"/>
    <col min="746" max="746" width="27.875" customWidth="1"/>
    <col min="747" max="749" width="0" hidden="1" customWidth="1"/>
    <col min="750" max="750" width="8.875" customWidth="1"/>
    <col min="751" max="751" width="12.5" customWidth="1"/>
    <col min="752" max="752" width="7.375" customWidth="1"/>
    <col min="753" max="753" width="12.625" customWidth="1"/>
    <col min="754" max="755" width="9" customWidth="1"/>
    <col min="756" max="756" width="11.5" customWidth="1"/>
    <col min="757" max="757" width="10.75" bestFit="1" customWidth="1"/>
    <col min="758" max="758" width="10.125" customWidth="1"/>
    <col min="759" max="759" width="9.75" customWidth="1"/>
    <col min="760" max="760" width="7.875" customWidth="1"/>
    <col min="761" max="761" width="10.75" customWidth="1"/>
    <col min="762" max="762" width="10.875" customWidth="1"/>
    <col min="763" max="763" width="10.125" customWidth="1"/>
    <col min="764" max="764" width="9.875" customWidth="1"/>
    <col min="1001" max="1001" width="4" bestFit="1" customWidth="1"/>
    <col min="1002" max="1002" width="27.875" customWidth="1"/>
    <col min="1003" max="1005" width="0" hidden="1" customWidth="1"/>
    <col min="1006" max="1006" width="8.875" customWidth="1"/>
    <col min="1007" max="1007" width="12.5" customWidth="1"/>
    <col min="1008" max="1008" width="7.375" customWidth="1"/>
    <col min="1009" max="1009" width="12.625" customWidth="1"/>
    <col min="1010" max="1011" width="9" customWidth="1"/>
    <col min="1012" max="1012" width="11.5" customWidth="1"/>
    <col min="1013" max="1013" width="10.75" bestFit="1" customWidth="1"/>
    <col min="1014" max="1014" width="10.125" customWidth="1"/>
    <col min="1015" max="1015" width="9.75" customWidth="1"/>
    <col min="1016" max="1016" width="7.875" customWidth="1"/>
    <col min="1017" max="1017" width="10.75" customWidth="1"/>
    <col min="1018" max="1018" width="10.875" customWidth="1"/>
    <col min="1019" max="1019" width="10.125" customWidth="1"/>
    <col min="1020" max="1020" width="9.875" customWidth="1"/>
    <col min="1257" max="1257" width="4" bestFit="1" customWidth="1"/>
    <col min="1258" max="1258" width="27.875" customWidth="1"/>
    <col min="1259" max="1261" width="0" hidden="1" customWidth="1"/>
    <col min="1262" max="1262" width="8.875" customWidth="1"/>
    <col min="1263" max="1263" width="12.5" customWidth="1"/>
    <col min="1264" max="1264" width="7.375" customWidth="1"/>
    <col min="1265" max="1265" width="12.625" customWidth="1"/>
    <col min="1266" max="1267" width="9" customWidth="1"/>
    <col min="1268" max="1268" width="11.5" customWidth="1"/>
    <col min="1269" max="1269" width="10.75" bestFit="1" customWidth="1"/>
    <col min="1270" max="1270" width="10.125" customWidth="1"/>
    <col min="1271" max="1271" width="9.75" customWidth="1"/>
    <col min="1272" max="1272" width="7.875" customWidth="1"/>
    <col min="1273" max="1273" width="10.75" customWidth="1"/>
    <col min="1274" max="1274" width="10.875" customWidth="1"/>
    <col min="1275" max="1275" width="10.125" customWidth="1"/>
    <col min="1276" max="1276" width="9.875" customWidth="1"/>
    <col min="1513" max="1513" width="4" bestFit="1" customWidth="1"/>
    <col min="1514" max="1514" width="27.875" customWidth="1"/>
    <col min="1515" max="1517" width="0" hidden="1" customWidth="1"/>
    <col min="1518" max="1518" width="8.875" customWidth="1"/>
    <col min="1519" max="1519" width="12.5" customWidth="1"/>
    <col min="1520" max="1520" width="7.375" customWidth="1"/>
    <col min="1521" max="1521" width="12.625" customWidth="1"/>
    <col min="1522" max="1523" width="9" customWidth="1"/>
    <col min="1524" max="1524" width="11.5" customWidth="1"/>
    <col min="1525" max="1525" width="10.75" bestFit="1" customWidth="1"/>
    <col min="1526" max="1526" width="10.125" customWidth="1"/>
    <col min="1527" max="1527" width="9.75" customWidth="1"/>
    <col min="1528" max="1528" width="7.875" customWidth="1"/>
    <col min="1529" max="1529" width="10.75" customWidth="1"/>
    <col min="1530" max="1530" width="10.875" customWidth="1"/>
    <col min="1531" max="1531" width="10.125" customWidth="1"/>
    <col min="1532" max="1532" width="9.875" customWidth="1"/>
    <col min="1769" max="1769" width="4" bestFit="1" customWidth="1"/>
    <col min="1770" max="1770" width="27.875" customWidth="1"/>
    <col min="1771" max="1773" width="0" hidden="1" customWidth="1"/>
    <col min="1774" max="1774" width="8.875" customWidth="1"/>
    <col min="1775" max="1775" width="12.5" customWidth="1"/>
    <col min="1776" max="1776" width="7.375" customWidth="1"/>
    <col min="1777" max="1777" width="12.625" customWidth="1"/>
    <col min="1778" max="1779" width="9" customWidth="1"/>
    <col min="1780" max="1780" width="11.5" customWidth="1"/>
    <col min="1781" max="1781" width="10.75" bestFit="1" customWidth="1"/>
    <col min="1782" max="1782" width="10.125" customWidth="1"/>
    <col min="1783" max="1783" width="9.75" customWidth="1"/>
    <col min="1784" max="1784" width="7.875" customWidth="1"/>
    <col min="1785" max="1785" width="10.75" customWidth="1"/>
    <col min="1786" max="1786" width="10.875" customWidth="1"/>
    <col min="1787" max="1787" width="10.125" customWidth="1"/>
    <col min="1788" max="1788" width="9.875" customWidth="1"/>
    <col min="2025" max="2025" width="4" bestFit="1" customWidth="1"/>
    <col min="2026" max="2026" width="27.875" customWidth="1"/>
    <col min="2027" max="2029" width="0" hidden="1" customWidth="1"/>
    <col min="2030" max="2030" width="8.875" customWidth="1"/>
    <col min="2031" max="2031" width="12.5" customWidth="1"/>
    <col min="2032" max="2032" width="7.375" customWidth="1"/>
    <col min="2033" max="2033" width="12.625" customWidth="1"/>
    <col min="2034" max="2035" width="9" customWidth="1"/>
    <col min="2036" max="2036" width="11.5" customWidth="1"/>
    <col min="2037" max="2037" width="10.75" bestFit="1" customWidth="1"/>
    <col min="2038" max="2038" width="10.125" customWidth="1"/>
    <col min="2039" max="2039" width="9.75" customWidth="1"/>
    <col min="2040" max="2040" width="7.875" customWidth="1"/>
    <col min="2041" max="2041" width="10.75" customWidth="1"/>
    <col min="2042" max="2042" width="10.875" customWidth="1"/>
    <col min="2043" max="2043" width="10.125" customWidth="1"/>
    <col min="2044" max="2044" width="9.875" customWidth="1"/>
    <col min="2281" max="2281" width="4" bestFit="1" customWidth="1"/>
    <col min="2282" max="2282" width="27.875" customWidth="1"/>
    <col min="2283" max="2285" width="0" hidden="1" customWidth="1"/>
    <col min="2286" max="2286" width="8.875" customWidth="1"/>
    <col min="2287" max="2287" width="12.5" customWidth="1"/>
    <col min="2288" max="2288" width="7.375" customWidth="1"/>
    <col min="2289" max="2289" width="12.625" customWidth="1"/>
    <col min="2290" max="2291" width="9" customWidth="1"/>
    <col min="2292" max="2292" width="11.5" customWidth="1"/>
    <col min="2293" max="2293" width="10.75" bestFit="1" customWidth="1"/>
    <col min="2294" max="2294" width="10.125" customWidth="1"/>
    <col min="2295" max="2295" width="9.75" customWidth="1"/>
    <col min="2296" max="2296" width="7.875" customWidth="1"/>
    <col min="2297" max="2297" width="10.75" customWidth="1"/>
    <col min="2298" max="2298" width="10.875" customWidth="1"/>
    <col min="2299" max="2299" width="10.125" customWidth="1"/>
    <col min="2300" max="2300" width="9.875" customWidth="1"/>
    <col min="2537" max="2537" width="4" bestFit="1" customWidth="1"/>
    <col min="2538" max="2538" width="27.875" customWidth="1"/>
    <col min="2539" max="2541" width="0" hidden="1" customWidth="1"/>
    <col min="2542" max="2542" width="8.875" customWidth="1"/>
    <col min="2543" max="2543" width="12.5" customWidth="1"/>
    <col min="2544" max="2544" width="7.375" customWidth="1"/>
    <col min="2545" max="2545" width="12.625" customWidth="1"/>
    <col min="2546" max="2547" width="9" customWidth="1"/>
    <col min="2548" max="2548" width="11.5" customWidth="1"/>
    <col min="2549" max="2549" width="10.75" bestFit="1" customWidth="1"/>
    <col min="2550" max="2550" width="10.125" customWidth="1"/>
    <col min="2551" max="2551" width="9.75" customWidth="1"/>
    <col min="2552" max="2552" width="7.875" customWidth="1"/>
    <col min="2553" max="2553" width="10.75" customWidth="1"/>
    <col min="2554" max="2554" width="10.875" customWidth="1"/>
    <col min="2555" max="2555" width="10.125" customWidth="1"/>
    <col min="2556" max="2556" width="9.875" customWidth="1"/>
    <col min="2793" max="2793" width="4" bestFit="1" customWidth="1"/>
    <col min="2794" max="2794" width="27.875" customWidth="1"/>
    <col min="2795" max="2797" width="0" hidden="1" customWidth="1"/>
    <col min="2798" max="2798" width="8.875" customWidth="1"/>
    <col min="2799" max="2799" width="12.5" customWidth="1"/>
    <col min="2800" max="2800" width="7.375" customWidth="1"/>
    <col min="2801" max="2801" width="12.625" customWidth="1"/>
    <col min="2802" max="2803" width="9" customWidth="1"/>
    <col min="2804" max="2804" width="11.5" customWidth="1"/>
    <col min="2805" max="2805" width="10.75" bestFit="1" customWidth="1"/>
    <col min="2806" max="2806" width="10.125" customWidth="1"/>
    <col min="2807" max="2807" width="9.75" customWidth="1"/>
    <col min="2808" max="2808" width="7.875" customWidth="1"/>
    <col min="2809" max="2809" width="10.75" customWidth="1"/>
    <col min="2810" max="2810" width="10.875" customWidth="1"/>
    <col min="2811" max="2811" width="10.125" customWidth="1"/>
    <col min="2812" max="2812" width="9.875" customWidth="1"/>
    <col min="3049" max="3049" width="4" bestFit="1" customWidth="1"/>
    <col min="3050" max="3050" width="27.875" customWidth="1"/>
    <col min="3051" max="3053" width="0" hidden="1" customWidth="1"/>
    <col min="3054" max="3054" width="8.875" customWidth="1"/>
    <col min="3055" max="3055" width="12.5" customWidth="1"/>
    <col min="3056" max="3056" width="7.375" customWidth="1"/>
    <col min="3057" max="3057" width="12.625" customWidth="1"/>
    <col min="3058" max="3059" width="9" customWidth="1"/>
    <col min="3060" max="3060" width="11.5" customWidth="1"/>
    <col min="3061" max="3061" width="10.75" bestFit="1" customWidth="1"/>
    <col min="3062" max="3062" width="10.125" customWidth="1"/>
    <col min="3063" max="3063" width="9.75" customWidth="1"/>
    <col min="3064" max="3064" width="7.875" customWidth="1"/>
    <col min="3065" max="3065" width="10.75" customWidth="1"/>
    <col min="3066" max="3066" width="10.875" customWidth="1"/>
    <col min="3067" max="3067" width="10.125" customWidth="1"/>
    <col min="3068" max="3068" width="9.875" customWidth="1"/>
    <col min="3305" max="3305" width="4" bestFit="1" customWidth="1"/>
    <col min="3306" max="3306" width="27.875" customWidth="1"/>
    <col min="3307" max="3309" width="0" hidden="1" customWidth="1"/>
    <col min="3310" max="3310" width="8.875" customWidth="1"/>
    <col min="3311" max="3311" width="12.5" customWidth="1"/>
    <col min="3312" max="3312" width="7.375" customWidth="1"/>
    <col min="3313" max="3313" width="12.625" customWidth="1"/>
    <col min="3314" max="3315" width="9" customWidth="1"/>
    <col min="3316" max="3316" width="11.5" customWidth="1"/>
    <col min="3317" max="3317" width="10.75" bestFit="1" customWidth="1"/>
    <col min="3318" max="3318" width="10.125" customWidth="1"/>
    <col min="3319" max="3319" width="9.75" customWidth="1"/>
    <col min="3320" max="3320" width="7.875" customWidth="1"/>
    <col min="3321" max="3321" width="10.75" customWidth="1"/>
    <col min="3322" max="3322" width="10.875" customWidth="1"/>
    <col min="3323" max="3323" width="10.125" customWidth="1"/>
    <col min="3324" max="3324" width="9.875" customWidth="1"/>
    <col min="3561" max="3561" width="4" bestFit="1" customWidth="1"/>
    <col min="3562" max="3562" width="27.875" customWidth="1"/>
    <col min="3563" max="3565" width="0" hidden="1" customWidth="1"/>
    <col min="3566" max="3566" width="8.875" customWidth="1"/>
    <col min="3567" max="3567" width="12.5" customWidth="1"/>
    <col min="3568" max="3568" width="7.375" customWidth="1"/>
    <col min="3569" max="3569" width="12.625" customWidth="1"/>
    <col min="3570" max="3571" width="9" customWidth="1"/>
    <col min="3572" max="3572" width="11.5" customWidth="1"/>
    <col min="3573" max="3573" width="10.75" bestFit="1" customWidth="1"/>
    <col min="3574" max="3574" width="10.125" customWidth="1"/>
    <col min="3575" max="3575" width="9.75" customWidth="1"/>
    <col min="3576" max="3576" width="7.875" customWidth="1"/>
    <col min="3577" max="3577" width="10.75" customWidth="1"/>
    <col min="3578" max="3578" width="10.875" customWidth="1"/>
    <col min="3579" max="3579" width="10.125" customWidth="1"/>
    <col min="3580" max="3580" width="9.875" customWidth="1"/>
    <col min="3817" max="3817" width="4" bestFit="1" customWidth="1"/>
    <col min="3818" max="3818" width="27.875" customWidth="1"/>
    <col min="3819" max="3821" width="0" hidden="1" customWidth="1"/>
    <col min="3822" max="3822" width="8.875" customWidth="1"/>
    <col min="3823" max="3823" width="12.5" customWidth="1"/>
    <col min="3824" max="3824" width="7.375" customWidth="1"/>
    <col min="3825" max="3825" width="12.625" customWidth="1"/>
    <col min="3826" max="3827" width="9" customWidth="1"/>
    <col min="3828" max="3828" width="11.5" customWidth="1"/>
    <col min="3829" max="3829" width="10.75" bestFit="1" customWidth="1"/>
    <col min="3830" max="3830" width="10.125" customWidth="1"/>
    <col min="3831" max="3831" width="9.75" customWidth="1"/>
    <col min="3832" max="3832" width="7.875" customWidth="1"/>
    <col min="3833" max="3833" width="10.75" customWidth="1"/>
    <col min="3834" max="3834" width="10.875" customWidth="1"/>
    <col min="3835" max="3835" width="10.125" customWidth="1"/>
    <col min="3836" max="3836" width="9.875" customWidth="1"/>
    <col min="4073" max="4073" width="4" bestFit="1" customWidth="1"/>
    <col min="4074" max="4074" width="27.875" customWidth="1"/>
    <col min="4075" max="4077" width="0" hidden="1" customWidth="1"/>
    <col min="4078" max="4078" width="8.875" customWidth="1"/>
    <col min="4079" max="4079" width="12.5" customWidth="1"/>
    <col min="4080" max="4080" width="7.375" customWidth="1"/>
    <col min="4081" max="4081" width="12.625" customWidth="1"/>
    <col min="4082" max="4083" width="9" customWidth="1"/>
    <col min="4084" max="4084" width="11.5" customWidth="1"/>
    <col min="4085" max="4085" width="10.75" bestFit="1" customWidth="1"/>
    <col min="4086" max="4086" width="10.125" customWidth="1"/>
    <col min="4087" max="4087" width="9.75" customWidth="1"/>
    <col min="4088" max="4088" width="7.875" customWidth="1"/>
    <col min="4089" max="4089" width="10.75" customWidth="1"/>
    <col min="4090" max="4090" width="10.875" customWidth="1"/>
    <col min="4091" max="4091" width="10.125" customWidth="1"/>
    <col min="4092" max="4092" width="9.875" customWidth="1"/>
    <col min="4329" max="4329" width="4" bestFit="1" customWidth="1"/>
    <col min="4330" max="4330" width="27.875" customWidth="1"/>
    <col min="4331" max="4333" width="0" hidden="1" customWidth="1"/>
    <col min="4334" max="4334" width="8.875" customWidth="1"/>
    <col min="4335" max="4335" width="12.5" customWidth="1"/>
    <col min="4336" max="4336" width="7.375" customWidth="1"/>
    <col min="4337" max="4337" width="12.625" customWidth="1"/>
    <col min="4338" max="4339" width="9" customWidth="1"/>
    <col min="4340" max="4340" width="11.5" customWidth="1"/>
    <col min="4341" max="4341" width="10.75" bestFit="1" customWidth="1"/>
    <col min="4342" max="4342" width="10.125" customWidth="1"/>
    <col min="4343" max="4343" width="9.75" customWidth="1"/>
    <col min="4344" max="4344" width="7.875" customWidth="1"/>
    <col min="4345" max="4345" width="10.75" customWidth="1"/>
    <col min="4346" max="4346" width="10.875" customWidth="1"/>
    <col min="4347" max="4347" width="10.125" customWidth="1"/>
    <col min="4348" max="4348" width="9.875" customWidth="1"/>
    <col min="4585" max="4585" width="4" bestFit="1" customWidth="1"/>
    <col min="4586" max="4586" width="27.875" customWidth="1"/>
    <col min="4587" max="4589" width="0" hidden="1" customWidth="1"/>
    <col min="4590" max="4590" width="8.875" customWidth="1"/>
    <col min="4591" max="4591" width="12.5" customWidth="1"/>
    <col min="4592" max="4592" width="7.375" customWidth="1"/>
    <col min="4593" max="4593" width="12.625" customWidth="1"/>
    <col min="4594" max="4595" width="9" customWidth="1"/>
    <col min="4596" max="4596" width="11.5" customWidth="1"/>
    <col min="4597" max="4597" width="10.75" bestFit="1" customWidth="1"/>
    <col min="4598" max="4598" width="10.125" customWidth="1"/>
    <col min="4599" max="4599" width="9.75" customWidth="1"/>
    <col min="4600" max="4600" width="7.875" customWidth="1"/>
    <col min="4601" max="4601" width="10.75" customWidth="1"/>
    <col min="4602" max="4602" width="10.875" customWidth="1"/>
    <col min="4603" max="4603" width="10.125" customWidth="1"/>
    <col min="4604" max="4604" width="9.875" customWidth="1"/>
    <col min="4841" max="4841" width="4" bestFit="1" customWidth="1"/>
    <col min="4842" max="4842" width="27.875" customWidth="1"/>
    <col min="4843" max="4845" width="0" hidden="1" customWidth="1"/>
    <col min="4846" max="4846" width="8.875" customWidth="1"/>
    <col min="4847" max="4847" width="12.5" customWidth="1"/>
    <col min="4848" max="4848" width="7.375" customWidth="1"/>
    <col min="4849" max="4849" width="12.625" customWidth="1"/>
    <col min="4850" max="4851" width="9" customWidth="1"/>
    <col min="4852" max="4852" width="11.5" customWidth="1"/>
    <col min="4853" max="4853" width="10.75" bestFit="1" customWidth="1"/>
    <col min="4854" max="4854" width="10.125" customWidth="1"/>
    <col min="4855" max="4855" width="9.75" customWidth="1"/>
    <col min="4856" max="4856" width="7.875" customWidth="1"/>
    <col min="4857" max="4857" width="10.75" customWidth="1"/>
    <col min="4858" max="4858" width="10.875" customWidth="1"/>
    <col min="4859" max="4859" width="10.125" customWidth="1"/>
    <col min="4860" max="4860" width="9.875" customWidth="1"/>
    <col min="5097" max="5097" width="4" bestFit="1" customWidth="1"/>
    <col min="5098" max="5098" width="27.875" customWidth="1"/>
    <col min="5099" max="5101" width="0" hidden="1" customWidth="1"/>
    <col min="5102" max="5102" width="8.875" customWidth="1"/>
    <col min="5103" max="5103" width="12.5" customWidth="1"/>
    <col min="5104" max="5104" width="7.375" customWidth="1"/>
    <col min="5105" max="5105" width="12.625" customWidth="1"/>
    <col min="5106" max="5107" width="9" customWidth="1"/>
    <col min="5108" max="5108" width="11.5" customWidth="1"/>
    <col min="5109" max="5109" width="10.75" bestFit="1" customWidth="1"/>
    <col min="5110" max="5110" width="10.125" customWidth="1"/>
    <col min="5111" max="5111" width="9.75" customWidth="1"/>
    <col min="5112" max="5112" width="7.875" customWidth="1"/>
    <col min="5113" max="5113" width="10.75" customWidth="1"/>
    <col min="5114" max="5114" width="10.875" customWidth="1"/>
    <col min="5115" max="5115" width="10.125" customWidth="1"/>
    <col min="5116" max="5116" width="9.875" customWidth="1"/>
    <col min="5353" max="5353" width="4" bestFit="1" customWidth="1"/>
    <col min="5354" max="5354" width="27.875" customWidth="1"/>
    <col min="5355" max="5357" width="0" hidden="1" customWidth="1"/>
    <col min="5358" max="5358" width="8.875" customWidth="1"/>
    <col min="5359" max="5359" width="12.5" customWidth="1"/>
    <col min="5360" max="5360" width="7.375" customWidth="1"/>
    <col min="5361" max="5361" width="12.625" customWidth="1"/>
    <col min="5362" max="5363" width="9" customWidth="1"/>
    <col min="5364" max="5364" width="11.5" customWidth="1"/>
    <col min="5365" max="5365" width="10.75" bestFit="1" customWidth="1"/>
    <col min="5366" max="5366" width="10.125" customWidth="1"/>
    <col min="5367" max="5367" width="9.75" customWidth="1"/>
    <col min="5368" max="5368" width="7.875" customWidth="1"/>
    <col min="5369" max="5369" width="10.75" customWidth="1"/>
    <col min="5370" max="5370" width="10.875" customWidth="1"/>
    <col min="5371" max="5371" width="10.125" customWidth="1"/>
    <col min="5372" max="5372" width="9.875" customWidth="1"/>
    <col min="5609" max="5609" width="4" bestFit="1" customWidth="1"/>
    <col min="5610" max="5610" width="27.875" customWidth="1"/>
    <col min="5611" max="5613" width="0" hidden="1" customWidth="1"/>
    <col min="5614" max="5614" width="8.875" customWidth="1"/>
    <col min="5615" max="5615" width="12.5" customWidth="1"/>
    <col min="5616" max="5616" width="7.375" customWidth="1"/>
    <col min="5617" max="5617" width="12.625" customWidth="1"/>
    <col min="5618" max="5619" width="9" customWidth="1"/>
    <col min="5620" max="5620" width="11.5" customWidth="1"/>
    <col min="5621" max="5621" width="10.75" bestFit="1" customWidth="1"/>
    <col min="5622" max="5622" width="10.125" customWidth="1"/>
    <col min="5623" max="5623" width="9.75" customWidth="1"/>
    <col min="5624" max="5624" width="7.875" customWidth="1"/>
    <col min="5625" max="5625" width="10.75" customWidth="1"/>
    <col min="5626" max="5626" width="10.875" customWidth="1"/>
    <col min="5627" max="5627" width="10.125" customWidth="1"/>
    <col min="5628" max="5628" width="9.875" customWidth="1"/>
    <col min="5865" max="5865" width="4" bestFit="1" customWidth="1"/>
    <col min="5866" max="5866" width="27.875" customWidth="1"/>
    <col min="5867" max="5869" width="0" hidden="1" customWidth="1"/>
    <col min="5870" max="5870" width="8.875" customWidth="1"/>
    <col min="5871" max="5871" width="12.5" customWidth="1"/>
    <col min="5872" max="5872" width="7.375" customWidth="1"/>
    <col min="5873" max="5873" width="12.625" customWidth="1"/>
    <col min="5874" max="5875" width="9" customWidth="1"/>
    <col min="5876" max="5876" width="11.5" customWidth="1"/>
    <col min="5877" max="5877" width="10.75" bestFit="1" customWidth="1"/>
    <col min="5878" max="5878" width="10.125" customWidth="1"/>
    <col min="5879" max="5879" width="9.75" customWidth="1"/>
    <col min="5880" max="5880" width="7.875" customWidth="1"/>
    <col min="5881" max="5881" width="10.75" customWidth="1"/>
    <col min="5882" max="5882" width="10.875" customWidth="1"/>
    <col min="5883" max="5883" width="10.125" customWidth="1"/>
    <col min="5884" max="5884" width="9.875" customWidth="1"/>
    <col min="6121" max="6121" width="4" bestFit="1" customWidth="1"/>
    <col min="6122" max="6122" width="27.875" customWidth="1"/>
    <col min="6123" max="6125" width="0" hidden="1" customWidth="1"/>
    <col min="6126" max="6126" width="8.875" customWidth="1"/>
    <col min="6127" max="6127" width="12.5" customWidth="1"/>
    <col min="6128" max="6128" width="7.375" customWidth="1"/>
    <col min="6129" max="6129" width="12.625" customWidth="1"/>
    <col min="6130" max="6131" width="9" customWidth="1"/>
    <col min="6132" max="6132" width="11.5" customWidth="1"/>
    <col min="6133" max="6133" width="10.75" bestFit="1" customWidth="1"/>
    <col min="6134" max="6134" width="10.125" customWidth="1"/>
    <col min="6135" max="6135" width="9.75" customWidth="1"/>
    <col min="6136" max="6136" width="7.875" customWidth="1"/>
    <col min="6137" max="6137" width="10.75" customWidth="1"/>
    <col min="6138" max="6138" width="10.875" customWidth="1"/>
    <col min="6139" max="6139" width="10.125" customWidth="1"/>
    <col min="6140" max="6140" width="9.875" customWidth="1"/>
    <col min="6377" max="6377" width="4" bestFit="1" customWidth="1"/>
    <col min="6378" max="6378" width="27.875" customWidth="1"/>
    <col min="6379" max="6381" width="0" hidden="1" customWidth="1"/>
    <col min="6382" max="6382" width="8.875" customWidth="1"/>
    <col min="6383" max="6383" width="12.5" customWidth="1"/>
    <col min="6384" max="6384" width="7.375" customWidth="1"/>
    <col min="6385" max="6385" width="12.625" customWidth="1"/>
    <col min="6386" max="6387" width="9" customWidth="1"/>
    <col min="6388" max="6388" width="11.5" customWidth="1"/>
    <col min="6389" max="6389" width="10.75" bestFit="1" customWidth="1"/>
    <col min="6390" max="6390" width="10.125" customWidth="1"/>
    <col min="6391" max="6391" width="9.75" customWidth="1"/>
    <col min="6392" max="6392" width="7.875" customWidth="1"/>
    <col min="6393" max="6393" width="10.75" customWidth="1"/>
    <col min="6394" max="6394" width="10.875" customWidth="1"/>
    <col min="6395" max="6395" width="10.125" customWidth="1"/>
    <col min="6396" max="6396" width="9.875" customWidth="1"/>
    <col min="6633" max="6633" width="4" bestFit="1" customWidth="1"/>
    <col min="6634" max="6634" width="27.875" customWidth="1"/>
    <col min="6635" max="6637" width="0" hidden="1" customWidth="1"/>
    <col min="6638" max="6638" width="8.875" customWidth="1"/>
    <col min="6639" max="6639" width="12.5" customWidth="1"/>
    <col min="6640" max="6640" width="7.375" customWidth="1"/>
    <col min="6641" max="6641" width="12.625" customWidth="1"/>
    <col min="6642" max="6643" width="9" customWidth="1"/>
    <col min="6644" max="6644" width="11.5" customWidth="1"/>
    <col min="6645" max="6645" width="10.75" bestFit="1" customWidth="1"/>
    <col min="6646" max="6646" width="10.125" customWidth="1"/>
    <col min="6647" max="6647" width="9.75" customWidth="1"/>
    <col min="6648" max="6648" width="7.875" customWidth="1"/>
    <col min="6649" max="6649" width="10.75" customWidth="1"/>
    <col min="6650" max="6650" width="10.875" customWidth="1"/>
    <col min="6651" max="6651" width="10.125" customWidth="1"/>
    <col min="6652" max="6652" width="9.875" customWidth="1"/>
    <col min="6889" max="6889" width="4" bestFit="1" customWidth="1"/>
    <col min="6890" max="6890" width="27.875" customWidth="1"/>
    <col min="6891" max="6893" width="0" hidden="1" customWidth="1"/>
    <col min="6894" max="6894" width="8.875" customWidth="1"/>
    <col min="6895" max="6895" width="12.5" customWidth="1"/>
    <col min="6896" max="6896" width="7.375" customWidth="1"/>
    <col min="6897" max="6897" width="12.625" customWidth="1"/>
    <col min="6898" max="6899" width="9" customWidth="1"/>
    <col min="6900" max="6900" width="11.5" customWidth="1"/>
    <col min="6901" max="6901" width="10.75" bestFit="1" customWidth="1"/>
    <col min="6902" max="6902" width="10.125" customWidth="1"/>
    <col min="6903" max="6903" width="9.75" customWidth="1"/>
    <col min="6904" max="6904" width="7.875" customWidth="1"/>
    <col min="6905" max="6905" width="10.75" customWidth="1"/>
    <col min="6906" max="6906" width="10.875" customWidth="1"/>
    <col min="6907" max="6907" width="10.125" customWidth="1"/>
    <col min="6908" max="6908" width="9.875" customWidth="1"/>
    <col min="7145" max="7145" width="4" bestFit="1" customWidth="1"/>
    <col min="7146" max="7146" width="27.875" customWidth="1"/>
    <col min="7147" max="7149" width="0" hidden="1" customWidth="1"/>
    <col min="7150" max="7150" width="8.875" customWidth="1"/>
    <col min="7151" max="7151" width="12.5" customWidth="1"/>
    <col min="7152" max="7152" width="7.375" customWidth="1"/>
    <col min="7153" max="7153" width="12.625" customWidth="1"/>
    <col min="7154" max="7155" width="9" customWidth="1"/>
    <col min="7156" max="7156" width="11.5" customWidth="1"/>
    <col min="7157" max="7157" width="10.75" bestFit="1" customWidth="1"/>
    <col min="7158" max="7158" width="10.125" customWidth="1"/>
    <col min="7159" max="7159" width="9.75" customWidth="1"/>
    <col min="7160" max="7160" width="7.875" customWidth="1"/>
    <col min="7161" max="7161" width="10.75" customWidth="1"/>
    <col min="7162" max="7162" width="10.875" customWidth="1"/>
    <col min="7163" max="7163" width="10.125" customWidth="1"/>
    <col min="7164" max="7164" width="9.875" customWidth="1"/>
    <col min="7401" max="7401" width="4" bestFit="1" customWidth="1"/>
    <col min="7402" max="7402" width="27.875" customWidth="1"/>
    <col min="7403" max="7405" width="0" hidden="1" customWidth="1"/>
    <col min="7406" max="7406" width="8.875" customWidth="1"/>
    <col min="7407" max="7407" width="12.5" customWidth="1"/>
    <col min="7408" max="7408" width="7.375" customWidth="1"/>
    <col min="7409" max="7409" width="12.625" customWidth="1"/>
    <col min="7410" max="7411" width="9" customWidth="1"/>
    <col min="7412" max="7412" width="11.5" customWidth="1"/>
    <col min="7413" max="7413" width="10.75" bestFit="1" customWidth="1"/>
    <col min="7414" max="7414" width="10.125" customWidth="1"/>
    <col min="7415" max="7415" width="9.75" customWidth="1"/>
    <col min="7416" max="7416" width="7.875" customWidth="1"/>
    <col min="7417" max="7417" width="10.75" customWidth="1"/>
    <col min="7418" max="7418" width="10.875" customWidth="1"/>
    <col min="7419" max="7419" width="10.125" customWidth="1"/>
    <col min="7420" max="7420" width="9.875" customWidth="1"/>
    <col min="7657" max="7657" width="4" bestFit="1" customWidth="1"/>
    <col min="7658" max="7658" width="27.875" customWidth="1"/>
    <col min="7659" max="7661" width="0" hidden="1" customWidth="1"/>
    <col min="7662" max="7662" width="8.875" customWidth="1"/>
    <col min="7663" max="7663" width="12.5" customWidth="1"/>
    <col min="7664" max="7664" width="7.375" customWidth="1"/>
    <col min="7665" max="7665" width="12.625" customWidth="1"/>
    <col min="7666" max="7667" width="9" customWidth="1"/>
    <col min="7668" max="7668" width="11.5" customWidth="1"/>
    <col min="7669" max="7669" width="10.75" bestFit="1" customWidth="1"/>
    <col min="7670" max="7670" width="10.125" customWidth="1"/>
    <col min="7671" max="7671" width="9.75" customWidth="1"/>
    <col min="7672" max="7672" width="7.875" customWidth="1"/>
    <col min="7673" max="7673" width="10.75" customWidth="1"/>
    <col min="7674" max="7674" width="10.875" customWidth="1"/>
    <col min="7675" max="7675" width="10.125" customWidth="1"/>
    <col min="7676" max="7676" width="9.875" customWidth="1"/>
    <col min="7913" max="7913" width="4" bestFit="1" customWidth="1"/>
    <col min="7914" max="7914" width="27.875" customWidth="1"/>
    <col min="7915" max="7917" width="0" hidden="1" customWidth="1"/>
    <col min="7918" max="7918" width="8.875" customWidth="1"/>
    <col min="7919" max="7919" width="12.5" customWidth="1"/>
    <col min="7920" max="7920" width="7.375" customWidth="1"/>
    <col min="7921" max="7921" width="12.625" customWidth="1"/>
    <col min="7922" max="7923" width="9" customWidth="1"/>
    <col min="7924" max="7924" width="11.5" customWidth="1"/>
    <col min="7925" max="7925" width="10.75" bestFit="1" customWidth="1"/>
    <col min="7926" max="7926" width="10.125" customWidth="1"/>
    <col min="7927" max="7927" width="9.75" customWidth="1"/>
    <col min="7928" max="7928" width="7.875" customWidth="1"/>
    <col min="7929" max="7929" width="10.75" customWidth="1"/>
    <col min="7930" max="7930" width="10.875" customWidth="1"/>
    <col min="7931" max="7931" width="10.125" customWidth="1"/>
    <col min="7932" max="7932" width="9.875" customWidth="1"/>
    <col min="8169" max="8169" width="4" bestFit="1" customWidth="1"/>
    <col min="8170" max="8170" width="27.875" customWidth="1"/>
    <col min="8171" max="8173" width="0" hidden="1" customWidth="1"/>
    <col min="8174" max="8174" width="8.875" customWidth="1"/>
    <col min="8175" max="8175" width="12.5" customWidth="1"/>
    <col min="8176" max="8176" width="7.375" customWidth="1"/>
    <col min="8177" max="8177" width="12.625" customWidth="1"/>
    <col min="8178" max="8179" width="9" customWidth="1"/>
    <col min="8180" max="8180" width="11.5" customWidth="1"/>
    <col min="8181" max="8181" width="10.75" bestFit="1" customWidth="1"/>
    <col min="8182" max="8182" width="10.125" customWidth="1"/>
    <col min="8183" max="8183" width="9.75" customWidth="1"/>
    <col min="8184" max="8184" width="7.875" customWidth="1"/>
    <col min="8185" max="8185" width="10.75" customWidth="1"/>
    <col min="8186" max="8186" width="10.875" customWidth="1"/>
    <col min="8187" max="8187" width="10.125" customWidth="1"/>
    <col min="8188" max="8188" width="9.875" customWidth="1"/>
    <col min="8425" max="8425" width="4" bestFit="1" customWidth="1"/>
    <col min="8426" max="8426" width="27.875" customWidth="1"/>
    <col min="8427" max="8429" width="0" hidden="1" customWidth="1"/>
    <col min="8430" max="8430" width="8.875" customWidth="1"/>
    <col min="8431" max="8431" width="12.5" customWidth="1"/>
    <col min="8432" max="8432" width="7.375" customWidth="1"/>
    <col min="8433" max="8433" width="12.625" customWidth="1"/>
    <col min="8434" max="8435" width="9" customWidth="1"/>
    <col min="8436" max="8436" width="11.5" customWidth="1"/>
    <col min="8437" max="8437" width="10.75" bestFit="1" customWidth="1"/>
    <col min="8438" max="8438" width="10.125" customWidth="1"/>
    <col min="8439" max="8439" width="9.75" customWidth="1"/>
    <col min="8440" max="8440" width="7.875" customWidth="1"/>
    <col min="8441" max="8441" width="10.75" customWidth="1"/>
    <col min="8442" max="8442" width="10.875" customWidth="1"/>
    <col min="8443" max="8443" width="10.125" customWidth="1"/>
    <col min="8444" max="8444" width="9.875" customWidth="1"/>
    <col min="8681" max="8681" width="4" bestFit="1" customWidth="1"/>
    <col min="8682" max="8682" width="27.875" customWidth="1"/>
    <col min="8683" max="8685" width="0" hidden="1" customWidth="1"/>
    <col min="8686" max="8686" width="8.875" customWidth="1"/>
    <col min="8687" max="8687" width="12.5" customWidth="1"/>
    <col min="8688" max="8688" width="7.375" customWidth="1"/>
    <col min="8689" max="8689" width="12.625" customWidth="1"/>
    <col min="8690" max="8691" width="9" customWidth="1"/>
    <col min="8692" max="8692" width="11.5" customWidth="1"/>
    <col min="8693" max="8693" width="10.75" bestFit="1" customWidth="1"/>
    <col min="8694" max="8694" width="10.125" customWidth="1"/>
    <col min="8695" max="8695" width="9.75" customWidth="1"/>
    <col min="8696" max="8696" width="7.875" customWidth="1"/>
    <col min="8697" max="8697" width="10.75" customWidth="1"/>
    <col min="8698" max="8698" width="10.875" customWidth="1"/>
    <col min="8699" max="8699" width="10.125" customWidth="1"/>
    <col min="8700" max="8700" width="9.875" customWidth="1"/>
    <col min="8937" max="8937" width="4" bestFit="1" customWidth="1"/>
    <col min="8938" max="8938" width="27.875" customWidth="1"/>
    <col min="8939" max="8941" width="0" hidden="1" customWidth="1"/>
    <col min="8942" max="8942" width="8.875" customWidth="1"/>
    <col min="8943" max="8943" width="12.5" customWidth="1"/>
    <col min="8944" max="8944" width="7.375" customWidth="1"/>
    <col min="8945" max="8945" width="12.625" customWidth="1"/>
    <col min="8946" max="8947" width="9" customWidth="1"/>
    <col min="8948" max="8948" width="11.5" customWidth="1"/>
    <col min="8949" max="8949" width="10.75" bestFit="1" customWidth="1"/>
    <col min="8950" max="8950" width="10.125" customWidth="1"/>
    <col min="8951" max="8951" width="9.75" customWidth="1"/>
    <col min="8952" max="8952" width="7.875" customWidth="1"/>
    <col min="8953" max="8953" width="10.75" customWidth="1"/>
    <col min="8954" max="8954" width="10.875" customWidth="1"/>
    <col min="8955" max="8955" width="10.125" customWidth="1"/>
    <col min="8956" max="8956" width="9.875" customWidth="1"/>
    <col min="9193" max="9193" width="4" bestFit="1" customWidth="1"/>
    <col min="9194" max="9194" width="27.875" customWidth="1"/>
    <col min="9195" max="9197" width="0" hidden="1" customWidth="1"/>
    <col min="9198" max="9198" width="8.875" customWidth="1"/>
    <col min="9199" max="9199" width="12.5" customWidth="1"/>
    <col min="9200" max="9200" width="7.375" customWidth="1"/>
    <col min="9201" max="9201" width="12.625" customWidth="1"/>
    <col min="9202" max="9203" width="9" customWidth="1"/>
    <col min="9204" max="9204" width="11.5" customWidth="1"/>
    <col min="9205" max="9205" width="10.75" bestFit="1" customWidth="1"/>
    <col min="9206" max="9206" width="10.125" customWidth="1"/>
    <col min="9207" max="9207" width="9.75" customWidth="1"/>
    <col min="9208" max="9208" width="7.875" customWidth="1"/>
    <col min="9209" max="9209" width="10.75" customWidth="1"/>
    <col min="9210" max="9210" width="10.875" customWidth="1"/>
    <col min="9211" max="9211" width="10.125" customWidth="1"/>
    <col min="9212" max="9212" width="9.875" customWidth="1"/>
    <col min="9449" max="9449" width="4" bestFit="1" customWidth="1"/>
    <col min="9450" max="9450" width="27.875" customWidth="1"/>
    <col min="9451" max="9453" width="0" hidden="1" customWidth="1"/>
    <col min="9454" max="9454" width="8.875" customWidth="1"/>
    <col min="9455" max="9455" width="12.5" customWidth="1"/>
    <col min="9456" max="9456" width="7.375" customWidth="1"/>
    <col min="9457" max="9457" width="12.625" customWidth="1"/>
    <col min="9458" max="9459" width="9" customWidth="1"/>
    <col min="9460" max="9460" width="11.5" customWidth="1"/>
    <col min="9461" max="9461" width="10.75" bestFit="1" customWidth="1"/>
    <col min="9462" max="9462" width="10.125" customWidth="1"/>
    <col min="9463" max="9463" width="9.75" customWidth="1"/>
    <col min="9464" max="9464" width="7.875" customWidth="1"/>
    <col min="9465" max="9465" width="10.75" customWidth="1"/>
    <col min="9466" max="9466" width="10.875" customWidth="1"/>
    <col min="9467" max="9467" width="10.125" customWidth="1"/>
    <col min="9468" max="9468" width="9.875" customWidth="1"/>
    <col min="9705" max="9705" width="4" bestFit="1" customWidth="1"/>
    <col min="9706" max="9706" width="27.875" customWidth="1"/>
    <col min="9707" max="9709" width="0" hidden="1" customWidth="1"/>
    <col min="9710" max="9710" width="8.875" customWidth="1"/>
    <col min="9711" max="9711" width="12.5" customWidth="1"/>
    <col min="9712" max="9712" width="7.375" customWidth="1"/>
    <col min="9713" max="9713" width="12.625" customWidth="1"/>
    <col min="9714" max="9715" width="9" customWidth="1"/>
    <col min="9716" max="9716" width="11.5" customWidth="1"/>
    <col min="9717" max="9717" width="10.75" bestFit="1" customWidth="1"/>
    <col min="9718" max="9718" width="10.125" customWidth="1"/>
    <col min="9719" max="9719" width="9.75" customWidth="1"/>
    <col min="9720" max="9720" width="7.875" customWidth="1"/>
    <col min="9721" max="9721" width="10.75" customWidth="1"/>
    <col min="9722" max="9722" width="10.875" customWidth="1"/>
    <col min="9723" max="9723" width="10.125" customWidth="1"/>
    <col min="9724" max="9724" width="9.875" customWidth="1"/>
    <col min="9961" max="9961" width="4" bestFit="1" customWidth="1"/>
    <col min="9962" max="9962" width="27.875" customWidth="1"/>
    <col min="9963" max="9965" width="0" hidden="1" customWidth="1"/>
    <col min="9966" max="9966" width="8.875" customWidth="1"/>
    <col min="9967" max="9967" width="12.5" customWidth="1"/>
    <col min="9968" max="9968" width="7.375" customWidth="1"/>
    <col min="9969" max="9969" width="12.625" customWidth="1"/>
    <col min="9970" max="9971" width="9" customWidth="1"/>
    <col min="9972" max="9972" width="11.5" customWidth="1"/>
    <col min="9973" max="9973" width="10.75" bestFit="1" customWidth="1"/>
    <col min="9974" max="9974" width="10.125" customWidth="1"/>
    <col min="9975" max="9975" width="9.75" customWidth="1"/>
    <col min="9976" max="9976" width="7.875" customWidth="1"/>
    <col min="9977" max="9977" width="10.75" customWidth="1"/>
    <col min="9978" max="9978" width="10.875" customWidth="1"/>
    <col min="9979" max="9979" width="10.125" customWidth="1"/>
    <col min="9980" max="9980" width="9.875" customWidth="1"/>
    <col min="10217" max="10217" width="4" bestFit="1" customWidth="1"/>
    <col min="10218" max="10218" width="27.875" customWidth="1"/>
    <col min="10219" max="10221" width="0" hidden="1" customWidth="1"/>
    <col min="10222" max="10222" width="8.875" customWidth="1"/>
    <col min="10223" max="10223" width="12.5" customWidth="1"/>
    <col min="10224" max="10224" width="7.375" customWidth="1"/>
    <col min="10225" max="10225" width="12.625" customWidth="1"/>
    <col min="10226" max="10227" width="9" customWidth="1"/>
    <col min="10228" max="10228" width="11.5" customWidth="1"/>
    <col min="10229" max="10229" width="10.75" bestFit="1" customWidth="1"/>
    <col min="10230" max="10230" width="10.125" customWidth="1"/>
    <col min="10231" max="10231" width="9.75" customWidth="1"/>
    <col min="10232" max="10232" width="7.875" customWidth="1"/>
    <col min="10233" max="10233" width="10.75" customWidth="1"/>
    <col min="10234" max="10234" width="10.875" customWidth="1"/>
    <col min="10235" max="10235" width="10.125" customWidth="1"/>
    <col min="10236" max="10236" width="9.875" customWidth="1"/>
    <col min="10473" max="10473" width="4" bestFit="1" customWidth="1"/>
    <col min="10474" max="10474" width="27.875" customWidth="1"/>
    <col min="10475" max="10477" width="0" hidden="1" customWidth="1"/>
    <col min="10478" max="10478" width="8.875" customWidth="1"/>
    <col min="10479" max="10479" width="12.5" customWidth="1"/>
    <col min="10480" max="10480" width="7.375" customWidth="1"/>
    <col min="10481" max="10481" width="12.625" customWidth="1"/>
    <col min="10482" max="10483" width="9" customWidth="1"/>
    <col min="10484" max="10484" width="11.5" customWidth="1"/>
    <col min="10485" max="10485" width="10.75" bestFit="1" customWidth="1"/>
    <col min="10486" max="10486" width="10.125" customWidth="1"/>
    <col min="10487" max="10487" width="9.75" customWidth="1"/>
    <col min="10488" max="10488" width="7.875" customWidth="1"/>
    <col min="10489" max="10489" width="10.75" customWidth="1"/>
    <col min="10490" max="10490" width="10.875" customWidth="1"/>
    <col min="10491" max="10491" width="10.125" customWidth="1"/>
    <col min="10492" max="10492" width="9.875" customWidth="1"/>
    <col min="10729" max="10729" width="4" bestFit="1" customWidth="1"/>
    <col min="10730" max="10730" width="27.875" customWidth="1"/>
    <col min="10731" max="10733" width="0" hidden="1" customWidth="1"/>
    <col min="10734" max="10734" width="8.875" customWidth="1"/>
    <col min="10735" max="10735" width="12.5" customWidth="1"/>
    <col min="10736" max="10736" width="7.375" customWidth="1"/>
    <col min="10737" max="10737" width="12.625" customWidth="1"/>
    <col min="10738" max="10739" width="9" customWidth="1"/>
    <col min="10740" max="10740" width="11.5" customWidth="1"/>
    <col min="10741" max="10741" width="10.75" bestFit="1" customWidth="1"/>
    <col min="10742" max="10742" width="10.125" customWidth="1"/>
    <col min="10743" max="10743" width="9.75" customWidth="1"/>
    <col min="10744" max="10744" width="7.875" customWidth="1"/>
    <col min="10745" max="10745" width="10.75" customWidth="1"/>
    <col min="10746" max="10746" width="10.875" customWidth="1"/>
    <col min="10747" max="10747" width="10.125" customWidth="1"/>
    <col min="10748" max="10748" width="9.875" customWidth="1"/>
    <col min="10985" max="10985" width="4" bestFit="1" customWidth="1"/>
    <col min="10986" max="10986" width="27.875" customWidth="1"/>
    <col min="10987" max="10989" width="0" hidden="1" customWidth="1"/>
    <col min="10990" max="10990" width="8.875" customWidth="1"/>
    <col min="10991" max="10991" width="12.5" customWidth="1"/>
    <col min="10992" max="10992" width="7.375" customWidth="1"/>
    <col min="10993" max="10993" width="12.625" customWidth="1"/>
    <col min="10994" max="10995" width="9" customWidth="1"/>
    <col min="10996" max="10996" width="11.5" customWidth="1"/>
    <col min="10997" max="10997" width="10.75" bestFit="1" customWidth="1"/>
    <col min="10998" max="10998" width="10.125" customWidth="1"/>
    <col min="10999" max="10999" width="9.75" customWidth="1"/>
    <col min="11000" max="11000" width="7.875" customWidth="1"/>
    <col min="11001" max="11001" width="10.75" customWidth="1"/>
    <col min="11002" max="11002" width="10.875" customWidth="1"/>
    <col min="11003" max="11003" width="10.125" customWidth="1"/>
    <col min="11004" max="11004" width="9.875" customWidth="1"/>
    <col min="11241" max="11241" width="4" bestFit="1" customWidth="1"/>
    <col min="11242" max="11242" width="27.875" customWidth="1"/>
    <col min="11243" max="11245" width="0" hidden="1" customWidth="1"/>
    <col min="11246" max="11246" width="8.875" customWidth="1"/>
    <col min="11247" max="11247" width="12.5" customWidth="1"/>
    <col min="11248" max="11248" width="7.375" customWidth="1"/>
    <col min="11249" max="11249" width="12.625" customWidth="1"/>
    <col min="11250" max="11251" width="9" customWidth="1"/>
    <col min="11252" max="11252" width="11.5" customWidth="1"/>
    <col min="11253" max="11253" width="10.75" bestFit="1" customWidth="1"/>
    <col min="11254" max="11254" width="10.125" customWidth="1"/>
    <col min="11255" max="11255" width="9.75" customWidth="1"/>
    <col min="11256" max="11256" width="7.875" customWidth="1"/>
    <col min="11257" max="11257" width="10.75" customWidth="1"/>
    <col min="11258" max="11258" width="10.875" customWidth="1"/>
    <col min="11259" max="11259" width="10.125" customWidth="1"/>
    <col min="11260" max="11260" width="9.875" customWidth="1"/>
    <col min="11497" max="11497" width="4" bestFit="1" customWidth="1"/>
    <col min="11498" max="11498" width="27.875" customWidth="1"/>
    <col min="11499" max="11501" width="0" hidden="1" customWidth="1"/>
    <col min="11502" max="11502" width="8.875" customWidth="1"/>
    <col min="11503" max="11503" width="12.5" customWidth="1"/>
    <col min="11504" max="11504" width="7.375" customWidth="1"/>
    <col min="11505" max="11505" width="12.625" customWidth="1"/>
    <col min="11506" max="11507" width="9" customWidth="1"/>
    <col min="11508" max="11508" width="11.5" customWidth="1"/>
    <col min="11509" max="11509" width="10.75" bestFit="1" customWidth="1"/>
    <col min="11510" max="11510" width="10.125" customWidth="1"/>
    <col min="11511" max="11511" width="9.75" customWidth="1"/>
    <col min="11512" max="11512" width="7.875" customWidth="1"/>
    <col min="11513" max="11513" width="10.75" customWidth="1"/>
    <col min="11514" max="11514" width="10.875" customWidth="1"/>
    <col min="11515" max="11515" width="10.125" customWidth="1"/>
    <col min="11516" max="11516" width="9.875" customWidth="1"/>
    <col min="11753" max="11753" width="4" bestFit="1" customWidth="1"/>
    <col min="11754" max="11754" width="27.875" customWidth="1"/>
    <col min="11755" max="11757" width="0" hidden="1" customWidth="1"/>
    <col min="11758" max="11758" width="8.875" customWidth="1"/>
    <col min="11759" max="11759" width="12.5" customWidth="1"/>
    <col min="11760" max="11760" width="7.375" customWidth="1"/>
    <col min="11761" max="11761" width="12.625" customWidth="1"/>
    <col min="11762" max="11763" width="9" customWidth="1"/>
    <col min="11764" max="11764" width="11.5" customWidth="1"/>
    <col min="11765" max="11765" width="10.75" bestFit="1" customWidth="1"/>
    <col min="11766" max="11766" width="10.125" customWidth="1"/>
    <col min="11767" max="11767" width="9.75" customWidth="1"/>
    <col min="11768" max="11768" width="7.875" customWidth="1"/>
    <col min="11769" max="11769" width="10.75" customWidth="1"/>
    <col min="11770" max="11770" width="10.875" customWidth="1"/>
    <col min="11771" max="11771" width="10.125" customWidth="1"/>
    <col min="11772" max="11772" width="9.875" customWidth="1"/>
    <col min="12009" max="12009" width="4" bestFit="1" customWidth="1"/>
    <col min="12010" max="12010" width="27.875" customWidth="1"/>
    <col min="12011" max="12013" width="0" hidden="1" customWidth="1"/>
    <col min="12014" max="12014" width="8.875" customWidth="1"/>
    <col min="12015" max="12015" width="12.5" customWidth="1"/>
    <col min="12016" max="12016" width="7.375" customWidth="1"/>
    <col min="12017" max="12017" width="12.625" customWidth="1"/>
    <col min="12018" max="12019" width="9" customWidth="1"/>
    <col min="12020" max="12020" width="11.5" customWidth="1"/>
    <col min="12021" max="12021" width="10.75" bestFit="1" customWidth="1"/>
    <col min="12022" max="12022" width="10.125" customWidth="1"/>
    <col min="12023" max="12023" width="9.75" customWidth="1"/>
    <col min="12024" max="12024" width="7.875" customWidth="1"/>
    <col min="12025" max="12025" width="10.75" customWidth="1"/>
    <col min="12026" max="12026" width="10.875" customWidth="1"/>
    <col min="12027" max="12027" width="10.125" customWidth="1"/>
    <col min="12028" max="12028" width="9.875" customWidth="1"/>
    <col min="12265" max="12265" width="4" bestFit="1" customWidth="1"/>
    <col min="12266" max="12266" width="27.875" customWidth="1"/>
    <col min="12267" max="12269" width="0" hidden="1" customWidth="1"/>
    <col min="12270" max="12270" width="8.875" customWidth="1"/>
    <col min="12271" max="12271" width="12.5" customWidth="1"/>
    <col min="12272" max="12272" width="7.375" customWidth="1"/>
    <col min="12273" max="12273" width="12.625" customWidth="1"/>
    <col min="12274" max="12275" width="9" customWidth="1"/>
    <col min="12276" max="12276" width="11.5" customWidth="1"/>
    <col min="12277" max="12277" width="10.75" bestFit="1" customWidth="1"/>
    <col min="12278" max="12278" width="10.125" customWidth="1"/>
    <col min="12279" max="12279" width="9.75" customWidth="1"/>
    <col min="12280" max="12280" width="7.875" customWidth="1"/>
    <col min="12281" max="12281" width="10.75" customWidth="1"/>
    <col min="12282" max="12282" width="10.875" customWidth="1"/>
    <col min="12283" max="12283" width="10.125" customWidth="1"/>
    <col min="12284" max="12284" width="9.875" customWidth="1"/>
    <col min="12521" max="12521" width="4" bestFit="1" customWidth="1"/>
    <col min="12522" max="12522" width="27.875" customWidth="1"/>
    <col min="12523" max="12525" width="0" hidden="1" customWidth="1"/>
    <col min="12526" max="12526" width="8.875" customWidth="1"/>
    <col min="12527" max="12527" width="12.5" customWidth="1"/>
    <col min="12528" max="12528" width="7.375" customWidth="1"/>
    <col min="12529" max="12529" width="12.625" customWidth="1"/>
    <col min="12530" max="12531" width="9" customWidth="1"/>
    <col min="12532" max="12532" width="11.5" customWidth="1"/>
    <col min="12533" max="12533" width="10.75" bestFit="1" customWidth="1"/>
    <col min="12534" max="12534" width="10.125" customWidth="1"/>
    <col min="12535" max="12535" width="9.75" customWidth="1"/>
    <col min="12536" max="12536" width="7.875" customWidth="1"/>
    <col min="12537" max="12537" width="10.75" customWidth="1"/>
    <col min="12538" max="12538" width="10.875" customWidth="1"/>
    <col min="12539" max="12539" width="10.125" customWidth="1"/>
    <col min="12540" max="12540" width="9.875" customWidth="1"/>
    <col min="12777" max="12777" width="4" bestFit="1" customWidth="1"/>
    <col min="12778" max="12778" width="27.875" customWidth="1"/>
    <col min="12779" max="12781" width="0" hidden="1" customWidth="1"/>
    <col min="12782" max="12782" width="8.875" customWidth="1"/>
    <col min="12783" max="12783" width="12.5" customWidth="1"/>
    <col min="12784" max="12784" width="7.375" customWidth="1"/>
    <col min="12785" max="12785" width="12.625" customWidth="1"/>
    <col min="12786" max="12787" width="9" customWidth="1"/>
    <col min="12788" max="12788" width="11.5" customWidth="1"/>
    <col min="12789" max="12789" width="10.75" bestFit="1" customWidth="1"/>
    <col min="12790" max="12790" width="10.125" customWidth="1"/>
    <col min="12791" max="12791" width="9.75" customWidth="1"/>
    <col min="12792" max="12792" width="7.875" customWidth="1"/>
    <col min="12793" max="12793" width="10.75" customWidth="1"/>
    <col min="12794" max="12794" width="10.875" customWidth="1"/>
    <col min="12795" max="12795" width="10.125" customWidth="1"/>
    <col min="12796" max="12796" width="9.875" customWidth="1"/>
    <col min="13033" max="13033" width="4" bestFit="1" customWidth="1"/>
    <col min="13034" max="13034" width="27.875" customWidth="1"/>
    <col min="13035" max="13037" width="0" hidden="1" customWidth="1"/>
    <col min="13038" max="13038" width="8.875" customWidth="1"/>
    <col min="13039" max="13039" width="12.5" customWidth="1"/>
    <col min="13040" max="13040" width="7.375" customWidth="1"/>
    <col min="13041" max="13041" width="12.625" customWidth="1"/>
    <col min="13042" max="13043" width="9" customWidth="1"/>
    <col min="13044" max="13044" width="11.5" customWidth="1"/>
    <col min="13045" max="13045" width="10.75" bestFit="1" customWidth="1"/>
    <col min="13046" max="13046" width="10.125" customWidth="1"/>
    <col min="13047" max="13047" width="9.75" customWidth="1"/>
    <col min="13048" max="13048" width="7.875" customWidth="1"/>
    <col min="13049" max="13049" width="10.75" customWidth="1"/>
    <col min="13050" max="13050" width="10.875" customWidth="1"/>
    <col min="13051" max="13051" width="10.125" customWidth="1"/>
    <col min="13052" max="13052" width="9.875" customWidth="1"/>
    <col min="13289" max="13289" width="4" bestFit="1" customWidth="1"/>
    <col min="13290" max="13290" width="27.875" customWidth="1"/>
    <col min="13291" max="13293" width="0" hidden="1" customWidth="1"/>
    <col min="13294" max="13294" width="8.875" customWidth="1"/>
    <col min="13295" max="13295" width="12.5" customWidth="1"/>
    <col min="13296" max="13296" width="7.375" customWidth="1"/>
    <col min="13297" max="13297" width="12.625" customWidth="1"/>
    <col min="13298" max="13299" width="9" customWidth="1"/>
    <col min="13300" max="13300" width="11.5" customWidth="1"/>
    <col min="13301" max="13301" width="10.75" bestFit="1" customWidth="1"/>
    <col min="13302" max="13302" width="10.125" customWidth="1"/>
    <col min="13303" max="13303" width="9.75" customWidth="1"/>
    <col min="13304" max="13304" width="7.875" customWidth="1"/>
    <col min="13305" max="13305" width="10.75" customWidth="1"/>
    <col min="13306" max="13306" width="10.875" customWidth="1"/>
    <col min="13307" max="13307" width="10.125" customWidth="1"/>
    <col min="13308" max="13308" width="9.875" customWidth="1"/>
    <col min="13545" max="13545" width="4" bestFit="1" customWidth="1"/>
    <col min="13546" max="13546" width="27.875" customWidth="1"/>
    <col min="13547" max="13549" width="0" hidden="1" customWidth="1"/>
    <col min="13550" max="13550" width="8.875" customWidth="1"/>
    <col min="13551" max="13551" width="12.5" customWidth="1"/>
    <col min="13552" max="13552" width="7.375" customWidth="1"/>
    <col min="13553" max="13553" width="12.625" customWidth="1"/>
    <col min="13554" max="13555" width="9" customWidth="1"/>
    <col min="13556" max="13556" width="11.5" customWidth="1"/>
    <col min="13557" max="13557" width="10.75" bestFit="1" customWidth="1"/>
    <col min="13558" max="13558" width="10.125" customWidth="1"/>
    <col min="13559" max="13559" width="9.75" customWidth="1"/>
    <col min="13560" max="13560" width="7.875" customWidth="1"/>
    <col min="13561" max="13561" width="10.75" customWidth="1"/>
    <col min="13562" max="13562" width="10.875" customWidth="1"/>
    <col min="13563" max="13563" width="10.125" customWidth="1"/>
    <col min="13564" max="13564" width="9.875" customWidth="1"/>
    <col min="13801" max="13801" width="4" bestFit="1" customWidth="1"/>
    <col min="13802" max="13802" width="27.875" customWidth="1"/>
    <col min="13803" max="13805" width="0" hidden="1" customWidth="1"/>
    <col min="13806" max="13806" width="8.875" customWidth="1"/>
    <col min="13807" max="13807" width="12.5" customWidth="1"/>
    <col min="13808" max="13808" width="7.375" customWidth="1"/>
    <col min="13809" max="13809" width="12.625" customWidth="1"/>
    <col min="13810" max="13811" width="9" customWidth="1"/>
    <col min="13812" max="13812" width="11.5" customWidth="1"/>
    <col min="13813" max="13813" width="10.75" bestFit="1" customWidth="1"/>
    <col min="13814" max="13814" width="10.125" customWidth="1"/>
    <col min="13815" max="13815" width="9.75" customWidth="1"/>
    <col min="13816" max="13816" width="7.875" customWidth="1"/>
    <col min="13817" max="13817" width="10.75" customWidth="1"/>
    <col min="13818" max="13818" width="10.875" customWidth="1"/>
    <col min="13819" max="13819" width="10.125" customWidth="1"/>
    <col min="13820" max="13820" width="9.875" customWidth="1"/>
    <col min="14057" max="14057" width="4" bestFit="1" customWidth="1"/>
    <col min="14058" max="14058" width="27.875" customWidth="1"/>
    <col min="14059" max="14061" width="0" hidden="1" customWidth="1"/>
    <col min="14062" max="14062" width="8.875" customWidth="1"/>
    <col min="14063" max="14063" width="12.5" customWidth="1"/>
    <col min="14064" max="14064" width="7.375" customWidth="1"/>
    <col min="14065" max="14065" width="12.625" customWidth="1"/>
    <col min="14066" max="14067" width="9" customWidth="1"/>
    <col min="14068" max="14068" width="11.5" customWidth="1"/>
    <col min="14069" max="14069" width="10.75" bestFit="1" customWidth="1"/>
    <col min="14070" max="14070" width="10.125" customWidth="1"/>
    <col min="14071" max="14071" width="9.75" customWidth="1"/>
    <col min="14072" max="14072" width="7.875" customWidth="1"/>
    <col min="14073" max="14073" width="10.75" customWidth="1"/>
    <col min="14074" max="14074" width="10.875" customWidth="1"/>
    <col min="14075" max="14075" width="10.125" customWidth="1"/>
    <col min="14076" max="14076" width="9.875" customWidth="1"/>
    <col min="14313" max="14313" width="4" bestFit="1" customWidth="1"/>
    <col min="14314" max="14314" width="27.875" customWidth="1"/>
    <col min="14315" max="14317" width="0" hidden="1" customWidth="1"/>
    <col min="14318" max="14318" width="8.875" customWidth="1"/>
    <col min="14319" max="14319" width="12.5" customWidth="1"/>
    <col min="14320" max="14320" width="7.375" customWidth="1"/>
    <col min="14321" max="14321" width="12.625" customWidth="1"/>
    <col min="14322" max="14323" width="9" customWidth="1"/>
    <col min="14324" max="14324" width="11.5" customWidth="1"/>
    <col min="14325" max="14325" width="10.75" bestFit="1" customWidth="1"/>
    <col min="14326" max="14326" width="10.125" customWidth="1"/>
    <col min="14327" max="14327" width="9.75" customWidth="1"/>
    <col min="14328" max="14328" width="7.875" customWidth="1"/>
    <col min="14329" max="14329" width="10.75" customWidth="1"/>
    <col min="14330" max="14330" width="10.875" customWidth="1"/>
    <col min="14331" max="14331" width="10.125" customWidth="1"/>
    <col min="14332" max="14332" width="9.875" customWidth="1"/>
    <col min="14569" max="14569" width="4" bestFit="1" customWidth="1"/>
    <col min="14570" max="14570" width="27.875" customWidth="1"/>
    <col min="14571" max="14573" width="0" hidden="1" customWidth="1"/>
    <col min="14574" max="14574" width="8.875" customWidth="1"/>
    <col min="14575" max="14575" width="12.5" customWidth="1"/>
    <col min="14576" max="14576" width="7.375" customWidth="1"/>
    <col min="14577" max="14577" width="12.625" customWidth="1"/>
    <col min="14578" max="14579" width="9" customWidth="1"/>
    <col min="14580" max="14580" width="11.5" customWidth="1"/>
    <col min="14581" max="14581" width="10.75" bestFit="1" customWidth="1"/>
    <col min="14582" max="14582" width="10.125" customWidth="1"/>
    <col min="14583" max="14583" width="9.75" customWidth="1"/>
    <col min="14584" max="14584" width="7.875" customWidth="1"/>
    <col min="14585" max="14585" width="10.75" customWidth="1"/>
    <col min="14586" max="14586" width="10.875" customWidth="1"/>
    <col min="14587" max="14587" width="10.125" customWidth="1"/>
    <col min="14588" max="14588" width="9.875" customWidth="1"/>
    <col min="14825" max="14825" width="4" bestFit="1" customWidth="1"/>
    <col min="14826" max="14826" width="27.875" customWidth="1"/>
    <col min="14827" max="14829" width="0" hidden="1" customWidth="1"/>
    <col min="14830" max="14830" width="8.875" customWidth="1"/>
    <col min="14831" max="14831" width="12.5" customWidth="1"/>
    <col min="14832" max="14832" width="7.375" customWidth="1"/>
    <col min="14833" max="14833" width="12.625" customWidth="1"/>
    <col min="14834" max="14835" width="9" customWidth="1"/>
    <col min="14836" max="14836" width="11.5" customWidth="1"/>
    <col min="14837" max="14837" width="10.75" bestFit="1" customWidth="1"/>
    <col min="14838" max="14838" width="10.125" customWidth="1"/>
    <col min="14839" max="14839" width="9.75" customWidth="1"/>
    <col min="14840" max="14840" width="7.875" customWidth="1"/>
    <col min="14841" max="14841" width="10.75" customWidth="1"/>
    <col min="14842" max="14842" width="10.875" customWidth="1"/>
    <col min="14843" max="14843" width="10.125" customWidth="1"/>
    <col min="14844" max="14844" width="9.875" customWidth="1"/>
    <col min="15081" max="15081" width="4" bestFit="1" customWidth="1"/>
    <col min="15082" max="15082" width="27.875" customWidth="1"/>
    <col min="15083" max="15085" width="0" hidden="1" customWidth="1"/>
    <col min="15086" max="15086" width="8.875" customWidth="1"/>
    <col min="15087" max="15087" width="12.5" customWidth="1"/>
    <col min="15088" max="15088" width="7.375" customWidth="1"/>
    <col min="15089" max="15089" width="12.625" customWidth="1"/>
    <col min="15090" max="15091" width="9" customWidth="1"/>
    <col min="15092" max="15092" width="11.5" customWidth="1"/>
    <col min="15093" max="15093" width="10.75" bestFit="1" customWidth="1"/>
    <col min="15094" max="15094" width="10.125" customWidth="1"/>
    <col min="15095" max="15095" width="9.75" customWidth="1"/>
    <col min="15096" max="15096" width="7.875" customWidth="1"/>
    <col min="15097" max="15097" width="10.75" customWidth="1"/>
    <col min="15098" max="15098" width="10.875" customWidth="1"/>
    <col min="15099" max="15099" width="10.125" customWidth="1"/>
    <col min="15100" max="15100" width="9.875" customWidth="1"/>
    <col min="15337" max="15337" width="4" bestFit="1" customWidth="1"/>
    <col min="15338" max="15338" width="27.875" customWidth="1"/>
    <col min="15339" max="15341" width="0" hidden="1" customWidth="1"/>
    <col min="15342" max="15342" width="8.875" customWidth="1"/>
    <col min="15343" max="15343" width="12.5" customWidth="1"/>
    <col min="15344" max="15344" width="7.375" customWidth="1"/>
    <col min="15345" max="15345" width="12.625" customWidth="1"/>
    <col min="15346" max="15347" width="9" customWidth="1"/>
    <col min="15348" max="15348" width="11.5" customWidth="1"/>
    <col min="15349" max="15349" width="10.75" bestFit="1" customWidth="1"/>
    <col min="15350" max="15350" width="10.125" customWidth="1"/>
    <col min="15351" max="15351" width="9.75" customWidth="1"/>
    <col min="15352" max="15352" width="7.875" customWidth="1"/>
    <col min="15353" max="15353" width="10.75" customWidth="1"/>
    <col min="15354" max="15354" width="10.875" customWidth="1"/>
    <col min="15355" max="15355" width="10.125" customWidth="1"/>
    <col min="15356" max="15356" width="9.875" customWidth="1"/>
    <col min="15593" max="15593" width="4" bestFit="1" customWidth="1"/>
    <col min="15594" max="15594" width="27.875" customWidth="1"/>
    <col min="15595" max="15597" width="0" hidden="1" customWidth="1"/>
    <col min="15598" max="15598" width="8.875" customWidth="1"/>
    <col min="15599" max="15599" width="12.5" customWidth="1"/>
    <col min="15600" max="15600" width="7.375" customWidth="1"/>
    <col min="15601" max="15601" width="12.625" customWidth="1"/>
    <col min="15602" max="15603" width="9" customWidth="1"/>
    <col min="15604" max="15604" width="11.5" customWidth="1"/>
    <col min="15605" max="15605" width="10.75" bestFit="1" customWidth="1"/>
    <col min="15606" max="15606" width="10.125" customWidth="1"/>
    <col min="15607" max="15607" width="9.75" customWidth="1"/>
    <col min="15608" max="15608" width="7.875" customWidth="1"/>
    <col min="15609" max="15609" width="10.75" customWidth="1"/>
    <col min="15610" max="15610" width="10.875" customWidth="1"/>
    <col min="15611" max="15611" width="10.125" customWidth="1"/>
    <col min="15612" max="15612" width="9.875" customWidth="1"/>
    <col min="15849" max="15849" width="4" bestFit="1" customWidth="1"/>
    <col min="15850" max="15850" width="27.875" customWidth="1"/>
    <col min="15851" max="15853" width="0" hidden="1" customWidth="1"/>
    <col min="15854" max="15854" width="8.875" customWidth="1"/>
    <col min="15855" max="15855" width="12.5" customWidth="1"/>
    <col min="15856" max="15856" width="7.375" customWidth="1"/>
    <col min="15857" max="15857" width="12.625" customWidth="1"/>
    <col min="15858" max="15859" width="9" customWidth="1"/>
    <col min="15860" max="15860" width="11.5" customWidth="1"/>
    <col min="15861" max="15861" width="10.75" bestFit="1" customWidth="1"/>
    <col min="15862" max="15862" width="10.125" customWidth="1"/>
    <col min="15863" max="15863" width="9.75" customWidth="1"/>
    <col min="15864" max="15864" width="7.875" customWidth="1"/>
    <col min="15865" max="15865" width="10.75" customWidth="1"/>
    <col min="15866" max="15866" width="10.875" customWidth="1"/>
    <col min="15867" max="15867" width="10.125" customWidth="1"/>
    <col min="15868" max="15868" width="9.875" customWidth="1"/>
    <col min="16105" max="16105" width="4" bestFit="1" customWidth="1"/>
    <col min="16106" max="16106" width="27.875" customWidth="1"/>
    <col min="16107" max="16109" width="0" hidden="1" customWidth="1"/>
    <col min="16110" max="16110" width="8.875" customWidth="1"/>
    <col min="16111" max="16111" width="12.5" customWidth="1"/>
    <col min="16112" max="16112" width="7.375" customWidth="1"/>
    <col min="16113" max="16113" width="12.625" customWidth="1"/>
    <col min="16114" max="16115" width="9" customWidth="1"/>
    <col min="16116" max="16116" width="11.5" customWidth="1"/>
    <col min="16117" max="16117" width="10.75" bestFit="1" customWidth="1"/>
    <col min="16118" max="16118" width="10.125" customWidth="1"/>
    <col min="16119" max="16119" width="9.75" customWidth="1"/>
    <col min="16120" max="16120" width="7.875" customWidth="1"/>
    <col min="16121" max="16121" width="10.75" customWidth="1"/>
    <col min="16122" max="16122" width="10.875" customWidth="1"/>
    <col min="16123" max="16123" width="10.125" customWidth="1"/>
    <col min="16124" max="16124" width="9.875" customWidth="1"/>
  </cols>
  <sheetData>
    <row r="1" spans="1:36" ht="15.75" thickBot="1"/>
    <row r="2" spans="1:36" ht="45.75" customHeight="1" thickBot="1">
      <c r="B2" s="352" t="s">
        <v>316</v>
      </c>
      <c r="C2" s="353"/>
      <c r="D2" s="353"/>
      <c r="E2" s="353"/>
      <c r="F2" s="353"/>
      <c r="G2" s="353"/>
      <c r="H2" s="353"/>
      <c r="I2" s="353"/>
      <c r="J2" s="353"/>
      <c r="K2" s="353"/>
      <c r="L2" s="353"/>
      <c r="M2" s="353"/>
      <c r="N2" s="354"/>
    </row>
    <row r="3" spans="1:36" ht="21" customHeight="1">
      <c r="B3" s="361" t="s">
        <v>213</v>
      </c>
      <c r="C3" s="363" t="s">
        <v>275</v>
      </c>
      <c r="D3" s="133" t="s">
        <v>276</v>
      </c>
      <c r="E3" s="134"/>
      <c r="F3" s="134"/>
      <c r="G3" s="365" t="s">
        <v>314</v>
      </c>
      <c r="H3" s="365"/>
      <c r="I3" s="365"/>
      <c r="J3" s="365" t="s">
        <v>315</v>
      </c>
      <c r="K3" s="365"/>
      <c r="L3" s="365"/>
      <c r="M3" s="365"/>
      <c r="N3" s="366"/>
    </row>
    <row r="4" spans="1:36" ht="105">
      <c r="B4" s="362"/>
      <c r="C4" s="364"/>
      <c r="D4" s="135" t="s">
        <v>278</v>
      </c>
      <c r="E4" s="135" t="s">
        <v>279</v>
      </c>
      <c r="F4" s="135" t="s">
        <v>301</v>
      </c>
      <c r="G4" s="136" t="s">
        <v>302</v>
      </c>
      <c r="H4" s="136" t="s">
        <v>303</v>
      </c>
      <c r="I4" s="137" t="s">
        <v>304</v>
      </c>
      <c r="J4" s="138" t="s">
        <v>305</v>
      </c>
      <c r="K4" s="138" t="s">
        <v>306</v>
      </c>
      <c r="L4" s="136" t="s">
        <v>302</v>
      </c>
      <c r="M4" s="136" t="s">
        <v>303</v>
      </c>
      <c r="N4" s="139" t="s">
        <v>304</v>
      </c>
    </row>
    <row r="5" spans="1:36" ht="20.25">
      <c r="B5" s="141">
        <v>1</v>
      </c>
      <c r="C5" s="142" t="s">
        <v>43</v>
      </c>
      <c r="D5" s="143"/>
      <c r="E5" s="144"/>
      <c r="F5" s="144"/>
      <c r="G5" s="145">
        <v>9.1910097026824431</v>
      </c>
      <c r="H5" s="145">
        <v>1.7884322149798364</v>
      </c>
      <c r="I5" s="145">
        <v>0.43618992704043863</v>
      </c>
      <c r="J5" s="208">
        <v>72100.752567000003</v>
      </c>
      <c r="K5" s="208">
        <v>86641.372415999998</v>
      </c>
      <c r="L5" s="145">
        <v>0.90958925799845136</v>
      </c>
      <c r="M5" s="145">
        <v>0.13475608403004463</v>
      </c>
      <c r="N5" s="146">
        <v>4.0513508327630066E-2</v>
      </c>
    </row>
    <row r="6" spans="1:36" ht="20.25">
      <c r="B6" s="110">
        <v>2</v>
      </c>
      <c r="C6" s="61" t="s">
        <v>423</v>
      </c>
      <c r="D6" s="112">
        <v>28946</v>
      </c>
      <c r="E6" s="113">
        <v>21390</v>
      </c>
      <c r="F6" s="113">
        <v>25168</v>
      </c>
      <c r="G6" s="114">
        <v>4.6629182034112207</v>
      </c>
      <c r="H6" s="114">
        <v>0.10752196814787512</v>
      </c>
      <c r="I6" s="114">
        <v>3.288854566850883E-2</v>
      </c>
      <c r="J6" s="209">
        <v>28071.653086999999</v>
      </c>
      <c r="K6" s="209">
        <v>23941.079088999999</v>
      </c>
      <c r="L6" s="114">
        <v>0.53850737637785973</v>
      </c>
      <c r="M6" s="114">
        <v>1.3191912104943641E-3</v>
      </c>
      <c r="N6" s="115">
        <v>3.4286888626002047E-4</v>
      </c>
    </row>
    <row r="7" spans="1:36" s="140" customFormat="1" ht="20.25" customHeight="1">
      <c r="A7" s="6"/>
      <c r="B7" s="141">
        <v>3</v>
      </c>
      <c r="C7" s="147" t="s">
        <v>65</v>
      </c>
      <c r="D7" s="143"/>
      <c r="E7" s="144"/>
      <c r="F7" s="144"/>
      <c r="G7" s="145">
        <v>3.7554026501874969</v>
      </c>
      <c r="H7" s="145">
        <v>2.55130728177866E-2</v>
      </c>
      <c r="I7" s="145">
        <v>0</v>
      </c>
      <c r="J7" s="208">
        <v>120674.59908499999</v>
      </c>
      <c r="K7" s="208">
        <v>89837.462281999993</v>
      </c>
      <c r="L7" s="145">
        <v>0.47441839804764602</v>
      </c>
      <c r="M7" s="145">
        <v>1.9760096754923091E-3</v>
      </c>
      <c r="N7" s="146">
        <v>0</v>
      </c>
      <c r="O7" s="6"/>
      <c r="P7" s="6"/>
      <c r="Q7" s="6"/>
      <c r="R7" s="6"/>
      <c r="S7" s="6"/>
      <c r="T7" s="6"/>
      <c r="U7" s="6"/>
      <c r="V7" s="6"/>
      <c r="W7" s="6"/>
      <c r="X7" s="6"/>
      <c r="Y7" s="6"/>
      <c r="Z7" s="6"/>
      <c r="AA7" s="6"/>
      <c r="AB7" s="6"/>
      <c r="AC7" s="6"/>
      <c r="AD7" s="6"/>
      <c r="AE7" s="6"/>
      <c r="AF7" s="6"/>
      <c r="AG7" s="6"/>
      <c r="AH7" s="6"/>
      <c r="AI7" s="6"/>
      <c r="AJ7" s="6"/>
    </row>
    <row r="8" spans="1:36" s="6" customFormat="1" ht="20.25" customHeight="1">
      <c r="B8" s="110">
        <v>4</v>
      </c>
      <c r="C8" s="61" t="s">
        <v>50</v>
      </c>
      <c r="D8" s="112"/>
      <c r="E8" s="113"/>
      <c r="F8" s="113"/>
      <c r="G8" s="114">
        <v>2.3935717463318391</v>
      </c>
      <c r="H8" s="114">
        <v>0.87339881670400366</v>
      </c>
      <c r="I8" s="114">
        <v>0.15126275681161086</v>
      </c>
      <c r="J8" s="209">
        <v>10005</v>
      </c>
      <c r="K8" s="209">
        <v>12635</v>
      </c>
      <c r="L8" s="114">
        <v>0.10492095654791563</v>
      </c>
      <c r="M8" s="114">
        <v>0.44435159264056601</v>
      </c>
      <c r="N8" s="115">
        <v>4.01398348166409E-2</v>
      </c>
    </row>
    <row r="9" spans="1:36" s="140" customFormat="1" ht="20.25" customHeight="1">
      <c r="A9" s="6"/>
      <c r="B9" s="141">
        <v>5</v>
      </c>
      <c r="C9" s="142" t="s">
        <v>41</v>
      </c>
      <c r="D9" s="143"/>
      <c r="E9" s="144"/>
      <c r="F9" s="144"/>
      <c r="G9" s="145">
        <v>2.0127795080754205</v>
      </c>
      <c r="H9" s="145">
        <v>2.5233143087348542</v>
      </c>
      <c r="I9" s="145">
        <v>0.25199030351290685</v>
      </c>
      <c r="J9" s="208">
        <v>24452.989697000001</v>
      </c>
      <c r="K9" s="208">
        <v>38667.708204000002</v>
      </c>
      <c r="L9" s="145">
        <v>6.1159150719031073E-2</v>
      </c>
      <c r="M9" s="145">
        <v>8.3252011884481988E-2</v>
      </c>
      <c r="N9" s="146">
        <v>5.5132939486060628E-2</v>
      </c>
      <c r="O9" s="6"/>
      <c r="P9" s="6"/>
      <c r="Q9" s="6"/>
      <c r="R9" s="6"/>
      <c r="S9" s="6"/>
      <c r="T9" s="6"/>
      <c r="U9" s="6"/>
      <c r="V9" s="6"/>
      <c r="W9" s="6"/>
      <c r="X9" s="6"/>
      <c r="Y9" s="6"/>
      <c r="Z9" s="6"/>
      <c r="AA9" s="6"/>
      <c r="AB9" s="6"/>
      <c r="AC9" s="6"/>
      <c r="AD9" s="6"/>
      <c r="AE9" s="6"/>
      <c r="AF9" s="6"/>
      <c r="AG9" s="6"/>
      <c r="AH9" s="6"/>
      <c r="AI9" s="6"/>
      <c r="AJ9" s="6"/>
    </row>
    <row r="10" spans="1:36" s="6" customFormat="1" ht="20.25" customHeight="1">
      <c r="B10" s="110">
        <v>6</v>
      </c>
      <c r="C10" s="61" t="s">
        <v>151</v>
      </c>
      <c r="D10" s="112"/>
      <c r="E10" s="113"/>
      <c r="F10" s="113"/>
      <c r="G10" s="114">
        <v>1.7820309095938358</v>
      </c>
      <c r="H10" s="114">
        <v>2.5550056144370645E-2</v>
      </c>
      <c r="I10" s="114">
        <v>3.5680826180026784E-2</v>
      </c>
      <c r="J10" s="209">
        <v>68047.664151999998</v>
      </c>
      <c r="K10" s="209">
        <v>107835.46474700001</v>
      </c>
      <c r="L10" s="114">
        <v>0.22414053689003269</v>
      </c>
      <c r="M10" s="114">
        <v>2.3982580478585191E-3</v>
      </c>
      <c r="N10" s="115">
        <v>4.6801458497923576E-5</v>
      </c>
    </row>
    <row r="11" spans="1:36" s="140" customFormat="1" ht="20.25" customHeight="1">
      <c r="A11" s="6"/>
      <c r="B11" s="141">
        <v>7</v>
      </c>
      <c r="C11" s="147" t="s">
        <v>166</v>
      </c>
      <c r="D11" s="143"/>
      <c r="E11" s="144"/>
      <c r="F11" s="144"/>
      <c r="G11" s="145">
        <v>1.778213419733617</v>
      </c>
      <c r="H11" s="145">
        <v>0.85318538503923547</v>
      </c>
      <c r="I11" s="145">
        <v>4.9324542569968273E-2</v>
      </c>
      <c r="J11" s="208">
        <v>9627</v>
      </c>
      <c r="K11" s="208">
        <v>11944</v>
      </c>
      <c r="L11" s="145">
        <v>0.12950247512811366</v>
      </c>
      <c r="M11" s="145">
        <v>3.016315012427816E-2</v>
      </c>
      <c r="N11" s="146">
        <v>4.7244388794408419E-2</v>
      </c>
      <c r="O11" s="6"/>
      <c r="P11" s="6"/>
      <c r="Q11" s="6"/>
      <c r="R11" s="6"/>
      <c r="S11" s="6"/>
      <c r="T11" s="6"/>
      <c r="U11" s="6"/>
      <c r="V11" s="6"/>
      <c r="W11" s="6"/>
      <c r="X11" s="6"/>
      <c r="Y11" s="6"/>
      <c r="Z11" s="6"/>
      <c r="AA11" s="6"/>
      <c r="AB11" s="6"/>
      <c r="AC11" s="6"/>
      <c r="AD11" s="6"/>
      <c r="AE11" s="6"/>
      <c r="AF11" s="6"/>
      <c r="AG11" s="6"/>
      <c r="AH11" s="6"/>
      <c r="AI11" s="6"/>
      <c r="AJ11" s="6"/>
    </row>
    <row r="12" spans="1:36" s="6" customFormat="1" ht="20.25" customHeight="1">
      <c r="B12" s="110">
        <v>8</v>
      </c>
      <c r="C12" s="111" t="s">
        <v>34</v>
      </c>
      <c r="D12" s="112"/>
      <c r="E12" s="113"/>
      <c r="F12" s="113"/>
      <c r="G12" s="114">
        <v>1.1143898766848293</v>
      </c>
      <c r="H12" s="114">
        <v>0</v>
      </c>
      <c r="I12" s="114">
        <v>6.6007073893509224E-2</v>
      </c>
      <c r="J12" s="209">
        <v>0</v>
      </c>
      <c r="K12" s="209">
        <v>0</v>
      </c>
      <c r="L12" s="114">
        <v>0</v>
      </c>
      <c r="M12" s="114">
        <v>0</v>
      </c>
      <c r="N12" s="115">
        <v>0</v>
      </c>
    </row>
    <row r="13" spans="1:36" s="140" customFormat="1" ht="20.25" customHeight="1">
      <c r="A13" s="6"/>
      <c r="B13" s="141">
        <v>9</v>
      </c>
      <c r="C13" s="142" t="s">
        <v>171</v>
      </c>
      <c r="D13" s="143"/>
      <c r="E13" s="144"/>
      <c r="F13" s="144"/>
      <c r="G13" s="145">
        <v>0.7800512567294956</v>
      </c>
      <c r="H13" s="145">
        <v>1.4856725905522661</v>
      </c>
      <c r="I13" s="145">
        <v>0.25500044328807292</v>
      </c>
      <c r="J13" s="208">
        <v>16914.678343</v>
      </c>
      <c r="K13" s="208">
        <v>20466.149466999999</v>
      </c>
      <c r="L13" s="145">
        <v>0.12593486032981194</v>
      </c>
      <c r="M13" s="145">
        <v>0.17545182005027221</v>
      </c>
      <c r="N13" s="146">
        <v>2.1525454152128767E-2</v>
      </c>
      <c r="O13" s="6"/>
      <c r="P13" s="6"/>
      <c r="Q13" s="6"/>
      <c r="R13" s="6"/>
      <c r="S13" s="6"/>
      <c r="T13" s="6"/>
      <c r="U13" s="6"/>
      <c r="V13" s="6"/>
      <c r="W13" s="6"/>
      <c r="X13" s="6"/>
      <c r="Y13" s="6"/>
      <c r="Z13" s="6"/>
      <c r="AA13" s="6"/>
      <c r="AB13" s="6"/>
      <c r="AC13" s="6"/>
      <c r="AD13" s="6"/>
      <c r="AE13" s="6"/>
      <c r="AF13" s="6"/>
      <c r="AG13" s="6"/>
      <c r="AH13" s="6"/>
      <c r="AI13" s="6"/>
      <c r="AJ13" s="6"/>
    </row>
    <row r="14" spans="1:36" s="6" customFormat="1" ht="20.25" customHeight="1">
      <c r="B14" s="110">
        <v>10</v>
      </c>
      <c r="C14" s="61" t="s">
        <v>35</v>
      </c>
      <c r="D14" s="112"/>
      <c r="E14" s="113"/>
      <c r="F14" s="113"/>
      <c r="G14" s="114">
        <v>0.71979120454015844</v>
      </c>
      <c r="H14" s="114">
        <v>4.4671272219203605E-2</v>
      </c>
      <c r="I14" s="114">
        <v>0.47715982302258791</v>
      </c>
      <c r="J14" s="209">
        <v>13714</v>
      </c>
      <c r="K14" s="209">
        <v>11009</v>
      </c>
      <c r="L14" s="114">
        <v>0.23531154645714542</v>
      </c>
      <c r="M14" s="114">
        <v>4.2595453542264398E-3</v>
      </c>
      <c r="N14" s="115">
        <v>1.657470757007283E-2</v>
      </c>
    </row>
    <row r="15" spans="1:36" s="140" customFormat="1" ht="20.25" customHeight="1">
      <c r="A15" s="6"/>
      <c r="B15" s="141">
        <v>11</v>
      </c>
      <c r="C15" s="147" t="s">
        <v>38</v>
      </c>
      <c r="D15" s="143">
        <v>3010.0915890000001</v>
      </c>
      <c r="E15" s="144">
        <v>3010.0915890000001</v>
      </c>
      <c r="F15" s="144">
        <v>3010.0915890000001</v>
      </c>
      <c r="G15" s="145">
        <v>0.61085905781760941</v>
      </c>
      <c r="H15" s="145">
        <v>9.9050968739577333E-2</v>
      </c>
      <c r="I15" s="145">
        <v>1.3580849580061247</v>
      </c>
      <c r="J15" s="208">
        <v>31924</v>
      </c>
      <c r="K15" s="208">
        <v>24792</v>
      </c>
      <c r="L15" s="145">
        <v>0.12485610946812312</v>
      </c>
      <c r="M15" s="145">
        <v>3.3866097214513502E-2</v>
      </c>
      <c r="N15" s="146">
        <v>2.1100460014487163E-2</v>
      </c>
      <c r="O15" s="6"/>
      <c r="P15" s="6"/>
      <c r="Q15" s="6"/>
      <c r="R15" s="6"/>
      <c r="S15" s="6"/>
      <c r="T15" s="6"/>
      <c r="U15" s="6"/>
      <c r="V15" s="6"/>
      <c r="W15" s="6"/>
      <c r="X15" s="6"/>
      <c r="Y15" s="6"/>
      <c r="Z15" s="6"/>
      <c r="AA15" s="6"/>
      <c r="AB15" s="6"/>
      <c r="AC15" s="6"/>
      <c r="AD15" s="6"/>
      <c r="AE15" s="6"/>
      <c r="AF15" s="6"/>
      <c r="AG15" s="6"/>
      <c r="AH15" s="6"/>
      <c r="AI15" s="6"/>
      <c r="AJ15" s="6"/>
    </row>
    <row r="16" spans="1:36" s="6" customFormat="1" ht="20.25" customHeight="1">
      <c r="B16" s="110">
        <v>12</v>
      </c>
      <c r="C16" s="61" t="s">
        <v>182</v>
      </c>
      <c r="D16" s="112"/>
      <c r="E16" s="113"/>
      <c r="F16" s="113"/>
      <c r="G16" s="114">
        <v>0.46834496176178753</v>
      </c>
      <c r="H16" s="114">
        <v>0.96845163968451642</v>
      </c>
      <c r="I16" s="114">
        <v>6.8543773856169447E-3</v>
      </c>
      <c r="J16" s="209">
        <v>55629</v>
      </c>
      <c r="K16" s="209">
        <v>50800</v>
      </c>
      <c r="L16" s="114">
        <v>1.5899182090259808E-2</v>
      </c>
      <c r="M16" s="114">
        <v>0.13314788894597898</v>
      </c>
      <c r="N16" s="115">
        <v>3.556811537711947E-3</v>
      </c>
    </row>
    <row r="17" spans="1:36" s="140" customFormat="1" ht="20.25" customHeight="1">
      <c r="A17" s="6"/>
      <c r="B17" s="141">
        <v>13</v>
      </c>
      <c r="C17" s="142" t="s">
        <v>27</v>
      </c>
      <c r="D17" s="143"/>
      <c r="E17" s="144"/>
      <c r="F17" s="144"/>
      <c r="G17" s="145">
        <v>0.40301247854339806</v>
      </c>
      <c r="H17" s="145">
        <v>0.28626925310255857</v>
      </c>
      <c r="I17" s="145">
        <v>0.73250998631600772</v>
      </c>
      <c r="J17" s="208">
        <v>23850.997719999999</v>
      </c>
      <c r="K17" s="208">
        <v>26002.702646000002</v>
      </c>
      <c r="L17" s="145">
        <v>4.2987025739429391E-2</v>
      </c>
      <c r="M17" s="145">
        <v>7.0716161900665105E-3</v>
      </c>
      <c r="N17" s="146">
        <v>3.7342407447183198E-3</v>
      </c>
      <c r="O17" s="6"/>
      <c r="P17" s="6"/>
      <c r="Q17" s="6"/>
      <c r="R17" s="6"/>
      <c r="S17" s="6"/>
      <c r="T17" s="6"/>
      <c r="U17" s="6"/>
      <c r="V17" s="6"/>
      <c r="W17" s="6"/>
      <c r="X17" s="6"/>
      <c r="Y17" s="6"/>
      <c r="Z17" s="6"/>
      <c r="AA17" s="6"/>
      <c r="AB17" s="6"/>
      <c r="AC17" s="6"/>
      <c r="AD17" s="6"/>
      <c r="AE17" s="6"/>
      <c r="AF17" s="6"/>
      <c r="AG17" s="6"/>
      <c r="AH17" s="6"/>
      <c r="AI17" s="6"/>
      <c r="AJ17" s="6"/>
    </row>
    <row r="18" spans="1:36" s="6" customFormat="1" ht="20.25" customHeight="1">
      <c r="B18" s="110">
        <v>14</v>
      </c>
      <c r="C18" s="61" t="s">
        <v>224</v>
      </c>
      <c r="D18" s="112"/>
      <c r="E18" s="113"/>
      <c r="F18" s="113"/>
      <c r="G18" s="114">
        <v>0.39620396898111587</v>
      </c>
      <c r="H18" s="114">
        <v>2.1589117030947391</v>
      </c>
      <c r="I18" s="114">
        <v>0.8020532785265404</v>
      </c>
      <c r="J18" s="209">
        <v>57281</v>
      </c>
      <c r="K18" s="209">
        <v>61426</v>
      </c>
      <c r="L18" s="114">
        <v>1.0581853880831328E-2</v>
      </c>
      <c r="M18" s="114">
        <v>0.10465667261520355</v>
      </c>
      <c r="N18" s="115">
        <v>8.2435639251172199E-2</v>
      </c>
    </row>
    <row r="19" spans="1:36" s="140" customFormat="1" ht="20.25" customHeight="1">
      <c r="A19" s="6"/>
      <c r="B19" s="141">
        <v>15</v>
      </c>
      <c r="C19" s="147" t="s">
        <v>40</v>
      </c>
      <c r="D19" s="143"/>
      <c r="E19" s="144"/>
      <c r="F19" s="144"/>
      <c r="G19" s="145">
        <v>0.37387711661477047</v>
      </c>
      <c r="H19" s="145">
        <v>0.92699126556402156</v>
      </c>
      <c r="I19" s="145">
        <v>0.99067955150839371</v>
      </c>
      <c r="J19" s="208">
        <v>213457</v>
      </c>
      <c r="K19" s="208">
        <v>181930</v>
      </c>
      <c r="L19" s="145">
        <v>6.5574262766161809E-2</v>
      </c>
      <c r="M19" s="145">
        <v>0.12045323588376855</v>
      </c>
      <c r="N19" s="146">
        <v>6.1751255048124301E-2</v>
      </c>
      <c r="O19" s="6"/>
      <c r="P19" s="6"/>
      <c r="Q19" s="6"/>
      <c r="R19" s="6"/>
      <c r="S19" s="6"/>
      <c r="T19" s="6"/>
      <c r="U19" s="6"/>
      <c r="V19" s="6"/>
      <c r="W19" s="6"/>
      <c r="X19" s="6"/>
      <c r="Y19" s="6"/>
      <c r="Z19" s="6"/>
      <c r="AA19" s="6"/>
      <c r="AB19" s="6"/>
      <c r="AC19" s="6"/>
      <c r="AD19" s="6"/>
      <c r="AE19" s="6"/>
      <c r="AF19" s="6"/>
      <c r="AG19" s="6"/>
      <c r="AH19" s="6"/>
      <c r="AI19" s="6"/>
      <c r="AJ19" s="6"/>
    </row>
    <row r="20" spans="1:36" s="6" customFormat="1" ht="20.25" customHeight="1">
      <c r="B20" s="110">
        <v>16</v>
      </c>
      <c r="C20" s="111" t="s">
        <v>152</v>
      </c>
      <c r="D20" s="112"/>
      <c r="E20" s="113"/>
      <c r="F20" s="113"/>
      <c r="G20" s="114">
        <v>0.36354454133679348</v>
      </c>
      <c r="H20" s="114">
        <v>1.8152737287328418</v>
      </c>
      <c r="I20" s="114">
        <v>1.1413952816069206</v>
      </c>
      <c r="J20" s="209">
        <v>20854</v>
      </c>
      <c r="K20" s="209">
        <v>28835</v>
      </c>
      <c r="L20" s="114">
        <v>1.9813813621618406E-2</v>
      </c>
      <c r="M20" s="114">
        <v>0.13362522473945979</v>
      </c>
      <c r="N20" s="115">
        <v>7.6195211276975303E-2</v>
      </c>
    </row>
    <row r="21" spans="1:36" s="140" customFormat="1" ht="20.25" customHeight="1">
      <c r="A21" s="6"/>
      <c r="B21" s="141">
        <v>17</v>
      </c>
      <c r="C21" s="142" t="s">
        <v>164</v>
      </c>
      <c r="D21" s="143"/>
      <c r="E21" s="144"/>
      <c r="F21" s="144"/>
      <c r="G21" s="145">
        <v>0.33046033739031033</v>
      </c>
      <c r="H21" s="145">
        <v>1.8054164004975961</v>
      </c>
      <c r="I21" s="145">
        <v>1.7680630736643916</v>
      </c>
      <c r="J21" s="208">
        <v>669</v>
      </c>
      <c r="K21" s="208">
        <v>747</v>
      </c>
      <c r="L21" s="145">
        <v>2.6341212673808984E-3</v>
      </c>
      <c r="M21" s="145">
        <v>6.1729803742583293E-2</v>
      </c>
      <c r="N21" s="146">
        <v>0</v>
      </c>
      <c r="O21" s="6"/>
      <c r="P21" s="6"/>
      <c r="Q21" s="6"/>
      <c r="R21" s="6"/>
      <c r="S21" s="6"/>
      <c r="T21" s="6"/>
      <c r="U21" s="6"/>
      <c r="V21" s="6"/>
      <c r="W21" s="6"/>
      <c r="X21" s="6"/>
      <c r="Y21" s="6"/>
      <c r="Z21" s="6"/>
      <c r="AA21" s="6"/>
      <c r="AB21" s="6"/>
      <c r="AC21" s="6"/>
      <c r="AD21" s="6"/>
      <c r="AE21" s="6"/>
      <c r="AF21" s="6"/>
      <c r="AG21" s="6"/>
      <c r="AH21" s="6"/>
      <c r="AI21" s="6"/>
      <c r="AJ21" s="6"/>
    </row>
    <row r="22" spans="1:36" s="6" customFormat="1" ht="20.25">
      <c r="B22" s="110">
        <v>18</v>
      </c>
      <c r="C22" s="61" t="s">
        <v>26</v>
      </c>
      <c r="D22" s="112"/>
      <c r="E22" s="113"/>
      <c r="F22" s="113"/>
      <c r="G22" s="114">
        <v>0.30641260133696502</v>
      </c>
      <c r="H22" s="114">
        <v>1.6741756612688539</v>
      </c>
      <c r="I22" s="114">
        <v>1.1963399171087743</v>
      </c>
      <c r="J22" s="209">
        <v>71274</v>
      </c>
      <c r="K22" s="209">
        <v>61337</v>
      </c>
      <c r="L22" s="114">
        <v>1.5825808870107563E-2</v>
      </c>
      <c r="M22" s="114">
        <v>0.23492524858128638</v>
      </c>
      <c r="N22" s="115">
        <v>6.7511049570273304E-2</v>
      </c>
    </row>
    <row r="23" spans="1:36" s="140" customFormat="1" ht="20.25" customHeight="1">
      <c r="A23" s="6"/>
      <c r="B23" s="141">
        <v>19</v>
      </c>
      <c r="C23" s="147" t="s">
        <v>28</v>
      </c>
      <c r="D23" s="143"/>
      <c r="E23" s="144"/>
      <c r="F23" s="144"/>
      <c r="G23" s="145">
        <v>0.17185623048697882</v>
      </c>
      <c r="H23" s="145">
        <v>1.4934183128197058</v>
      </c>
      <c r="I23" s="145">
        <v>0.87218014984266512</v>
      </c>
      <c r="J23" s="208">
        <v>1344820</v>
      </c>
      <c r="K23" s="208">
        <v>1479691</v>
      </c>
      <c r="L23" s="145">
        <v>9.5243664262012213E-3</v>
      </c>
      <c r="M23" s="145">
        <v>9.5792746581032817E-2</v>
      </c>
      <c r="N23" s="146">
        <v>4.8338716531331857E-2</v>
      </c>
      <c r="O23" s="6"/>
      <c r="P23" s="6"/>
      <c r="Q23" s="6"/>
      <c r="R23" s="6"/>
      <c r="S23" s="6"/>
      <c r="T23" s="6"/>
      <c r="U23" s="6"/>
      <c r="V23" s="6"/>
      <c r="W23" s="6"/>
      <c r="X23" s="6"/>
      <c r="Y23" s="6"/>
      <c r="Z23" s="6"/>
      <c r="AA23" s="6"/>
      <c r="AB23" s="6"/>
      <c r="AC23" s="6"/>
      <c r="AD23" s="6"/>
      <c r="AE23" s="6"/>
      <c r="AF23" s="6"/>
      <c r="AG23" s="6"/>
      <c r="AH23" s="6"/>
      <c r="AI23" s="6"/>
      <c r="AJ23" s="6"/>
    </row>
    <row r="24" spans="1:36" s="6" customFormat="1" ht="20.25">
      <c r="B24" s="110">
        <v>20</v>
      </c>
      <c r="C24" s="61" t="s">
        <v>45</v>
      </c>
      <c r="D24" s="112"/>
      <c r="E24" s="113"/>
      <c r="F24" s="113"/>
      <c r="G24" s="114">
        <v>0.13464547880952382</v>
      </c>
      <c r="H24" s="114">
        <v>5.0209213863060018</v>
      </c>
      <c r="I24" s="114">
        <v>5.6233093829247673</v>
      </c>
      <c r="J24" s="209">
        <v>0</v>
      </c>
      <c r="K24" s="209">
        <v>138</v>
      </c>
      <c r="L24" s="114">
        <v>4.1423909666626841E-3</v>
      </c>
      <c r="M24" s="114">
        <v>0.27121793334931671</v>
      </c>
      <c r="N24" s="115">
        <v>0.15991368976264686</v>
      </c>
    </row>
    <row r="25" spans="1:36" s="140" customFormat="1" ht="20.25" customHeight="1">
      <c r="A25" s="6"/>
      <c r="B25" s="141">
        <v>21</v>
      </c>
      <c r="C25" s="142" t="s">
        <v>37</v>
      </c>
      <c r="D25" s="143"/>
      <c r="E25" s="144"/>
      <c r="F25" s="144"/>
      <c r="G25" s="145">
        <v>0.12085542297371847</v>
      </c>
      <c r="H25" s="145">
        <v>0.46316692837253925</v>
      </c>
      <c r="I25" s="145">
        <v>1.0110965788359272</v>
      </c>
      <c r="J25" s="208">
        <v>21547</v>
      </c>
      <c r="K25" s="208">
        <v>19426</v>
      </c>
      <c r="L25" s="145">
        <v>1.115080744966049E-2</v>
      </c>
      <c r="M25" s="145">
        <v>6.0645388958594733E-2</v>
      </c>
      <c r="N25" s="146">
        <v>2.1067283563362609E-2</v>
      </c>
      <c r="O25" s="6"/>
      <c r="P25" s="6"/>
      <c r="Q25" s="6"/>
      <c r="R25" s="6"/>
      <c r="S25" s="6"/>
      <c r="T25" s="6"/>
      <c r="U25" s="6"/>
      <c r="V25" s="6"/>
      <c r="W25" s="6"/>
      <c r="X25" s="6"/>
      <c r="Y25" s="6"/>
      <c r="Z25" s="6"/>
      <c r="AA25" s="6"/>
      <c r="AB25" s="6"/>
      <c r="AC25" s="6"/>
      <c r="AD25" s="6"/>
      <c r="AE25" s="6"/>
      <c r="AF25" s="6"/>
      <c r="AG25" s="6"/>
      <c r="AH25" s="6"/>
      <c r="AI25" s="6"/>
      <c r="AJ25" s="6"/>
    </row>
    <row r="26" spans="1:36" s="6" customFormat="1" ht="20.25">
      <c r="B26" s="110">
        <v>22</v>
      </c>
      <c r="C26" s="61" t="s">
        <v>36</v>
      </c>
      <c r="D26" s="112"/>
      <c r="E26" s="113"/>
      <c r="F26" s="113"/>
      <c r="G26" s="114">
        <v>0.11421927382389925</v>
      </c>
      <c r="H26" s="114">
        <v>4.9943189621805197E-4</v>
      </c>
      <c r="I26" s="114">
        <v>0.30493230616840011</v>
      </c>
      <c r="J26" s="209">
        <v>17067</v>
      </c>
      <c r="K26" s="209">
        <v>16147</v>
      </c>
      <c r="L26" s="114">
        <v>1.9588955262329337E-2</v>
      </c>
      <c r="M26" s="114">
        <v>0</v>
      </c>
      <c r="N26" s="115">
        <v>2.692659937799317E-2</v>
      </c>
    </row>
    <row r="27" spans="1:36" s="140" customFormat="1" ht="20.25" customHeight="1">
      <c r="A27" s="6"/>
      <c r="B27" s="141">
        <v>23</v>
      </c>
      <c r="C27" s="147" t="s">
        <v>39</v>
      </c>
      <c r="D27" s="143"/>
      <c r="E27" s="144"/>
      <c r="F27" s="144"/>
      <c r="G27" s="145">
        <v>9.9718078218380843E-2</v>
      </c>
      <c r="H27" s="145">
        <v>2.5939286990707647E-2</v>
      </c>
      <c r="I27" s="145">
        <v>0.61266976411722662</v>
      </c>
      <c r="J27" s="208">
        <v>10858</v>
      </c>
      <c r="K27" s="208">
        <v>10274</v>
      </c>
      <c r="L27" s="145">
        <v>2.2420880686883696E-2</v>
      </c>
      <c r="M27" s="145">
        <v>0</v>
      </c>
      <c r="N27" s="146">
        <v>4.3096815991577699E-2</v>
      </c>
      <c r="O27" s="6"/>
      <c r="P27" s="6"/>
      <c r="Q27" s="6"/>
      <c r="R27" s="6"/>
      <c r="S27" s="6"/>
      <c r="T27" s="6"/>
      <c r="U27" s="6"/>
      <c r="V27" s="6"/>
      <c r="W27" s="6"/>
      <c r="X27" s="6"/>
      <c r="Y27" s="6"/>
      <c r="Z27" s="6"/>
      <c r="AA27" s="6"/>
      <c r="AB27" s="6"/>
      <c r="AC27" s="6"/>
      <c r="AD27" s="6"/>
      <c r="AE27" s="6"/>
      <c r="AF27" s="6"/>
      <c r="AG27" s="6"/>
      <c r="AH27" s="6"/>
      <c r="AI27" s="6"/>
      <c r="AJ27" s="6"/>
    </row>
    <row r="28" spans="1:36" s="6" customFormat="1" ht="20.25" customHeight="1">
      <c r="B28" s="110">
        <v>24</v>
      </c>
      <c r="C28" s="230" t="s">
        <v>170</v>
      </c>
      <c r="D28" s="112">
        <v>0</v>
      </c>
      <c r="E28" s="113">
        <v>0</v>
      </c>
      <c r="F28" s="113">
        <v>0</v>
      </c>
      <c r="G28" s="114">
        <v>8.3004238761238747E-2</v>
      </c>
      <c r="H28" s="114">
        <v>0.59940059940059942</v>
      </c>
      <c r="I28" s="114">
        <v>0</v>
      </c>
      <c r="J28" s="209">
        <v>307</v>
      </c>
      <c r="K28" s="209">
        <v>419</v>
      </c>
      <c r="L28" s="114">
        <v>1.3798077611940299E-2</v>
      </c>
      <c r="M28" s="114">
        <v>0</v>
      </c>
      <c r="N28" s="115">
        <v>0</v>
      </c>
    </row>
    <row r="29" spans="1:36" s="140" customFormat="1" ht="20.25" customHeight="1">
      <c r="A29" s="6"/>
      <c r="B29" s="141">
        <v>25</v>
      </c>
      <c r="C29" s="142" t="s">
        <v>24</v>
      </c>
      <c r="D29" s="143"/>
      <c r="E29" s="144"/>
      <c r="F29" s="144"/>
      <c r="G29" s="145">
        <v>4.1702936406311279E-2</v>
      </c>
      <c r="H29" s="145">
        <v>9.2213038877314968E-2</v>
      </c>
      <c r="I29" s="145">
        <v>0.73675717707312227</v>
      </c>
      <c r="J29" s="208">
        <v>15911</v>
      </c>
      <c r="K29" s="208">
        <v>14070</v>
      </c>
      <c r="L29" s="145">
        <v>8.3577118391752366E-3</v>
      </c>
      <c r="M29" s="145">
        <v>4.8794092385456055E-3</v>
      </c>
      <c r="N29" s="146">
        <v>4.0486509433030914E-2</v>
      </c>
      <c r="O29" s="6"/>
      <c r="P29" s="6"/>
      <c r="Q29" s="6"/>
      <c r="R29" s="6"/>
      <c r="S29" s="6"/>
      <c r="T29" s="6"/>
      <c r="U29" s="6"/>
      <c r="V29" s="6"/>
      <c r="W29" s="6"/>
      <c r="X29" s="6"/>
      <c r="Y29" s="6"/>
      <c r="Z29" s="6"/>
      <c r="AA29" s="6"/>
      <c r="AB29" s="6"/>
      <c r="AC29" s="6"/>
      <c r="AD29" s="6"/>
      <c r="AE29" s="6"/>
      <c r="AF29" s="6"/>
      <c r="AG29" s="6"/>
      <c r="AH29" s="6"/>
      <c r="AI29" s="6"/>
      <c r="AJ29" s="6"/>
    </row>
    <row r="30" spans="1:36" s="6" customFormat="1" ht="20.25" customHeight="1">
      <c r="B30" s="110">
        <v>26</v>
      </c>
      <c r="C30" s="61" t="s">
        <v>30</v>
      </c>
      <c r="D30" s="112"/>
      <c r="E30" s="113"/>
      <c r="F30" s="113"/>
      <c r="G30" s="114">
        <v>8.6398212982384762E-3</v>
      </c>
      <c r="H30" s="114">
        <v>0.98960433423606564</v>
      </c>
      <c r="I30" s="114">
        <v>1.6981782366316922</v>
      </c>
      <c r="J30" s="209">
        <v>5997</v>
      </c>
      <c r="K30" s="209">
        <v>138</v>
      </c>
      <c r="L30" s="114">
        <v>5.8265737144410218E-3</v>
      </c>
      <c r="M30" s="114">
        <v>0.19253823762804134</v>
      </c>
      <c r="N30" s="115">
        <v>3.5532893530245996E-2</v>
      </c>
    </row>
    <row r="31" spans="1:36" s="140" customFormat="1" ht="20.25" customHeight="1">
      <c r="A31" s="6"/>
      <c r="B31" s="141">
        <v>27</v>
      </c>
      <c r="C31" s="147" t="s">
        <v>18</v>
      </c>
      <c r="D31" s="143"/>
      <c r="E31" s="144"/>
      <c r="F31" s="144"/>
      <c r="G31" s="145">
        <v>3.6489825946051766E-3</v>
      </c>
      <c r="H31" s="145">
        <v>1.0679929937735342</v>
      </c>
      <c r="I31" s="145">
        <v>1.456003759975586</v>
      </c>
      <c r="J31" s="208">
        <v>4756</v>
      </c>
      <c r="K31" s="208">
        <v>138</v>
      </c>
      <c r="L31" s="145">
        <v>1.0648304895610698E-3</v>
      </c>
      <c r="M31" s="145">
        <v>3.7363659351053735E-2</v>
      </c>
      <c r="N31" s="146">
        <v>4.0869925310142274E-2</v>
      </c>
      <c r="O31" s="6"/>
      <c r="P31" s="6"/>
      <c r="Q31" s="6"/>
      <c r="R31" s="6"/>
      <c r="S31" s="6"/>
      <c r="T31" s="6"/>
      <c r="U31" s="6"/>
      <c r="V31" s="6"/>
      <c r="W31" s="6"/>
      <c r="X31" s="6"/>
      <c r="Y31" s="6"/>
      <c r="Z31" s="6"/>
      <c r="AA31" s="6"/>
      <c r="AB31" s="6"/>
      <c r="AC31" s="6"/>
      <c r="AD31" s="6"/>
      <c r="AE31" s="6"/>
      <c r="AF31" s="6"/>
      <c r="AG31" s="6"/>
      <c r="AH31" s="6"/>
      <c r="AI31" s="6"/>
      <c r="AJ31" s="6"/>
    </row>
    <row r="32" spans="1:36" ht="20.25" customHeight="1">
      <c r="B32" s="359" t="s">
        <v>287</v>
      </c>
      <c r="C32" s="360"/>
      <c r="D32" s="148">
        <v>31956.091589</v>
      </c>
      <c r="E32" s="148">
        <v>24400.091589</v>
      </c>
      <c r="F32" s="148">
        <v>28178.091589</v>
      </c>
      <c r="G32" s="149">
        <v>0.38522302140193798</v>
      </c>
      <c r="H32" s="149">
        <v>1.4093389177353317</v>
      </c>
      <c r="I32" s="149">
        <v>0.92781080170348385</v>
      </c>
      <c r="J32" s="210">
        <v>2259810.3346509999</v>
      </c>
      <c r="K32" s="210">
        <v>2379287.9388509998</v>
      </c>
      <c r="L32" s="149">
        <v>3.2102988890115064E-2</v>
      </c>
      <c r="M32" s="149">
        <v>9.8258417353537741E-2</v>
      </c>
      <c r="N32" s="149">
        <v>4.9837479238363833E-2</v>
      </c>
    </row>
    <row r="33" spans="1:36" s="140" customFormat="1" ht="20.25" customHeight="1">
      <c r="A33" s="6"/>
      <c r="B33" s="141">
        <v>28</v>
      </c>
      <c r="C33" s="142" t="s">
        <v>159</v>
      </c>
      <c r="D33" s="143"/>
      <c r="E33" s="144"/>
      <c r="F33" s="144"/>
      <c r="G33" s="145">
        <v>11.823942770805315</v>
      </c>
      <c r="H33" s="145">
        <v>1.1661486583610063</v>
      </c>
      <c r="I33" s="145">
        <v>0.14551110662196604</v>
      </c>
      <c r="J33" s="208">
        <v>6460.9357479999999</v>
      </c>
      <c r="K33" s="208">
        <v>13485.113676000001</v>
      </c>
      <c r="L33" s="145">
        <v>1.0459506040137776</v>
      </c>
      <c r="M33" s="145">
        <v>0</v>
      </c>
      <c r="N33" s="146">
        <v>3.0779092971929215E-3</v>
      </c>
      <c r="O33" s="6"/>
      <c r="P33" s="6"/>
      <c r="Q33" s="6"/>
      <c r="R33" s="6"/>
      <c r="S33" s="6"/>
      <c r="T33" s="6"/>
      <c r="U33" s="6"/>
      <c r="V33" s="6"/>
      <c r="W33" s="6"/>
      <c r="X33" s="6"/>
      <c r="Y33" s="6"/>
      <c r="Z33" s="6"/>
      <c r="AA33" s="6"/>
      <c r="AB33" s="6"/>
      <c r="AC33" s="6"/>
      <c r="AD33" s="6"/>
      <c r="AE33" s="6"/>
      <c r="AF33" s="6"/>
      <c r="AG33" s="6"/>
      <c r="AH33" s="6"/>
      <c r="AI33" s="6"/>
      <c r="AJ33" s="6"/>
    </row>
    <row r="34" spans="1:36" s="6" customFormat="1" ht="20.25" customHeight="1">
      <c r="B34" s="110">
        <v>29</v>
      </c>
      <c r="C34" s="61" t="s">
        <v>154</v>
      </c>
      <c r="D34" s="112"/>
      <c r="E34" s="113"/>
      <c r="F34" s="113"/>
      <c r="G34" s="114">
        <v>7.9789023883626404</v>
      </c>
      <c r="H34" s="114">
        <v>0.21011019188549765</v>
      </c>
      <c r="I34" s="114">
        <v>0.45191179704753898</v>
      </c>
      <c r="J34" s="209">
        <v>6434.1541960000004</v>
      </c>
      <c r="K34" s="209">
        <v>7472.1256219999996</v>
      </c>
      <c r="L34" s="114">
        <v>0.8095798788411076</v>
      </c>
      <c r="M34" s="114">
        <v>4.7765508618215205E-3</v>
      </c>
      <c r="N34" s="115">
        <v>1.313592801336445E-2</v>
      </c>
    </row>
    <row r="35" spans="1:36" s="140" customFormat="1" ht="20.25" customHeight="1">
      <c r="A35" s="6"/>
      <c r="B35" s="141">
        <v>30</v>
      </c>
      <c r="C35" s="147" t="s">
        <v>173</v>
      </c>
      <c r="D35" s="143"/>
      <c r="E35" s="144"/>
      <c r="F35" s="144"/>
      <c r="G35" s="145">
        <v>3.1294930760852706</v>
      </c>
      <c r="H35" s="145">
        <v>1.3492637613343978</v>
      </c>
      <c r="I35" s="145">
        <v>0.33072200364300408</v>
      </c>
      <c r="J35" s="208">
        <v>8273.249742</v>
      </c>
      <c r="K35" s="208">
        <v>9200.4359629999999</v>
      </c>
      <c r="L35" s="145">
        <v>0.43456217240754774</v>
      </c>
      <c r="M35" s="145">
        <v>0.2513978909655662</v>
      </c>
      <c r="N35" s="146">
        <v>9.3904890811425834E-2</v>
      </c>
      <c r="O35" s="6"/>
      <c r="P35" s="6"/>
      <c r="Q35" s="6"/>
      <c r="R35" s="6"/>
      <c r="S35" s="6"/>
      <c r="T35" s="6"/>
      <c r="U35" s="6"/>
      <c r="V35" s="6"/>
      <c r="W35" s="6"/>
      <c r="X35" s="6"/>
      <c r="Y35" s="6"/>
      <c r="Z35" s="6"/>
      <c r="AA35" s="6"/>
      <c r="AB35" s="6"/>
      <c r="AC35" s="6"/>
      <c r="AD35" s="6"/>
      <c r="AE35" s="6"/>
      <c r="AF35" s="6"/>
      <c r="AG35" s="6"/>
      <c r="AH35" s="6"/>
      <c r="AI35" s="6"/>
      <c r="AJ35" s="6"/>
    </row>
    <row r="36" spans="1:36" s="6" customFormat="1" ht="20.25" customHeight="1">
      <c r="B36" s="110">
        <v>31</v>
      </c>
      <c r="C36" s="111" t="s">
        <v>227</v>
      </c>
      <c r="D36" s="112"/>
      <c r="E36" s="113"/>
      <c r="F36" s="113"/>
      <c r="G36" s="114">
        <v>2.5854690439496051</v>
      </c>
      <c r="H36" s="114">
        <v>0.77287400969230691</v>
      </c>
      <c r="I36" s="114">
        <v>0.14551757122869347</v>
      </c>
      <c r="J36" s="209">
        <v>29286.639166000001</v>
      </c>
      <c r="K36" s="209">
        <v>36483.567038000001</v>
      </c>
      <c r="L36" s="114">
        <v>0.17945516760863073</v>
      </c>
      <c r="M36" s="114">
        <v>3.7635155472689731E-2</v>
      </c>
      <c r="N36" s="115">
        <v>1.855356189653638E-2</v>
      </c>
    </row>
    <row r="37" spans="1:36" s="140" customFormat="1" ht="20.25" customHeight="1">
      <c r="A37" s="6"/>
      <c r="B37" s="141">
        <v>32</v>
      </c>
      <c r="C37" s="142" t="s">
        <v>162</v>
      </c>
      <c r="D37" s="143"/>
      <c r="E37" s="144"/>
      <c r="F37" s="144"/>
      <c r="G37" s="145">
        <v>2.0985743223566566</v>
      </c>
      <c r="H37" s="145">
        <v>0.90618011727784886</v>
      </c>
      <c r="I37" s="145">
        <v>6.963997536429992E-3</v>
      </c>
      <c r="J37" s="208">
        <v>5214.0060030000004</v>
      </c>
      <c r="K37" s="208">
        <v>4597.1163759999999</v>
      </c>
      <c r="L37" s="145">
        <v>0.15356043574990241</v>
      </c>
      <c r="M37" s="145">
        <v>0</v>
      </c>
      <c r="N37" s="146">
        <v>0</v>
      </c>
      <c r="O37" s="6"/>
      <c r="P37" s="6"/>
      <c r="Q37" s="6"/>
      <c r="R37" s="6"/>
      <c r="S37" s="6"/>
      <c r="T37" s="6"/>
      <c r="U37" s="6"/>
      <c r="V37" s="6"/>
      <c r="W37" s="6"/>
      <c r="X37" s="6"/>
      <c r="Y37" s="6"/>
      <c r="Z37" s="6"/>
      <c r="AA37" s="6"/>
      <c r="AB37" s="6"/>
      <c r="AC37" s="6"/>
      <c r="AD37" s="6"/>
      <c r="AE37" s="6"/>
      <c r="AF37" s="6"/>
      <c r="AG37" s="6"/>
      <c r="AH37" s="6"/>
      <c r="AI37" s="6"/>
      <c r="AJ37" s="6"/>
    </row>
    <row r="38" spans="1:36" s="6" customFormat="1" ht="20.25" customHeight="1">
      <c r="B38" s="110">
        <v>33</v>
      </c>
      <c r="C38" s="61" t="s">
        <v>226</v>
      </c>
      <c r="D38" s="112"/>
      <c r="E38" s="113"/>
      <c r="F38" s="113"/>
      <c r="G38" s="114">
        <v>1.6054513244584343</v>
      </c>
      <c r="H38" s="114">
        <v>2.2524246367145217E-3</v>
      </c>
      <c r="I38" s="114">
        <v>2.6285576828454903E-2</v>
      </c>
      <c r="J38" s="209">
        <v>50786</v>
      </c>
      <c r="K38" s="209">
        <v>52269</v>
      </c>
      <c r="L38" s="114">
        <v>0.10056603180526101</v>
      </c>
      <c r="M38" s="114">
        <v>0</v>
      </c>
      <c r="N38" s="115">
        <v>7.7589317935763263E-4</v>
      </c>
    </row>
    <row r="39" spans="1:36" s="140" customFormat="1" ht="20.25" customHeight="1">
      <c r="A39" s="6"/>
      <c r="B39" s="141">
        <v>34</v>
      </c>
      <c r="C39" s="147" t="s">
        <v>228</v>
      </c>
      <c r="D39" s="143"/>
      <c r="E39" s="144"/>
      <c r="F39" s="144"/>
      <c r="G39" s="145">
        <v>1.2904091359233913</v>
      </c>
      <c r="H39" s="145">
        <v>2.0529189599855707E-2</v>
      </c>
      <c r="I39" s="145">
        <v>4.6108691018206263E-2</v>
      </c>
      <c r="J39" s="208">
        <v>208012</v>
      </c>
      <c r="K39" s="208">
        <v>152828</v>
      </c>
      <c r="L39" s="145">
        <v>0.16730308257274745</v>
      </c>
      <c r="M39" s="145">
        <v>2.0877906976744187E-2</v>
      </c>
      <c r="N39" s="146">
        <v>0</v>
      </c>
      <c r="O39" s="6"/>
      <c r="P39" s="6"/>
      <c r="Q39" s="6"/>
      <c r="R39" s="6"/>
      <c r="S39" s="6"/>
      <c r="T39" s="6"/>
      <c r="U39" s="6"/>
      <c r="V39" s="6"/>
      <c r="W39" s="6"/>
      <c r="X39" s="6"/>
      <c r="Y39" s="6"/>
      <c r="Z39" s="6"/>
      <c r="AA39" s="6"/>
      <c r="AB39" s="6"/>
      <c r="AC39" s="6"/>
      <c r="AD39" s="6"/>
      <c r="AE39" s="6"/>
      <c r="AF39" s="6"/>
      <c r="AG39" s="6"/>
      <c r="AH39" s="6"/>
      <c r="AI39" s="6"/>
      <c r="AJ39" s="6"/>
    </row>
    <row r="40" spans="1:36" s="6" customFormat="1" ht="20.25" customHeight="1">
      <c r="B40" s="110">
        <v>35</v>
      </c>
      <c r="C40" s="130" t="s">
        <v>55</v>
      </c>
      <c r="D40" s="112"/>
      <c r="E40" s="113"/>
      <c r="F40" s="113"/>
      <c r="G40" s="114">
        <v>1.124595071800208</v>
      </c>
      <c r="H40" s="114">
        <v>1.0407993338884263E-3</v>
      </c>
      <c r="I40" s="114">
        <v>0.16288509575353871</v>
      </c>
      <c r="J40" s="209">
        <v>6741</v>
      </c>
      <c r="K40" s="209">
        <v>7335</v>
      </c>
      <c r="L40" s="114">
        <v>6.592879630777404E-2</v>
      </c>
      <c r="M40" s="131">
        <v>0</v>
      </c>
      <c r="N40" s="132">
        <v>0</v>
      </c>
    </row>
    <row r="41" spans="1:36" s="140" customFormat="1" ht="20.25" customHeight="1">
      <c r="A41" s="6"/>
      <c r="B41" s="141">
        <v>36</v>
      </c>
      <c r="C41" s="147" t="s">
        <v>54</v>
      </c>
      <c r="D41" s="143"/>
      <c r="E41" s="144"/>
      <c r="F41" s="144"/>
      <c r="G41" s="145">
        <v>0.99474087938406586</v>
      </c>
      <c r="H41" s="145">
        <v>2.4637210309724929E-2</v>
      </c>
      <c r="I41" s="145">
        <v>8.7935889105479753E-2</v>
      </c>
      <c r="J41" s="208">
        <v>15121</v>
      </c>
      <c r="K41" s="208">
        <v>15802</v>
      </c>
      <c r="L41" s="145">
        <v>5.5586855957437488E-2</v>
      </c>
      <c r="M41" s="145">
        <v>0</v>
      </c>
      <c r="N41" s="146">
        <v>1.663019693654267E-3</v>
      </c>
      <c r="O41" s="6"/>
      <c r="P41" s="6"/>
      <c r="Q41" s="6"/>
      <c r="R41" s="6"/>
      <c r="S41" s="6"/>
      <c r="T41" s="6"/>
      <c r="U41" s="6"/>
      <c r="V41" s="6"/>
      <c r="W41" s="6"/>
      <c r="X41" s="6"/>
      <c r="Y41" s="6"/>
      <c r="Z41" s="6"/>
      <c r="AA41" s="6"/>
      <c r="AB41" s="6"/>
      <c r="AC41" s="6"/>
      <c r="AD41" s="6"/>
      <c r="AE41" s="6"/>
      <c r="AF41" s="6"/>
      <c r="AG41" s="6"/>
      <c r="AH41" s="6"/>
      <c r="AI41" s="6"/>
      <c r="AJ41" s="6"/>
    </row>
    <row r="42" spans="1:36" s="6" customFormat="1" ht="20.25" customHeight="1">
      <c r="B42" s="110">
        <v>37</v>
      </c>
      <c r="C42" s="111" t="s">
        <v>203</v>
      </c>
      <c r="D42" s="112"/>
      <c r="E42" s="113"/>
      <c r="F42" s="113"/>
      <c r="G42" s="114">
        <v>0.64355539201754941</v>
      </c>
      <c r="H42" s="114">
        <v>0.95405766350558796</v>
      </c>
      <c r="I42" s="114">
        <v>2.5014378738715901E-3</v>
      </c>
      <c r="J42" s="209">
        <v>38319.531014</v>
      </c>
      <c r="K42" s="209">
        <v>34400.005492999997</v>
      </c>
      <c r="L42" s="114">
        <v>0.18562412670461398</v>
      </c>
      <c r="M42" s="114">
        <v>1.2398865987938212E-2</v>
      </c>
      <c r="N42" s="115">
        <v>2.4551690487881524E-3</v>
      </c>
    </row>
    <row r="43" spans="1:36" ht="20.25" customHeight="1">
      <c r="B43" s="359" t="s">
        <v>289</v>
      </c>
      <c r="C43" s="360"/>
      <c r="D43" s="148"/>
      <c r="E43" s="148"/>
      <c r="F43" s="148"/>
      <c r="G43" s="149">
        <v>2.127844260345896</v>
      </c>
      <c r="H43" s="149">
        <v>0.34322527287486654</v>
      </c>
      <c r="I43" s="149">
        <v>7.737395398620614E-2</v>
      </c>
      <c r="J43" s="210">
        <v>374648.515869</v>
      </c>
      <c r="K43" s="210">
        <v>333872.364168</v>
      </c>
      <c r="L43" s="149">
        <v>0.21172542657806115</v>
      </c>
      <c r="M43" s="149">
        <v>2.2346087515737117E-2</v>
      </c>
      <c r="N43" s="149">
        <v>6.6588961023383688E-3</v>
      </c>
    </row>
    <row r="44" spans="1:36" s="140" customFormat="1" ht="20.25" customHeight="1">
      <c r="A44" s="6"/>
      <c r="B44" s="141">
        <v>38</v>
      </c>
      <c r="C44" s="147" t="s">
        <v>231</v>
      </c>
      <c r="D44" s="143"/>
      <c r="E44" s="144"/>
      <c r="F44" s="144"/>
      <c r="G44" s="145">
        <v>4.7521105188230184</v>
      </c>
      <c r="H44" s="145">
        <v>0.44468204983737547</v>
      </c>
      <c r="I44" s="145">
        <v>0.11856224549901401</v>
      </c>
      <c r="J44" s="208">
        <v>113813</v>
      </c>
      <c r="K44" s="208">
        <v>123971</v>
      </c>
      <c r="L44" s="145">
        <v>0.16671172953377048</v>
      </c>
      <c r="M44" s="145">
        <v>0.10832082017294051</v>
      </c>
      <c r="N44" s="146">
        <v>4.7710276571665275E-3</v>
      </c>
      <c r="O44" s="6"/>
      <c r="P44" s="6"/>
      <c r="Q44" s="6"/>
      <c r="R44" s="6"/>
      <c r="S44" s="6"/>
      <c r="T44" s="6"/>
      <c r="U44" s="6"/>
      <c r="V44" s="6"/>
      <c r="W44" s="6"/>
      <c r="X44" s="6"/>
      <c r="Y44" s="6"/>
      <c r="Z44" s="6"/>
      <c r="AA44" s="6"/>
      <c r="AB44" s="6"/>
      <c r="AC44" s="6"/>
      <c r="AD44" s="6"/>
      <c r="AE44" s="6"/>
      <c r="AF44" s="6"/>
      <c r="AG44" s="6"/>
      <c r="AH44" s="6"/>
      <c r="AI44" s="6"/>
      <c r="AJ44" s="6"/>
    </row>
    <row r="45" spans="1:36" s="6" customFormat="1" ht="20.25" customHeight="1">
      <c r="B45" s="110">
        <v>39</v>
      </c>
      <c r="C45" s="111" t="s">
        <v>230</v>
      </c>
      <c r="D45" s="112"/>
      <c r="E45" s="113"/>
      <c r="F45" s="113"/>
      <c r="G45" s="114">
        <v>3.5313412132843625</v>
      </c>
      <c r="H45" s="114">
        <v>5.7509936644978076E-2</v>
      </c>
      <c r="I45" s="114">
        <v>5.6922576855743298E-2</v>
      </c>
      <c r="J45" s="209">
        <v>254504</v>
      </c>
      <c r="K45" s="209">
        <v>250516</v>
      </c>
      <c r="L45" s="114">
        <v>0.14318910751773703</v>
      </c>
      <c r="M45" s="131">
        <v>2.1478012249059091E-2</v>
      </c>
      <c r="N45" s="132">
        <v>1.7016840539939751E-3</v>
      </c>
    </row>
    <row r="46" spans="1:36" s="140" customFormat="1" ht="20.25" customHeight="1">
      <c r="A46" s="6"/>
      <c r="B46" s="141">
        <v>40</v>
      </c>
      <c r="C46" s="147" t="s">
        <v>160</v>
      </c>
      <c r="D46" s="143"/>
      <c r="E46" s="144"/>
      <c r="F46" s="144"/>
      <c r="G46" s="145">
        <v>2.8821553526266857</v>
      </c>
      <c r="H46" s="145">
        <v>0</v>
      </c>
      <c r="I46" s="145">
        <v>0</v>
      </c>
      <c r="J46" s="208">
        <v>421058.557134</v>
      </c>
      <c r="K46" s="208">
        <v>431032.86029500002</v>
      </c>
      <c r="L46" s="145">
        <v>0.33748588779349098</v>
      </c>
      <c r="M46" s="145">
        <v>0</v>
      </c>
      <c r="N46" s="146">
        <v>0</v>
      </c>
      <c r="O46" s="6"/>
      <c r="P46" s="6"/>
      <c r="Q46" s="6"/>
      <c r="R46" s="6"/>
      <c r="S46" s="6"/>
      <c r="T46" s="6"/>
      <c r="U46" s="6"/>
      <c r="V46" s="6"/>
      <c r="W46" s="6"/>
      <c r="X46" s="6"/>
      <c r="Y46" s="6"/>
      <c r="Z46" s="6"/>
      <c r="AA46" s="6"/>
      <c r="AB46" s="6"/>
      <c r="AC46" s="6"/>
      <c r="AD46" s="6"/>
      <c r="AE46" s="6"/>
      <c r="AF46" s="6"/>
      <c r="AG46" s="6"/>
      <c r="AH46" s="6"/>
      <c r="AI46" s="6"/>
      <c r="AJ46" s="6"/>
    </row>
    <row r="47" spans="1:36" s="6" customFormat="1" ht="20.25" customHeight="1">
      <c r="B47" s="110">
        <v>41</v>
      </c>
      <c r="C47" s="130" t="s">
        <v>58</v>
      </c>
      <c r="D47" s="112">
        <v>423584</v>
      </c>
      <c r="E47" s="113">
        <v>331498</v>
      </c>
      <c r="F47" s="113">
        <v>377541</v>
      </c>
      <c r="G47" s="114">
        <v>1.8978436204444959</v>
      </c>
      <c r="H47" s="114">
        <v>8.0454077231263623E-4</v>
      </c>
      <c r="I47" s="114">
        <v>0.86323039396919954</v>
      </c>
      <c r="J47" s="209">
        <v>305677</v>
      </c>
      <c r="K47" s="209">
        <v>310242</v>
      </c>
      <c r="L47" s="114">
        <v>0.10290679790119144</v>
      </c>
      <c r="M47" s="114">
        <v>0</v>
      </c>
      <c r="N47" s="115">
        <v>2.5157194160834446E-3</v>
      </c>
    </row>
    <row r="48" spans="1:36" s="140" customFormat="1" ht="20.25" customHeight="1">
      <c r="A48" s="6"/>
      <c r="B48" s="141">
        <v>42</v>
      </c>
      <c r="C48" s="147" t="s">
        <v>60</v>
      </c>
      <c r="D48" s="143"/>
      <c r="E48" s="144"/>
      <c r="F48" s="144"/>
      <c r="G48" s="145">
        <v>1.2713211519897984</v>
      </c>
      <c r="H48" s="145">
        <v>1.1491801330363551</v>
      </c>
      <c r="I48" s="145">
        <v>0.77655151445561299</v>
      </c>
      <c r="J48" s="208">
        <v>276165.164139</v>
      </c>
      <c r="K48" s="208">
        <v>264132.91009800002</v>
      </c>
      <c r="L48" s="145">
        <v>5.2754422105203688E-2</v>
      </c>
      <c r="M48" s="145">
        <v>0.26271839071365005</v>
      </c>
      <c r="N48" s="146">
        <v>2.3719244532615539E-2</v>
      </c>
      <c r="O48" s="6"/>
      <c r="P48" s="6"/>
      <c r="Q48" s="6"/>
      <c r="R48" s="6"/>
      <c r="S48" s="6"/>
      <c r="T48" s="6"/>
      <c r="U48" s="6"/>
      <c r="V48" s="6"/>
      <c r="W48" s="6"/>
      <c r="X48" s="6"/>
      <c r="Y48" s="6"/>
      <c r="Z48" s="6"/>
      <c r="AA48" s="6"/>
      <c r="AB48" s="6"/>
      <c r="AC48" s="6"/>
      <c r="AD48" s="6"/>
      <c r="AE48" s="6"/>
      <c r="AF48" s="6"/>
      <c r="AG48" s="6"/>
      <c r="AH48" s="6"/>
      <c r="AI48" s="6"/>
      <c r="AJ48" s="6"/>
    </row>
    <row r="49" spans="1:36" s="6" customFormat="1" ht="20.25" customHeight="1">
      <c r="B49" s="110">
        <v>43</v>
      </c>
      <c r="C49" s="130" t="s">
        <v>188</v>
      </c>
      <c r="D49" s="112"/>
      <c r="E49" s="113"/>
      <c r="F49" s="113"/>
      <c r="G49" s="114">
        <v>1.1878353774423653</v>
      </c>
      <c r="H49" s="114">
        <v>1.4699605677068719</v>
      </c>
      <c r="I49" s="114">
        <v>0.17596106984094165</v>
      </c>
      <c r="J49" s="209">
        <v>179037</v>
      </c>
      <c r="K49" s="209">
        <v>217835</v>
      </c>
      <c r="L49" s="114">
        <v>0.18907804889273391</v>
      </c>
      <c r="M49" s="131">
        <v>0.16444113320725162</v>
      </c>
      <c r="N49" s="132">
        <v>5.8074006151259863E-2</v>
      </c>
    </row>
    <row r="50" spans="1:36" s="140" customFormat="1" ht="20.25" customHeight="1">
      <c r="A50" s="6"/>
      <c r="B50" s="141">
        <v>44</v>
      </c>
      <c r="C50" s="147" t="s">
        <v>299</v>
      </c>
      <c r="D50" s="143">
        <v>721175.19925900002</v>
      </c>
      <c r="E50" s="144">
        <v>753332.73595799995</v>
      </c>
      <c r="F50" s="144">
        <v>737253.96760850004</v>
      </c>
      <c r="G50" s="145">
        <v>1.0046613004828693</v>
      </c>
      <c r="H50" s="145">
        <v>0.44348732272493174</v>
      </c>
      <c r="I50" s="145">
        <v>0.39240321713491316</v>
      </c>
      <c r="J50" s="208">
        <v>281535.6275</v>
      </c>
      <c r="K50" s="208">
        <v>271423.41607199999</v>
      </c>
      <c r="L50" s="145">
        <v>4.6693513513992778E-2</v>
      </c>
      <c r="M50" s="145">
        <v>8.5698348912922842E-2</v>
      </c>
      <c r="N50" s="146">
        <v>6.5317981903575142E-2</v>
      </c>
      <c r="O50" s="6"/>
      <c r="P50" s="6"/>
      <c r="Q50" s="6"/>
      <c r="R50" s="6"/>
      <c r="S50" s="6"/>
      <c r="T50" s="6"/>
      <c r="U50" s="6"/>
      <c r="V50" s="6"/>
      <c r="W50" s="6"/>
      <c r="X50" s="6"/>
      <c r="Y50" s="6"/>
      <c r="Z50" s="6"/>
      <c r="AA50" s="6"/>
      <c r="AB50" s="6"/>
      <c r="AC50" s="6"/>
      <c r="AD50" s="6"/>
      <c r="AE50" s="6"/>
      <c r="AF50" s="6"/>
      <c r="AG50" s="6"/>
      <c r="AH50" s="6"/>
      <c r="AI50" s="6"/>
      <c r="AJ50" s="6"/>
    </row>
    <row r="51" spans="1:36" ht="21.75">
      <c r="B51" s="359" t="s">
        <v>291</v>
      </c>
      <c r="C51" s="360"/>
      <c r="D51" s="148">
        <v>1328502.9998879998</v>
      </c>
      <c r="E51" s="148">
        <v>1209067.1873089999</v>
      </c>
      <c r="F51" s="148">
        <v>1268785.0935985001</v>
      </c>
      <c r="G51" s="149">
        <v>2.1873237810556212</v>
      </c>
      <c r="H51" s="149">
        <v>0.45190060655699038</v>
      </c>
      <c r="I51" s="149">
        <v>0.36224024108864616</v>
      </c>
      <c r="J51" s="210">
        <v>1831790.3487730001</v>
      </c>
      <c r="K51" s="210">
        <v>1869153.186465</v>
      </c>
      <c r="L51" s="149">
        <v>0.15363646126332167</v>
      </c>
      <c r="M51" s="149">
        <v>8.3918142258009559E-2</v>
      </c>
      <c r="N51" s="149">
        <v>2.1664478000466537E-2</v>
      </c>
    </row>
    <row r="52" spans="1:36" s="140" customFormat="1" ht="20.25" customHeight="1">
      <c r="A52" s="6"/>
      <c r="B52" s="110">
        <v>45</v>
      </c>
      <c r="C52" s="111" t="s">
        <v>233</v>
      </c>
      <c r="D52" s="112">
        <v>82869</v>
      </c>
      <c r="E52" s="113">
        <v>75769</v>
      </c>
      <c r="F52" s="113">
        <v>79319</v>
      </c>
      <c r="G52" s="114">
        <v>0.39878622870872654</v>
      </c>
      <c r="H52" s="114">
        <v>8.0292069137399127E-2</v>
      </c>
      <c r="I52" s="114">
        <v>6.9689743900631831E-2</v>
      </c>
      <c r="J52" s="209">
        <v>106006</v>
      </c>
      <c r="K52" s="209">
        <v>101562</v>
      </c>
      <c r="L52" s="114">
        <v>9.7165307138347215E-3</v>
      </c>
      <c r="M52" s="114">
        <v>4.9405758515631436E-4</v>
      </c>
      <c r="N52" s="115">
        <v>3.7511779613720164E-3</v>
      </c>
      <c r="O52" s="6"/>
      <c r="P52" s="6"/>
      <c r="Q52" s="6"/>
      <c r="R52" s="6"/>
      <c r="S52" s="6"/>
      <c r="T52" s="6"/>
      <c r="U52" s="6"/>
      <c r="V52" s="6"/>
      <c r="W52" s="6"/>
      <c r="X52" s="6"/>
      <c r="Y52" s="6"/>
      <c r="Z52" s="6"/>
      <c r="AA52" s="6"/>
      <c r="AB52" s="6"/>
      <c r="AC52" s="6"/>
      <c r="AD52" s="6"/>
      <c r="AE52" s="6"/>
      <c r="AF52" s="6"/>
      <c r="AG52" s="6"/>
      <c r="AH52" s="6"/>
      <c r="AI52" s="6"/>
      <c r="AJ52" s="6"/>
    </row>
    <row r="53" spans="1:36" ht="21.75">
      <c r="B53" s="359" t="s">
        <v>307</v>
      </c>
      <c r="C53" s="360"/>
      <c r="D53" s="148">
        <v>1328502.9998879998</v>
      </c>
      <c r="E53" s="148">
        <v>1209067.1873089999</v>
      </c>
      <c r="F53" s="148">
        <v>1268785.0935985001</v>
      </c>
      <c r="G53" s="149">
        <v>0.39878622870872654</v>
      </c>
      <c r="H53" s="149">
        <v>8.0292069137399127E-2</v>
      </c>
      <c r="I53" s="149">
        <v>6.9689743900631831E-2</v>
      </c>
      <c r="J53" s="210">
        <v>106006</v>
      </c>
      <c r="K53" s="210">
        <v>101562</v>
      </c>
      <c r="L53" s="149">
        <v>9.7165307138347215E-3</v>
      </c>
      <c r="M53" s="149">
        <v>4.9405758515631436E-4</v>
      </c>
      <c r="N53" s="149">
        <v>3.7511779613720168E-3</v>
      </c>
    </row>
    <row r="54" spans="1:36" s="140" customFormat="1" ht="20.25" customHeight="1">
      <c r="A54" s="6"/>
      <c r="B54" s="141">
        <v>46</v>
      </c>
      <c r="C54" s="147" t="s">
        <v>143</v>
      </c>
      <c r="D54" s="143"/>
      <c r="E54" s="144"/>
      <c r="F54" s="144"/>
      <c r="G54" s="145">
        <v>33.272011468598464</v>
      </c>
      <c r="H54" s="145">
        <v>1.1906135201939594</v>
      </c>
      <c r="I54" s="145">
        <v>1.8241020759210632E-2</v>
      </c>
      <c r="J54" s="208">
        <v>27898.963393999999</v>
      </c>
      <c r="K54" s="208">
        <v>41598.580003000003</v>
      </c>
      <c r="L54" s="145">
        <v>5.8253295645940035</v>
      </c>
      <c r="M54" s="145">
        <v>0.64473196598863414</v>
      </c>
      <c r="N54" s="146">
        <v>0</v>
      </c>
      <c r="O54" s="6"/>
      <c r="P54" s="6"/>
      <c r="Q54" s="6"/>
      <c r="R54" s="6"/>
      <c r="S54" s="6"/>
      <c r="T54" s="6"/>
      <c r="U54" s="6"/>
      <c r="V54" s="6"/>
      <c r="W54" s="6"/>
      <c r="X54" s="6"/>
      <c r="Y54" s="6"/>
      <c r="Z54" s="6"/>
      <c r="AA54" s="6"/>
      <c r="AB54" s="6"/>
      <c r="AC54" s="6"/>
      <c r="AD54" s="6"/>
      <c r="AE54" s="6"/>
      <c r="AF54" s="6"/>
      <c r="AG54" s="6"/>
      <c r="AH54" s="6"/>
      <c r="AI54" s="6"/>
      <c r="AJ54" s="6"/>
    </row>
    <row r="55" spans="1:36" s="6" customFormat="1" ht="20.25" customHeight="1">
      <c r="B55" s="110">
        <v>47</v>
      </c>
      <c r="C55" s="111" t="s">
        <v>264</v>
      </c>
      <c r="D55" s="112"/>
      <c r="E55" s="113"/>
      <c r="F55" s="113"/>
      <c r="G55" s="114">
        <v>18.134433150148702</v>
      </c>
      <c r="H55" s="114">
        <v>0.28927964044633941</v>
      </c>
      <c r="I55" s="114">
        <v>0.25829326707393307</v>
      </c>
      <c r="J55" s="209">
        <v>25620.899098000002</v>
      </c>
      <c r="K55" s="209">
        <v>32387.438290999999</v>
      </c>
      <c r="L55" s="114">
        <v>1.2886014729297097</v>
      </c>
      <c r="M55" s="131">
        <v>1.4360343391475523E-2</v>
      </c>
      <c r="N55" s="132">
        <v>0</v>
      </c>
    </row>
    <row r="56" spans="1:36" s="140" customFormat="1" ht="20.25" customHeight="1">
      <c r="A56" s="6"/>
      <c r="B56" s="141">
        <v>48</v>
      </c>
      <c r="C56" s="147" t="s">
        <v>250</v>
      </c>
      <c r="D56" s="143"/>
      <c r="E56" s="144"/>
      <c r="F56" s="144"/>
      <c r="G56" s="145">
        <v>18.090612554662531</v>
      </c>
      <c r="H56" s="145">
        <v>0.49929491397950548</v>
      </c>
      <c r="I56" s="145">
        <v>0.21218388643414496</v>
      </c>
      <c r="J56" s="208">
        <v>8082</v>
      </c>
      <c r="K56" s="208">
        <v>20624</v>
      </c>
      <c r="L56" s="145">
        <v>1.7624738554510275</v>
      </c>
      <c r="M56" s="145">
        <v>0.33897508227550538</v>
      </c>
      <c r="N56" s="146">
        <v>0</v>
      </c>
      <c r="O56" s="6"/>
      <c r="P56" s="6"/>
      <c r="Q56" s="6"/>
      <c r="R56" s="6"/>
      <c r="S56" s="6"/>
      <c r="T56" s="6"/>
      <c r="U56" s="6"/>
      <c r="V56" s="6"/>
      <c r="W56" s="6"/>
      <c r="X56" s="6"/>
      <c r="Y56" s="6"/>
      <c r="Z56" s="6"/>
      <c r="AA56" s="6"/>
      <c r="AB56" s="6"/>
      <c r="AC56" s="6"/>
      <c r="AD56" s="6"/>
      <c r="AE56" s="6"/>
      <c r="AF56" s="6"/>
      <c r="AG56" s="6"/>
      <c r="AH56" s="6"/>
      <c r="AI56" s="6"/>
      <c r="AJ56" s="6"/>
    </row>
    <row r="57" spans="1:36" s="6" customFormat="1" ht="20.25" customHeight="1">
      <c r="B57" s="110">
        <v>49</v>
      </c>
      <c r="C57" s="130" t="s">
        <v>253</v>
      </c>
      <c r="D57" s="112"/>
      <c r="E57" s="113"/>
      <c r="F57" s="113"/>
      <c r="G57" s="114">
        <v>15.938612784677957</v>
      </c>
      <c r="H57" s="114">
        <v>0.76713973876889396</v>
      </c>
      <c r="I57" s="114">
        <v>0.57174172941512524</v>
      </c>
      <c r="J57" s="209">
        <v>10741.858161</v>
      </c>
      <c r="K57" s="209">
        <v>16586.185995</v>
      </c>
      <c r="L57" s="114">
        <v>0.85902763156165907</v>
      </c>
      <c r="M57" s="114">
        <v>2.6513891928945637E-2</v>
      </c>
      <c r="N57" s="115">
        <v>3.5301231375490412E-2</v>
      </c>
    </row>
    <row r="58" spans="1:36" s="140" customFormat="1" ht="20.25" customHeight="1">
      <c r="A58" s="6"/>
      <c r="B58" s="141">
        <v>50</v>
      </c>
      <c r="C58" s="147" t="s">
        <v>254</v>
      </c>
      <c r="D58" s="143"/>
      <c r="E58" s="144"/>
      <c r="F58" s="144"/>
      <c r="G58" s="145">
        <v>15.699078022791598</v>
      </c>
      <c r="H58" s="145">
        <v>0.1747912939773405</v>
      </c>
      <c r="I58" s="145">
        <v>7.6624925462134758E-2</v>
      </c>
      <c r="J58" s="208">
        <v>19921</v>
      </c>
      <c r="K58" s="208">
        <v>18303</v>
      </c>
      <c r="L58" s="145">
        <v>0.92401232226363084</v>
      </c>
      <c r="M58" s="145">
        <v>2.9776168867587823E-2</v>
      </c>
      <c r="N58" s="146">
        <v>4.751950237087646E-2</v>
      </c>
      <c r="O58" s="6"/>
      <c r="P58" s="6"/>
      <c r="Q58" s="6"/>
      <c r="R58" s="6"/>
      <c r="S58" s="6"/>
      <c r="T58" s="6"/>
      <c r="U58" s="6"/>
      <c r="V58" s="6"/>
      <c r="W58" s="6"/>
      <c r="X58" s="6"/>
      <c r="Y58" s="6"/>
      <c r="Z58" s="6"/>
      <c r="AA58" s="6"/>
      <c r="AB58" s="6"/>
      <c r="AC58" s="6"/>
      <c r="AD58" s="6"/>
      <c r="AE58" s="6"/>
      <c r="AF58" s="6"/>
      <c r="AG58" s="6"/>
      <c r="AH58" s="6"/>
      <c r="AI58" s="6"/>
      <c r="AJ58" s="6"/>
    </row>
    <row r="59" spans="1:36" s="6" customFormat="1" ht="20.25" customHeight="1">
      <c r="B59" s="110">
        <v>51</v>
      </c>
      <c r="C59" s="130" t="s">
        <v>266</v>
      </c>
      <c r="D59" s="112"/>
      <c r="E59" s="113"/>
      <c r="F59" s="113"/>
      <c r="G59" s="114">
        <v>11.908422008960944</v>
      </c>
      <c r="H59" s="114">
        <v>6.4054726368159204E-2</v>
      </c>
      <c r="I59" s="114">
        <v>1.3474295190713101E-2</v>
      </c>
      <c r="J59" s="209">
        <v>11440</v>
      </c>
      <c r="K59" s="209">
        <v>8898</v>
      </c>
      <c r="L59" s="114">
        <v>1.0527359932959151</v>
      </c>
      <c r="M59" s="131">
        <v>6.7846837713483581E-3</v>
      </c>
      <c r="N59" s="132">
        <v>0</v>
      </c>
    </row>
    <row r="60" spans="1:36" s="140" customFormat="1" ht="20.25" customHeight="1">
      <c r="A60" s="6"/>
      <c r="B60" s="141">
        <v>52</v>
      </c>
      <c r="C60" s="147" t="s">
        <v>256</v>
      </c>
      <c r="D60" s="143"/>
      <c r="E60" s="144"/>
      <c r="F60" s="144"/>
      <c r="G60" s="145">
        <v>11.722937677463003</v>
      </c>
      <c r="H60" s="145">
        <v>1.1279930425130706</v>
      </c>
      <c r="I60" s="145">
        <v>0.55094977242383447</v>
      </c>
      <c r="J60" s="208">
        <v>21116.058159</v>
      </c>
      <c r="K60" s="208">
        <v>69246.874408999996</v>
      </c>
      <c r="L60" s="145">
        <v>1.7142493476701657</v>
      </c>
      <c r="M60" s="145">
        <v>0.10407832954146057</v>
      </c>
      <c r="N60" s="146">
        <v>1.1472080356084484E-2</v>
      </c>
      <c r="O60" s="6"/>
      <c r="P60" s="6"/>
      <c r="Q60" s="6"/>
      <c r="R60" s="6"/>
      <c r="S60" s="6"/>
      <c r="T60" s="6"/>
      <c r="U60" s="6"/>
      <c r="V60" s="6"/>
      <c r="W60" s="6"/>
      <c r="X60" s="6"/>
      <c r="Y60" s="6"/>
      <c r="Z60" s="6"/>
      <c r="AA60" s="6"/>
      <c r="AB60" s="6"/>
      <c r="AC60" s="6"/>
      <c r="AD60" s="6"/>
      <c r="AE60" s="6"/>
      <c r="AF60" s="6"/>
      <c r="AG60" s="6"/>
      <c r="AH60" s="6"/>
      <c r="AI60" s="6"/>
      <c r="AJ60" s="6"/>
    </row>
    <row r="61" spans="1:36" s="6" customFormat="1" ht="20.25" customHeight="1">
      <c r="B61" s="110">
        <v>53</v>
      </c>
      <c r="C61" s="61" t="s">
        <v>261</v>
      </c>
      <c r="D61" s="112"/>
      <c r="E61" s="113"/>
      <c r="F61" s="113"/>
      <c r="G61" s="114">
        <v>10.562238038839597</v>
      </c>
      <c r="H61" s="114">
        <v>1.0946757580153779</v>
      </c>
      <c r="I61" s="114">
        <v>6.9984041781517486E-2</v>
      </c>
      <c r="J61" s="209">
        <v>81376</v>
      </c>
      <c r="K61" s="209">
        <v>68052</v>
      </c>
      <c r="L61" s="114">
        <v>1.2120284201078906</v>
      </c>
      <c r="M61" s="114">
        <v>8.6777435585465704E-2</v>
      </c>
      <c r="N61" s="115">
        <v>4.1696766916340319E-3</v>
      </c>
    </row>
    <row r="62" spans="1:36" s="140" customFormat="1" ht="20.25" customHeight="1">
      <c r="A62" s="6"/>
      <c r="B62" s="141">
        <v>54</v>
      </c>
      <c r="C62" s="147" t="s">
        <v>244</v>
      </c>
      <c r="D62" s="143"/>
      <c r="E62" s="144"/>
      <c r="F62" s="144"/>
      <c r="G62" s="145">
        <v>10.217411956144417</v>
      </c>
      <c r="H62" s="145">
        <v>0.48487347317425139</v>
      </c>
      <c r="I62" s="145">
        <v>5.5352265113642218E-2</v>
      </c>
      <c r="J62" s="208">
        <v>35883</v>
      </c>
      <c r="K62" s="208">
        <v>35360</v>
      </c>
      <c r="L62" s="145">
        <v>0.5636833570768075</v>
      </c>
      <c r="M62" s="145">
        <v>0.16624692430163554</v>
      </c>
      <c r="N62" s="146">
        <v>0</v>
      </c>
      <c r="O62" s="6"/>
      <c r="P62" s="6"/>
      <c r="Q62" s="6"/>
      <c r="R62" s="6"/>
      <c r="S62" s="6"/>
      <c r="T62" s="6"/>
      <c r="U62" s="6"/>
      <c r="V62" s="6"/>
      <c r="W62" s="6"/>
      <c r="X62" s="6"/>
      <c r="Y62" s="6"/>
      <c r="Z62" s="6"/>
      <c r="AA62" s="6"/>
      <c r="AB62" s="6"/>
      <c r="AC62" s="6"/>
      <c r="AD62" s="6"/>
      <c r="AE62" s="6"/>
      <c r="AF62" s="6"/>
      <c r="AG62" s="6"/>
      <c r="AH62" s="6"/>
      <c r="AI62" s="6"/>
      <c r="AJ62" s="6"/>
    </row>
    <row r="63" spans="1:36" s="6" customFormat="1" ht="20.25" customHeight="1">
      <c r="B63" s="110">
        <v>55</v>
      </c>
      <c r="C63" s="111" t="s">
        <v>251</v>
      </c>
      <c r="D63" s="112"/>
      <c r="E63" s="113"/>
      <c r="F63" s="113"/>
      <c r="G63" s="114">
        <v>9.7407430065722043</v>
      </c>
      <c r="H63" s="114">
        <v>0.11316884840441575</v>
      </c>
      <c r="I63" s="114">
        <v>0.20818000844543644</v>
      </c>
      <c r="J63" s="209">
        <v>27090</v>
      </c>
      <c r="K63" s="209">
        <v>27408</v>
      </c>
      <c r="L63" s="114">
        <v>0.72053439181499224</v>
      </c>
      <c r="M63" s="131">
        <v>2.7846799760089108E-2</v>
      </c>
      <c r="N63" s="132">
        <v>3.1059892040099391E-2</v>
      </c>
    </row>
    <row r="64" spans="1:36" s="140" customFormat="1" ht="20.25" customHeight="1">
      <c r="A64" s="6"/>
      <c r="B64" s="141">
        <v>56</v>
      </c>
      <c r="C64" s="147" t="s">
        <v>172</v>
      </c>
      <c r="D64" s="143"/>
      <c r="E64" s="144"/>
      <c r="F64" s="144"/>
      <c r="G64" s="145">
        <v>9.0741010812084255</v>
      </c>
      <c r="H64" s="145">
        <v>0.79526977087952699</v>
      </c>
      <c r="I64" s="145">
        <v>2.6977087952697709E-2</v>
      </c>
      <c r="J64" s="208">
        <v>7567</v>
      </c>
      <c r="K64" s="208">
        <v>7339</v>
      </c>
      <c r="L64" s="145">
        <v>2.3723677035295929</v>
      </c>
      <c r="M64" s="145">
        <v>3.0811893390848867E-3</v>
      </c>
      <c r="N64" s="146">
        <v>3.5433677399476196E-3</v>
      </c>
      <c r="O64" s="6"/>
      <c r="P64" s="6"/>
      <c r="Q64" s="6"/>
      <c r="R64" s="6"/>
      <c r="S64" s="6"/>
      <c r="T64" s="6"/>
      <c r="U64" s="6"/>
      <c r="V64" s="6"/>
      <c r="W64" s="6"/>
      <c r="X64" s="6"/>
      <c r="Y64" s="6"/>
      <c r="Z64" s="6"/>
      <c r="AA64" s="6"/>
      <c r="AB64" s="6"/>
      <c r="AC64" s="6"/>
      <c r="AD64" s="6"/>
      <c r="AE64" s="6"/>
      <c r="AF64" s="6"/>
      <c r="AG64" s="6"/>
      <c r="AH64" s="6"/>
      <c r="AI64" s="6"/>
      <c r="AJ64" s="6"/>
    </row>
    <row r="65" spans="1:36" s="6" customFormat="1" ht="20.25" customHeight="1">
      <c r="B65" s="110">
        <v>57</v>
      </c>
      <c r="C65" s="130" t="s">
        <v>258</v>
      </c>
      <c r="D65" s="112"/>
      <c r="E65" s="113"/>
      <c r="F65" s="113"/>
      <c r="G65" s="114">
        <v>8.9524224889284998</v>
      </c>
      <c r="H65" s="114">
        <v>4.8012730277250748</v>
      </c>
      <c r="I65" s="114">
        <v>0.16096456331476836</v>
      </c>
      <c r="J65" s="209">
        <v>193620</v>
      </c>
      <c r="K65" s="209">
        <v>255277</v>
      </c>
      <c r="L65" s="114">
        <v>0.67655504133215405</v>
      </c>
      <c r="M65" s="114">
        <v>0.63325161290322585</v>
      </c>
      <c r="N65" s="115">
        <v>1.6193548387096773E-2</v>
      </c>
    </row>
    <row r="66" spans="1:36" s="140" customFormat="1" ht="20.25" customHeight="1">
      <c r="A66" s="6"/>
      <c r="B66" s="141">
        <v>58</v>
      </c>
      <c r="C66" s="147" t="s">
        <v>262</v>
      </c>
      <c r="D66" s="143"/>
      <c r="E66" s="144"/>
      <c r="F66" s="144"/>
      <c r="G66" s="145">
        <v>8.3651012908976892</v>
      </c>
      <c r="H66" s="145">
        <v>0.69627969520394439</v>
      </c>
      <c r="I66" s="145">
        <v>0.33913043478260868</v>
      </c>
      <c r="J66" s="208">
        <v>17469</v>
      </c>
      <c r="K66" s="208">
        <v>17057</v>
      </c>
      <c r="L66" s="145">
        <v>0.75044268925837954</v>
      </c>
      <c r="M66" s="145">
        <v>2.1113750329902349E-2</v>
      </c>
      <c r="N66" s="146">
        <v>0</v>
      </c>
      <c r="O66" s="6"/>
      <c r="P66" s="6"/>
      <c r="Q66" s="6"/>
      <c r="R66" s="6"/>
      <c r="S66" s="6"/>
      <c r="T66" s="6"/>
      <c r="U66" s="6"/>
      <c r="V66" s="6"/>
      <c r="W66" s="6"/>
      <c r="X66" s="6"/>
      <c r="Y66" s="6"/>
      <c r="Z66" s="6"/>
      <c r="AA66" s="6"/>
      <c r="AB66" s="6"/>
      <c r="AC66" s="6"/>
      <c r="AD66" s="6"/>
      <c r="AE66" s="6"/>
      <c r="AF66" s="6"/>
      <c r="AG66" s="6"/>
      <c r="AH66" s="6"/>
      <c r="AI66" s="6"/>
      <c r="AJ66" s="6"/>
    </row>
    <row r="67" spans="1:36" s="6" customFormat="1" ht="20.25" customHeight="1">
      <c r="B67" s="110">
        <v>59</v>
      </c>
      <c r="C67" s="130" t="s">
        <v>255</v>
      </c>
      <c r="D67" s="112"/>
      <c r="E67" s="113"/>
      <c r="F67" s="113"/>
      <c r="G67" s="114">
        <v>8.1894790177807479</v>
      </c>
      <c r="H67" s="114">
        <v>1.8965640339134315</v>
      </c>
      <c r="I67" s="114">
        <v>1.0962070504239179</v>
      </c>
      <c r="J67" s="209">
        <v>23313</v>
      </c>
      <c r="K67" s="209">
        <v>17752</v>
      </c>
      <c r="L67" s="114">
        <v>0.71475616351716154</v>
      </c>
      <c r="M67" s="131">
        <v>5.8836133013369901E-2</v>
      </c>
      <c r="N67" s="132">
        <v>0.1024597188892698</v>
      </c>
    </row>
    <row r="68" spans="1:36" s="140" customFormat="1" ht="20.25" customHeight="1">
      <c r="A68" s="6"/>
      <c r="B68" s="141">
        <v>60</v>
      </c>
      <c r="C68" s="147" t="s">
        <v>139</v>
      </c>
      <c r="D68" s="143"/>
      <c r="E68" s="144"/>
      <c r="F68" s="144"/>
      <c r="G68" s="145">
        <v>8.0761100540993791</v>
      </c>
      <c r="H68" s="145">
        <v>6.0907395898073334E-2</v>
      </c>
      <c r="I68" s="145">
        <v>2.2995649471721565E-2</v>
      </c>
      <c r="J68" s="208">
        <v>12003</v>
      </c>
      <c r="K68" s="208">
        <v>11186</v>
      </c>
      <c r="L68" s="145">
        <v>0.22184773457442128</v>
      </c>
      <c r="M68" s="145">
        <v>0</v>
      </c>
      <c r="N68" s="146">
        <v>7.9183529825796236E-3</v>
      </c>
      <c r="O68" s="6"/>
      <c r="P68" s="6"/>
      <c r="Q68" s="6"/>
      <c r="R68" s="6"/>
      <c r="S68" s="6"/>
      <c r="T68" s="6"/>
      <c r="U68" s="6"/>
      <c r="V68" s="6"/>
      <c r="W68" s="6"/>
      <c r="X68" s="6"/>
      <c r="Y68" s="6"/>
      <c r="Z68" s="6"/>
      <c r="AA68" s="6"/>
      <c r="AB68" s="6"/>
      <c r="AC68" s="6"/>
      <c r="AD68" s="6"/>
      <c r="AE68" s="6"/>
      <c r="AF68" s="6"/>
      <c r="AG68" s="6"/>
      <c r="AH68" s="6"/>
      <c r="AI68" s="6"/>
      <c r="AJ68" s="6"/>
    </row>
    <row r="69" spans="1:36" s="6" customFormat="1" ht="20.25" customHeight="1">
      <c r="B69" s="110">
        <v>61</v>
      </c>
      <c r="C69" s="130" t="s">
        <v>137</v>
      </c>
      <c r="D69" s="112"/>
      <c r="E69" s="113"/>
      <c r="F69" s="113"/>
      <c r="G69" s="114">
        <v>7.7012854028888338</v>
      </c>
      <c r="H69" s="114">
        <v>3.3190620225139544</v>
      </c>
      <c r="I69" s="114">
        <v>0.32347438336087808</v>
      </c>
      <c r="J69" s="209">
        <v>276428</v>
      </c>
      <c r="K69" s="209">
        <v>256292</v>
      </c>
      <c r="L69" s="114">
        <v>0.1422180209444415</v>
      </c>
      <c r="M69" s="131">
        <v>5.2684989105335513E-2</v>
      </c>
      <c r="N69" s="132">
        <v>3.4169803589686638E-2</v>
      </c>
    </row>
    <row r="70" spans="1:36" s="140" customFormat="1" ht="20.25" customHeight="1">
      <c r="A70" s="6"/>
      <c r="B70" s="141">
        <v>62</v>
      </c>
      <c r="C70" s="147" t="s">
        <v>247</v>
      </c>
      <c r="D70" s="143"/>
      <c r="E70" s="144"/>
      <c r="F70" s="144"/>
      <c r="G70" s="145">
        <v>7.3668484737575319</v>
      </c>
      <c r="H70" s="145">
        <v>1.2714636278069114</v>
      </c>
      <c r="I70" s="145">
        <v>0.74979830576845508</v>
      </c>
      <c r="J70" s="208">
        <v>108748</v>
      </c>
      <c r="K70" s="208">
        <v>120745</v>
      </c>
      <c r="L70" s="145">
        <v>0.325144520440388</v>
      </c>
      <c r="M70" s="145">
        <v>8.6034458850447207E-2</v>
      </c>
      <c r="N70" s="146">
        <v>0.12506933370311307</v>
      </c>
      <c r="O70" s="6"/>
      <c r="P70" s="6"/>
      <c r="Q70" s="6"/>
      <c r="R70" s="6"/>
      <c r="S70" s="6"/>
      <c r="T70" s="6"/>
      <c r="U70" s="6"/>
      <c r="V70" s="6"/>
      <c r="W70" s="6"/>
      <c r="X70" s="6"/>
      <c r="Y70" s="6"/>
      <c r="Z70" s="6"/>
      <c r="AA70" s="6"/>
      <c r="AB70" s="6"/>
      <c r="AC70" s="6"/>
      <c r="AD70" s="6"/>
      <c r="AE70" s="6"/>
      <c r="AF70" s="6"/>
      <c r="AG70" s="6"/>
      <c r="AH70" s="6"/>
      <c r="AI70" s="6"/>
      <c r="AJ70" s="6"/>
    </row>
    <row r="71" spans="1:36" s="6" customFormat="1" ht="20.25" customHeight="1">
      <c r="B71" s="110">
        <v>63</v>
      </c>
      <c r="C71" s="111" t="s">
        <v>144</v>
      </c>
      <c r="D71" s="112"/>
      <c r="E71" s="113"/>
      <c r="F71" s="113"/>
      <c r="G71" s="114">
        <v>7.3424937610897407</v>
      </c>
      <c r="H71" s="114">
        <v>1.6879450467125969</v>
      </c>
      <c r="I71" s="114">
        <v>0.68756966544129339</v>
      </c>
      <c r="J71" s="209">
        <v>104197.534552</v>
      </c>
      <c r="K71" s="209">
        <v>99740.885959000007</v>
      </c>
      <c r="L71" s="114">
        <v>0.85098285459188605</v>
      </c>
      <c r="M71" s="131">
        <v>0.10691589356757129</v>
      </c>
      <c r="N71" s="132">
        <v>0.18369171566690307</v>
      </c>
    </row>
    <row r="72" spans="1:36" s="140" customFormat="1" ht="20.25" customHeight="1">
      <c r="A72" s="6"/>
      <c r="B72" s="141">
        <v>64</v>
      </c>
      <c r="C72" s="147" t="s">
        <v>430</v>
      </c>
      <c r="D72" s="143"/>
      <c r="E72" s="144"/>
      <c r="F72" s="144"/>
      <c r="G72" s="145">
        <v>7.2203215996007106</v>
      </c>
      <c r="H72" s="145">
        <v>6.5762052877138411</v>
      </c>
      <c r="I72" s="145">
        <v>0.55037769384581203</v>
      </c>
      <c r="J72" s="208">
        <v>34902</v>
      </c>
      <c r="K72" s="208">
        <v>71320</v>
      </c>
      <c r="L72" s="145">
        <v>0.31025757925477349</v>
      </c>
      <c r="M72" s="145">
        <v>1.1079725984180995</v>
      </c>
      <c r="N72" s="146">
        <v>2.9846542127678753E-2</v>
      </c>
      <c r="O72" s="6"/>
      <c r="P72" s="6"/>
      <c r="Q72" s="6"/>
      <c r="R72" s="6"/>
      <c r="S72" s="6"/>
      <c r="T72" s="6"/>
      <c r="U72" s="6"/>
      <c r="V72" s="6"/>
      <c r="W72" s="6"/>
      <c r="X72" s="6"/>
      <c r="Y72" s="6"/>
      <c r="Z72" s="6"/>
      <c r="AA72" s="6"/>
      <c r="AB72" s="6"/>
      <c r="AC72" s="6"/>
      <c r="AD72" s="6"/>
      <c r="AE72" s="6"/>
      <c r="AF72" s="6"/>
      <c r="AG72" s="6"/>
      <c r="AH72" s="6"/>
      <c r="AI72" s="6"/>
      <c r="AJ72" s="6"/>
    </row>
    <row r="73" spans="1:36" s="6" customFormat="1" ht="20.25" customHeight="1">
      <c r="B73" s="110">
        <v>65</v>
      </c>
      <c r="C73" s="130" t="s">
        <v>300</v>
      </c>
      <c r="D73" s="112"/>
      <c r="E73" s="113"/>
      <c r="F73" s="113"/>
      <c r="G73" s="114">
        <v>7.0375516436548313</v>
      </c>
      <c r="H73" s="114">
        <v>2.7515662138235237</v>
      </c>
      <c r="I73" s="114">
        <v>1.0998713755292335</v>
      </c>
      <c r="J73" s="209">
        <v>235103.09655300001</v>
      </c>
      <c r="K73" s="209">
        <v>177286.73443000001</v>
      </c>
      <c r="L73" s="114">
        <v>0.53018086727624447</v>
      </c>
      <c r="M73" s="114">
        <v>0.12827891254794066</v>
      </c>
      <c r="N73" s="115">
        <v>0.14759146776241683</v>
      </c>
    </row>
    <row r="74" spans="1:36" s="140" customFormat="1" ht="20.25" customHeight="1">
      <c r="A74" s="6"/>
      <c r="B74" s="141">
        <v>66</v>
      </c>
      <c r="C74" s="147" t="s">
        <v>239</v>
      </c>
      <c r="D74" s="143"/>
      <c r="E74" s="144"/>
      <c r="F74" s="144"/>
      <c r="G74" s="145">
        <v>6.9361953867484933</v>
      </c>
      <c r="H74" s="145">
        <v>1.8829279381677655</v>
      </c>
      <c r="I74" s="145">
        <v>1.1432143669015686</v>
      </c>
      <c r="J74" s="208">
        <v>20473</v>
      </c>
      <c r="K74" s="208">
        <v>19961</v>
      </c>
      <c r="L74" s="145">
        <v>0.49851678816944589</v>
      </c>
      <c r="M74" s="145">
        <v>0.13697802963444655</v>
      </c>
      <c r="N74" s="146">
        <v>0.15235264062427423</v>
      </c>
      <c r="O74" s="6"/>
      <c r="P74" s="6"/>
      <c r="Q74" s="6"/>
      <c r="R74" s="6"/>
      <c r="S74" s="6"/>
      <c r="T74" s="6"/>
      <c r="U74" s="6"/>
      <c r="V74" s="6"/>
      <c r="W74" s="6"/>
      <c r="X74" s="6"/>
      <c r="Y74" s="6"/>
      <c r="Z74" s="6"/>
      <c r="AA74" s="6"/>
      <c r="AB74" s="6"/>
      <c r="AC74" s="6"/>
      <c r="AD74" s="6"/>
      <c r="AE74" s="6"/>
      <c r="AF74" s="6"/>
      <c r="AG74" s="6"/>
      <c r="AH74" s="6"/>
      <c r="AI74" s="6"/>
      <c r="AJ74" s="6"/>
    </row>
    <row r="75" spans="1:36" s="6" customFormat="1" ht="20.25" customHeight="1">
      <c r="B75" s="110">
        <v>67</v>
      </c>
      <c r="C75" s="130" t="s">
        <v>120</v>
      </c>
      <c r="D75" s="112"/>
      <c r="E75" s="113"/>
      <c r="F75" s="113"/>
      <c r="G75" s="114">
        <v>6.8755495011935679</v>
      </c>
      <c r="H75" s="114">
        <v>0.65575511478143111</v>
      </c>
      <c r="I75" s="114">
        <v>7.5303356197841578E-2</v>
      </c>
      <c r="J75" s="209">
        <v>30295.921288000001</v>
      </c>
      <c r="K75" s="209">
        <v>24943.580624999999</v>
      </c>
      <c r="L75" s="114">
        <v>0.56736939309040224</v>
      </c>
      <c r="M75" s="131">
        <v>0.1125421102789626</v>
      </c>
      <c r="N75" s="132">
        <v>1.1155995766264292E-2</v>
      </c>
    </row>
    <row r="76" spans="1:36" s="140" customFormat="1" ht="20.25" customHeight="1">
      <c r="A76" s="6"/>
      <c r="B76" s="141">
        <v>68</v>
      </c>
      <c r="C76" s="147" t="s">
        <v>158</v>
      </c>
      <c r="D76" s="143"/>
      <c r="E76" s="144"/>
      <c r="F76" s="144"/>
      <c r="G76" s="145">
        <v>6.4539763949916376</v>
      </c>
      <c r="H76" s="145">
        <v>1.6460169192809306</v>
      </c>
      <c r="I76" s="145">
        <v>0.82129009517095519</v>
      </c>
      <c r="J76" s="208">
        <v>20300</v>
      </c>
      <c r="K76" s="208">
        <v>22253</v>
      </c>
      <c r="L76" s="145">
        <v>0.34017124131239285</v>
      </c>
      <c r="M76" s="145">
        <v>0.26940494520423874</v>
      </c>
      <c r="N76" s="146">
        <v>2.2642876551037045E-2</v>
      </c>
      <c r="O76" s="6"/>
      <c r="P76" s="6"/>
      <c r="Q76" s="6"/>
      <c r="R76" s="6"/>
      <c r="S76" s="6"/>
      <c r="T76" s="6"/>
      <c r="U76" s="6"/>
      <c r="V76" s="6"/>
      <c r="W76" s="6"/>
      <c r="X76" s="6"/>
      <c r="Y76" s="6"/>
      <c r="Z76" s="6"/>
      <c r="AA76" s="6"/>
      <c r="AB76" s="6"/>
      <c r="AC76" s="6"/>
      <c r="AD76" s="6"/>
      <c r="AE76" s="6"/>
      <c r="AF76" s="6"/>
      <c r="AG76" s="6"/>
      <c r="AH76" s="6"/>
      <c r="AI76" s="6"/>
      <c r="AJ76" s="6"/>
    </row>
    <row r="77" spans="1:36" s="6" customFormat="1" ht="20.25" customHeight="1">
      <c r="B77" s="110">
        <v>69</v>
      </c>
      <c r="C77" s="130" t="s">
        <v>184</v>
      </c>
      <c r="D77" s="112"/>
      <c r="E77" s="113"/>
      <c r="F77" s="113"/>
      <c r="G77" s="114">
        <v>6.2832373605637759</v>
      </c>
      <c r="H77" s="114">
        <v>2.3553701247004994</v>
      </c>
      <c r="I77" s="114">
        <v>0.59507500309038541</v>
      </c>
      <c r="J77" s="209">
        <v>86274.000593999997</v>
      </c>
      <c r="K77" s="209">
        <v>53154.063017</v>
      </c>
      <c r="L77" s="114">
        <v>0.99349546748592321</v>
      </c>
      <c r="M77" s="114">
        <v>0.46427544023517303</v>
      </c>
      <c r="N77" s="115">
        <v>0.30056145464546569</v>
      </c>
    </row>
    <row r="78" spans="1:36" s="140" customFormat="1" ht="20.25" customHeight="1">
      <c r="A78" s="6"/>
      <c r="B78" s="141">
        <v>70</v>
      </c>
      <c r="C78" s="147" t="s">
        <v>147</v>
      </c>
      <c r="D78" s="143"/>
      <c r="E78" s="144"/>
      <c r="F78" s="144"/>
      <c r="G78" s="145">
        <v>5.6920690758411512</v>
      </c>
      <c r="H78" s="145">
        <v>1.6785001576428966</v>
      </c>
      <c r="I78" s="145">
        <v>0.36808962631768299</v>
      </c>
      <c r="J78" s="208">
        <v>137679.90241800001</v>
      </c>
      <c r="K78" s="208">
        <v>154627.68971199999</v>
      </c>
      <c r="L78" s="145">
        <v>0.33729018402327909</v>
      </c>
      <c r="M78" s="145">
        <v>0.19621142371822151</v>
      </c>
      <c r="N78" s="146">
        <v>6.9205308112556914E-3</v>
      </c>
      <c r="O78" s="6"/>
      <c r="P78" s="6"/>
      <c r="Q78" s="6"/>
      <c r="R78" s="6"/>
      <c r="S78" s="6"/>
      <c r="T78" s="6"/>
      <c r="U78" s="6"/>
      <c r="V78" s="6"/>
      <c r="W78" s="6"/>
      <c r="X78" s="6"/>
      <c r="Y78" s="6"/>
      <c r="Z78" s="6"/>
      <c r="AA78" s="6"/>
      <c r="AB78" s="6"/>
      <c r="AC78" s="6"/>
      <c r="AD78" s="6"/>
      <c r="AE78" s="6"/>
      <c r="AF78" s="6"/>
      <c r="AG78" s="6"/>
      <c r="AH78" s="6"/>
      <c r="AI78" s="6"/>
      <c r="AJ78" s="6"/>
    </row>
    <row r="79" spans="1:36" s="6" customFormat="1" ht="20.25" customHeight="1">
      <c r="B79" s="110">
        <v>71</v>
      </c>
      <c r="C79" s="111" t="s">
        <v>174</v>
      </c>
      <c r="D79" s="112"/>
      <c r="E79" s="113"/>
      <c r="F79" s="113"/>
      <c r="G79" s="114">
        <v>5.6100214657750263</v>
      </c>
      <c r="H79" s="114">
        <v>2.2357201261534869</v>
      </c>
      <c r="I79" s="114">
        <v>0.46887045905852121</v>
      </c>
      <c r="J79" s="209">
        <v>20785</v>
      </c>
      <c r="K79" s="209">
        <v>18396</v>
      </c>
      <c r="L79" s="114">
        <v>0.69611822634536524</v>
      </c>
      <c r="M79" s="131">
        <v>0.22636349825289917</v>
      </c>
      <c r="N79" s="132">
        <v>0.1946118397731301</v>
      </c>
    </row>
    <row r="80" spans="1:36" s="140" customFormat="1" ht="20.25" customHeight="1">
      <c r="A80" s="6"/>
      <c r="B80" s="141">
        <v>72</v>
      </c>
      <c r="C80" s="147" t="s">
        <v>242</v>
      </c>
      <c r="D80" s="143"/>
      <c r="E80" s="144"/>
      <c r="F80" s="144"/>
      <c r="G80" s="145">
        <v>5.5626720353832466</v>
      </c>
      <c r="H80" s="145">
        <v>0.12033054071552998</v>
      </c>
      <c r="I80" s="145">
        <v>0.10902880809332315</v>
      </c>
      <c r="J80" s="208">
        <v>39291.821500999999</v>
      </c>
      <c r="K80" s="208">
        <v>37416.074123999999</v>
      </c>
      <c r="L80" s="145">
        <v>0.25358475583926265</v>
      </c>
      <c r="M80" s="145">
        <v>1.3991252470275736E-2</v>
      </c>
      <c r="N80" s="146">
        <v>0</v>
      </c>
      <c r="O80" s="6"/>
      <c r="P80" s="6"/>
      <c r="Q80" s="6"/>
      <c r="R80" s="6"/>
      <c r="S80" s="6"/>
      <c r="T80" s="6"/>
      <c r="U80" s="6"/>
      <c r="V80" s="6"/>
      <c r="W80" s="6"/>
      <c r="X80" s="6"/>
      <c r="Y80" s="6"/>
      <c r="Z80" s="6"/>
      <c r="AA80" s="6"/>
      <c r="AB80" s="6"/>
      <c r="AC80" s="6"/>
      <c r="AD80" s="6"/>
      <c r="AE80" s="6"/>
      <c r="AF80" s="6"/>
      <c r="AG80" s="6"/>
      <c r="AH80" s="6"/>
      <c r="AI80" s="6"/>
      <c r="AJ80" s="6"/>
    </row>
    <row r="81" spans="1:36" s="6" customFormat="1" ht="20.25" customHeight="1">
      <c r="B81" s="110">
        <v>73</v>
      </c>
      <c r="C81" s="130" t="s">
        <v>243</v>
      </c>
      <c r="D81" s="112"/>
      <c r="E81" s="113"/>
      <c r="F81" s="113"/>
      <c r="G81" s="114">
        <v>5.4143927715602818</v>
      </c>
      <c r="H81" s="114">
        <v>0.10909089507467204</v>
      </c>
      <c r="I81" s="114">
        <v>0.14502979379673828</v>
      </c>
      <c r="J81" s="209">
        <v>41198.315824999998</v>
      </c>
      <c r="K81" s="209">
        <v>36281.971238999999</v>
      </c>
      <c r="L81" s="114">
        <v>0.78693247917334341</v>
      </c>
      <c r="M81" s="114">
        <v>1.3412975340724997E-2</v>
      </c>
      <c r="N81" s="115">
        <v>3.8393971076984986E-3</v>
      </c>
    </row>
    <row r="82" spans="1:36" s="140" customFormat="1" ht="20.25" customHeight="1">
      <c r="A82" s="6"/>
      <c r="B82" s="141">
        <v>74</v>
      </c>
      <c r="C82" s="147" t="s">
        <v>124</v>
      </c>
      <c r="D82" s="143"/>
      <c r="E82" s="144"/>
      <c r="F82" s="144"/>
      <c r="G82" s="145">
        <v>5.407237422082658</v>
      </c>
      <c r="H82" s="145">
        <v>8.4421377017273536E-2</v>
      </c>
      <c r="I82" s="145">
        <v>4.3710972346119537E-2</v>
      </c>
      <c r="J82" s="208">
        <v>17479</v>
      </c>
      <c r="K82" s="208">
        <v>18856</v>
      </c>
      <c r="L82" s="145">
        <v>0.19039406142378368</v>
      </c>
      <c r="M82" s="145">
        <v>0</v>
      </c>
      <c r="N82" s="146">
        <v>0</v>
      </c>
      <c r="O82" s="6"/>
      <c r="P82" s="6"/>
      <c r="Q82" s="6"/>
      <c r="R82" s="6"/>
      <c r="S82" s="6"/>
      <c r="T82" s="6"/>
      <c r="U82" s="6"/>
      <c r="V82" s="6"/>
      <c r="W82" s="6"/>
      <c r="X82" s="6"/>
      <c r="Y82" s="6"/>
      <c r="Z82" s="6"/>
      <c r="AA82" s="6"/>
      <c r="AB82" s="6"/>
      <c r="AC82" s="6"/>
      <c r="AD82" s="6"/>
      <c r="AE82" s="6"/>
      <c r="AF82" s="6"/>
      <c r="AG82" s="6"/>
      <c r="AH82" s="6"/>
      <c r="AI82" s="6"/>
      <c r="AJ82" s="6"/>
    </row>
    <row r="83" spans="1:36" s="6" customFormat="1" ht="20.25" customHeight="1">
      <c r="B83" s="110">
        <v>75</v>
      </c>
      <c r="C83" s="130" t="s">
        <v>249</v>
      </c>
      <c r="D83" s="112"/>
      <c r="E83" s="113"/>
      <c r="F83" s="113"/>
      <c r="G83" s="114">
        <v>4.5595133868415383</v>
      </c>
      <c r="H83" s="114">
        <v>0.24584860901444899</v>
      </c>
      <c r="I83" s="114">
        <v>0.17178594534643704</v>
      </c>
      <c r="J83" s="209">
        <v>54312</v>
      </c>
      <c r="K83" s="209">
        <v>44386</v>
      </c>
      <c r="L83" s="114">
        <v>0.29059467290079066</v>
      </c>
      <c r="M83" s="131">
        <v>1.2886828587281416E-2</v>
      </c>
      <c r="N83" s="132">
        <v>5.315816792253584E-3</v>
      </c>
    </row>
    <row r="84" spans="1:36" s="140" customFormat="1" ht="20.25" customHeight="1">
      <c r="A84" s="6"/>
      <c r="B84" s="141">
        <v>76</v>
      </c>
      <c r="C84" s="147" t="s">
        <v>167</v>
      </c>
      <c r="D84" s="143"/>
      <c r="E84" s="144"/>
      <c r="F84" s="144"/>
      <c r="G84" s="145">
        <v>4.5284534831343928</v>
      </c>
      <c r="H84" s="145">
        <v>3.0081186874788575</v>
      </c>
      <c r="I84" s="145">
        <v>0.64364761030300099</v>
      </c>
      <c r="J84" s="208">
        <v>39148</v>
      </c>
      <c r="K84" s="208">
        <v>40054</v>
      </c>
      <c r="L84" s="145">
        <v>0.19227478674135656</v>
      </c>
      <c r="M84" s="145">
        <v>0.38312469692343615</v>
      </c>
      <c r="N84" s="146">
        <v>1.8947897771152498E-2</v>
      </c>
      <c r="O84" s="6"/>
      <c r="P84" s="6"/>
      <c r="Q84" s="6"/>
      <c r="R84" s="6"/>
      <c r="S84" s="6"/>
      <c r="T84" s="6"/>
      <c r="U84" s="6"/>
      <c r="V84" s="6"/>
      <c r="W84" s="6"/>
      <c r="X84" s="6"/>
      <c r="Y84" s="6"/>
      <c r="Z84" s="6"/>
      <c r="AA84" s="6"/>
      <c r="AB84" s="6"/>
      <c r="AC84" s="6"/>
      <c r="AD84" s="6"/>
      <c r="AE84" s="6"/>
      <c r="AF84" s="6"/>
      <c r="AG84" s="6"/>
      <c r="AH84" s="6"/>
      <c r="AI84" s="6"/>
      <c r="AJ84" s="6"/>
    </row>
    <row r="85" spans="1:36" s="6" customFormat="1" ht="20.25" customHeight="1">
      <c r="B85" s="110">
        <v>77</v>
      </c>
      <c r="C85" s="130" t="s">
        <v>245</v>
      </c>
      <c r="D85" s="112"/>
      <c r="E85" s="113"/>
      <c r="F85" s="113"/>
      <c r="G85" s="114">
        <v>4.4785441099943961</v>
      </c>
      <c r="H85" s="114">
        <v>2.814633094300965</v>
      </c>
      <c r="I85" s="114">
        <v>0.3141388544418684</v>
      </c>
      <c r="J85" s="209">
        <v>806309</v>
      </c>
      <c r="K85" s="209">
        <v>771629</v>
      </c>
      <c r="L85" s="114">
        <v>0.11769729573097408</v>
      </c>
      <c r="M85" s="114">
        <v>2.7473064272491115E-2</v>
      </c>
      <c r="N85" s="115">
        <v>2.3815667186885475E-2</v>
      </c>
    </row>
    <row r="86" spans="1:36" s="140" customFormat="1" ht="20.25" customHeight="1">
      <c r="A86" s="6"/>
      <c r="B86" s="141">
        <v>78</v>
      </c>
      <c r="C86" s="147" t="s">
        <v>257</v>
      </c>
      <c r="D86" s="143"/>
      <c r="E86" s="144"/>
      <c r="F86" s="144"/>
      <c r="G86" s="145">
        <v>4.2922696618507592</v>
      </c>
      <c r="H86" s="145">
        <v>0.23404310434151901</v>
      </c>
      <c r="I86" s="145">
        <v>0.34105274064863744</v>
      </c>
      <c r="J86" s="208">
        <v>51715</v>
      </c>
      <c r="K86" s="208">
        <v>45978</v>
      </c>
      <c r="L86" s="145">
        <v>0.38151245779598264</v>
      </c>
      <c r="M86" s="145">
        <v>2.1057339654709725E-2</v>
      </c>
      <c r="N86" s="146">
        <v>6.9594775919134093E-3</v>
      </c>
      <c r="O86" s="6"/>
      <c r="P86" s="6"/>
      <c r="Q86" s="6"/>
      <c r="R86" s="6"/>
      <c r="S86" s="6"/>
      <c r="T86" s="6"/>
      <c r="U86" s="6"/>
      <c r="V86" s="6"/>
      <c r="W86" s="6"/>
      <c r="X86" s="6"/>
      <c r="Y86" s="6"/>
      <c r="Z86" s="6"/>
      <c r="AA86" s="6"/>
      <c r="AB86" s="6"/>
      <c r="AC86" s="6"/>
      <c r="AD86" s="6"/>
      <c r="AE86" s="6"/>
      <c r="AF86" s="6"/>
      <c r="AG86" s="6"/>
      <c r="AH86" s="6"/>
      <c r="AI86" s="6"/>
      <c r="AJ86" s="6"/>
    </row>
    <row r="87" spans="1:36" s="6" customFormat="1" ht="20.25" customHeight="1">
      <c r="B87" s="110">
        <v>79</v>
      </c>
      <c r="C87" s="111" t="s">
        <v>263</v>
      </c>
      <c r="D87" s="112"/>
      <c r="E87" s="113"/>
      <c r="F87" s="113"/>
      <c r="G87" s="114">
        <v>3.977295935660528</v>
      </c>
      <c r="H87" s="114">
        <v>0.53057851239669418</v>
      </c>
      <c r="I87" s="114">
        <v>0.27321701867156412</v>
      </c>
      <c r="J87" s="209">
        <v>27758</v>
      </c>
      <c r="K87" s="209">
        <v>26664</v>
      </c>
      <c r="L87" s="114">
        <v>5.5325137960309877E-2</v>
      </c>
      <c r="M87" s="131">
        <v>2.6823312926855161E-2</v>
      </c>
      <c r="N87" s="132">
        <v>0</v>
      </c>
    </row>
    <row r="88" spans="1:36" s="140" customFormat="1" ht="20.25" customHeight="1">
      <c r="A88" s="6"/>
      <c r="B88" s="141">
        <v>80</v>
      </c>
      <c r="C88" s="147" t="s">
        <v>32</v>
      </c>
      <c r="D88" s="143"/>
      <c r="E88" s="144"/>
      <c r="F88" s="144"/>
      <c r="G88" s="145">
        <v>3.8440222606014465</v>
      </c>
      <c r="H88" s="145">
        <v>0.12740768937952038</v>
      </c>
      <c r="I88" s="145">
        <v>9.2862580890749905E-2</v>
      </c>
      <c r="J88" s="208">
        <v>49308</v>
      </c>
      <c r="K88" s="208">
        <v>50862</v>
      </c>
      <c r="L88" s="145">
        <v>0.2851722412350422</v>
      </c>
      <c r="M88" s="145">
        <v>9.5266481211639512E-2</v>
      </c>
      <c r="N88" s="146">
        <v>1.7662383538658542E-4</v>
      </c>
      <c r="O88" s="6"/>
      <c r="P88" s="6"/>
      <c r="Q88" s="6"/>
      <c r="R88" s="6"/>
      <c r="S88" s="6"/>
      <c r="T88" s="6"/>
      <c r="U88" s="6"/>
      <c r="V88" s="6"/>
      <c r="W88" s="6"/>
      <c r="X88" s="6"/>
      <c r="Y88" s="6"/>
      <c r="Z88" s="6"/>
      <c r="AA88" s="6"/>
      <c r="AB88" s="6"/>
      <c r="AC88" s="6"/>
      <c r="AD88" s="6"/>
      <c r="AE88" s="6"/>
      <c r="AF88" s="6"/>
      <c r="AG88" s="6"/>
      <c r="AH88" s="6"/>
      <c r="AI88" s="6"/>
      <c r="AJ88" s="6"/>
    </row>
    <row r="89" spans="1:36" s="6" customFormat="1" ht="20.25" customHeight="1">
      <c r="B89" s="110">
        <v>81</v>
      </c>
      <c r="C89" s="130" t="s">
        <v>237</v>
      </c>
      <c r="D89" s="112"/>
      <c r="E89" s="113"/>
      <c r="F89" s="113"/>
      <c r="G89" s="114">
        <v>3.7725730065070326</v>
      </c>
      <c r="H89" s="114">
        <v>0.12313268245731229</v>
      </c>
      <c r="I89" s="114">
        <v>9.3071105054157392E-3</v>
      </c>
      <c r="J89" s="209">
        <v>22040.823085</v>
      </c>
      <c r="K89" s="209">
        <v>22106.169840999999</v>
      </c>
      <c r="L89" s="114">
        <v>0.23215924282208561</v>
      </c>
      <c r="M89" s="114">
        <v>5.5990961907813275E-2</v>
      </c>
      <c r="N89" s="115">
        <v>2.0805199529542804E-3</v>
      </c>
    </row>
    <row r="90" spans="1:36" s="140" customFormat="1" ht="20.25" customHeight="1">
      <c r="A90" s="6"/>
      <c r="B90" s="141">
        <v>82</v>
      </c>
      <c r="C90" s="147" t="s">
        <v>141</v>
      </c>
      <c r="D90" s="143"/>
      <c r="E90" s="144"/>
      <c r="F90" s="144"/>
      <c r="G90" s="145">
        <v>3.6670047000890564</v>
      </c>
      <c r="H90" s="145">
        <v>0.5963725952717932</v>
      </c>
      <c r="I90" s="145">
        <v>0.14949939717985009</v>
      </c>
      <c r="J90" s="208">
        <v>56390</v>
      </c>
      <c r="K90" s="208">
        <v>71028</v>
      </c>
      <c r="L90" s="145">
        <v>0.35287767082472127</v>
      </c>
      <c r="M90" s="145">
        <v>0.27220068748628684</v>
      </c>
      <c r="N90" s="146">
        <v>1.3998390989541433E-2</v>
      </c>
      <c r="O90" s="6"/>
      <c r="P90" s="6"/>
      <c r="Q90" s="6"/>
      <c r="R90" s="6"/>
      <c r="S90" s="6"/>
      <c r="T90" s="6"/>
      <c r="U90" s="6"/>
      <c r="V90" s="6"/>
      <c r="W90" s="6"/>
      <c r="X90" s="6"/>
      <c r="Y90" s="6"/>
      <c r="Z90" s="6"/>
      <c r="AA90" s="6"/>
      <c r="AB90" s="6"/>
      <c r="AC90" s="6"/>
      <c r="AD90" s="6"/>
      <c r="AE90" s="6"/>
      <c r="AF90" s="6"/>
      <c r="AG90" s="6"/>
      <c r="AH90" s="6"/>
      <c r="AI90" s="6"/>
      <c r="AJ90" s="6"/>
    </row>
    <row r="91" spans="1:36" s="6" customFormat="1" ht="20.25" customHeight="1">
      <c r="B91" s="110">
        <v>83</v>
      </c>
      <c r="C91" s="130" t="s">
        <v>126</v>
      </c>
      <c r="D91" s="112"/>
      <c r="E91" s="113"/>
      <c r="F91" s="113"/>
      <c r="G91" s="114">
        <v>3.5787531464891043</v>
      </c>
      <c r="H91" s="114">
        <v>1.0860019683549096</v>
      </c>
      <c r="I91" s="114">
        <v>1.0122643652055416</v>
      </c>
      <c r="J91" s="209">
        <v>17910</v>
      </c>
      <c r="K91" s="209">
        <v>17203</v>
      </c>
      <c r="L91" s="114">
        <v>0.10780457303312359</v>
      </c>
      <c r="M91" s="131">
        <v>1.5078250922892944E-3</v>
      </c>
      <c r="N91" s="132">
        <v>3.951541621171944E-3</v>
      </c>
    </row>
    <row r="92" spans="1:36" s="140" customFormat="1" ht="20.25" customHeight="1">
      <c r="A92" s="6"/>
      <c r="B92" s="141">
        <v>84</v>
      </c>
      <c r="C92" s="147" t="s">
        <v>259</v>
      </c>
      <c r="D92" s="143"/>
      <c r="E92" s="144"/>
      <c r="F92" s="144"/>
      <c r="G92" s="145">
        <v>3.5664664855524832</v>
      </c>
      <c r="H92" s="145">
        <v>1.4182499331014183E-2</v>
      </c>
      <c r="I92" s="145">
        <v>0.21345107483721346</v>
      </c>
      <c r="J92" s="208">
        <v>12955</v>
      </c>
      <c r="K92" s="208">
        <v>12673</v>
      </c>
      <c r="L92" s="145">
        <v>7.6362156024946184E-2</v>
      </c>
      <c r="M92" s="145">
        <v>0</v>
      </c>
      <c r="N92" s="146">
        <v>0</v>
      </c>
      <c r="O92" s="6"/>
      <c r="P92" s="6"/>
      <c r="Q92" s="6"/>
      <c r="R92" s="6"/>
      <c r="S92" s="6"/>
      <c r="T92" s="6"/>
      <c r="U92" s="6"/>
      <c r="V92" s="6"/>
      <c r="W92" s="6"/>
      <c r="X92" s="6"/>
      <c r="Y92" s="6"/>
      <c r="Z92" s="6"/>
      <c r="AA92" s="6"/>
      <c r="AB92" s="6"/>
      <c r="AC92" s="6"/>
      <c r="AD92" s="6"/>
      <c r="AE92" s="6"/>
      <c r="AF92" s="6"/>
      <c r="AG92" s="6"/>
      <c r="AH92" s="6"/>
      <c r="AI92" s="6"/>
      <c r="AJ92" s="6"/>
    </row>
    <row r="93" spans="1:36" s="6" customFormat="1" ht="20.25">
      <c r="B93" s="110">
        <v>85</v>
      </c>
      <c r="C93" s="130" t="s">
        <v>156</v>
      </c>
      <c r="D93" s="112"/>
      <c r="E93" s="113"/>
      <c r="F93" s="113"/>
      <c r="G93" s="114">
        <v>3.4441878969753019</v>
      </c>
      <c r="H93" s="114">
        <v>3.4386399422647949</v>
      </c>
      <c r="I93" s="114">
        <v>0.4118553995538643</v>
      </c>
      <c r="J93" s="209">
        <v>182604</v>
      </c>
      <c r="K93" s="209">
        <v>213706</v>
      </c>
      <c r="L93" s="114">
        <v>0.13525121064382398</v>
      </c>
      <c r="M93" s="131">
        <v>0.35502688952760558</v>
      </c>
      <c r="N93" s="132">
        <v>3.2923397394169426E-2</v>
      </c>
    </row>
    <row r="94" spans="1:36" s="140" customFormat="1" ht="20.25" customHeight="1">
      <c r="A94" s="6"/>
      <c r="B94" s="141">
        <v>86</v>
      </c>
      <c r="C94" s="147" t="s">
        <v>238</v>
      </c>
      <c r="D94" s="143"/>
      <c r="E94" s="144"/>
      <c r="F94" s="144"/>
      <c r="G94" s="145">
        <v>3.4440741061975726</v>
      </c>
      <c r="H94" s="145">
        <v>0.42821969949027799</v>
      </c>
      <c r="I94" s="145">
        <v>0.16738311662385713</v>
      </c>
      <c r="J94" s="208">
        <v>130666</v>
      </c>
      <c r="K94" s="208">
        <v>127616</v>
      </c>
      <c r="L94" s="145">
        <v>0.14651784352595068</v>
      </c>
      <c r="M94" s="145">
        <v>3.9832178408603404E-2</v>
      </c>
      <c r="N94" s="146">
        <v>1.8956277676383547E-2</v>
      </c>
      <c r="O94" s="6"/>
      <c r="P94" s="6"/>
      <c r="Q94" s="6"/>
      <c r="R94" s="6"/>
      <c r="S94" s="6"/>
      <c r="T94" s="6"/>
      <c r="U94" s="6"/>
      <c r="V94" s="6"/>
      <c r="W94" s="6"/>
      <c r="X94" s="6"/>
      <c r="Y94" s="6"/>
      <c r="Z94" s="6"/>
      <c r="AA94" s="6"/>
      <c r="AB94" s="6"/>
      <c r="AC94" s="6"/>
      <c r="AD94" s="6"/>
      <c r="AE94" s="6"/>
      <c r="AF94" s="6"/>
      <c r="AG94" s="6"/>
      <c r="AH94" s="6"/>
      <c r="AI94" s="6"/>
      <c r="AJ94" s="6"/>
    </row>
    <row r="95" spans="1:36" s="6" customFormat="1" ht="20.25" customHeight="1">
      <c r="B95" s="110">
        <v>87</v>
      </c>
      <c r="C95" s="111" t="s">
        <v>59</v>
      </c>
      <c r="D95" s="112"/>
      <c r="E95" s="113"/>
      <c r="F95" s="113"/>
      <c r="G95" s="114">
        <v>3.2294508555095236</v>
      </c>
      <c r="H95" s="114">
        <v>0.53378311093407693</v>
      </c>
      <c r="I95" s="114">
        <v>0.44469478191595302</v>
      </c>
      <c r="J95" s="209">
        <v>128723</v>
      </c>
      <c r="K95" s="209">
        <v>84304</v>
      </c>
      <c r="L95" s="114">
        <v>0.26738957813098585</v>
      </c>
      <c r="M95" s="131">
        <v>2.2100992028626656E-2</v>
      </c>
      <c r="N95" s="132">
        <v>1.885014137606032E-3</v>
      </c>
    </row>
    <row r="96" spans="1:36" s="140" customFormat="1" ht="20.25" customHeight="1">
      <c r="A96" s="6"/>
      <c r="B96" s="141">
        <v>88</v>
      </c>
      <c r="C96" s="147" t="s">
        <v>150</v>
      </c>
      <c r="D96" s="143">
        <v>0</v>
      </c>
      <c r="E96" s="144">
        <v>0</v>
      </c>
      <c r="F96" s="144">
        <v>0</v>
      </c>
      <c r="G96" s="145">
        <v>3.1848667865432412</v>
      </c>
      <c r="H96" s="145">
        <v>2.1061348676866158</v>
      </c>
      <c r="I96" s="145">
        <v>0.63441190786368906</v>
      </c>
      <c r="J96" s="208">
        <v>215787.449341</v>
      </c>
      <c r="K96" s="208">
        <v>144032.484233</v>
      </c>
      <c r="L96" s="145">
        <v>0.14566081897953034</v>
      </c>
      <c r="M96" s="145">
        <v>5.9348281556650534E-2</v>
      </c>
      <c r="N96" s="146">
        <v>6.6124350146660515E-2</v>
      </c>
      <c r="O96" s="6"/>
      <c r="P96" s="6"/>
      <c r="Q96" s="6"/>
      <c r="R96" s="6"/>
      <c r="S96" s="6"/>
      <c r="T96" s="6"/>
      <c r="U96" s="6"/>
      <c r="V96" s="6"/>
      <c r="W96" s="6"/>
      <c r="X96" s="6"/>
      <c r="Y96" s="6"/>
      <c r="Z96" s="6"/>
      <c r="AA96" s="6"/>
      <c r="AB96" s="6"/>
      <c r="AC96" s="6"/>
      <c r="AD96" s="6"/>
      <c r="AE96" s="6"/>
      <c r="AF96" s="6"/>
      <c r="AG96" s="6"/>
      <c r="AH96" s="6"/>
      <c r="AI96" s="6"/>
      <c r="AJ96" s="6"/>
    </row>
    <row r="97" spans="1:36" s="6" customFormat="1" ht="20.25" customHeight="1">
      <c r="B97" s="110">
        <v>89</v>
      </c>
      <c r="C97" s="130" t="s">
        <v>168</v>
      </c>
      <c r="D97" s="112"/>
      <c r="E97" s="113"/>
      <c r="F97" s="113"/>
      <c r="G97" s="114">
        <v>2.7964374813230455</v>
      </c>
      <c r="H97" s="114">
        <v>1.1210207640060152</v>
      </c>
      <c r="I97" s="114">
        <v>4.5139173734522954E-2</v>
      </c>
      <c r="J97" s="209">
        <v>21878.84143</v>
      </c>
      <c r="K97" s="209">
        <v>18641.723505000002</v>
      </c>
      <c r="L97" s="114">
        <v>0.2268591617691916</v>
      </c>
      <c r="M97" s="114">
        <v>2.2248197798393619E-2</v>
      </c>
      <c r="N97" s="115">
        <v>5.0928795828986337E-3</v>
      </c>
    </row>
    <row r="98" spans="1:36" s="140" customFormat="1" ht="20.25" customHeight="1">
      <c r="A98" s="6"/>
      <c r="B98" s="141">
        <v>90</v>
      </c>
      <c r="C98" s="147" t="s">
        <v>267</v>
      </c>
      <c r="D98" s="143"/>
      <c r="E98" s="144"/>
      <c r="F98" s="144"/>
      <c r="G98" s="145">
        <v>2.6564476091889988</v>
      </c>
      <c r="H98" s="145">
        <v>0</v>
      </c>
      <c r="I98" s="145">
        <v>7.9896756027453511E-2</v>
      </c>
      <c r="J98" s="208">
        <v>14455</v>
      </c>
      <c r="K98" s="208">
        <v>19088</v>
      </c>
      <c r="L98" s="145">
        <v>0.25950729418907981</v>
      </c>
      <c r="M98" s="145">
        <v>0</v>
      </c>
      <c r="N98" s="146">
        <v>2.6072102849950553E-3</v>
      </c>
      <c r="O98" s="6"/>
      <c r="P98" s="6"/>
      <c r="Q98" s="6"/>
      <c r="R98" s="6"/>
      <c r="S98" s="6"/>
      <c r="T98" s="6"/>
      <c r="U98" s="6"/>
      <c r="V98" s="6"/>
      <c r="W98" s="6"/>
      <c r="X98" s="6"/>
      <c r="Y98" s="6"/>
      <c r="Z98" s="6"/>
      <c r="AA98" s="6"/>
      <c r="AB98" s="6"/>
      <c r="AC98" s="6"/>
      <c r="AD98" s="6"/>
      <c r="AE98" s="6"/>
      <c r="AF98" s="6"/>
      <c r="AG98" s="6"/>
      <c r="AH98" s="6"/>
      <c r="AI98" s="6"/>
      <c r="AJ98" s="6"/>
    </row>
    <row r="99" spans="1:36" s="6" customFormat="1" ht="20.25" customHeight="1">
      <c r="B99" s="110">
        <v>91</v>
      </c>
      <c r="C99" s="130" t="s">
        <v>240</v>
      </c>
      <c r="D99" s="112"/>
      <c r="E99" s="113"/>
      <c r="F99" s="113"/>
      <c r="G99" s="114">
        <v>2.624617971607456</v>
      </c>
      <c r="H99" s="114">
        <v>3.5347580467146842</v>
      </c>
      <c r="I99" s="114">
        <v>0.64874874302018526</v>
      </c>
      <c r="J99" s="209">
        <v>403944</v>
      </c>
      <c r="K99" s="209">
        <v>436381</v>
      </c>
      <c r="L99" s="114">
        <v>8.6520026415988147E-2</v>
      </c>
      <c r="M99" s="131">
        <v>0.24560292543703174</v>
      </c>
      <c r="N99" s="132">
        <v>9.8033357117374237E-2</v>
      </c>
    </row>
    <row r="100" spans="1:36" s="140" customFormat="1" ht="20.25" customHeight="1">
      <c r="A100" s="6"/>
      <c r="B100" s="141">
        <v>92</v>
      </c>
      <c r="C100" s="147" t="s">
        <v>241</v>
      </c>
      <c r="D100" s="143"/>
      <c r="E100" s="144"/>
      <c r="F100" s="144"/>
      <c r="G100" s="145">
        <v>2.5882771753486211</v>
      </c>
      <c r="H100" s="145">
        <v>0.35098849669282162</v>
      </c>
      <c r="I100" s="145">
        <v>0.10216808613294064</v>
      </c>
      <c r="J100" s="208">
        <v>68217.079383000004</v>
      </c>
      <c r="K100" s="208">
        <v>55770.773257000001</v>
      </c>
      <c r="L100" s="145">
        <v>0.26327122862781899</v>
      </c>
      <c r="M100" s="145">
        <v>1.5831950553664514E-2</v>
      </c>
      <c r="N100" s="146">
        <v>1.6329812889244132E-2</v>
      </c>
      <c r="O100" s="6"/>
      <c r="P100" s="6"/>
      <c r="Q100" s="6"/>
      <c r="R100" s="6"/>
      <c r="S100" s="6"/>
      <c r="T100" s="6"/>
      <c r="U100" s="6"/>
      <c r="V100" s="6"/>
      <c r="W100" s="6"/>
      <c r="X100" s="6"/>
      <c r="Y100" s="6"/>
      <c r="Z100" s="6"/>
      <c r="AA100" s="6"/>
      <c r="AB100" s="6"/>
      <c r="AC100" s="6"/>
      <c r="AD100" s="6"/>
      <c r="AE100" s="6"/>
      <c r="AF100" s="6"/>
      <c r="AG100" s="6"/>
      <c r="AH100" s="6"/>
      <c r="AI100" s="6"/>
      <c r="AJ100" s="6"/>
    </row>
    <row r="101" spans="1:36" s="6" customFormat="1" ht="20.25" customHeight="1">
      <c r="B101" s="110">
        <v>93</v>
      </c>
      <c r="C101" s="130" t="s">
        <v>265</v>
      </c>
      <c r="D101" s="112"/>
      <c r="E101" s="113"/>
      <c r="F101" s="113"/>
      <c r="G101" s="114">
        <v>2.5311563108501414</v>
      </c>
      <c r="H101" s="114">
        <v>7.024637736567553E-2</v>
      </c>
      <c r="I101" s="114">
        <v>0.59981940301172065</v>
      </c>
      <c r="J101" s="209">
        <v>27876.825068999999</v>
      </c>
      <c r="K101" s="209">
        <v>21701.199257</v>
      </c>
      <c r="L101" s="114">
        <v>0.22862917918189288</v>
      </c>
      <c r="M101" s="114">
        <v>5.3289107389268404E-2</v>
      </c>
      <c r="N101" s="115">
        <v>1.2631899227389066E-3</v>
      </c>
    </row>
    <row r="102" spans="1:36" s="140" customFormat="1" ht="20.25" customHeight="1">
      <c r="A102" s="6"/>
      <c r="B102" s="141">
        <v>94</v>
      </c>
      <c r="C102" s="147" t="s">
        <v>248</v>
      </c>
      <c r="D102" s="143"/>
      <c r="E102" s="144"/>
      <c r="F102" s="144"/>
      <c r="G102" s="145">
        <v>2.4412470124195762</v>
      </c>
      <c r="H102" s="145">
        <v>0.60644754053478533</v>
      </c>
      <c r="I102" s="145">
        <v>0.16169044504608646</v>
      </c>
      <c r="J102" s="208">
        <v>259936</v>
      </c>
      <c r="K102" s="208">
        <v>256116</v>
      </c>
      <c r="L102" s="145">
        <v>2.6715929623159471E-2</v>
      </c>
      <c r="M102" s="145">
        <v>5.125749091266333E-2</v>
      </c>
      <c r="N102" s="146">
        <v>1.5382978026656188E-2</v>
      </c>
      <c r="O102" s="6"/>
      <c r="P102" s="6"/>
      <c r="Q102" s="6"/>
      <c r="R102" s="6"/>
      <c r="S102" s="6"/>
      <c r="T102" s="6"/>
      <c r="U102" s="6"/>
      <c r="V102" s="6"/>
      <c r="W102" s="6"/>
      <c r="X102" s="6"/>
      <c r="Y102" s="6"/>
      <c r="Z102" s="6"/>
      <c r="AA102" s="6"/>
      <c r="AB102" s="6"/>
      <c r="AC102" s="6"/>
      <c r="AD102" s="6"/>
      <c r="AE102" s="6"/>
      <c r="AF102" s="6"/>
      <c r="AG102" s="6"/>
      <c r="AH102" s="6"/>
      <c r="AI102" s="6"/>
      <c r="AJ102" s="6"/>
    </row>
    <row r="103" spans="1:36" s="6" customFormat="1" ht="20.25" customHeight="1">
      <c r="B103" s="110">
        <v>95</v>
      </c>
      <c r="C103" s="111" t="s">
        <v>246</v>
      </c>
      <c r="D103" s="112"/>
      <c r="E103" s="113"/>
      <c r="F103" s="113"/>
      <c r="G103" s="114">
        <v>2.3188369943890446</v>
      </c>
      <c r="H103" s="114">
        <v>3.3521938431229592</v>
      </c>
      <c r="I103" s="114">
        <v>0.31494853756718816</v>
      </c>
      <c r="J103" s="209">
        <v>991329</v>
      </c>
      <c r="K103" s="209">
        <v>972421</v>
      </c>
      <c r="L103" s="114">
        <v>7.9199823530020946E-2</v>
      </c>
      <c r="M103" s="131">
        <v>0.11535244589995747</v>
      </c>
      <c r="N103" s="132">
        <v>4.8719977293493852E-2</v>
      </c>
    </row>
    <row r="104" spans="1:36" s="140" customFormat="1" ht="20.25" customHeight="1">
      <c r="A104" s="6"/>
      <c r="B104" s="141">
        <v>96</v>
      </c>
      <c r="C104" s="147" t="s">
        <v>260</v>
      </c>
      <c r="D104" s="143"/>
      <c r="E104" s="144"/>
      <c r="F104" s="144"/>
      <c r="G104" s="145">
        <v>2.1366976518285568</v>
      </c>
      <c r="H104" s="145">
        <v>0.14840760199779465</v>
      </c>
      <c r="I104" s="145">
        <v>0.12382434974378932</v>
      </c>
      <c r="J104" s="208">
        <v>20875</v>
      </c>
      <c r="K104" s="208">
        <v>21407</v>
      </c>
      <c r="L104" s="145">
        <v>0.26528425159307634</v>
      </c>
      <c r="M104" s="145">
        <v>0</v>
      </c>
      <c r="N104" s="146">
        <v>2.2129888898925119E-2</v>
      </c>
      <c r="O104" s="6"/>
      <c r="P104" s="6"/>
      <c r="Q104" s="6"/>
      <c r="R104" s="6"/>
      <c r="S104" s="6"/>
      <c r="T104" s="6"/>
      <c r="U104" s="6"/>
      <c r="V104" s="6"/>
      <c r="W104" s="6"/>
      <c r="X104" s="6"/>
      <c r="Y104" s="6"/>
      <c r="Z104" s="6"/>
      <c r="AA104" s="6"/>
      <c r="AB104" s="6"/>
      <c r="AC104" s="6"/>
      <c r="AD104" s="6"/>
      <c r="AE104" s="6"/>
      <c r="AF104" s="6"/>
      <c r="AG104" s="6"/>
      <c r="AH104" s="6"/>
      <c r="AI104" s="6"/>
      <c r="AJ104" s="6"/>
    </row>
    <row r="105" spans="1:36" s="6" customFormat="1" ht="20.25" customHeight="1">
      <c r="B105" s="110">
        <v>97</v>
      </c>
      <c r="C105" s="130" t="s">
        <v>236</v>
      </c>
      <c r="D105" s="112"/>
      <c r="E105" s="113"/>
      <c r="F105" s="113"/>
      <c r="G105" s="114">
        <v>2.0040271815329822</v>
      </c>
      <c r="H105" s="114">
        <v>1.6815343088732793</v>
      </c>
      <c r="I105" s="114">
        <v>0.60017173319340256</v>
      </c>
      <c r="J105" s="209">
        <v>576862</v>
      </c>
      <c r="K105" s="209">
        <v>534758</v>
      </c>
      <c r="L105" s="114">
        <v>0.10343574748184668</v>
      </c>
      <c r="M105" s="114">
        <v>2.5662727811335682E-2</v>
      </c>
      <c r="N105" s="115">
        <v>5.9951669709620972E-2</v>
      </c>
    </row>
    <row r="106" spans="1:36" s="140" customFormat="1" ht="20.25" customHeight="1">
      <c r="A106" s="6"/>
      <c r="B106" s="141">
        <v>98</v>
      </c>
      <c r="C106" s="147" t="s">
        <v>148</v>
      </c>
      <c r="D106" s="143"/>
      <c r="E106" s="144"/>
      <c r="F106" s="144"/>
      <c r="G106" s="145">
        <v>1.8166508408077064</v>
      </c>
      <c r="H106" s="145">
        <v>2.870601644015593</v>
      </c>
      <c r="I106" s="145">
        <v>0</v>
      </c>
      <c r="J106" s="208">
        <v>84206.443912999996</v>
      </c>
      <c r="K106" s="208">
        <v>76953.452080999996</v>
      </c>
      <c r="L106" s="145">
        <v>0.24951588935074839</v>
      </c>
      <c r="M106" s="145">
        <v>0.22855395965229564</v>
      </c>
      <c r="N106" s="146">
        <v>0</v>
      </c>
      <c r="O106" s="6"/>
      <c r="P106" s="6"/>
      <c r="Q106" s="6"/>
      <c r="R106" s="6"/>
      <c r="S106" s="6"/>
      <c r="T106" s="6"/>
      <c r="U106" s="6"/>
      <c r="V106" s="6"/>
      <c r="W106" s="6"/>
      <c r="X106" s="6"/>
      <c r="Y106" s="6"/>
      <c r="Z106" s="6"/>
      <c r="AA106" s="6"/>
      <c r="AB106" s="6"/>
      <c r="AC106" s="6"/>
      <c r="AD106" s="6"/>
      <c r="AE106" s="6"/>
      <c r="AF106" s="6"/>
      <c r="AG106" s="6"/>
      <c r="AH106" s="6"/>
      <c r="AI106" s="6"/>
      <c r="AJ106" s="6"/>
    </row>
    <row r="107" spans="1:36" s="6" customFormat="1" ht="20.25" customHeight="1">
      <c r="B107" s="110">
        <v>99</v>
      </c>
      <c r="C107" s="130" t="s">
        <v>161</v>
      </c>
      <c r="D107" s="112"/>
      <c r="E107" s="113"/>
      <c r="F107" s="113"/>
      <c r="G107" s="114">
        <v>1.7544019256000469</v>
      </c>
      <c r="H107" s="114">
        <v>2.6321957871460877</v>
      </c>
      <c r="I107" s="114">
        <v>0.38728864336265845</v>
      </c>
      <c r="J107" s="209">
        <v>220627.788822</v>
      </c>
      <c r="K107" s="209">
        <v>209806.609131</v>
      </c>
      <c r="L107" s="114">
        <v>8.5241893891862208E-2</v>
      </c>
      <c r="M107" s="131">
        <v>0.44422677772883024</v>
      </c>
      <c r="N107" s="132">
        <v>1.2170516529191388E-2</v>
      </c>
    </row>
    <row r="108" spans="1:36" s="140" customFormat="1" ht="20.25" customHeight="1">
      <c r="A108" s="6"/>
      <c r="B108" s="141">
        <v>100</v>
      </c>
      <c r="C108" s="147" t="s">
        <v>235</v>
      </c>
      <c r="D108" s="143"/>
      <c r="E108" s="144"/>
      <c r="F108" s="144"/>
      <c r="G108" s="145">
        <v>1.4291965935197224</v>
      </c>
      <c r="H108" s="145">
        <v>0.69193985200965447</v>
      </c>
      <c r="I108" s="145">
        <v>0.37746603360944597</v>
      </c>
      <c r="J108" s="208">
        <v>1687743</v>
      </c>
      <c r="K108" s="208">
        <v>1653268</v>
      </c>
      <c r="L108" s="145">
        <v>6.3214702466366193E-2</v>
      </c>
      <c r="M108" s="145">
        <v>4.3227994450439337E-2</v>
      </c>
      <c r="N108" s="146">
        <v>5.3698165561893017E-2</v>
      </c>
      <c r="O108" s="6"/>
      <c r="P108" s="6"/>
      <c r="Q108" s="6"/>
      <c r="R108" s="6"/>
      <c r="S108" s="6"/>
      <c r="T108" s="6"/>
      <c r="U108" s="6"/>
      <c r="V108" s="6"/>
      <c r="W108" s="6"/>
      <c r="X108" s="6"/>
      <c r="Y108" s="6"/>
      <c r="Z108" s="6"/>
      <c r="AA108" s="6"/>
      <c r="AB108" s="6"/>
      <c r="AC108" s="6"/>
      <c r="AD108" s="6"/>
      <c r="AE108" s="6"/>
      <c r="AF108" s="6"/>
      <c r="AG108" s="6"/>
      <c r="AH108" s="6"/>
      <c r="AI108" s="6"/>
      <c r="AJ108" s="6"/>
    </row>
    <row r="109" spans="1:36" s="6" customFormat="1" ht="20.25" customHeight="1">
      <c r="B109" s="110">
        <v>101</v>
      </c>
      <c r="C109" s="111" t="s">
        <v>191</v>
      </c>
      <c r="D109" s="112"/>
      <c r="E109" s="113"/>
      <c r="F109" s="113"/>
      <c r="G109" s="114">
        <v>1.3152920768485548</v>
      </c>
      <c r="H109" s="114">
        <v>7.4099287808965224E-3</v>
      </c>
      <c r="I109" s="114">
        <v>9.7140762463343109E-3</v>
      </c>
      <c r="J109" s="209">
        <v>153558</v>
      </c>
      <c r="K109" s="209">
        <v>119829</v>
      </c>
      <c r="L109" s="114">
        <v>0.2121033122614128</v>
      </c>
      <c r="M109" s="114">
        <v>6.1868658462507593E-3</v>
      </c>
      <c r="N109" s="115">
        <v>8.1816613797085803E-3</v>
      </c>
    </row>
    <row r="110" spans="1:36" s="140" customFormat="1" ht="20.25" customHeight="1">
      <c r="A110" s="6"/>
      <c r="B110" s="141">
        <v>102</v>
      </c>
      <c r="C110" s="147" t="s">
        <v>252</v>
      </c>
      <c r="D110" s="143"/>
      <c r="E110" s="144"/>
      <c r="F110" s="144"/>
      <c r="G110" s="145">
        <v>1.164978552077137</v>
      </c>
      <c r="H110" s="145">
        <v>0.61542384774139025</v>
      </c>
      <c r="I110" s="145">
        <v>0.54157444023631773</v>
      </c>
      <c r="J110" s="208">
        <v>101579.82847199999</v>
      </c>
      <c r="K110" s="208">
        <v>98017.262445</v>
      </c>
      <c r="L110" s="145">
        <v>0.10156361354793592</v>
      </c>
      <c r="M110" s="145">
        <v>0.19037537694673873</v>
      </c>
      <c r="N110" s="146">
        <v>7.6755835179419835E-2</v>
      </c>
      <c r="O110" s="6"/>
      <c r="P110" s="6"/>
      <c r="Q110" s="6"/>
      <c r="R110" s="6"/>
      <c r="S110" s="6"/>
      <c r="T110" s="6"/>
      <c r="U110" s="6"/>
      <c r="V110" s="6"/>
      <c r="W110" s="6"/>
      <c r="X110" s="6"/>
      <c r="Y110" s="6"/>
      <c r="Z110" s="6"/>
      <c r="AA110" s="6"/>
      <c r="AB110" s="6"/>
      <c r="AC110" s="6"/>
      <c r="AD110" s="6"/>
      <c r="AE110" s="6"/>
      <c r="AF110" s="6"/>
      <c r="AG110" s="6"/>
      <c r="AH110" s="6"/>
      <c r="AI110" s="6"/>
      <c r="AJ110" s="6"/>
    </row>
    <row r="111" spans="1:36" s="6" customFormat="1" ht="20.25" customHeight="1">
      <c r="B111" s="110">
        <v>103</v>
      </c>
      <c r="C111" s="130" t="s">
        <v>205</v>
      </c>
      <c r="D111" s="112"/>
      <c r="E111" s="113"/>
      <c r="F111" s="113"/>
      <c r="G111" s="114">
        <v>0.95880150037527012</v>
      </c>
      <c r="H111" s="114">
        <v>0.99632210771387064</v>
      </c>
      <c r="I111" s="114">
        <v>3.1631675712438787E-2</v>
      </c>
      <c r="J111" s="209">
        <v>3016</v>
      </c>
      <c r="K111" s="209">
        <v>4769</v>
      </c>
      <c r="L111" s="114">
        <v>0.46531790247217431</v>
      </c>
      <c r="M111" s="131">
        <v>0</v>
      </c>
      <c r="N111" s="132">
        <v>3.1627876978301758E-2</v>
      </c>
    </row>
    <row r="112" spans="1:36" s="140" customFormat="1" ht="20.25" customHeight="1">
      <c r="A112" s="6"/>
      <c r="B112" s="141">
        <v>104</v>
      </c>
      <c r="C112" s="147" t="s">
        <v>210</v>
      </c>
      <c r="D112" s="143"/>
      <c r="E112" s="144"/>
      <c r="F112" s="144"/>
      <c r="G112" s="145">
        <v>0.40170404619764882</v>
      </c>
      <c r="H112" s="145">
        <v>0.88592946362968406</v>
      </c>
      <c r="I112" s="145">
        <v>0</v>
      </c>
      <c r="J112" s="208">
        <v>269</v>
      </c>
      <c r="K112" s="208">
        <v>2655</v>
      </c>
      <c r="L112" s="145">
        <v>0.34970546052855928</v>
      </c>
      <c r="M112" s="145">
        <v>1.5172178656665531E-2</v>
      </c>
      <c r="N112" s="146">
        <v>0</v>
      </c>
      <c r="O112" s="6"/>
      <c r="P112" s="6"/>
      <c r="Q112" s="6"/>
      <c r="R112" s="6"/>
      <c r="S112" s="6"/>
      <c r="T112" s="6"/>
      <c r="U112" s="6"/>
      <c r="V112" s="6"/>
      <c r="W112" s="6"/>
      <c r="X112" s="6"/>
      <c r="Y112" s="6"/>
      <c r="Z112" s="6"/>
      <c r="AA112" s="6"/>
      <c r="AB112" s="6"/>
      <c r="AC112" s="6"/>
      <c r="AD112" s="6"/>
      <c r="AE112" s="6"/>
      <c r="AF112" s="6"/>
      <c r="AG112" s="6"/>
      <c r="AH112" s="6"/>
      <c r="AI112" s="6"/>
      <c r="AJ112" s="6"/>
    </row>
    <row r="113" spans="1:36" ht="21.75">
      <c r="B113" s="359" t="s">
        <v>297</v>
      </c>
      <c r="C113" s="360"/>
      <c r="D113" s="148">
        <v>2041720.9964330001</v>
      </c>
      <c r="E113" s="148">
        <v>1719886.520912</v>
      </c>
      <c r="F113" s="148">
        <v>1880803.7586725</v>
      </c>
      <c r="G113" s="149">
        <v>3.9380241298740257</v>
      </c>
      <c r="H113" s="149">
        <v>2.0141018292864477</v>
      </c>
      <c r="I113" s="149">
        <v>0.39367719101241672</v>
      </c>
      <c r="J113" s="210">
        <v>8128297.4510579994</v>
      </c>
      <c r="K113" s="210">
        <v>7932173.7515540011</v>
      </c>
      <c r="L113" s="149">
        <v>0.25524520525539546</v>
      </c>
      <c r="M113" s="149">
        <v>0.1415461094359193</v>
      </c>
      <c r="N113" s="149">
        <v>4.745097041417283E-2</v>
      </c>
    </row>
    <row r="114" spans="1:36" ht="20.25" customHeight="1">
      <c r="B114" s="116">
        <v>105</v>
      </c>
      <c r="C114" s="117" t="s">
        <v>186</v>
      </c>
      <c r="D114" s="118"/>
      <c r="E114" s="119"/>
      <c r="F114" s="119"/>
      <c r="G114" s="120">
        <v>2.1068605360478543</v>
      </c>
      <c r="H114" s="120">
        <v>1.2316530239915484</v>
      </c>
      <c r="I114" s="120">
        <v>0.13975499070824177</v>
      </c>
      <c r="J114" s="211">
        <v>157019</v>
      </c>
      <c r="K114" s="211">
        <v>110894</v>
      </c>
      <c r="L114" s="114">
        <v>0.25921804864809617</v>
      </c>
      <c r="M114" s="121">
        <v>0</v>
      </c>
      <c r="N114" s="122">
        <v>3.7016976589755578E-2</v>
      </c>
    </row>
    <row r="115" spans="1:36" s="140" customFormat="1" ht="20.25" customHeight="1">
      <c r="A115" s="6"/>
      <c r="B115" s="141">
        <v>106</v>
      </c>
      <c r="C115" s="142" t="s">
        <v>193</v>
      </c>
      <c r="D115" s="143"/>
      <c r="E115" s="144"/>
      <c r="F115" s="144"/>
      <c r="G115" s="145">
        <v>0.71594234478436691</v>
      </c>
      <c r="H115" s="145">
        <v>0.65834534469220818</v>
      </c>
      <c r="I115" s="145">
        <v>9.4407437580869315E-3</v>
      </c>
      <c r="J115" s="208">
        <v>250670</v>
      </c>
      <c r="K115" s="208">
        <v>296243</v>
      </c>
      <c r="L115" s="145">
        <v>0.16182327045502534</v>
      </c>
      <c r="M115" s="145">
        <v>0.21387798253283818</v>
      </c>
      <c r="N115" s="146">
        <v>8.5141609013507629E-3</v>
      </c>
      <c r="O115" s="6"/>
      <c r="P115" s="6"/>
      <c r="Q115" s="6"/>
      <c r="R115" s="6"/>
      <c r="S115" s="6"/>
      <c r="T115" s="6"/>
      <c r="U115" s="6"/>
      <c r="V115" s="6"/>
      <c r="W115" s="6"/>
      <c r="X115" s="6"/>
      <c r="Y115" s="6"/>
      <c r="Z115" s="6"/>
      <c r="AA115" s="6"/>
      <c r="AB115" s="6"/>
      <c r="AC115" s="6"/>
      <c r="AD115" s="6"/>
      <c r="AE115" s="6"/>
      <c r="AF115" s="6"/>
      <c r="AG115" s="6"/>
      <c r="AH115" s="6"/>
      <c r="AI115" s="6"/>
      <c r="AJ115" s="6"/>
    </row>
    <row r="116" spans="1:36" ht="20.25" customHeight="1">
      <c r="B116" s="116">
        <v>107</v>
      </c>
      <c r="C116" s="123" t="s">
        <v>212</v>
      </c>
      <c r="D116" s="118"/>
      <c r="E116" s="119"/>
      <c r="F116" s="119"/>
      <c r="G116" s="120">
        <v>0.59519125904720238</v>
      </c>
      <c r="H116" s="120">
        <v>9.6069626097178396E-2</v>
      </c>
      <c r="I116" s="120">
        <v>0</v>
      </c>
      <c r="J116" s="211">
        <v>193943</v>
      </c>
      <c r="K116" s="211">
        <v>225519</v>
      </c>
      <c r="L116" s="120">
        <v>0.1774443230822034</v>
      </c>
      <c r="M116" s="121">
        <v>9.5853867898000558E-2</v>
      </c>
      <c r="N116" s="122">
        <v>0</v>
      </c>
    </row>
    <row r="117" spans="1:36" ht="20.25" customHeight="1">
      <c r="B117" s="141">
        <v>108</v>
      </c>
      <c r="C117" s="142" t="s">
        <v>317</v>
      </c>
      <c r="D117" s="143"/>
      <c r="E117" s="144"/>
      <c r="F117" s="144"/>
      <c r="G117" s="145">
        <v>0.43</v>
      </c>
      <c r="H117" s="145">
        <v>1.04</v>
      </c>
      <c r="I117" s="145">
        <v>0</v>
      </c>
      <c r="J117" s="208">
        <v>0</v>
      </c>
      <c r="K117" s="208">
        <v>0</v>
      </c>
      <c r="L117" s="145">
        <v>0.43</v>
      </c>
      <c r="M117" s="145">
        <v>1.04</v>
      </c>
      <c r="N117" s="146">
        <v>0</v>
      </c>
    </row>
    <row r="118" spans="1:36" ht="21.75">
      <c r="B118" s="359" t="s">
        <v>269</v>
      </c>
      <c r="C118" s="360"/>
      <c r="D118" s="148">
        <v>2041720.9964330001</v>
      </c>
      <c r="E118" s="148">
        <v>1719886.520912</v>
      </c>
      <c r="F118" s="148">
        <v>1880803.7586725</v>
      </c>
      <c r="G118" s="149">
        <v>0.8478258585016416</v>
      </c>
      <c r="H118" s="149">
        <v>0.81754884753572732</v>
      </c>
      <c r="I118" s="149">
        <v>2.9057462611129264E-2</v>
      </c>
      <c r="J118" s="210">
        <v>601632</v>
      </c>
      <c r="K118" s="210">
        <v>632656</v>
      </c>
      <c r="L118" s="149">
        <v>0.29037773669960987</v>
      </c>
      <c r="M118" s="149">
        <v>0.48027431694202849</v>
      </c>
      <c r="N118" s="149">
        <v>9.0473253637802543E-3</v>
      </c>
    </row>
    <row r="119" spans="1:36" ht="21.75">
      <c r="B119" s="357" t="s">
        <v>298</v>
      </c>
      <c r="C119" s="358"/>
      <c r="D119" s="148">
        <v>3402180.0879100002</v>
      </c>
      <c r="E119" s="148">
        <v>2953353.7998099998</v>
      </c>
      <c r="F119" s="148">
        <v>3177766.94386</v>
      </c>
      <c r="G119" s="149">
        <v>0.68940101032955525</v>
      </c>
      <c r="H119" s="149">
        <v>1.0352139711027091</v>
      </c>
      <c r="I119" s="149">
        <v>0.68281709297769799</v>
      </c>
      <c r="J119" s="210">
        <v>13302184.650350999</v>
      </c>
      <c r="K119" s="210">
        <v>13248705.241038002</v>
      </c>
      <c r="L119" s="149">
        <v>0.11</v>
      </c>
      <c r="M119" s="149">
        <v>0.1</v>
      </c>
      <c r="N119" s="150">
        <v>3.6839746415293625E-2</v>
      </c>
    </row>
    <row r="120" spans="1:36" ht="22.5" thickBot="1">
      <c r="B120" s="355" t="s">
        <v>309</v>
      </c>
      <c r="C120" s="356"/>
      <c r="D120" s="151"/>
      <c r="E120" s="151"/>
      <c r="F120" s="151"/>
      <c r="G120" s="152">
        <v>0.21</v>
      </c>
      <c r="H120" s="152" t="s">
        <v>49</v>
      </c>
      <c r="I120" s="152" t="s">
        <v>49</v>
      </c>
      <c r="J120" s="212"/>
      <c r="K120" s="212"/>
      <c r="L120" s="152">
        <v>0.03</v>
      </c>
      <c r="M120" s="153" t="s">
        <v>49</v>
      </c>
      <c r="N120" s="154" t="s">
        <v>49</v>
      </c>
    </row>
    <row r="121" spans="1:36" s="63" customFormat="1" ht="6.75" customHeight="1">
      <c r="A121" s="6"/>
      <c r="B121" s="124"/>
      <c r="C121" s="124"/>
      <c r="D121" s="125"/>
      <c r="E121" s="125"/>
      <c r="F121" s="125"/>
      <c r="G121" s="126"/>
      <c r="H121" s="126"/>
      <c r="I121" s="126"/>
      <c r="J121" s="127"/>
      <c r="K121" s="127"/>
      <c r="L121" s="126"/>
      <c r="M121" s="128"/>
      <c r="N121" s="128"/>
      <c r="O121" s="6"/>
      <c r="P121" s="6"/>
      <c r="Q121" s="6"/>
      <c r="R121" s="6"/>
      <c r="S121" s="6"/>
      <c r="T121" s="6"/>
      <c r="U121" s="6"/>
      <c r="V121" s="6"/>
      <c r="W121" s="6"/>
      <c r="X121" s="6"/>
      <c r="Y121" s="6"/>
      <c r="Z121" s="6"/>
      <c r="AA121" s="6"/>
      <c r="AB121" s="6"/>
      <c r="AC121" s="6"/>
      <c r="AD121" s="6"/>
      <c r="AE121" s="6"/>
      <c r="AF121" s="6"/>
      <c r="AG121" s="6"/>
      <c r="AH121" s="6"/>
      <c r="AI121" s="6"/>
      <c r="AJ121" s="6"/>
    </row>
    <row r="122" spans="1:36" s="129" customFormat="1" ht="45" customHeight="1">
      <c r="A122" s="155"/>
      <c r="B122" s="156" t="s">
        <v>310</v>
      </c>
      <c r="C122" s="349" t="s">
        <v>311</v>
      </c>
      <c r="D122" s="349"/>
      <c r="E122" s="349"/>
      <c r="F122" s="349"/>
      <c r="G122" s="349"/>
      <c r="H122" s="349"/>
      <c r="I122" s="349"/>
      <c r="J122" s="349"/>
      <c r="K122" s="349"/>
      <c r="L122" s="349"/>
      <c r="M122" s="349"/>
      <c r="N122" s="349"/>
      <c r="O122" s="155"/>
      <c r="P122" s="155"/>
      <c r="Q122" s="155"/>
      <c r="R122" s="155"/>
      <c r="S122" s="155"/>
      <c r="T122" s="155"/>
      <c r="U122" s="155"/>
      <c r="V122" s="155"/>
      <c r="W122" s="155"/>
      <c r="X122" s="155"/>
      <c r="Y122" s="155"/>
      <c r="Z122" s="155"/>
      <c r="AA122" s="155"/>
      <c r="AB122" s="155"/>
      <c r="AC122" s="155"/>
      <c r="AD122" s="155"/>
      <c r="AE122" s="155"/>
      <c r="AF122" s="155"/>
      <c r="AG122" s="155"/>
      <c r="AH122" s="155"/>
      <c r="AI122" s="155"/>
      <c r="AJ122" s="155"/>
    </row>
    <row r="123" spans="1:36" s="129" customFormat="1" ht="31.5" customHeight="1">
      <c r="A123" s="155"/>
      <c r="B123" s="350" t="s">
        <v>312</v>
      </c>
      <c r="C123" s="351" t="s">
        <v>313</v>
      </c>
      <c r="D123" s="351"/>
      <c r="E123" s="351"/>
      <c r="F123" s="351"/>
      <c r="G123" s="351"/>
      <c r="H123" s="351"/>
      <c r="I123" s="351"/>
      <c r="J123" s="351"/>
      <c r="K123" s="351"/>
      <c r="L123" s="351"/>
      <c r="M123" s="351"/>
      <c r="N123" s="351"/>
      <c r="O123" s="155"/>
      <c r="P123" s="155"/>
      <c r="Q123" s="155"/>
      <c r="R123" s="155"/>
      <c r="S123" s="155"/>
      <c r="T123" s="155"/>
      <c r="U123" s="155"/>
      <c r="V123" s="155"/>
      <c r="W123" s="155"/>
      <c r="X123" s="155"/>
      <c r="Y123" s="155"/>
      <c r="Z123" s="155"/>
      <c r="AA123" s="155"/>
      <c r="AB123" s="155"/>
      <c r="AC123" s="155"/>
      <c r="AD123" s="155"/>
      <c r="AE123" s="155"/>
      <c r="AF123" s="155"/>
      <c r="AG123" s="155"/>
      <c r="AH123" s="155"/>
      <c r="AI123" s="155"/>
      <c r="AJ123" s="155"/>
    </row>
    <row r="124" spans="1:36" s="129" customFormat="1" ht="33" customHeight="1">
      <c r="A124" s="155"/>
      <c r="B124" s="350"/>
      <c r="C124" s="351"/>
      <c r="D124" s="351"/>
      <c r="E124" s="351"/>
      <c r="F124" s="351"/>
      <c r="G124" s="351"/>
      <c r="H124" s="351"/>
      <c r="I124" s="351"/>
      <c r="J124" s="351"/>
      <c r="K124" s="351"/>
      <c r="L124" s="351"/>
      <c r="M124" s="351"/>
      <c r="N124" s="351"/>
      <c r="O124" s="155"/>
      <c r="P124" s="155"/>
      <c r="Q124" s="155"/>
      <c r="R124" s="155"/>
      <c r="S124" s="155"/>
      <c r="T124" s="155"/>
      <c r="U124" s="155"/>
      <c r="V124" s="155"/>
      <c r="W124" s="155"/>
      <c r="X124" s="155"/>
      <c r="Y124" s="155"/>
      <c r="Z124" s="155"/>
      <c r="AA124" s="155"/>
      <c r="AB124" s="155"/>
      <c r="AC124" s="155"/>
      <c r="AD124" s="155"/>
      <c r="AE124" s="155"/>
      <c r="AF124" s="155"/>
      <c r="AG124" s="155"/>
      <c r="AH124" s="155"/>
      <c r="AI124" s="155"/>
      <c r="AJ124" s="155"/>
    </row>
    <row r="125" spans="1:36" s="129" customFormat="1" ht="19.5" customHeight="1">
      <c r="A125" s="155"/>
      <c r="B125" s="157" t="s">
        <v>428</v>
      </c>
      <c r="C125" s="157" t="s">
        <v>431</v>
      </c>
      <c r="D125" s="157"/>
      <c r="E125" s="157"/>
      <c r="F125" s="157"/>
      <c r="G125" s="157"/>
      <c r="H125" s="157"/>
      <c r="I125" s="157"/>
      <c r="J125" s="157"/>
      <c r="K125" s="157"/>
      <c r="L125" s="157"/>
      <c r="M125" s="157"/>
      <c r="N125" s="157"/>
      <c r="O125" s="155"/>
      <c r="P125" s="155"/>
      <c r="Q125" s="155"/>
      <c r="R125" s="155"/>
      <c r="S125" s="155"/>
      <c r="T125" s="155"/>
      <c r="U125" s="155"/>
      <c r="V125" s="155"/>
      <c r="W125" s="155"/>
      <c r="X125" s="155"/>
      <c r="Y125" s="155"/>
      <c r="Z125" s="155"/>
      <c r="AA125" s="155"/>
      <c r="AB125" s="155"/>
      <c r="AC125" s="155"/>
      <c r="AD125" s="155"/>
      <c r="AE125" s="155"/>
      <c r="AF125" s="155"/>
      <c r="AG125" s="155"/>
      <c r="AH125" s="155"/>
      <c r="AI125" s="155"/>
      <c r="AJ125" s="155"/>
    </row>
    <row r="126" spans="1:36" s="129" customFormat="1" ht="19.5" customHeight="1">
      <c r="A126" s="155"/>
      <c r="B126" s="348" t="s">
        <v>429</v>
      </c>
      <c r="C126" s="348"/>
      <c r="D126" s="348"/>
      <c r="E126" s="348"/>
      <c r="F126" s="348"/>
      <c r="G126" s="348"/>
      <c r="H126" s="348"/>
      <c r="I126" s="348"/>
      <c r="J126" s="348"/>
      <c r="K126" s="348"/>
      <c r="L126" s="348"/>
      <c r="M126" s="348"/>
      <c r="N126" s="348"/>
      <c r="O126" s="155"/>
      <c r="P126" s="155"/>
      <c r="Q126" s="155"/>
      <c r="R126" s="155"/>
      <c r="S126" s="155"/>
      <c r="T126" s="155"/>
      <c r="U126" s="155"/>
      <c r="V126" s="155"/>
      <c r="W126" s="155"/>
      <c r="X126" s="155"/>
      <c r="Y126" s="155"/>
      <c r="Z126" s="155"/>
      <c r="AA126" s="155"/>
      <c r="AB126" s="155"/>
      <c r="AC126" s="155"/>
      <c r="AD126" s="155"/>
      <c r="AE126" s="155"/>
      <c r="AF126" s="155"/>
      <c r="AG126" s="155"/>
      <c r="AH126" s="155"/>
      <c r="AI126" s="155"/>
      <c r="AJ126" s="155"/>
    </row>
    <row r="127" spans="1:36" ht="14.25" customHeight="1"/>
    <row r="128" spans="1:36" ht="14.25" customHeight="1"/>
    <row r="129" spans="3:7" ht="14.25" customHeight="1">
      <c r="C129" s="347"/>
      <c r="D129" s="347"/>
      <c r="E129" s="347"/>
      <c r="F129" s="347"/>
      <c r="G129" s="347"/>
    </row>
    <row r="130" spans="3:7" ht="14.25" customHeight="1">
      <c r="C130" s="347"/>
      <c r="D130" s="347"/>
      <c r="E130" s="347"/>
      <c r="F130" s="347"/>
      <c r="G130" s="347"/>
    </row>
    <row r="131" spans="3:7" ht="14.25" customHeight="1">
      <c r="C131" s="347"/>
      <c r="D131" s="347"/>
      <c r="E131" s="347"/>
      <c r="F131" s="347"/>
      <c r="G131" s="347"/>
    </row>
    <row r="132" spans="3:7" ht="14.25" customHeight="1">
      <c r="C132" s="347"/>
      <c r="D132" s="347"/>
      <c r="E132" s="347"/>
      <c r="F132" s="347"/>
      <c r="G132" s="347"/>
    </row>
  </sheetData>
  <sortState ref="C54:N112">
    <sortCondition descending="1" ref="G54:G112"/>
  </sortState>
  <mergeCells count="18">
    <mergeCell ref="B2:N2"/>
    <mergeCell ref="B120:C120"/>
    <mergeCell ref="B119:C119"/>
    <mergeCell ref="B113:C113"/>
    <mergeCell ref="B53:C53"/>
    <mergeCell ref="B51:C51"/>
    <mergeCell ref="B32:C32"/>
    <mergeCell ref="B43:C43"/>
    <mergeCell ref="B118:C118"/>
    <mergeCell ref="B3:B4"/>
    <mergeCell ref="C3:C4"/>
    <mergeCell ref="G3:I3"/>
    <mergeCell ref="J3:N3"/>
    <mergeCell ref="C129:G132"/>
    <mergeCell ref="B126:N126"/>
    <mergeCell ref="C122:N122"/>
    <mergeCell ref="B123:B124"/>
    <mergeCell ref="C123:N124"/>
  </mergeCells>
  <pageMargins left="0" right="0" top="0" bottom="0" header="0" footer="0"/>
  <pageSetup paperSize="9" scale="80" orientation="portrait" r:id="rId1"/>
</worksheet>
</file>

<file path=xl/worksheets/sheet5.xml><?xml version="1.0" encoding="utf-8"?>
<worksheet xmlns="http://schemas.openxmlformats.org/spreadsheetml/2006/main" xmlns:r="http://schemas.openxmlformats.org/officeDocument/2006/relationships">
  <dimension ref="G3:R35"/>
  <sheetViews>
    <sheetView rightToLeft="1" workbookViewId="0"/>
  </sheetViews>
  <sheetFormatPr defaultRowHeight="15"/>
  <cols>
    <col min="9" max="9" width="9.625" bestFit="1" customWidth="1"/>
    <col min="11" max="11" width="13.25" customWidth="1"/>
    <col min="14" max="14" width="8.25" customWidth="1"/>
    <col min="15" max="15" width="16.375" customWidth="1"/>
    <col min="17" max="17" width="10" customWidth="1"/>
  </cols>
  <sheetData>
    <row r="3" spans="7:18" ht="15.75" thickBot="1"/>
    <row r="4" spans="7:18" ht="18" thickTop="1" thickBot="1">
      <c r="G4" s="367" t="s">
        <v>432</v>
      </c>
      <c r="H4" s="370" t="s">
        <v>433</v>
      </c>
      <c r="I4" s="371"/>
      <c r="J4" s="370" t="s">
        <v>434</v>
      </c>
      <c r="K4" s="372"/>
      <c r="L4" s="371"/>
      <c r="M4" s="370" t="s">
        <v>435</v>
      </c>
      <c r="N4" s="372"/>
      <c r="O4" s="372"/>
      <c r="P4" s="371"/>
      <c r="Q4" s="367" t="s">
        <v>436</v>
      </c>
    </row>
    <row r="5" spans="7:18" ht="54.75" thickTop="1">
      <c r="G5" s="368"/>
      <c r="H5" s="232" t="s">
        <v>437</v>
      </c>
      <c r="I5" s="232" t="s">
        <v>439</v>
      </c>
      <c r="J5" s="232" t="s">
        <v>437</v>
      </c>
      <c r="K5" s="232" t="s">
        <v>437</v>
      </c>
      <c r="L5" s="232" t="s">
        <v>442</v>
      </c>
      <c r="M5" s="367" t="s">
        <v>444</v>
      </c>
      <c r="N5" s="367" t="s">
        <v>445</v>
      </c>
      <c r="O5" s="367" t="s">
        <v>446</v>
      </c>
      <c r="P5" s="232" t="s">
        <v>447</v>
      </c>
      <c r="Q5" s="368"/>
    </row>
    <row r="6" spans="7:18" ht="16.5">
      <c r="G6" s="368"/>
      <c r="H6" s="232" t="s">
        <v>438</v>
      </c>
      <c r="I6" s="232">
        <v>1392</v>
      </c>
      <c r="J6" s="232" t="s">
        <v>440</v>
      </c>
      <c r="K6" s="232" t="s">
        <v>441</v>
      </c>
      <c r="L6" s="232" t="s">
        <v>443</v>
      </c>
      <c r="M6" s="368"/>
      <c r="N6" s="368"/>
      <c r="O6" s="368"/>
      <c r="P6" s="232" t="s">
        <v>448</v>
      </c>
      <c r="Q6" s="368"/>
    </row>
    <row r="7" spans="7:18" ht="17.25" thickBot="1">
      <c r="G7" s="369"/>
      <c r="H7" s="233">
        <v>1392</v>
      </c>
      <c r="I7" s="231"/>
      <c r="J7" s="233">
        <v>1392</v>
      </c>
      <c r="K7" s="233">
        <v>1392</v>
      </c>
      <c r="L7" s="231"/>
      <c r="M7" s="369"/>
      <c r="N7" s="369"/>
      <c r="O7" s="369"/>
      <c r="P7" s="231"/>
      <c r="Q7" s="369"/>
    </row>
    <row r="8" spans="7:18" ht="30" thickTop="1" thickBot="1">
      <c r="G8" s="234" t="s">
        <v>449</v>
      </c>
      <c r="H8" s="236">
        <v>27</v>
      </c>
      <c r="I8" s="236">
        <v>27</v>
      </c>
      <c r="J8" s="236">
        <v>28293</v>
      </c>
      <c r="K8" s="236">
        <v>29882</v>
      </c>
      <c r="L8" s="236">
        <f>K8-J8</f>
        <v>1589</v>
      </c>
      <c r="M8" s="236">
        <f>پیوست1!U31</f>
        <v>77933</v>
      </c>
      <c r="N8" s="236">
        <f>پیوست1!W31</f>
        <v>510</v>
      </c>
      <c r="O8" s="236">
        <f>M8+N8</f>
        <v>78443</v>
      </c>
      <c r="P8" s="244">
        <f>O8-R8</f>
        <v>1205</v>
      </c>
      <c r="Q8" s="239" t="s">
        <v>49</v>
      </c>
      <c r="R8">
        <v>77238</v>
      </c>
    </row>
    <row r="9" spans="7:18" ht="19.5" thickTop="1" thickBot="1">
      <c r="G9" s="234" t="s">
        <v>51</v>
      </c>
      <c r="H9" s="236">
        <v>10</v>
      </c>
      <c r="I9" s="236">
        <v>10</v>
      </c>
      <c r="J9" s="236">
        <v>396</v>
      </c>
      <c r="K9" s="236">
        <v>492</v>
      </c>
      <c r="L9" s="236">
        <f t="shared" ref="L9:L13" si="0">K9-J9</f>
        <v>96</v>
      </c>
      <c r="M9" s="236">
        <f>پیوست1!U42</f>
        <v>1160</v>
      </c>
      <c r="N9" s="236">
        <f>پیوست1!W42</f>
        <v>95</v>
      </c>
      <c r="O9" s="236">
        <f t="shared" ref="O9:O14" si="1">M9+N9</f>
        <v>1255</v>
      </c>
      <c r="P9" s="244">
        <f t="shared" ref="P9:P13" si="2">O9-R9</f>
        <v>40</v>
      </c>
      <c r="Q9" s="239" t="s">
        <v>49</v>
      </c>
      <c r="R9">
        <v>1215</v>
      </c>
    </row>
    <row r="10" spans="7:18" ht="30" thickTop="1" thickBot="1">
      <c r="G10" s="234" t="s">
        <v>450</v>
      </c>
      <c r="H10" s="236">
        <v>7</v>
      </c>
      <c r="I10" s="236">
        <v>7</v>
      </c>
      <c r="J10" s="236">
        <v>1975</v>
      </c>
      <c r="K10" s="236">
        <v>1897</v>
      </c>
      <c r="L10" s="236">
        <f t="shared" si="0"/>
        <v>-78</v>
      </c>
      <c r="M10" s="236">
        <f>پیوست1!U50</f>
        <v>4965</v>
      </c>
      <c r="N10" s="236">
        <f>پیوست1!W50</f>
        <v>46</v>
      </c>
      <c r="O10" s="236">
        <f t="shared" si="1"/>
        <v>5011</v>
      </c>
      <c r="P10" s="244">
        <f t="shared" si="2"/>
        <v>266</v>
      </c>
      <c r="Q10" s="240" t="s">
        <v>49</v>
      </c>
      <c r="R10">
        <v>4745</v>
      </c>
    </row>
    <row r="11" spans="7:18" ht="30" thickTop="1" thickBot="1">
      <c r="G11" s="234" t="s">
        <v>451</v>
      </c>
      <c r="H11" s="236">
        <v>59</v>
      </c>
      <c r="I11" s="236">
        <v>59</v>
      </c>
      <c r="J11" s="236">
        <v>8061</v>
      </c>
      <c r="K11" s="236">
        <v>8087</v>
      </c>
      <c r="L11" s="236">
        <f t="shared" si="0"/>
        <v>26</v>
      </c>
      <c r="M11" s="236">
        <f>پیوست1!U112</f>
        <v>15247</v>
      </c>
      <c r="N11" s="236">
        <f>پیوست1!W112</f>
        <v>295</v>
      </c>
      <c r="O11" s="236">
        <f t="shared" si="1"/>
        <v>15542</v>
      </c>
      <c r="P11" s="244">
        <f t="shared" si="2"/>
        <v>1547</v>
      </c>
      <c r="Q11" s="241" t="s">
        <v>49</v>
      </c>
      <c r="R11">
        <v>13995</v>
      </c>
    </row>
    <row r="12" spans="7:18" ht="19.5" thickTop="1" thickBot="1">
      <c r="G12" s="234" t="s">
        <v>452</v>
      </c>
      <c r="H12" s="236">
        <v>1</v>
      </c>
      <c r="I12" s="236">
        <v>1</v>
      </c>
      <c r="J12" s="236">
        <v>110</v>
      </c>
      <c r="K12" s="236">
        <v>104</v>
      </c>
      <c r="L12" s="236">
        <f t="shared" si="0"/>
        <v>-6</v>
      </c>
      <c r="M12" s="236">
        <f>پیوست1!U52</f>
        <v>45</v>
      </c>
      <c r="N12" s="236">
        <f>پیوست1!W52</f>
        <v>4</v>
      </c>
      <c r="O12" s="236">
        <f t="shared" si="1"/>
        <v>49</v>
      </c>
      <c r="P12" s="244">
        <f t="shared" si="2"/>
        <v>-2</v>
      </c>
      <c r="Q12" s="242" t="s">
        <v>49</v>
      </c>
      <c r="R12">
        <v>51</v>
      </c>
    </row>
    <row r="13" spans="7:18" ht="55.5" thickTop="1" thickBot="1">
      <c r="G13" s="234" t="s">
        <v>453</v>
      </c>
      <c r="H13" s="236">
        <v>3</v>
      </c>
      <c r="I13" s="236">
        <v>4</v>
      </c>
      <c r="J13" s="236">
        <v>795</v>
      </c>
      <c r="K13" s="236">
        <v>1344</v>
      </c>
      <c r="L13" s="236">
        <f t="shared" si="0"/>
        <v>549</v>
      </c>
      <c r="M13" s="236">
        <f>پیوست1!U117</f>
        <v>8525</v>
      </c>
      <c r="N13" s="236">
        <f>پیوست1!W117</f>
        <v>131</v>
      </c>
      <c r="O13" s="236">
        <f t="shared" si="1"/>
        <v>8656</v>
      </c>
      <c r="P13" s="244">
        <f t="shared" si="2"/>
        <v>5681</v>
      </c>
      <c r="Q13" s="245" t="s">
        <v>455</v>
      </c>
      <c r="R13">
        <v>2975</v>
      </c>
    </row>
    <row r="14" spans="7:18" ht="21" thickTop="1" thickBot="1">
      <c r="G14" s="235" t="s">
        <v>454</v>
      </c>
      <c r="H14" s="237">
        <v>107</v>
      </c>
      <c r="I14" s="237">
        <f t="shared" ref="I14:N14" si="3">SUM(I8:I13)</f>
        <v>108</v>
      </c>
      <c r="J14" s="237">
        <f t="shared" si="3"/>
        <v>39630</v>
      </c>
      <c r="K14" s="237">
        <f t="shared" si="3"/>
        <v>41806</v>
      </c>
      <c r="L14" s="237">
        <f t="shared" si="3"/>
        <v>2176</v>
      </c>
      <c r="M14" s="237">
        <f t="shared" si="3"/>
        <v>107875</v>
      </c>
      <c r="N14" s="237">
        <f t="shared" si="3"/>
        <v>1081</v>
      </c>
      <c r="O14" s="237">
        <f t="shared" si="1"/>
        <v>108956</v>
      </c>
      <c r="P14" s="237">
        <f>SUM(P8:P13)</f>
        <v>8737</v>
      </c>
      <c r="Q14" s="243" t="s">
        <v>49</v>
      </c>
    </row>
    <row r="15" spans="7:18" ht="16.5" thickTop="1" thickBot="1"/>
    <row r="16" spans="7:18" ht="18" thickTop="1" thickBot="1">
      <c r="G16" s="373" t="s">
        <v>280</v>
      </c>
      <c r="H16" s="367" t="s">
        <v>458</v>
      </c>
      <c r="I16" s="383" t="s">
        <v>459</v>
      </c>
      <c r="J16" s="383"/>
      <c r="K16" s="367" t="s">
        <v>432</v>
      </c>
    </row>
    <row r="17" spans="7:15" ht="16.5" thickTop="1" thickBot="1">
      <c r="G17" s="374"/>
      <c r="H17" s="368"/>
      <c r="I17" s="367" t="s">
        <v>460</v>
      </c>
      <c r="J17" s="381" t="s">
        <v>461</v>
      </c>
      <c r="K17" s="368"/>
      <c r="M17" s="382" t="s">
        <v>456</v>
      </c>
    </row>
    <row r="18" spans="7:15" ht="16.5" thickTop="1" thickBot="1">
      <c r="G18" s="375"/>
      <c r="H18" s="369"/>
      <c r="I18" s="369"/>
      <c r="J18" s="381"/>
      <c r="K18" s="369"/>
      <c r="M18" s="377"/>
    </row>
    <row r="19" spans="7:15" ht="17.25" customHeight="1" thickTop="1" thickBot="1">
      <c r="G19" s="247">
        <f>I19-J19</f>
        <v>1505780</v>
      </c>
      <c r="H19" s="248">
        <v>1000000</v>
      </c>
      <c r="I19" s="248">
        <v>29330406</v>
      </c>
      <c r="J19" s="248">
        <v>27824626</v>
      </c>
      <c r="K19" s="249" t="s">
        <v>449</v>
      </c>
    </row>
    <row r="20" spans="7:15" ht="17.25" customHeight="1" thickTop="1" thickBot="1">
      <c r="G20" s="247">
        <f t="shared" ref="G20:G24" si="4">I20-J20</f>
        <v>10621</v>
      </c>
      <c r="H20" s="248">
        <v>1000000</v>
      </c>
      <c r="I20" s="248">
        <v>346868</v>
      </c>
      <c r="J20" s="248">
        <v>336247</v>
      </c>
      <c r="K20" s="249" t="s">
        <v>457</v>
      </c>
    </row>
    <row r="21" spans="7:15" ht="17.25" customHeight="1" thickTop="1" thickBot="1">
      <c r="G21" s="247">
        <f t="shared" si="4"/>
        <v>21936</v>
      </c>
      <c r="H21" s="248">
        <v>1000000</v>
      </c>
      <c r="I21" s="248">
        <v>920673</v>
      </c>
      <c r="J21" s="248">
        <v>898737</v>
      </c>
      <c r="K21" s="249" t="s">
        <v>450</v>
      </c>
    </row>
    <row r="22" spans="7:15" ht="17.25" customHeight="1" thickTop="1" thickBot="1">
      <c r="G22" s="247">
        <f t="shared" si="4"/>
        <v>127709</v>
      </c>
      <c r="H22" s="248">
        <v>1000000</v>
      </c>
      <c r="I22" s="248">
        <v>1512040</v>
      </c>
      <c r="J22" s="248">
        <v>1384331</v>
      </c>
      <c r="K22" s="249" t="s">
        <v>451</v>
      </c>
    </row>
    <row r="23" spans="7:15" ht="17.25" customHeight="1" thickTop="1" thickBot="1">
      <c r="G23" s="247">
        <f t="shared" si="4"/>
        <v>-120</v>
      </c>
      <c r="H23" s="248">
        <v>1000000</v>
      </c>
      <c r="I23" s="248">
        <v>36899</v>
      </c>
      <c r="J23" s="248">
        <v>37019</v>
      </c>
      <c r="K23" s="249" t="s">
        <v>452</v>
      </c>
    </row>
    <row r="24" spans="7:15" ht="17.25" customHeight="1" thickTop="1" thickBot="1">
      <c r="G24" s="247">
        <f t="shared" si="4"/>
        <v>60513924</v>
      </c>
      <c r="H24" s="248">
        <v>10000</v>
      </c>
      <c r="I24" s="248">
        <v>129791691</v>
      </c>
      <c r="J24" s="248">
        <v>69277767</v>
      </c>
      <c r="K24" s="249" t="s">
        <v>453</v>
      </c>
    </row>
    <row r="25" spans="7:15" ht="18.75" thickTop="1" thickBot="1">
      <c r="G25" s="250">
        <f>SUM(G19:G24)</f>
        <v>62179850</v>
      </c>
      <c r="H25" s="250" t="s">
        <v>49</v>
      </c>
      <c r="I25" s="250">
        <f>SUM(I19:I24)</f>
        <v>161938577</v>
      </c>
      <c r="J25" s="250">
        <f>SUM(J19:J24)</f>
        <v>99758727</v>
      </c>
      <c r="K25" s="238" t="s">
        <v>454</v>
      </c>
    </row>
    <row r="26" spans="7:15" ht="16.5" thickTop="1" thickBot="1"/>
    <row r="27" spans="7:15" ht="27" customHeight="1" thickTop="1" thickBot="1">
      <c r="K27" s="370" t="s">
        <v>462</v>
      </c>
      <c r="L27" s="371"/>
      <c r="M27" s="370" t="s">
        <v>463</v>
      </c>
      <c r="N27" s="371"/>
      <c r="O27" s="376" t="s">
        <v>432</v>
      </c>
    </row>
    <row r="28" spans="7:15" ht="19.5" customHeight="1" thickTop="1" thickBot="1">
      <c r="K28" s="246" t="s">
        <v>464</v>
      </c>
      <c r="L28" s="251" t="s">
        <v>465</v>
      </c>
      <c r="M28" s="251" t="s">
        <v>464</v>
      </c>
      <c r="N28" s="251" t="s">
        <v>465</v>
      </c>
      <c r="O28" s="377"/>
    </row>
    <row r="29" spans="7:15" ht="19.5" customHeight="1" thickTop="1" thickBot="1">
      <c r="K29" s="378">
        <v>-3.14</v>
      </c>
      <c r="L29" s="378">
        <v>120.7</v>
      </c>
      <c r="M29" s="253">
        <v>0.46924309076565768</v>
      </c>
      <c r="N29" s="253">
        <v>23.608427474850085</v>
      </c>
      <c r="O29" s="252" t="s">
        <v>449</v>
      </c>
    </row>
    <row r="30" spans="7:15" ht="19.5" customHeight="1" thickTop="1" thickBot="1">
      <c r="K30" s="379"/>
      <c r="L30" s="379"/>
      <c r="M30" s="253">
        <v>-3.2655679509655386</v>
      </c>
      <c r="N30" s="253">
        <v>66.252985881632938</v>
      </c>
      <c r="O30" s="252" t="s">
        <v>457</v>
      </c>
    </row>
    <row r="31" spans="7:15" ht="19.5" customHeight="1" thickTop="1" thickBot="1">
      <c r="K31" s="379"/>
      <c r="L31" s="379"/>
      <c r="M31" s="253">
        <v>-5.9014285714285704</v>
      </c>
      <c r="N31" s="253">
        <v>74.45</v>
      </c>
      <c r="O31" s="252" t="s">
        <v>450</v>
      </c>
    </row>
    <row r="32" spans="7:15" ht="19.5" customHeight="1" thickTop="1" thickBot="1">
      <c r="K32" s="379"/>
      <c r="L32" s="379"/>
      <c r="M32" s="253">
        <v>-6.3878720698001352</v>
      </c>
      <c r="N32" s="253">
        <v>99.717400000000012</v>
      </c>
      <c r="O32" s="252" t="s">
        <v>451</v>
      </c>
    </row>
    <row r="33" spans="11:15" ht="19.5" customHeight="1" thickTop="1" thickBot="1">
      <c r="K33" s="379"/>
      <c r="L33" s="379"/>
      <c r="M33" s="253">
        <v>-4.57</v>
      </c>
      <c r="N33" s="253">
        <v>105.95</v>
      </c>
      <c r="O33" s="252" t="s">
        <v>452</v>
      </c>
    </row>
    <row r="34" spans="11:15" ht="19.5" customHeight="1" thickTop="1" thickBot="1">
      <c r="K34" s="380"/>
      <c r="L34" s="380"/>
      <c r="M34" s="253">
        <v>-6.4266666666666667</v>
      </c>
      <c r="N34" s="253" t="s">
        <v>49</v>
      </c>
      <c r="O34" s="252" t="s">
        <v>453</v>
      </c>
    </row>
    <row r="35" spans="11:15" ht="15.75" thickTop="1"/>
  </sheetData>
  <mergeCells count="20">
    <mergeCell ref="G16:G18"/>
    <mergeCell ref="K27:L27"/>
    <mergeCell ref="M27:N27"/>
    <mergeCell ref="O27:O28"/>
    <mergeCell ref="K29:K34"/>
    <mergeCell ref="L29:L34"/>
    <mergeCell ref="K16:K18"/>
    <mergeCell ref="J17:J18"/>
    <mergeCell ref="M17:M18"/>
    <mergeCell ref="I16:J16"/>
    <mergeCell ref="I17:I18"/>
    <mergeCell ref="H16:H18"/>
    <mergeCell ref="G4:G7"/>
    <mergeCell ref="H4:I4"/>
    <mergeCell ref="J4:L4"/>
    <mergeCell ref="M4:P4"/>
    <mergeCell ref="Q4:Q7"/>
    <mergeCell ref="M5:M7"/>
    <mergeCell ref="N5:N7"/>
    <mergeCell ref="O5:O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BA10"/>
  <sheetViews>
    <sheetView rightToLeft="1" topLeftCell="C1" zoomScale="130" zoomScaleNormal="130" workbookViewId="0">
      <selection activeCell="D14" sqref="D14"/>
    </sheetView>
  </sheetViews>
  <sheetFormatPr defaultRowHeight="18"/>
  <cols>
    <col min="1" max="1" width="3.125" style="6" customWidth="1"/>
    <col min="2" max="2" width="6.5" style="5" customWidth="1"/>
    <col min="3" max="3" width="29" customWidth="1"/>
    <col min="4" max="4" width="15.625" style="69" customWidth="1"/>
    <col min="5" max="5" width="9.875" style="58" customWidth="1"/>
    <col min="6" max="7" width="9.125" style="58" customWidth="1"/>
    <col min="8" max="9" width="9.125" style="59" customWidth="1"/>
    <col min="10" max="10" width="9.125" style="58" customWidth="1"/>
    <col min="11" max="11" width="9.125" style="6" customWidth="1"/>
    <col min="12" max="53" width="9" style="6"/>
  </cols>
  <sheetData>
    <row r="1" spans="2:11" ht="19.5" customHeight="1" thickTop="1" thickBot="1">
      <c r="B1" s="5">
        <v>2379287.9388509998</v>
      </c>
      <c r="D1" s="384" t="s">
        <v>3</v>
      </c>
      <c r="E1" s="384" t="s">
        <v>466</v>
      </c>
      <c r="F1" s="384" t="s">
        <v>473</v>
      </c>
      <c r="G1" s="386" t="s">
        <v>467</v>
      </c>
      <c r="H1" s="387"/>
      <c r="I1" s="387"/>
      <c r="J1" s="387"/>
      <c r="K1" s="388"/>
    </row>
    <row r="2" spans="2:11" ht="28.5" thickTop="1" thickBot="1">
      <c r="B2" s="5">
        <v>333872.364168</v>
      </c>
      <c r="D2" s="385"/>
      <c r="E2" s="385"/>
      <c r="F2" s="385"/>
      <c r="G2" s="264" t="s">
        <v>219</v>
      </c>
      <c r="H2" s="264" t="s">
        <v>220</v>
      </c>
      <c r="I2" s="263" t="s">
        <v>474</v>
      </c>
      <c r="J2" s="264" t="s">
        <v>468</v>
      </c>
      <c r="K2" s="264" t="s">
        <v>469</v>
      </c>
    </row>
    <row r="3" spans="2:11" ht="19.5" thickTop="1" thickBot="1">
      <c r="B3" s="5">
        <v>101562</v>
      </c>
      <c r="D3" s="254" t="s">
        <v>449</v>
      </c>
      <c r="E3" s="256">
        <v>29882082.079804994</v>
      </c>
      <c r="F3" s="256">
        <v>2379287.9388509998</v>
      </c>
      <c r="G3" s="257">
        <v>7.7227037819433972</v>
      </c>
      <c r="H3" s="257">
        <v>16.492387819720655</v>
      </c>
      <c r="I3" s="257">
        <v>74.131685924677555</v>
      </c>
      <c r="J3" s="257">
        <v>0.40521810737350733</v>
      </c>
      <c r="K3" s="258">
        <v>1.2480043662849101</v>
      </c>
    </row>
    <row r="4" spans="2:11" ht="19.5" thickTop="1" thickBot="1">
      <c r="B4" s="5">
        <v>632656</v>
      </c>
      <c r="D4" s="254" t="s">
        <v>51</v>
      </c>
      <c r="E4" s="256">
        <v>492105.21510999999</v>
      </c>
      <c r="F4" s="256">
        <v>333872.364168</v>
      </c>
      <c r="G4" s="257">
        <v>61.657634199319574</v>
      </c>
      <c r="H4" s="257">
        <v>12.958388408553846</v>
      </c>
      <c r="I4" s="257">
        <v>20.812692446353292</v>
      </c>
      <c r="J4" s="257">
        <v>3.4056140496738943</v>
      </c>
      <c r="K4" s="258">
        <v>1.1656708960993956</v>
      </c>
    </row>
    <row r="5" spans="2:11" ht="19.5" thickTop="1" thickBot="1">
      <c r="D5" s="254" t="s">
        <v>470</v>
      </c>
      <c r="E5" s="256">
        <v>1896775.1896220001</v>
      </c>
      <c r="F5" s="256">
        <v>1869153.186465</v>
      </c>
      <c r="G5" s="257">
        <v>93.248628148355706</v>
      </c>
      <c r="H5" s="257">
        <v>3.4722099495198977</v>
      </c>
      <c r="I5" s="257">
        <v>0.24364778871170223</v>
      </c>
      <c r="J5" s="257">
        <v>0.40978643684289184</v>
      </c>
      <c r="K5" s="258">
        <v>2.6257276765697988</v>
      </c>
    </row>
    <row r="6" spans="2:11" ht="19.5" thickTop="1" thickBot="1">
      <c r="D6" s="254" t="s">
        <v>471</v>
      </c>
      <c r="E6" s="256">
        <v>104476.76674200001</v>
      </c>
      <c r="F6" s="256">
        <v>7932173.7515540011</v>
      </c>
      <c r="G6" s="257">
        <v>95.2</v>
      </c>
      <c r="H6" s="257">
        <v>3.07</v>
      </c>
      <c r="I6" s="257">
        <v>0</v>
      </c>
      <c r="J6" s="257">
        <v>0</v>
      </c>
      <c r="K6" s="258">
        <v>1.730000000000004</v>
      </c>
    </row>
    <row r="7" spans="2:11" ht="19.5" thickTop="1" thickBot="1">
      <c r="D7" s="254" t="s">
        <v>452</v>
      </c>
      <c r="E7" s="259">
        <v>8086429.1617360003</v>
      </c>
      <c r="F7" s="259">
        <v>101562</v>
      </c>
      <c r="G7" s="257">
        <v>91.935760456703193</v>
      </c>
      <c r="H7" s="257">
        <v>1.7830129210876693</v>
      </c>
      <c r="I7" s="257">
        <v>2.1445375087081469</v>
      </c>
      <c r="J7" s="257">
        <v>0.67288809839067154</v>
      </c>
      <c r="K7" s="258">
        <v>3.4638010151103056</v>
      </c>
    </row>
    <row r="8" spans="2:11" ht="19.5" thickTop="1" thickBot="1">
      <c r="D8" s="254" t="s">
        <v>453</v>
      </c>
      <c r="E8" s="259">
        <v>1344286.5807360001</v>
      </c>
      <c r="F8" s="259">
        <v>632656</v>
      </c>
      <c r="G8" s="257">
        <v>66.23640205281373</v>
      </c>
      <c r="H8" s="257">
        <v>5.7514399423567406</v>
      </c>
      <c r="I8" s="257">
        <v>25.15</v>
      </c>
      <c r="J8" s="257">
        <v>0</v>
      </c>
      <c r="K8" s="258">
        <v>2.8642702279949521</v>
      </c>
    </row>
    <row r="9" spans="2:11" ht="19.5" thickTop="1" thickBot="1">
      <c r="D9" s="255" t="s">
        <v>472</v>
      </c>
      <c r="E9" s="260">
        <f>SUM(E3:E8)</f>
        <v>41806154.993750989</v>
      </c>
      <c r="F9" s="260">
        <f>SUM(F3:F8)</f>
        <v>13248705.241038002</v>
      </c>
      <c r="G9" s="261">
        <v>30.627143423103412</v>
      </c>
      <c r="H9" s="261">
        <v>12.635945919677658</v>
      </c>
      <c r="I9" s="261">
        <v>54.47</v>
      </c>
      <c r="J9" s="261">
        <v>0.48</v>
      </c>
      <c r="K9" s="262">
        <v>1.791313818163047</v>
      </c>
    </row>
    <row r="10" spans="2:11" ht="18.75" thickTop="1"/>
  </sheetData>
  <sortState ref="D2:Y84">
    <sortCondition descending="1" ref="S2:S84"/>
  </sortState>
  <mergeCells count="4">
    <mergeCell ref="F1:F2"/>
    <mergeCell ref="D1:D2"/>
    <mergeCell ref="G1:K1"/>
    <mergeCell ref="E1:E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11"/>
  <sheetViews>
    <sheetView rightToLeft="1" workbookViewId="0">
      <selection activeCell="A2" sqref="A2:G10"/>
    </sheetView>
  </sheetViews>
  <sheetFormatPr defaultRowHeight="18"/>
  <cols>
    <col min="1" max="1" width="19.125" style="81" customWidth="1"/>
    <col min="2" max="2" width="11.5" style="82" customWidth="1"/>
    <col min="3" max="3" width="12.5" style="82" customWidth="1"/>
    <col min="4" max="4" width="14.375" style="82" customWidth="1"/>
    <col min="5" max="5" width="10.375" style="82" bestFit="1" customWidth="1"/>
    <col min="6" max="6" width="9.75" style="82" customWidth="1"/>
    <col min="7" max="7" width="10.375" style="82" customWidth="1"/>
    <col min="8" max="8" width="9" style="80"/>
    <col min="9" max="9" width="9" style="81"/>
    <col min="11" max="40" width="9" style="81"/>
    <col min="41" max="247" width="9" style="82"/>
    <col min="248" max="248" width="4.625" style="82" customWidth="1"/>
    <col min="249" max="249" width="27.375" style="82" bestFit="1" customWidth="1"/>
    <col min="250" max="250" width="10.25" style="82" bestFit="1" customWidth="1"/>
    <col min="251" max="251" width="10.75" style="82" customWidth="1"/>
    <col min="252" max="252" width="11.75" style="82" customWidth="1"/>
    <col min="253" max="253" width="10" style="82" bestFit="1" customWidth="1"/>
    <col min="254" max="254" width="9" style="82" customWidth="1"/>
    <col min="255" max="255" width="9.25" style="82" customWidth="1"/>
    <col min="256" max="256" width="11.75" style="82" customWidth="1"/>
    <col min="257" max="257" width="10.875" style="82" bestFit="1" customWidth="1"/>
    <col min="258" max="259" width="10.375" style="82" bestFit="1" customWidth="1"/>
    <col min="260" max="260" width="11.75" style="82" customWidth="1"/>
    <col min="261" max="261" width="10.375" style="82" bestFit="1" customWidth="1"/>
    <col min="262" max="262" width="10.25" style="82" bestFit="1" customWidth="1"/>
    <col min="263" max="263" width="11.75" style="82" customWidth="1"/>
    <col min="264" max="503" width="9" style="82"/>
    <col min="504" max="504" width="4.625" style="82" customWidth="1"/>
    <col min="505" max="505" width="27.375" style="82" bestFit="1" customWidth="1"/>
    <col min="506" max="506" width="10.25" style="82" bestFit="1" customWidth="1"/>
    <col min="507" max="507" width="10.75" style="82" customWidth="1"/>
    <col min="508" max="508" width="11.75" style="82" customWidth="1"/>
    <col min="509" max="509" width="10" style="82" bestFit="1" customWidth="1"/>
    <col min="510" max="510" width="9" style="82" customWidth="1"/>
    <col min="511" max="511" width="9.25" style="82" customWidth="1"/>
    <col min="512" max="512" width="11.75" style="82" customWidth="1"/>
    <col min="513" max="513" width="10.875" style="82" bestFit="1" customWidth="1"/>
    <col min="514" max="515" width="10.375" style="82" bestFit="1" customWidth="1"/>
    <col min="516" max="516" width="11.75" style="82" customWidth="1"/>
    <col min="517" max="517" width="10.375" style="82" bestFit="1" customWidth="1"/>
    <col min="518" max="518" width="10.25" style="82" bestFit="1" customWidth="1"/>
    <col min="519" max="519" width="11.75" style="82" customWidth="1"/>
    <col min="520" max="759" width="9" style="82"/>
    <col min="760" max="760" width="4.625" style="82" customWidth="1"/>
    <col min="761" max="761" width="27.375" style="82" bestFit="1" customWidth="1"/>
    <col min="762" max="762" width="10.25" style="82" bestFit="1" customWidth="1"/>
    <col min="763" max="763" width="10.75" style="82" customWidth="1"/>
    <col min="764" max="764" width="11.75" style="82" customWidth="1"/>
    <col min="765" max="765" width="10" style="82" bestFit="1" customWidth="1"/>
    <col min="766" max="766" width="9" style="82" customWidth="1"/>
    <col min="767" max="767" width="9.25" style="82" customWidth="1"/>
    <col min="768" max="768" width="11.75" style="82" customWidth="1"/>
    <col min="769" max="769" width="10.875" style="82" bestFit="1" customWidth="1"/>
    <col min="770" max="771" width="10.375" style="82" bestFit="1" customWidth="1"/>
    <col min="772" max="772" width="11.75" style="82" customWidth="1"/>
    <col min="773" max="773" width="10.375" style="82" bestFit="1" customWidth="1"/>
    <col min="774" max="774" width="10.25" style="82" bestFit="1" customWidth="1"/>
    <col min="775" max="775" width="11.75" style="82" customWidth="1"/>
    <col min="776" max="1015" width="9" style="82"/>
    <col min="1016" max="1016" width="4.625" style="82" customWidth="1"/>
    <col min="1017" max="1017" width="27.375" style="82" bestFit="1" customWidth="1"/>
    <col min="1018" max="1018" width="10.25" style="82" bestFit="1" customWidth="1"/>
    <col min="1019" max="1019" width="10.75" style="82" customWidth="1"/>
    <col min="1020" max="1020" width="11.75" style="82" customWidth="1"/>
    <col min="1021" max="1021" width="10" style="82" bestFit="1" customWidth="1"/>
    <col min="1022" max="1022" width="9" style="82" customWidth="1"/>
    <col min="1023" max="1023" width="9.25" style="82" customWidth="1"/>
    <col min="1024" max="1024" width="11.75" style="82" customWidth="1"/>
    <col min="1025" max="1025" width="10.875" style="82" bestFit="1" customWidth="1"/>
    <col min="1026" max="1027" width="10.375" style="82" bestFit="1" customWidth="1"/>
    <col min="1028" max="1028" width="11.75" style="82" customWidth="1"/>
    <col min="1029" max="1029" width="10.375" style="82" bestFit="1" customWidth="1"/>
    <col min="1030" max="1030" width="10.25" style="82" bestFit="1" customWidth="1"/>
    <col min="1031" max="1031" width="11.75" style="82" customWidth="1"/>
    <col min="1032" max="1271" width="9" style="82"/>
    <col min="1272" max="1272" width="4.625" style="82" customWidth="1"/>
    <col min="1273" max="1273" width="27.375" style="82" bestFit="1" customWidth="1"/>
    <col min="1274" max="1274" width="10.25" style="82" bestFit="1" customWidth="1"/>
    <col min="1275" max="1275" width="10.75" style="82" customWidth="1"/>
    <col min="1276" max="1276" width="11.75" style="82" customWidth="1"/>
    <col min="1277" max="1277" width="10" style="82" bestFit="1" customWidth="1"/>
    <col min="1278" max="1278" width="9" style="82" customWidth="1"/>
    <col min="1279" max="1279" width="9.25" style="82" customWidth="1"/>
    <col min="1280" max="1280" width="11.75" style="82" customWidth="1"/>
    <col min="1281" max="1281" width="10.875" style="82" bestFit="1" customWidth="1"/>
    <col min="1282" max="1283" width="10.375" style="82" bestFit="1" customWidth="1"/>
    <col min="1284" max="1284" width="11.75" style="82" customWidth="1"/>
    <col min="1285" max="1285" width="10.375" style="82" bestFit="1" customWidth="1"/>
    <col min="1286" max="1286" width="10.25" style="82" bestFit="1" customWidth="1"/>
    <col min="1287" max="1287" width="11.75" style="82" customWidth="1"/>
    <col min="1288" max="1527" width="9" style="82"/>
    <col min="1528" max="1528" width="4.625" style="82" customWidth="1"/>
    <col min="1529" max="1529" width="27.375" style="82" bestFit="1" customWidth="1"/>
    <col min="1530" max="1530" width="10.25" style="82" bestFit="1" customWidth="1"/>
    <col min="1531" max="1531" width="10.75" style="82" customWidth="1"/>
    <col min="1532" max="1532" width="11.75" style="82" customWidth="1"/>
    <col min="1533" max="1533" width="10" style="82" bestFit="1" customWidth="1"/>
    <col min="1534" max="1534" width="9" style="82" customWidth="1"/>
    <col min="1535" max="1535" width="9.25" style="82" customWidth="1"/>
    <col min="1536" max="1536" width="11.75" style="82" customWidth="1"/>
    <col min="1537" max="1537" width="10.875" style="82" bestFit="1" customWidth="1"/>
    <col min="1538" max="1539" width="10.375" style="82" bestFit="1" customWidth="1"/>
    <col min="1540" max="1540" width="11.75" style="82" customWidth="1"/>
    <col min="1541" max="1541" width="10.375" style="82" bestFit="1" customWidth="1"/>
    <col min="1542" max="1542" width="10.25" style="82" bestFit="1" customWidth="1"/>
    <col min="1543" max="1543" width="11.75" style="82" customWidth="1"/>
    <col min="1544" max="1783" width="9" style="82"/>
    <col min="1784" max="1784" width="4.625" style="82" customWidth="1"/>
    <col min="1785" max="1785" width="27.375" style="82" bestFit="1" customWidth="1"/>
    <col min="1786" max="1786" width="10.25" style="82" bestFit="1" customWidth="1"/>
    <col min="1787" max="1787" width="10.75" style="82" customWidth="1"/>
    <col min="1788" max="1788" width="11.75" style="82" customWidth="1"/>
    <col min="1789" max="1789" width="10" style="82" bestFit="1" customWidth="1"/>
    <col min="1790" max="1790" width="9" style="82" customWidth="1"/>
    <col min="1791" max="1791" width="9.25" style="82" customWidth="1"/>
    <col min="1792" max="1792" width="11.75" style="82" customWidth="1"/>
    <col min="1793" max="1793" width="10.875" style="82" bestFit="1" customWidth="1"/>
    <col min="1794" max="1795" width="10.375" style="82" bestFit="1" customWidth="1"/>
    <col min="1796" max="1796" width="11.75" style="82" customWidth="1"/>
    <col min="1797" max="1797" width="10.375" style="82" bestFit="1" customWidth="1"/>
    <col min="1798" max="1798" width="10.25" style="82" bestFit="1" customWidth="1"/>
    <col min="1799" max="1799" width="11.75" style="82" customWidth="1"/>
    <col min="1800" max="2039" width="9" style="82"/>
    <col min="2040" max="2040" width="4.625" style="82" customWidth="1"/>
    <col min="2041" max="2041" width="27.375" style="82" bestFit="1" customWidth="1"/>
    <col min="2042" max="2042" width="10.25" style="82" bestFit="1" customWidth="1"/>
    <col min="2043" max="2043" width="10.75" style="82" customWidth="1"/>
    <col min="2044" max="2044" width="11.75" style="82" customWidth="1"/>
    <col min="2045" max="2045" width="10" style="82" bestFit="1" customWidth="1"/>
    <col min="2046" max="2046" width="9" style="82" customWidth="1"/>
    <col min="2047" max="2047" width="9.25" style="82" customWidth="1"/>
    <col min="2048" max="2048" width="11.75" style="82" customWidth="1"/>
    <col min="2049" max="2049" width="10.875" style="82" bestFit="1" customWidth="1"/>
    <col min="2050" max="2051" width="10.375" style="82" bestFit="1" customWidth="1"/>
    <col min="2052" max="2052" width="11.75" style="82" customWidth="1"/>
    <col min="2053" max="2053" width="10.375" style="82" bestFit="1" customWidth="1"/>
    <col min="2054" max="2054" width="10.25" style="82" bestFit="1" customWidth="1"/>
    <col min="2055" max="2055" width="11.75" style="82" customWidth="1"/>
    <col min="2056" max="2295" width="9" style="82"/>
    <col min="2296" max="2296" width="4.625" style="82" customWidth="1"/>
    <col min="2297" max="2297" width="27.375" style="82" bestFit="1" customWidth="1"/>
    <col min="2298" max="2298" width="10.25" style="82" bestFit="1" customWidth="1"/>
    <col min="2299" max="2299" width="10.75" style="82" customWidth="1"/>
    <col min="2300" max="2300" width="11.75" style="82" customWidth="1"/>
    <col min="2301" max="2301" width="10" style="82" bestFit="1" customWidth="1"/>
    <col min="2302" max="2302" width="9" style="82" customWidth="1"/>
    <col min="2303" max="2303" width="9.25" style="82" customWidth="1"/>
    <col min="2304" max="2304" width="11.75" style="82" customWidth="1"/>
    <col min="2305" max="2305" width="10.875" style="82" bestFit="1" customWidth="1"/>
    <col min="2306" max="2307" width="10.375" style="82" bestFit="1" customWidth="1"/>
    <col min="2308" max="2308" width="11.75" style="82" customWidth="1"/>
    <col min="2309" max="2309" width="10.375" style="82" bestFit="1" customWidth="1"/>
    <col min="2310" max="2310" width="10.25" style="82" bestFit="1" customWidth="1"/>
    <col min="2311" max="2311" width="11.75" style="82" customWidth="1"/>
    <col min="2312" max="2551" width="9" style="82"/>
    <col min="2552" max="2552" width="4.625" style="82" customWidth="1"/>
    <col min="2553" max="2553" width="27.375" style="82" bestFit="1" customWidth="1"/>
    <col min="2554" max="2554" width="10.25" style="82" bestFit="1" customWidth="1"/>
    <col min="2555" max="2555" width="10.75" style="82" customWidth="1"/>
    <col min="2556" max="2556" width="11.75" style="82" customWidth="1"/>
    <col min="2557" max="2557" width="10" style="82" bestFit="1" customWidth="1"/>
    <col min="2558" max="2558" width="9" style="82" customWidth="1"/>
    <col min="2559" max="2559" width="9.25" style="82" customWidth="1"/>
    <col min="2560" max="2560" width="11.75" style="82" customWidth="1"/>
    <col min="2561" max="2561" width="10.875" style="82" bestFit="1" customWidth="1"/>
    <col min="2562" max="2563" width="10.375" style="82" bestFit="1" customWidth="1"/>
    <col min="2564" max="2564" width="11.75" style="82" customWidth="1"/>
    <col min="2565" max="2565" width="10.375" style="82" bestFit="1" customWidth="1"/>
    <col min="2566" max="2566" width="10.25" style="82" bestFit="1" customWidth="1"/>
    <col min="2567" max="2567" width="11.75" style="82" customWidth="1"/>
    <col min="2568" max="2807" width="9" style="82"/>
    <col min="2808" max="2808" width="4.625" style="82" customWidth="1"/>
    <col min="2809" max="2809" width="27.375" style="82" bestFit="1" customWidth="1"/>
    <col min="2810" max="2810" width="10.25" style="82" bestFit="1" customWidth="1"/>
    <col min="2811" max="2811" width="10.75" style="82" customWidth="1"/>
    <col min="2812" max="2812" width="11.75" style="82" customWidth="1"/>
    <col min="2813" max="2813" width="10" style="82" bestFit="1" customWidth="1"/>
    <col min="2814" max="2814" width="9" style="82" customWidth="1"/>
    <col min="2815" max="2815" width="9.25" style="82" customWidth="1"/>
    <col min="2816" max="2816" width="11.75" style="82" customWidth="1"/>
    <col min="2817" max="2817" width="10.875" style="82" bestFit="1" customWidth="1"/>
    <col min="2818" max="2819" width="10.375" style="82" bestFit="1" customWidth="1"/>
    <col min="2820" max="2820" width="11.75" style="82" customWidth="1"/>
    <col min="2821" max="2821" width="10.375" style="82" bestFit="1" customWidth="1"/>
    <col min="2822" max="2822" width="10.25" style="82" bestFit="1" customWidth="1"/>
    <col min="2823" max="2823" width="11.75" style="82" customWidth="1"/>
    <col min="2824" max="3063" width="9" style="82"/>
    <col min="3064" max="3064" width="4.625" style="82" customWidth="1"/>
    <col min="3065" max="3065" width="27.375" style="82" bestFit="1" customWidth="1"/>
    <col min="3066" max="3066" width="10.25" style="82" bestFit="1" customWidth="1"/>
    <col min="3067" max="3067" width="10.75" style="82" customWidth="1"/>
    <col min="3068" max="3068" width="11.75" style="82" customWidth="1"/>
    <col min="3069" max="3069" width="10" style="82" bestFit="1" customWidth="1"/>
    <col min="3070" max="3070" width="9" style="82" customWidth="1"/>
    <col min="3071" max="3071" width="9.25" style="82" customWidth="1"/>
    <col min="3072" max="3072" width="11.75" style="82" customWidth="1"/>
    <col min="3073" max="3073" width="10.875" style="82" bestFit="1" customWidth="1"/>
    <col min="3074" max="3075" width="10.375" style="82" bestFit="1" customWidth="1"/>
    <col min="3076" max="3076" width="11.75" style="82" customWidth="1"/>
    <col min="3077" max="3077" width="10.375" style="82" bestFit="1" customWidth="1"/>
    <col min="3078" max="3078" width="10.25" style="82" bestFit="1" customWidth="1"/>
    <col min="3079" max="3079" width="11.75" style="82" customWidth="1"/>
    <col min="3080" max="3319" width="9" style="82"/>
    <col min="3320" max="3320" width="4.625" style="82" customWidth="1"/>
    <col min="3321" max="3321" width="27.375" style="82" bestFit="1" customWidth="1"/>
    <col min="3322" max="3322" width="10.25" style="82" bestFit="1" customWidth="1"/>
    <col min="3323" max="3323" width="10.75" style="82" customWidth="1"/>
    <col min="3324" max="3324" width="11.75" style="82" customWidth="1"/>
    <col min="3325" max="3325" width="10" style="82" bestFit="1" customWidth="1"/>
    <col min="3326" max="3326" width="9" style="82" customWidth="1"/>
    <col min="3327" max="3327" width="9.25" style="82" customWidth="1"/>
    <col min="3328" max="3328" width="11.75" style="82" customWidth="1"/>
    <col min="3329" max="3329" width="10.875" style="82" bestFit="1" customWidth="1"/>
    <col min="3330" max="3331" width="10.375" style="82" bestFit="1" customWidth="1"/>
    <col min="3332" max="3332" width="11.75" style="82" customWidth="1"/>
    <col min="3333" max="3333" width="10.375" style="82" bestFit="1" customWidth="1"/>
    <col min="3334" max="3334" width="10.25" style="82" bestFit="1" customWidth="1"/>
    <col min="3335" max="3335" width="11.75" style="82" customWidth="1"/>
    <col min="3336" max="3575" width="9" style="82"/>
    <col min="3576" max="3576" width="4.625" style="82" customWidth="1"/>
    <col min="3577" max="3577" width="27.375" style="82" bestFit="1" customWidth="1"/>
    <col min="3578" max="3578" width="10.25" style="82" bestFit="1" customWidth="1"/>
    <col min="3579" max="3579" width="10.75" style="82" customWidth="1"/>
    <col min="3580" max="3580" width="11.75" style="82" customWidth="1"/>
    <col min="3581" max="3581" width="10" style="82" bestFit="1" customWidth="1"/>
    <col min="3582" max="3582" width="9" style="82" customWidth="1"/>
    <col min="3583" max="3583" width="9.25" style="82" customWidth="1"/>
    <col min="3584" max="3584" width="11.75" style="82" customWidth="1"/>
    <col min="3585" max="3585" width="10.875" style="82" bestFit="1" customWidth="1"/>
    <col min="3586" max="3587" width="10.375" style="82" bestFit="1" customWidth="1"/>
    <col min="3588" max="3588" width="11.75" style="82" customWidth="1"/>
    <col min="3589" max="3589" width="10.375" style="82" bestFit="1" customWidth="1"/>
    <col min="3590" max="3590" width="10.25" style="82" bestFit="1" customWidth="1"/>
    <col min="3591" max="3591" width="11.75" style="82" customWidth="1"/>
    <col min="3592" max="3831" width="9" style="82"/>
    <col min="3832" max="3832" width="4.625" style="82" customWidth="1"/>
    <col min="3833" max="3833" width="27.375" style="82" bestFit="1" customWidth="1"/>
    <col min="3834" max="3834" width="10.25" style="82" bestFit="1" customWidth="1"/>
    <col min="3835" max="3835" width="10.75" style="82" customWidth="1"/>
    <col min="3836" max="3836" width="11.75" style="82" customWidth="1"/>
    <col min="3837" max="3837" width="10" style="82" bestFit="1" customWidth="1"/>
    <col min="3838" max="3838" width="9" style="82" customWidth="1"/>
    <col min="3839" max="3839" width="9.25" style="82" customWidth="1"/>
    <col min="3840" max="3840" width="11.75" style="82" customWidth="1"/>
    <col min="3841" max="3841" width="10.875" style="82" bestFit="1" customWidth="1"/>
    <col min="3842" max="3843" width="10.375" style="82" bestFit="1" customWidth="1"/>
    <col min="3844" max="3844" width="11.75" style="82" customWidth="1"/>
    <col min="3845" max="3845" width="10.375" style="82" bestFit="1" customWidth="1"/>
    <col min="3846" max="3846" width="10.25" style="82" bestFit="1" customWidth="1"/>
    <col min="3847" max="3847" width="11.75" style="82" customWidth="1"/>
    <col min="3848" max="4087" width="9" style="82"/>
    <col min="4088" max="4088" width="4.625" style="82" customWidth="1"/>
    <col min="4089" max="4089" width="27.375" style="82" bestFit="1" customWidth="1"/>
    <col min="4090" max="4090" width="10.25" style="82" bestFit="1" customWidth="1"/>
    <col min="4091" max="4091" width="10.75" style="82" customWidth="1"/>
    <col min="4092" max="4092" width="11.75" style="82" customWidth="1"/>
    <col min="4093" max="4093" width="10" style="82" bestFit="1" customWidth="1"/>
    <col min="4094" max="4094" width="9" style="82" customWidth="1"/>
    <col min="4095" max="4095" width="9.25" style="82" customWidth="1"/>
    <col min="4096" max="4096" width="11.75" style="82" customWidth="1"/>
    <col min="4097" max="4097" width="10.875" style="82" bestFit="1" customWidth="1"/>
    <col min="4098" max="4099" width="10.375" style="82" bestFit="1" customWidth="1"/>
    <col min="4100" max="4100" width="11.75" style="82" customWidth="1"/>
    <col min="4101" max="4101" width="10.375" style="82" bestFit="1" customWidth="1"/>
    <col min="4102" max="4102" width="10.25" style="82" bestFit="1" customWidth="1"/>
    <col min="4103" max="4103" width="11.75" style="82" customWidth="1"/>
    <col min="4104" max="4343" width="9" style="82"/>
    <col min="4344" max="4344" width="4.625" style="82" customWidth="1"/>
    <col min="4345" max="4345" width="27.375" style="82" bestFit="1" customWidth="1"/>
    <col min="4346" max="4346" width="10.25" style="82" bestFit="1" customWidth="1"/>
    <col min="4347" max="4347" width="10.75" style="82" customWidth="1"/>
    <col min="4348" max="4348" width="11.75" style="82" customWidth="1"/>
    <col min="4349" max="4349" width="10" style="82" bestFit="1" customWidth="1"/>
    <col min="4350" max="4350" width="9" style="82" customWidth="1"/>
    <col min="4351" max="4351" width="9.25" style="82" customWidth="1"/>
    <col min="4352" max="4352" width="11.75" style="82" customWidth="1"/>
    <col min="4353" max="4353" width="10.875" style="82" bestFit="1" customWidth="1"/>
    <col min="4354" max="4355" width="10.375" style="82" bestFit="1" customWidth="1"/>
    <col min="4356" max="4356" width="11.75" style="82" customWidth="1"/>
    <col min="4357" max="4357" width="10.375" style="82" bestFit="1" customWidth="1"/>
    <col min="4358" max="4358" width="10.25" style="82" bestFit="1" customWidth="1"/>
    <col min="4359" max="4359" width="11.75" style="82" customWidth="1"/>
    <col min="4360" max="4599" width="9" style="82"/>
    <col min="4600" max="4600" width="4.625" style="82" customWidth="1"/>
    <col min="4601" max="4601" width="27.375" style="82" bestFit="1" customWidth="1"/>
    <col min="4602" max="4602" width="10.25" style="82" bestFit="1" customWidth="1"/>
    <col min="4603" max="4603" width="10.75" style="82" customWidth="1"/>
    <col min="4604" max="4604" width="11.75" style="82" customWidth="1"/>
    <col min="4605" max="4605" width="10" style="82" bestFit="1" customWidth="1"/>
    <col min="4606" max="4606" width="9" style="82" customWidth="1"/>
    <col min="4607" max="4607" width="9.25" style="82" customWidth="1"/>
    <col min="4608" max="4608" width="11.75" style="82" customWidth="1"/>
    <col min="4609" max="4609" width="10.875" style="82" bestFit="1" customWidth="1"/>
    <col min="4610" max="4611" width="10.375" style="82" bestFit="1" customWidth="1"/>
    <col min="4612" max="4612" width="11.75" style="82" customWidth="1"/>
    <col min="4613" max="4613" width="10.375" style="82" bestFit="1" customWidth="1"/>
    <col min="4614" max="4614" width="10.25" style="82" bestFit="1" customWidth="1"/>
    <col min="4615" max="4615" width="11.75" style="82" customWidth="1"/>
    <col min="4616" max="4855" width="9" style="82"/>
    <col min="4856" max="4856" width="4.625" style="82" customWidth="1"/>
    <col min="4857" max="4857" width="27.375" style="82" bestFit="1" customWidth="1"/>
    <col min="4858" max="4858" width="10.25" style="82" bestFit="1" customWidth="1"/>
    <col min="4859" max="4859" width="10.75" style="82" customWidth="1"/>
    <col min="4860" max="4860" width="11.75" style="82" customWidth="1"/>
    <col min="4861" max="4861" width="10" style="82" bestFit="1" customWidth="1"/>
    <col min="4862" max="4862" width="9" style="82" customWidth="1"/>
    <col min="4863" max="4863" width="9.25" style="82" customWidth="1"/>
    <col min="4864" max="4864" width="11.75" style="82" customWidth="1"/>
    <col min="4865" max="4865" width="10.875" style="82" bestFit="1" customWidth="1"/>
    <col min="4866" max="4867" width="10.375" style="82" bestFit="1" customWidth="1"/>
    <col min="4868" max="4868" width="11.75" style="82" customWidth="1"/>
    <col min="4869" max="4869" width="10.375" style="82" bestFit="1" customWidth="1"/>
    <col min="4870" max="4870" width="10.25" style="82" bestFit="1" customWidth="1"/>
    <col min="4871" max="4871" width="11.75" style="82" customWidth="1"/>
    <col min="4872" max="5111" width="9" style="82"/>
    <col min="5112" max="5112" width="4.625" style="82" customWidth="1"/>
    <col min="5113" max="5113" width="27.375" style="82" bestFit="1" customWidth="1"/>
    <col min="5114" max="5114" width="10.25" style="82" bestFit="1" customWidth="1"/>
    <col min="5115" max="5115" width="10.75" style="82" customWidth="1"/>
    <col min="5116" max="5116" width="11.75" style="82" customWidth="1"/>
    <col min="5117" max="5117" width="10" style="82" bestFit="1" customWidth="1"/>
    <col min="5118" max="5118" width="9" style="82" customWidth="1"/>
    <col min="5119" max="5119" width="9.25" style="82" customWidth="1"/>
    <col min="5120" max="5120" width="11.75" style="82" customWidth="1"/>
    <col min="5121" max="5121" width="10.875" style="82" bestFit="1" customWidth="1"/>
    <col min="5122" max="5123" width="10.375" style="82" bestFit="1" customWidth="1"/>
    <col min="5124" max="5124" width="11.75" style="82" customWidth="1"/>
    <col min="5125" max="5125" width="10.375" style="82" bestFit="1" customWidth="1"/>
    <col min="5126" max="5126" width="10.25" style="82" bestFit="1" customWidth="1"/>
    <col min="5127" max="5127" width="11.75" style="82" customWidth="1"/>
    <col min="5128" max="5367" width="9" style="82"/>
    <col min="5368" max="5368" width="4.625" style="82" customWidth="1"/>
    <col min="5369" max="5369" width="27.375" style="82" bestFit="1" customWidth="1"/>
    <col min="5370" max="5370" width="10.25" style="82" bestFit="1" customWidth="1"/>
    <col min="5371" max="5371" width="10.75" style="82" customWidth="1"/>
    <col min="5372" max="5372" width="11.75" style="82" customWidth="1"/>
    <col min="5373" max="5373" width="10" style="82" bestFit="1" customWidth="1"/>
    <col min="5374" max="5374" width="9" style="82" customWidth="1"/>
    <col min="5375" max="5375" width="9.25" style="82" customWidth="1"/>
    <col min="5376" max="5376" width="11.75" style="82" customWidth="1"/>
    <col min="5377" max="5377" width="10.875" style="82" bestFit="1" customWidth="1"/>
    <col min="5378" max="5379" width="10.375" style="82" bestFit="1" customWidth="1"/>
    <col min="5380" max="5380" width="11.75" style="82" customWidth="1"/>
    <col min="5381" max="5381" width="10.375" style="82" bestFit="1" customWidth="1"/>
    <col min="5382" max="5382" width="10.25" style="82" bestFit="1" customWidth="1"/>
    <col min="5383" max="5383" width="11.75" style="82" customWidth="1"/>
    <col min="5384" max="5623" width="9" style="82"/>
    <col min="5624" max="5624" width="4.625" style="82" customWidth="1"/>
    <col min="5625" max="5625" width="27.375" style="82" bestFit="1" customWidth="1"/>
    <col min="5626" max="5626" width="10.25" style="82" bestFit="1" customWidth="1"/>
    <col min="5627" max="5627" width="10.75" style="82" customWidth="1"/>
    <col min="5628" max="5628" width="11.75" style="82" customWidth="1"/>
    <col min="5629" max="5629" width="10" style="82" bestFit="1" customWidth="1"/>
    <col min="5630" max="5630" width="9" style="82" customWidth="1"/>
    <col min="5631" max="5631" width="9.25" style="82" customWidth="1"/>
    <col min="5632" max="5632" width="11.75" style="82" customWidth="1"/>
    <col min="5633" max="5633" width="10.875" style="82" bestFit="1" customWidth="1"/>
    <col min="5634" max="5635" width="10.375" style="82" bestFit="1" customWidth="1"/>
    <col min="5636" max="5636" width="11.75" style="82" customWidth="1"/>
    <col min="5637" max="5637" width="10.375" style="82" bestFit="1" customWidth="1"/>
    <col min="5638" max="5638" width="10.25" style="82" bestFit="1" customWidth="1"/>
    <col min="5639" max="5639" width="11.75" style="82" customWidth="1"/>
    <col min="5640" max="5879" width="9" style="82"/>
    <col min="5880" max="5880" width="4.625" style="82" customWidth="1"/>
    <col min="5881" max="5881" width="27.375" style="82" bestFit="1" customWidth="1"/>
    <col min="5882" max="5882" width="10.25" style="82" bestFit="1" customWidth="1"/>
    <col min="5883" max="5883" width="10.75" style="82" customWidth="1"/>
    <col min="5884" max="5884" width="11.75" style="82" customWidth="1"/>
    <col min="5885" max="5885" width="10" style="82" bestFit="1" customWidth="1"/>
    <col min="5886" max="5886" width="9" style="82" customWidth="1"/>
    <col min="5887" max="5887" width="9.25" style="82" customWidth="1"/>
    <col min="5888" max="5888" width="11.75" style="82" customWidth="1"/>
    <col min="5889" max="5889" width="10.875" style="82" bestFit="1" customWidth="1"/>
    <col min="5890" max="5891" width="10.375" style="82" bestFit="1" customWidth="1"/>
    <col min="5892" max="5892" width="11.75" style="82" customWidth="1"/>
    <col min="5893" max="5893" width="10.375" style="82" bestFit="1" customWidth="1"/>
    <col min="5894" max="5894" width="10.25" style="82" bestFit="1" customWidth="1"/>
    <col min="5895" max="5895" width="11.75" style="82" customWidth="1"/>
    <col min="5896" max="6135" width="9" style="82"/>
    <col min="6136" max="6136" width="4.625" style="82" customWidth="1"/>
    <col min="6137" max="6137" width="27.375" style="82" bestFit="1" customWidth="1"/>
    <col min="6138" max="6138" width="10.25" style="82" bestFit="1" customWidth="1"/>
    <col min="6139" max="6139" width="10.75" style="82" customWidth="1"/>
    <col min="6140" max="6140" width="11.75" style="82" customWidth="1"/>
    <col min="6141" max="6141" width="10" style="82" bestFit="1" customWidth="1"/>
    <col min="6142" max="6142" width="9" style="82" customWidth="1"/>
    <col min="6143" max="6143" width="9.25" style="82" customWidth="1"/>
    <col min="6144" max="6144" width="11.75" style="82" customWidth="1"/>
    <col min="6145" max="6145" width="10.875" style="82" bestFit="1" customWidth="1"/>
    <col min="6146" max="6147" width="10.375" style="82" bestFit="1" customWidth="1"/>
    <col min="6148" max="6148" width="11.75" style="82" customWidth="1"/>
    <col min="6149" max="6149" width="10.375" style="82" bestFit="1" customWidth="1"/>
    <col min="6150" max="6150" width="10.25" style="82" bestFit="1" customWidth="1"/>
    <col min="6151" max="6151" width="11.75" style="82" customWidth="1"/>
    <col min="6152" max="6391" width="9" style="82"/>
    <col min="6392" max="6392" width="4.625" style="82" customWidth="1"/>
    <col min="6393" max="6393" width="27.375" style="82" bestFit="1" customWidth="1"/>
    <col min="6394" max="6394" width="10.25" style="82" bestFit="1" customWidth="1"/>
    <col min="6395" max="6395" width="10.75" style="82" customWidth="1"/>
    <col min="6396" max="6396" width="11.75" style="82" customWidth="1"/>
    <col min="6397" max="6397" width="10" style="82" bestFit="1" customWidth="1"/>
    <col min="6398" max="6398" width="9" style="82" customWidth="1"/>
    <col min="6399" max="6399" width="9.25" style="82" customWidth="1"/>
    <col min="6400" max="6400" width="11.75" style="82" customWidth="1"/>
    <col min="6401" max="6401" width="10.875" style="82" bestFit="1" customWidth="1"/>
    <col min="6402" max="6403" width="10.375" style="82" bestFit="1" customWidth="1"/>
    <col min="6404" max="6404" width="11.75" style="82" customWidth="1"/>
    <col min="6405" max="6405" width="10.375" style="82" bestFit="1" customWidth="1"/>
    <col min="6406" max="6406" width="10.25" style="82" bestFit="1" customWidth="1"/>
    <col min="6407" max="6407" width="11.75" style="82" customWidth="1"/>
    <col min="6408" max="6647" width="9" style="82"/>
    <col min="6648" max="6648" width="4.625" style="82" customWidth="1"/>
    <col min="6649" max="6649" width="27.375" style="82" bestFit="1" customWidth="1"/>
    <col min="6650" max="6650" width="10.25" style="82" bestFit="1" customWidth="1"/>
    <col min="6651" max="6651" width="10.75" style="82" customWidth="1"/>
    <col min="6652" max="6652" width="11.75" style="82" customWidth="1"/>
    <col min="6653" max="6653" width="10" style="82" bestFit="1" customWidth="1"/>
    <col min="6654" max="6654" width="9" style="82" customWidth="1"/>
    <col min="6655" max="6655" width="9.25" style="82" customWidth="1"/>
    <col min="6656" max="6656" width="11.75" style="82" customWidth="1"/>
    <col min="6657" max="6657" width="10.875" style="82" bestFit="1" customWidth="1"/>
    <col min="6658" max="6659" width="10.375" style="82" bestFit="1" customWidth="1"/>
    <col min="6660" max="6660" width="11.75" style="82" customWidth="1"/>
    <col min="6661" max="6661" width="10.375" style="82" bestFit="1" customWidth="1"/>
    <col min="6662" max="6662" width="10.25" style="82" bestFit="1" customWidth="1"/>
    <col min="6663" max="6663" width="11.75" style="82" customWidth="1"/>
    <col min="6664" max="6903" width="9" style="82"/>
    <col min="6904" max="6904" width="4.625" style="82" customWidth="1"/>
    <col min="6905" max="6905" width="27.375" style="82" bestFit="1" customWidth="1"/>
    <col min="6906" max="6906" width="10.25" style="82" bestFit="1" customWidth="1"/>
    <col min="6907" max="6907" width="10.75" style="82" customWidth="1"/>
    <col min="6908" max="6908" width="11.75" style="82" customWidth="1"/>
    <col min="6909" max="6909" width="10" style="82" bestFit="1" customWidth="1"/>
    <col min="6910" max="6910" width="9" style="82" customWidth="1"/>
    <col min="6911" max="6911" width="9.25" style="82" customWidth="1"/>
    <col min="6912" max="6912" width="11.75" style="82" customWidth="1"/>
    <col min="6913" max="6913" width="10.875" style="82" bestFit="1" customWidth="1"/>
    <col min="6914" max="6915" width="10.375" style="82" bestFit="1" customWidth="1"/>
    <col min="6916" max="6916" width="11.75" style="82" customWidth="1"/>
    <col min="6917" max="6917" width="10.375" style="82" bestFit="1" customWidth="1"/>
    <col min="6918" max="6918" width="10.25" style="82" bestFit="1" customWidth="1"/>
    <col min="6919" max="6919" width="11.75" style="82" customWidth="1"/>
    <col min="6920" max="7159" width="9" style="82"/>
    <col min="7160" max="7160" width="4.625" style="82" customWidth="1"/>
    <col min="7161" max="7161" width="27.375" style="82" bestFit="1" customWidth="1"/>
    <col min="7162" max="7162" width="10.25" style="82" bestFit="1" customWidth="1"/>
    <col min="7163" max="7163" width="10.75" style="82" customWidth="1"/>
    <col min="7164" max="7164" width="11.75" style="82" customWidth="1"/>
    <col min="7165" max="7165" width="10" style="82" bestFit="1" customWidth="1"/>
    <col min="7166" max="7166" width="9" style="82" customWidth="1"/>
    <col min="7167" max="7167" width="9.25" style="82" customWidth="1"/>
    <col min="7168" max="7168" width="11.75" style="82" customWidth="1"/>
    <col min="7169" max="7169" width="10.875" style="82" bestFit="1" customWidth="1"/>
    <col min="7170" max="7171" width="10.375" style="82" bestFit="1" customWidth="1"/>
    <col min="7172" max="7172" width="11.75" style="82" customWidth="1"/>
    <col min="7173" max="7173" width="10.375" style="82" bestFit="1" customWidth="1"/>
    <col min="7174" max="7174" width="10.25" style="82" bestFit="1" customWidth="1"/>
    <col min="7175" max="7175" width="11.75" style="82" customWidth="1"/>
    <col min="7176" max="7415" width="9" style="82"/>
    <col min="7416" max="7416" width="4.625" style="82" customWidth="1"/>
    <col min="7417" max="7417" width="27.375" style="82" bestFit="1" customWidth="1"/>
    <col min="7418" max="7418" width="10.25" style="82" bestFit="1" customWidth="1"/>
    <col min="7419" max="7419" width="10.75" style="82" customWidth="1"/>
    <col min="7420" max="7420" width="11.75" style="82" customWidth="1"/>
    <col min="7421" max="7421" width="10" style="82" bestFit="1" customWidth="1"/>
    <col min="7422" max="7422" width="9" style="82" customWidth="1"/>
    <col min="7423" max="7423" width="9.25" style="82" customWidth="1"/>
    <col min="7424" max="7424" width="11.75" style="82" customWidth="1"/>
    <col min="7425" max="7425" width="10.875" style="82" bestFit="1" customWidth="1"/>
    <col min="7426" max="7427" width="10.375" style="82" bestFit="1" customWidth="1"/>
    <col min="7428" max="7428" width="11.75" style="82" customWidth="1"/>
    <col min="7429" max="7429" width="10.375" style="82" bestFit="1" customWidth="1"/>
    <col min="7430" max="7430" width="10.25" style="82" bestFit="1" customWidth="1"/>
    <col min="7431" max="7431" width="11.75" style="82" customWidth="1"/>
    <col min="7432" max="7671" width="9" style="82"/>
    <col min="7672" max="7672" width="4.625" style="82" customWidth="1"/>
    <col min="7673" max="7673" width="27.375" style="82" bestFit="1" customWidth="1"/>
    <col min="7674" max="7674" width="10.25" style="82" bestFit="1" customWidth="1"/>
    <col min="7675" max="7675" width="10.75" style="82" customWidth="1"/>
    <col min="7676" max="7676" width="11.75" style="82" customWidth="1"/>
    <col min="7677" max="7677" width="10" style="82" bestFit="1" customWidth="1"/>
    <col min="7678" max="7678" width="9" style="82" customWidth="1"/>
    <col min="7679" max="7679" width="9.25" style="82" customWidth="1"/>
    <col min="7680" max="7680" width="11.75" style="82" customWidth="1"/>
    <col min="7681" max="7681" width="10.875" style="82" bestFit="1" customWidth="1"/>
    <col min="7682" max="7683" width="10.375" style="82" bestFit="1" customWidth="1"/>
    <col min="7684" max="7684" width="11.75" style="82" customWidth="1"/>
    <col min="7685" max="7685" width="10.375" style="82" bestFit="1" customWidth="1"/>
    <col min="7686" max="7686" width="10.25" style="82" bestFit="1" customWidth="1"/>
    <col min="7687" max="7687" width="11.75" style="82" customWidth="1"/>
    <col min="7688" max="7927" width="9" style="82"/>
    <col min="7928" max="7928" width="4.625" style="82" customWidth="1"/>
    <col min="7929" max="7929" width="27.375" style="82" bestFit="1" customWidth="1"/>
    <col min="7930" max="7930" width="10.25" style="82" bestFit="1" customWidth="1"/>
    <col min="7931" max="7931" width="10.75" style="82" customWidth="1"/>
    <col min="7932" max="7932" width="11.75" style="82" customWidth="1"/>
    <col min="7933" max="7933" width="10" style="82" bestFit="1" customWidth="1"/>
    <col min="7934" max="7934" width="9" style="82" customWidth="1"/>
    <col min="7935" max="7935" width="9.25" style="82" customWidth="1"/>
    <col min="7936" max="7936" width="11.75" style="82" customWidth="1"/>
    <col min="7937" max="7937" width="10.875" style="82" bestFit="1" customWidth="1"/>
    <col min="7938" max="7939" width="10.375" style="82" bestFit="1" customWidth="1"/>
    <col min="7940" max="7940" width="11.75" style="82" customWidth="1"/>
    <col min="7941" max="7941" width="10.375" style="82" bestFit="1" customWidth="1"/>
    <col min="7942" max="7942" width="10.25" style="82" bestFit="1" customWidth="1"/>
    <col min="7943" max="7943" width="11.75" style="82" customWidth="1"/>
    <col min="7944" max="8183" width="9" style="82"/>
    <col min="8184" max="8184" width="4.625" style="82" customWidth="1"/>
    <col min="8185" max="8185" width="27.375" style="82" bestFit="1" customWidth="1"/>
    <col min="8186" max="8186" width="10.25" style="82" bestFit="1" customWidth="1"/>
    <col min="8187" max="8187" width="10.75" style="82" customWidth="1"/>
    <col min="8188" max="8188" width="11.75" style="82" customWidth="1"/>
    <col min="8189" max="8189" width="10" style="82" bestFit="1" customWidth="1"/>
    <col min="8190" max="8190" width="9" style="82" customWidth="1"/>
    <col min="8191" max="8191" width="9.25" style="82" customWidth="1"/>
    <col min="8192" max="8192" width="11.75" style="82" customWidth="1"/>
    <col min="8193" max="8193" width="10.875" style="82" bestFit="1" customWidth="1"/>
    <col min="8194" max="8195" width="10.375" style="82" bestFit="1" customWidth="1"/>
    <col min="8196" max="8196" width="11.75" style="82" customWidth="1"/>
    <col min="8197" max="8197" width="10.375" style="82" bestFit="1" customWidth="1"/>
    <col min="8198" max="8198" width="10.25" style="82" bestFit="1" customWidth="1"/>
    <col min="8199" max="8199" width="11.75" style="82" customWidth="1"/>
    <col min="8200" max="8439" width="9" style="82"/>
    <col min="8440" max="8440" width="4.625" style="82" customWidth="1"/>
    <col min="8441" max="8441" width="27.375" style="82" bestFit="1" customWidth="1"/>
    <col min="8442" max="8442" width="10.25" style="82" bestFit="1" customWidth="1"/>
    <col min="8443" max="8443" width="10.75" style="82" customWidth="1"/>
    <col min="8444" max="8444" width="11.75" style="82" customWidth="1"/>
    <col min="8445" max="8445" width="10" style="82" bestFit="1" customWidth="1"/>
    <col min="8446" max="8446" width="9" style="82" customWidth="1"/>
    <col min="8447" max="8447" width="9.25" style="82" customWidth="1"/>
    <col min="8448" max="8448" width="11.75" style="82" customWidth="1"/>
    <col min="8449" max="8449" width="10.875" style="82" bestFit="1" customWidth="1"/>
    <col min="8450" max="8451" width="10.375" style="82" bestFit="1" customWidth="1"/>
    <col min="8452" max="8452" width="11.75" style="82" customWidth="1"/>
    <col min="8453" max="8453" width="10.375" style="82" bestFit="1" customWidth="1"/>
    <col min="8454" max="8454" width="10.25" style="82" bestFit="1" customWidth="1"/>
    <col min="8455" max="8455" width="11.75" style="82" customWidth="1"/>
    <col min="8456" max="8695" width="9" style="82"/>
    <col min="8696" max="8696" width="4.625" style="82" customWidth="1"/>
    <col min="8697" max="8697" width="27.375" style="82" bestFit="1" customWidth="1"/>
    <col min="8698" max="8698" width="10.25" style="82" bestFit="1" customWidth="1"/>
    <col min="8699" max="8699" width="10.75" style="82" customWidth="1"/>
    <col min="8700" max="8700" width="11.75" style="82" customWidth="1"/>
    <col min="8701" max="8701" width="10" style="82" bestFit="1" customWidth="1"/>
    <col min="8702" max="8702" width="9" style="82" customWidth="1"/>
    <col min="8703" max="8703" width="9.25" style="82" customWidth="1"/>
    <col min="8704" max="8704" width="11.75" style="82" customWidth="1"/>
    <col min="8705" max="8705" width="10.875" style="82" bestFit="1" customWidth="1"/>
    <col min="8706" max="8707" width="10.375" style="82" bestFit="1" customWidth="1"/>
    <col min="8708" max="8708" width="11.75" style="82" customWidth="1"/>
    <col min="8709" max="8709" width="10.375" style="82" bestFit="1" customWidth="1"/>
    <col min="8710" max="8710" width="10.25" style="82" bestFit="1" customWidth="1"/>
    <col min="8711" max="8711" width="11.75" style="82" customWidth="1"/>
    <col min="8712" max="8951" width="9" style="82"/>
    <col min="8952" max="8952" width="4.625" style="82" customWidth="1"/>
    <col min="8953" max="8953" width="27.375" style="82" bestFit="1" customWidth="1"/>
    <col min="8954" max="8954" width="10.25" style="82" bestFit="1" customWidth="1"/>
    <col min="8955" max="8955" width="10.75" style="82" customWidth="1"/>
    <col min="8956" max="8956" width="11.75" style="82" customWidth="1"/>
    <col min="8957" max="8957" width="10" style="82" bestFit="1" customWidth="1"/>
    <col min="8958" max="8958" width="9" style="82" customWidth="1"/>
    <col min="8959" max="8959" width="9.25" style="82" customWidth="1"/>
    <col min="8960" max="8960" width="11.75" style="82" customWidth="1"/>
    <col min="8961" max="8961" width="10.875" style="82" bestFit="1" customWidth="1"/>
    <col min="8962" max="8963" width="10.375" style="82" bestFit="1" customWidth="1"/>
    <col min="8964" max="8964" width="11.75" style="82" customWidth="1"/>
    <col min="8965" max="8965" width="10.375" style="82" bestFit="1" customWidth="1"/>
    <col min="8966" max="8966" width="10.25" style="82" bestFit="1" customWidth="1"/>
    <col min="8967" max="8967" width="11.75" style="82" customWidth="1"/>
    <col min="8968" max="9207" width="9" style="82"/>
    <col min="9208" max="9208" width="4.625" style="82" customWidth="1"/>
    <col min="9209" max="9209" width="27.375" style="82" bestFit="1" customWidth="1"/>
    <col min="9210" max="9210" width="10.25" style="82" bestFit="1" customWidth="1"/>
    <col min="9211" max="9211" width="10.75" style="82" customWidth="1"/>
    <col min="9212" max="9212" width="11.75" style="82" customWidth="1"/>
    <col min="9213" max="9213" width="10" style="82" bestFit="1" customWidth="1"/>
    <col min="9214" max="9214" width="9" style="82" customWidth="1"/>
    <col min="9215" max="9215" width="9.25" style="82" customWidth="1"/>
    <col min="9216" max="9216" width="11.75" style="82" customWidth="1"/>
    <col min="9217" max="9217" width="10.875" style="82" bestFit="1" customWidth="1"/>
    <col min="9218" max="9219" width="10.375" style="82" bestFit="1" customWidth="1"/>
    <col min="9220" max="9220" width="11.75" style="82" customWidth="1"/>
    <col min="9221" max="9221" width="10.375" style="82" bestFit="1" customWidth="1"/>
    <col min="9222" max="9222" width="10.25" style="82" bestFit="1" customWidth="1"/>
    <col min="9223" max="9223" width="11.75" style="82" customWidth="1"/>
    <col min="9224" max="9463" width="9" style="82"/>
    <col min="9464" max="9464" width="4.625" style="82" customWidth="1"/>
    <col min="9465" max="9465" width="27.375" style="82" bestFit="1" customWidth="1"/>
    <col min="9466" max="9466" width="10.25" style="82" bestFit="1" customWidth="1"/>
    <col min="9467" max="9467" width="10.75" style="82" customWidth="1"/>
    <col min="9468" max="9468" width="11.75" style="82" customWidth="1"/>
    <col min="9469" max="9469" width="10" style="82" bestFit="1" customWidth="1"/>
    <col min="9470" max="9470" width="9" style="82" customWidth="1"/>
    <col min="9471" max="9471" width="9.25" style="82" customWidth="1"/>
    <col min="9472" max="9472" width="11.75" style="82" customWidth="1"/>
    <col min="9473" max="9473" width="10.875" style="82" bestFit="1" customWidth="1"/>
    <col min="9474" max="9475" width="10.375" style="82" bestFit="1" customWidth="1"/>
    <col min="9476" max="9476" width="11.75" style="82" customWidth="1"/>
    <col min="9477" max="9477" width="10.375" style="82" bestFit="1" customWidth="1"/>
    <col min="9478" max="9478" width="10.25" style="82" bestFit="1" customWidth="1"/>
    <col min="9479" max="9479" width="11.75" style="82" customWidth="1"/>
    <col min="9480" max="9719" width="9" style="82"/>
    <col min="9720" max="9720" width="4.625" style="82" customWidth="1"/>
    <col min="9721" max="9721" width="27.375" style="82" bestFit="1" customWidth="1"/>
    <col min="9722" max="9722" width="10.25" style="82" bestFit="1" customWidth="1"/>
    <col min="9723" max="9723" width="10.75" style="82" customWidth="1"/>
    <col min="9724" max="9724" width="11.75" style="82" customWidth="1"/>
    <col min="9725" max="9725" width="10" style="82" bestFit="1" customWidth="1"/>
    <col min="9726" max="9726" width="9" style="82" customWidth="1"/>
    <col min="9727" max="9727" width="9.25" style="82" customWidth="1"/>
    <col min="9728" max="9728" width="11.75" style="82" customWidth="1"/>
    <col min="9729" max="9729" width="10.875" style="82" bestFit="1" customWidth="1"/>
    <col min="9730" max="9731" width="10.375" style="82" bestFit="1" customWidth="1"/>
    <col min="9732" max="9732" width="11.75" style="82" customWidth="1"/>
    <col min="9733" max="9733" width="10.375" style="82" bestFit="1" customWidth="1"/>
    <col min="9734" max="9734" width="10.25" style="82" bestFit="1" customWidth="1"/>
    <col min="9735" max="9735" width="11.75" style="82" customWidth="1"/>
    <col min="9736" max="9975" width="9" style="82"/>
    <col min="9976" max="9976" width="4.625" style="82" customWidth="1"/>
    <col min="9977" max="9977" width="27.375" style="82" bestFit="1" customWidth="1"/>
    <col min="9978" max="9978" width="10.25" style="82" bestFit="1" customWidth="1"/>
    <col min="9979" max="9979" width="10.75" style="82" customWidth="1"/>
    <col min="9980" max="9980" width="11.75" style="82" customWidth="1"/>
    <col min="9981" max="9981" width="10" style="82" bestFit="1" customWidth="1"/>
    <col min="9982" max="9982" width="9" style="82" customWidth="1"/>
    <col min="9983" max="9983" width="9.25" style="82" customWidth="1"/>
    <col min="9984" max="9984" width="11.75" style="82" customWidth="1"/>
    <col min="9985" max="9985" width="10.875" style="82" bestFit="1" customWidth="1"/>
    <col min="9986" max="9987" width="10.375" style="82" bestFit="1" customWidth="1"/>
    <col min="9988" max="9988" width="11.75" style="82" customWidth="1"/>
    <col min="9989" max="9989" width="10.375" style="82" bestFit="1" customWidth="1"/>
    <col min="9990" max="9990" width="10.25" style="82" bestFit="1" customWidth="1"/>
    <col min="9991" max="9991" width="11.75" style="82" customWidth="1"/>
    <col min="9992" max="10231" width="9" style="82"/>
    <col min="10232" max="10232" width="4.625" style="82" customWidth="1"/>
    <col min="10233" max="10233" width="27.375" style="82" bestFit="1" customWidth="1"/>
    <col min="10234" max="10234" width="10.25" style="82" bestFit="1" customWidth="1"/>
    <col min="10235" max="10235" width="10.75" style="82" customWidth="1"/>
    <col min="10236" max="10236" width="11.75" style="82" customWidth="1"/>
    <col min="10237" max="10237" width="10" style="82" bestFit="1" customWidth="1"/>
    <col min="10238" max="10238" width="9" style="82" customWidth="1"/>
    <col min="10239" max="10239" width="9.25" style="82" customWidth="1"/>
    <col min="10240" max="10240" width="11.75" style="82" customWidth="1"/>
    <col min="10241" max="10241" width="10.875" style="82" bestFit="1" customWidth="1"/>
    <col min="10242" max="10243" width="10.375" style="82" bestFit="1" customWidth="1"/>
    <col min="10244" max="10244" width="11.75" style="82" customWidth="1"/>
    <col min="10245" max="10245" width="10.375" style="82" bestFit="1" customWidth="1"/>
    <col min="10246" max="10246" width="10.25" style="82" bestFit="1" customWidth="1"/>
    <col min="10247" max="10247" width="11.75" style="82" customWidth="1"/>
    <col min="10248" max="10487" width="9" style="82"/>
    <col min="10488" max="10488" width="4.625" style="82" customWidth="1"/>
    <col min="10489" max="10489" width="27.375" style="82" bestFit="1" customWidth="1"/>
    <col min="10490" max="10490" width="10.25" style="82" bestFit="1" customWidth="1"/>
    <col min="10491" max="10491" width="10.75" style="82" customWidth="1"/>
    <col min="10492" max="10492" width="11.75" style="82" customWidth="1"/>
    <col min="10493" max="10493" width="10" style="82" bestFit="1" customWidth="1"/>
    <col min="10494" max="10494" width="9" style="82" customWidth="1"/>
    <col min="10495" max="10495" width="9.25" style="82" customWidth="1"/>
    <col min="10496" max="10496" width="11.75" style="82" customWidth="1"/>
    <col min="10497" max="10497" width="10.875" style="82" bestFit="1" customWidth="1"/>
    <col min="10498" max="10499" width="10.375" style="82" bestFit="1" customWidth="1"/>
    <col min="10500" max="10500" width="11.75" style="82" customWidth="1"/>
    <col min="10501" max="10501" width="10.375" style="82" bestFit="1" customWidth="1"/>
    <col min="10502" max="10502" width="10.25" style="82" bestFit="1" customWidth="1"/>
    <col min="10503" max="10503" width="11.75" style="82" customWidth="1"/>
    <col min="10504" max="10743" width="9" style="82"/>
    <col min="10744" max="10744" width="4.625" style="82" customWidth="1"/>
    <col min="10745" max="10745" width="27.375" style="82" bestFit="1" customWidth="1"/>
    <col min="10746" max="10746" width="10.25" style="82" bestFit="1" customWidth="1"/>
    <col min="10747" max="10747" width="10.75" style="82" customWidth="1"/>
    <col min="10748" max="10748" width="11.75" style="82" customWidth="1"/>
    <col min="10749" max="10749" width="10" style="82" bestFit="1" customWidth="1"/>
    <col min="10750" max="10750" width="9" style="82" customWidth="1"/>
    <col min="10751" max="10751" width="9.25" style="82" customWidth="1"/>
    <col min="10752" max="10752" width="11.75" style="82" customWidth="1"/>
    <col min="10753" max="10753" width="10.875" style="82" bestFit="1" customWidth="1"/>
    <col min="10754" max="10755" width="10.375" style="82" bestFit="1" customWidth="1"/>
    <col min="10756" max="10756" width="11.75" style="82" customWidth="1"/>
    <col min="10757" max="10757" width="10.375" style="82" bestFit="1" customWidth="1"/>
    <col min="10758" max="10758" width="10.25" style="82" bestFit="1" customWidth="1"/>
    <col min="10759" max="10759" width="11.75" style="82" customWidth="1"/>
    <col min="10760" max="10999" width="9" style="82"/>
    <col min="11000" max="11000" width="4.625" style="82" customWidth="1"/>
    <col min="11001" max="11001" width="27.375" style="82" bestFit="1" customWidth="1"/>
    <col min="11002" max="11002" width="10.25" style="82" bestFit="1" customWidth="1"/>
    <col min="11003" max="11003" width="10.75" style="82" customWidth="1"/>
    <col min="11004" max="11004" width="11.75" style="82" customWidth="1"/>
    <col min="11005" max="11005" width="10" style="82" bestFit="1" customWidth="1"/>
    <col min="11006" max="11006" width="9" style="82" customWidth="1"/>
    <col min="11007" max="11007" width="9.25" style="82" customWidth="1"/>
    <col min="11008" max="11008" width="11.75" style="82" customWidth="1"/>
    <col min="11009" max="11009" width="10.875" style="82" bestFit="1" customWidth="1"/>
    <col min="11010" max="11011" width="10.375" style="82" bestFit="1" customWidth="1"/>
    <col min="11012" max="11012" width="11.75" style="82" customWidth="1"/>
    <col min="11013" max="11013" width="10.375" style="82" bestFit="1" customWidth="1"/>
    <col min="11014" max="11014" width="10.25" style="82" bestFit="1" customWidth="1"/>
    <col min="11015" max="11015" width="11.75" style="82" customWidth="1"/>
    <col min="11016" max="11255" width="9" style="82"/>
    <col min="11256" max="11256" width="4.625" style="82" customWidth="1"/>
    <col min="11257" max="11257" width="27.375" style="82" bestFit="1" customWidth="1"/>
    <col min="11258" max="11258" width="10.25" style="82" bestFit="1" customWidth="1"/>
    <col min="11259" max="11259" width="10.75" style="82" customWidth="1"/>
    <col min="11260" max="11260" width="11.75" style="82" customWidth="1"/>
    <col min="11261" max="11261" width="10" style="82" bestFit="1" customWidth="1"/>
    <col min="11262" max="11262" width="9" style="82" customWidth="1"/>
    <col min="11263" max="11263" width="9.25" style="82" customWidth="1"/>
    <col min="11264" max="11264" width="11.75" style="82" customWidth="1"/>
    <col min="11265" max="11265" width="10.875" style="82" bestFit="1" customWidth="1"/>
    <col min="11266" max="11267" width="10.375" style="82" bestFit="1" customWidth="1"/>
    <col min="11268" max="11268" width="11.75" style="82" customWidth="1"/>
    <col min="11269" max="11269" width="10.375" style="82" bestFit="1" customWidth="1"/>
    <col min="11270" max="11270" width="10.25" style="82" bestFit="1" customWidth="1"/>
    <col min="11271" max="11271" width="11.75" style="82" customWidth="1"/>
    <col min="11272" max="11511" width="9" style="82"/>
    <col min="11512" max="11512" width="4.625" style="82" customWidth="1"/>
    <col min="11513" max="11513" width="27.375" style="82" bestFit="1" customWidth="1"/>
    <col min="11514" max="11514" width="10.25" style="82" bestFit="1" customWidth="1"/>
    <col min="11515" max="11515" width="10.75" style="82" customWidth="1"/>
    <col min="11516" max="11516" width="11.75" style="82" customWidth="1"/>
    <col min="11517" max="11517" width="10" style="82" bestFit="1" customWidth="1"/>
    <col min="11518" max="11518" width="9" style="82" customWidth="1"/>
    <col min="11519" max="11519" width="9.25" style="82" customWidth="1"/>
    <col min="11520" max="11520" width="11.75" style="82" customWidth="1"/>
    <col min="11521" max="11521" width="10.875" style="82" bestFit="1" customWidth="1"/>
    <col min="11522" max="11523" width="10.375" style="82" bestFit="1" customWidth="1"/>
    <col min="11524" max="11524" width="11.75" style="82" customWidth="1"/>
    <col min="11525" max="11525" width="10.375" style="82" bestFit="1" customWidth="1"/>
    <col min="11526" max="11526" width="10.25" style="82" bestFit="1" customWidth="1"/>
    <col min="11527" max="11527" width="11.75" style="82" customWidth="1"/>
    <col min="11528" max="11767" width="9" style="82"/>
    <col min="11768" max="11768" width="4.625" style="82" customWidth="1"/>
    <col min="11769" max="11769" width="27.375" style="82" bestFit="1" customWidth="1"/>
    <col min="11770" max="11770" width="10.25" style="82" bestFit="1" customWidth="1"/>
    <col min="11771" max="11771" width="10.75" style="82" customWidth="1"/>
    <col min="11772" max="11772" width="11.75" style="82" customWidth="1"/>
    <col min="11773" max="11773" width="10" style="82" bestFit="1" customWidth="1"/>
    <col min="11774" max="11774" width="9" style="82" customWidth="1"/>
    <col min="11775" max="11775" width="9.25" style="82" customWidth="1"/>
    <col min="11776" max="11776" width="11.75" style="82" customWidth="1"/>
    <col min="11777" max="11777" width="10.875" style="82" bestFit="1" customWidth="1"/>
    <col min="11778" max="11779" width="10.375" style="82" bestFit="1" customWidth="1"/>
    <col min="11780" max="11780" width="11.75" style="82" customWidth="1"/>
    <col min="11781" max="11781" width="10.375" style="82" bestFit="1" customWidth="1"/>
    <col min="11782" max="11782" width="10.25" style="82" bestFit="1" customWidth="1"/>
    <col min="11783" max="11783" width="11.75" style="82" customWidth="1"/>
    <col min="11784" max="12023" width="9" style="82"/>
    <col min="12024" max="12024" width="4.625" style="82" customWidth="1"/>
    <col min="12025" max="12025" width="27.375" style="82" bestFit="1" customWidth="1"/>
    <col min="12026" max="12026" width="10.25" style="82" bestFit="1" customWidth="1"/>
    <col min="12027" max="12027" width="10.75" style="82" customWidth="1"/>
    <col min="12028" max="12028" width="11.75" style="82" customWidth="1"/>
    <col min="12029" max="12029" width="10" style="82" bestFit="1" customWidth="1"/>
    <col min="12030" max="12030" width="9" style="82" customWidth="1"/>
    <col min="12031" max="12031" width="9.25" style="82" customWidth="1"/>
    <col min="12032" max="12032" width="11.75" style="82" customWidth="1"/>
    <col min="12033" max="12033" width="10.875" style="82" bestFit="1" customWidth="1"/>
    <col min="12034" max="12035" width="10.375" style="82" bestFit="1" customWidth="1"/>
    <col min="12036" max="12036" width="11.75" style="82" customWidth="1"/>
    <col min="12037" max="12037" width="10.375" style="82" bestFit="1" customWidth="1"/>
    <col min="12038" max="12038" width="10.25" style="82" bestFit="1" customWidth="1"/>
    <col min="12039" max="12039" width="11.75" style="82" customWidth="1"/>
    <col min="12040" max="12279" width="9" style="82"/>
    <col min="12280" max="12280" width="4.625" style="82" customWidth="1"/>
    <col min="12281" max="12281" width="27.375" style="82" bestFit="1" customWidth="1"/>
    <col min="12282" max="12282" width="10.25" style="82" bestFit="1" customWidth="1"/>
    <col min="12283" max="12283" width="10.75" style="82" customWidth="1"/>
    <col min="12284" max="12284" width="11.75" style="82" customWidth="1"/>
    <col min="12285" max="12285" width="10" style="82" bestFit="1" customWidth="1"/>
    <col min="12286" max="12286" width="9" style="82" customWidth="1"/>
    <col min="12287" max="12287" width="9.25" style="82" customWidth="1"/>
    <col min="12288" max="12288" width="11.75" style="82" customWidth="1"/>
    <col min="12289" max="12289" width="10.875" style="82" bestFit="1" customWidth="1"/>
    <col min="12290" max="12291" width="10.375" style="82" bestFit="1" customWidth="1"/>
    <col min="12292" max="12292" width="11.75" style="82" customWidth="1"/>
    <col min="12293" max="12293" width="10.375" style="82" bestFit="1" customWidth="1"/>
    <col min="12294" max="12294" width="10.25" style="82" bestFit="1" customWidth="1"/>
    <col min="12295" max="12295" width="11.75" style="82" customWidth="1"/>
    <col min="12296" max="12535" width="9" style="82"/>
    <col min="12536" max="12536" width="4.625" style="82" customWidth="1"/>
    <col min="12537" max="12537" width="27.375" style="82" bestFit="1" customWidth="1"/>
    <col min="12538" max="12538" width="10.25" style="82" bestFit="1" customWidth="1"/>
    <col min="12539" max="12539" width="10.75" style="82" customWidth="1"/>
    <col min="12540" max="12540" width="11.75" style="82" customWidth="1"/>
    <col min="12541" max="12541" width="10" style="82" bestFit="1" customWidth="1"/>
    <col min="12542" max="12542" width="9" style="82" customWidth="1"/>
    <col min="12543" max="12543" width="9.25" style="82" customWidth="1"/>
    <col min="12544" max="12544" width="11.75" style="82" customWidth="1"/>
    <col min="12545" max="12545" width="10.875" style="82" bestFit="1" customWidth="1"/>
    <col min="12546" max="12547" width="10.375" style="82" bestFit="1" customWidth="1"/>
    <col min="12548" max="12548" width="11.75" style="82" customWidth="1"/>
    <col min="12549" max="12549" width="10.375" style="82" bestFit="1" customWidth="1"/>
    <col min="12550" max="12550" width="10.25" style="82" bestFit="1" customWidth="1"/>
    <col min="12551" max="12551" width="11.75" style="82" customWidth="1"/>
    <col min="12552" max="12791" width="9" style="82"/>
    <col min="12792" max="12792" width="4.625" style="82" customWidth="1"/>
    <col min="12793" max="12793" width="27.375" style="82" bestFit="1" customWidth="1"/>
    <col min="12794" max="12794" width="10.25" style="82" bestFit="1" customWidth="1"/>
    <col min="12795" max="12795" width="10.75" style="82" customWidth="1"/>
    <col min="12796" max="12796" width="11.75" style="82" customWidth="1"/>
    <col min="12797" max="12797" width="10" style="82" bestFit="1" customWidth="1"/>
    <col min="12798" max="12798" width="9" style="82" customWidth="1"/>
    <col min="12799" max="12799" width="9.25" style="82" customWidth="1"/>
    <col min="12800" max="12800" width="11.75" style="82" customWidth="1"/>
    <col min="12801" max="12801" width="10.875" style="82" bestFit="1" customWidth="1"/>
    <col min="12802" max="12803" width="10.375" style="82" bestFit="1" customWidth="1"/>
    <col min="12804" max="12804" width="11.75" style="82" customWidth="1"/>
    <col min="12805" max="12805" width="10.375" style="82" bestFit="1" customWidth="1"/>
    <col min="12806" max="12806" width="10.25" style="82" bestFit="1" customWidth="1"/>
    <col min="12807" max="12807" width="11.75" style="82" customWidth="1"/>
    <col min="12808" max="13047" width="9" style="82"/>
    <col min="13048" max="13048" width="4.625" style="82" customWidth="1"/>
    <col min="13049" max="13049" width="27.375" style="82" bestFit="1" customWidth="1"/>
    <col min="13050" max="13050" width="10.25" style="82" bestFit="1" customWidth="1"/>
    <col min="13051" max="13051" width="10.75" style="82" customWidth="1"/>
    <col min="13052" max="13052" width="11.75" style="82" customWidth="1"/>
    <col min="13053" max="13053" width="10" style="82" bestFit="1" customWidth="1"/>
    <col min="13054" max="13054" width="9" style="82" customWidth="1"/>
    <col min="13055" max="13055" width="9.25" style="82" customWidth="1"/>
    <col min="13056" max="13056" width="11.75" style="82" customWidth="1"/>
    <col min="13057" max="13057" width="10.875" style="82" bestFit="1" customWidth="1"/>
    <col min="13058" max="13059" width="10.375" style="82" bestFit="1" customWidth="1"/>
    <col min="13060" max="13060" width="11.75" style="82" customWidth="1"/>
    <col min="13061" max="13061" width="10.375" style="82" bestFit="1" customWidth="1"/>
    <col min="13062" max="13062" width="10.25" style="82" bestFit="1" customWidth="1"/>
    <col min="13063" max="13063" width="11.75" style="82" customWidth="1"/>
    <col min="13064" max="13303" width="9" style="82"/>
    <col min="13304" max="13304" width="4.625" style="82" customWidth="1"/>
    <col min="13305" max="13305" width="27.375" style="82" bestFit="1" customWidth="1"/>
    <col min="13306" max="13306" width="10.25" style="82" bestFit="1" customWidth="1"/>
    <col min="13307" max="13307" width="10.75" style="82" customWidth="1"/>
    <col min="13308" max="13308" width="11.75" style="82" customWidth="1"/>
    <col min="13309" max="13309" width="10" style="82" bestFit="1" customWidth="1"/>
    <col min="13310" max="13310" width="9" style="82" customWidth="1"/>
    <col min="13311" max="13311" width="9.25" style="82" customWidth="1"/>
    <col min="13312" max="13312" width="11.75" style="82" customWidth="1"/>
    <col min="13313" max="13313" width="10.875" style="82" bestFit="1" customWidth="1"/>
    <col min="13314" max="13315" width="10.375" style="82" bestFit="1" customWidth="1"/>
    <col min="13316" max="13316" width="11.75" style="82" customWidth="1"/>
    <col min="13317" max="13317" width="10.375" style="82" bestFit="1" customWidth="1"/>
    <col min="13318" max="13318" width="10.25" style="82" bestFit="1" customWidth="1"/>
    <col min="13319" max="13319" width="11.75" style="82" customWidth="1"/>
    <col min="13320" max="13559" width="9" style="82"/>
    <col min="13560" max="13560" width="4.625" style="82" customWidth="1"/>
    <col min="13561" max="13561" width="27.375" style="82" bestFit="1" customWidth="1"/>
    <col min="13562" max="13562" width="10.25" style="82" bestFit="1" customWidth="1"/>
    <col min="13563" max="13563" width="10.75" style="82" customWidth="1"/>
    <col min="13564" max="13564" width="11.75" style="82" customWidth="1"/>
    <col min="13565" max="13565" width="10" style="82" bestFit="1" customWidth="1"/>
    <col min="13566" max="13566" width="9" style="82" customWidth="1"/>
    <col min="13567" max="13567" width="9.25" style="82" customWidth="1"/>
    <col min="13568" max="13568" width="11.75" style="82" customWidth="1"/>
    <col min="13569" max="13569" width="10.875" style="82" bestFit="1" customWidth="1"/>
    <col min="13570" max="13571" width="10.375" style="82" bestFit="1" customWidth="1"/>
    <col min="13572" max="13572" width="11.75" style="82" customWidth="1"/>
    <col min="13573" max="13573" width="10.375" style="82" bestFit="1" customWidth="1"/>
    <col min="13574" max="13574" width="10.25" style="82" bestFit="1" customWidth="1"/>
    <col min="13575" max="13575" width="11.75" style="82" customWidth="1"/>
    <col min="13576" max="13815" width="9" style="82"/>
    <col min="13816" max="13816" width="4.625" style="82" customWidth="1"/>
    <col min="13817" max="13817" width="27.375" style="82" bestFit="1" customWidth="1"/>
    <col min="13818" max="13818" width="10.25" style="82" bestFit="1" customWidth="1"/>
    <col min="13819" max="13819" width="10.75" style="82" customWidth="1"/>
    <col min="13820" max="13820" width="11.75" style="82" customWidth="1"/>
    <col min="13821" max="13821" width="10" style="82" bestFit="1" customWidth="1"/>
    <col min="13822" max="13822" width="9" style="82" customWidth="1"/>
    <col min="13823" max="13823" width="9.25" style="82" customWidth="1"/>
    <col min="13824" max="13824" width="11.75" style="82" customWidth="1"/>
    <col min="13825" max="13825" width="10.875" style="82" bestFit="1" customWidth="1"/>
    <col min="13826" max="13827" width="10.375" style="82" bestFit="1" customWidth="1"/>
    <col min="13828" max="13828" width="11.75" style="82" customWidth="1"/>
    <col min="13829" max="13829" width="10.375" style="82" bestFit="1" customWidth="1"/>
    <col min="13830" max="13830" width="10.25" style="82" bestFit="1" customWidth="1"/>
    <col min="13831" max="13831" width="11.75" style="82" customWidth="1"/>
    <col min="13832" max="14071" width="9" style="82"/>
    <col min="14072" max="14072" width="4.625" style="82" customWidth="1"/>
    <col min="14073" max="14073" width="27.375" style="82" bestFit="1" customWidth="1"/>
    <col min="14074" max="14074" width="10.25" style="82" bestFit="1" customWidth="1"/>
    <col min="14075" max="14075" width="10.75" style="82" customWidth="1"/>
    <col min="14076" max="14076" width="11.75" style="82" customWidth="1"/>
    <col min="14077" max="14077" width="10" style="82" bestFit="1" customWidth="1"/>
    <col min="14078" max="14078" width="9" style="82" customWidth="1"/>
    <col min="14079" max="14079" width="9.25" style="82" customWidth="1"/>
    <col min="14080" max="14080" width="11.75" style="82" customWidth="1"/>
    <col min="14081" max="14081" width="10.875" style="82" bestFit="1" customWidth="1"/>
    <col min="14082" max="14083" width="10.375" style="82" bestFit="1" customWidth="1"/>
    <col min="14084" max="14084" width="11.75" style="82" customWidth="1"/>
    <col min="14085" max="14085" width="10.375" style="82" bestFit="1" customWidth="1"/>
    <col min="14086" max="14086" width="10.25" style="82" bestFit="1" customWidth="1"/>
    <col min="14087" max="14087" width="11.75" style="82" customWidth="1"/>
    <col min="14088" max="14327" width="9" style="82"/>
    <col min="14328" max="14328" width="4.625" style="82" customWidth="1"/>
    <col min="14329" max="14329" width="27.375" style="82" bestFit="1" customWidth="1"/>
    <col min="14330" max="14330" width="10.25" style="82" bestFit="1" customWidth="1"/>
    <col min="14331" max="14331" width="10.75" style="82" customWidth="1"/>
    <col min="14332" max="14332" width="11.75" style="82" customWidth="1"/>
    <col min="14333" max="14333" width="10" style="82" bestFit="1" customWidth="1"/>
    <col min="14334" max="14334" width="9" style="82" customWidth="1"/>
    <col min="14335" max="14335" width="9.25" style="82" customWidth="1"/>
    <col min="14336" max="14336" width="11.75" style="82" customWidth="1"/>
    <col min="14337" max="14337" width="10.875" style="82" bestFit="1" customWidth="1"/>
    <col min="14338" max="14339" width="10.375" style="82" bestFit="1" customWidth="1"/>
    <col min="14340" max="14340" width="11.75" style="82" customWidth="1"/>
    <col min="14341" max="14341" width="10.375" style="82" bestFit="1" customWidth="1"/>
    <col min="14342" max="14342" width="10.25" style="82" bestFit="1" customWidth="1"/>
    <col min="14343" max="14343" width="11.75" style="82" customWidth="1"/>
    <col min="14344" max="14583" width="9" style="82"/>
    <col min="14584" max="14584" width="4.625" style="82" customWidth="1"/>
    <col min="14585" max="14585" width="27.375" style="82" bestFit="1" customWidth="1"/>
    <col min="14586" max="14586" width="10.25" style="82" bestFit="1" customWidth="1"/>
    <col min="14587" max="14587" width="10.75" style="82" customWidth="1"/>
    <col min="14588" max="14588" width="11.75" style="82" customWidth="1"/>
    <col min="14589" max="14589" width="10" style="82" bestFit="1" customWidth="1"/>
    <col min="14590" max="14590" width="9" style="82" customWidth="1"/>
    <col min="14591" max="14591" width="9.25" style="82" customWidth="1"/>
    <col min="14592" max="14592" width="11.75" style="82" customWidth="1"/>
    <col min="14593" max="14593" width="10.875" style="82" bestFit="1" customWidth="1"/>
    <col min="14594" max="14595" width="10.375" style="82" bestFit="1" customWidth="1"/>
    <col min="14596" max="14596" width="11.75" style="82" customWidth="1"/>
    <col min="14597" max="14597" width="10.375" style="82" bestFit="1" customWidth="1"/>
    <col min="14598" max="14598" width="10.25" style="82" bestFit="1" customWidth="1"/>
    <col min="14599" max="14599" width="11.75" style="82" customWidth="1"/>
    <col min="14600" max="14839" width="9" style="82"/>
    <col min="14840" max="14840" width="4.625" style="82" customWidth="1"/>
    <col min="14841" max="14841" width="27.375" style="82" bestFit="1" customWidth="1"/>
    <col min="14842" max="14842" width="10.25" style="82" bestFit="1" customWidth="1"/>
    <col min="14843" max="14843" width="10.75" style="82" customWidth="1"/>
    <col min="14844" max="14844" width="11.75" style="82" customWidth="1"/>
    <col min="14845" max="14845" width="10" style="82" bestFit="1" customWidth="1"/>
    <col min="14846" max="14846" width="9" style="82" customWidth="1"/>
    <col min="14847" max="14847" width="9.25" style="82" customWidth="1"/>
    <col min="14848" max="14848" width="11.75" style="82" customWidth="1"/>
    <col min="14849" max="14849" width="10.875" style="82" bestFit="1" customWidth="1"/>
    <col min="14850" max="14851" width="10.375" style="82" bestFit="1" customWidth="1"/>
    <col min="14852" max="14852" width="11.75" style="82" customWidth="1"/>
    <col min="14853" max="14853" width="10.375" style="82" bestFit="1" customWidth="1"/>
    <col min="14854" max="14854" width="10.25" style="82" bestFit="1" customWidth="1"/>
    <col min="14855" max="14855" width="11.75" style="82" customWidth="1"/>
    <col min="14856" max="15095" width="9" style="82"/>
    <col min="15096" max="15096" width="4.625" style="82" customWidth="1"/>
    <col min="15097" max="15097" width="27.375" style="82" bestFit="1" customWidth="1"/>
    <col min="15098" max="15098" width="10.25" style="82" bestFit="1" customWidth="1"/>
    <col min="15099" max="15099" width="10.75" style="82" customWidth="1"/>
    <col min="15100" max="15100" width="11.75" style="82" customWidth="1"/>
    <col min="15101" max="15101" width="10" style="82" bestFit="1" customWidth="1"/>
    <col min="15102" max="15102" width="9" style="82" customWidth="1"/>
    <col min="15103" max="15103" width="9.25" style="82" customWidth="1"/>
    <col min="15104" max="15104" width="11.75" style="82" customWidth="1"/>
    <col min="15105" max="15105" width="10.875" style="82" bestFit="1" customWidth="1"/>
    <col min="15106" max="15107" width="10.375" style="82" bestFit="1" customWidth="1"/>
    <col min="15108" max="15108" width="11.75" style="82" customWidth="1"/>
    <col min="15109" max="15109" width="10.375" style="82" bestFit="1" customWidth="1"/>
    <col min="15110" max="15110" width="10.25" style="82" bestFit="1" customWidth="1"/>
    <col min="15111" max="15111" width="11.75" style="82" customWidth="1"/>
    <col min="15112" max="15351" width="9" style="82"/>
    <col min="15352" max="15352" width="4.625" style="82" customWidth="1"/>
    <col min="15353" max="15353" width="27.375" style="82" bestFit="1" customWidth="1"/>
    <col min="15354" max="15354" width="10.25" style="82" bestFit="1" customWidth="1"/>
    <col min="15355" max="15355" width="10.75" style="82" customWidth="1"/>
    <col min="15356" max="15356" width="11.75" style="82" customWidth="1"/>
    <col min="15357" max="15357" width="10" style="82" bestFit="1" customWidth="1"/>
    <col min="15358" max="15358" width="9" style="82" customWidth="1"/>
    <col min="15359" max="15359" width="9.25" style="82" customWidth="1"/>
    <col min="15360" max="15360" width="11.75" style="82" customWidth="1"/>
    <col min="15361" max="15361" width="10.875" style="82" bestFit="1" customWidth="1"/>
    <col min="15362" max="15363" width="10.375" style="82" bestFit="1" customWidth="1"/>
    <col min="15364" max="15364" width="11.75" style="82" customWidth="1"/>
    <col min="15365" max="15365" width="10.375" style="82" bestFit="1" customWidth="1"/>
    <col min="15366" max="15366" width="10.25" style="82" bestFit="1" customWidth="1"/>
    <col min="15367" max="15367" width="11.75" style="82" customWidth="1"/>
    <col min="15368" max="15607" width="9" style="82"/>
    <col min="15608" max="15608" width="4.625" style="82" customWidth="1"/>
    <col min="15609" max="15609" width="27.375" style="82" bestFit="1" customWidth="1"/>
    <col min="15610" max="15610" width="10.25" style="82" bestFit="1" customWidth="1"/>
    <col min="15611" max="15611" width="10.75" style="82" customWidth="1"/>
    <col min="15612" max="15612" width="11.75" style="82" customWidth="1"/>
    <col min="15613" max="15613" width="10" style="82" bestFit="1" customWidth="1"/>
    <col min="15614" max="15614" width="9" style="82" customWidth="1"/>
    <col min="15615" max="15615" width="9.25" style="82" customWidth="1"/>
    <col min="15616" max="15616" width="11.75" style="82" customWidth="1"/>
    <col min="15617" max="15617" width="10.875" style="82" bestFit="1" customWidth="1"/>
    <col min="15618" max="15619" width="10.375" style="82" bestFit="1" customWidth="1"/>
    <col min="15620" max="15620" width="11.75" style="82" customWidth="1"/>
    <col min="15621" max="15621" width="10.375" style="82" bestFit="1" customWidth="1"/>
    <col min="15622" max="15622" width="10.25" style="82" bestFit="1" customWidth="1"/>
    <col min="15623" max="15623" width="11.75" style="82" customWidth="1"/>
    <col min="15624" max="15863" width="9" style="82"/>
    <col min="15864" max="15864" width="4.625" style="82" customWidth="1"/>
    <col min="15865" max="15865" width="27.375" style="82" bestFit="1" customWidth="1"/>
    <col min="15866" max="15866" width="10.25" style="82" bestFit="1" customWidth="1"/>
    <col min="15867" max="15867" width="10.75" style="82" customWidth="1"/>
    <col min="15868" max="15868" width="11.75" style="82" customWidth="1"/>
    <col min="15869" max="15869" width="10" style="82" bestFit="1" customWidth="1"/>
    <col min="15870" max="15870" width="9" style="82" customWidth="1"/>
    <col min="15871" max="15871" width="9.25" style="82" customWidth="1"/>
    <col min="15872" max="15872" width="11.75" style="82" customWidth="1"/>
    <col min="15873" max="15873" width="10.875" style="82" bestFit="1" customWidth="1"/>
    <col min="15874" max="15875" width="10.375" style="82" bestFit="1" customWidth="1"/>
    <col min="15876" max="15876" width="11.75" style="82" customWidth="1"/>
    <col min="15877" max="15877" width="10.375" style="82" bestFit="1" customWidth="1"/>
    <col min="15878" max="15878" width="10.25" style="82" bestFit="1" customWidth="1"/>
    <col min="15879" max="15879" width="11.75" style="82" customWidth="1"/>
    <col min="15880" max="16119" width="9" style="82"/>
    <col min="16120" max="16120" width="4.625" style="82" customWidth="1"/>
    <col min="16121" max="16121" width="27.375" style="82" bestFit="1" customWidth="1"/>
    <col min="16122" max="16122" width="10.25" style="82" bestFit="1" customWidth="1"/>
    <col min="16123" max="16123" width="10.75" style="82" customWidth="1"/>
    <col min="16124" max="16124" width="11.75" style="82" customWidth="1"/>
    <col min="16125" max="16125" width="10" style="82" bestFit="1" customWidth="1"/>
    <col min="16126" max="16126" width="9" style="82" customWidth="1"/>
    <col min="16127" max="16127" width="9.25" style="82" customWidth="1"/>
    <col min="16128" max="16128" width="11.75" style="82" customWidth="1"/>
    <col min="16129" max="16129" width="10.875" style="82" bestFit="1" customWidth="1"/>
    <col min="16130" max="16131" width="10.375" style="82" bestFit="1" customWidth="1"/>
    <col min="16132" max="16132" width="11.75" style="82" customWidth="1"/>
    <col min="16133" max="16133" width="10.375" style="82" bestFit="1" customWidth="1"/>
    <col min="16134" max="16134" width="10.25" style="82" bestFit="1" customWidth="1"/>
    <col min="16135" max="16135" width="11.75" style="82" customWidth="1"/>
    <col min="16136" max="16384" width="9" style="82"/>
  </cols>
  <sheetData>
    <row r="1" spans="1:40" ht="18.75" thickBot="1"/>
    <row r="2" spans="1:40" ht="47.25" customHeight="1" thickTop="1" thickBot="1">
      <c r="A2" s="393" t="s">
        <v>3</v>
      </c>
      <c r="B2" s="392" t="s">
        <v>481</v>
      </c>
      <c r="C2" s="392"/>
      <c r="D2" s="392"/>
      <c r="E2" s="392" t="s">
        <v>277</v>
      </c>
      <c r="F2" s="392"/>
      <c r="G2" s="392"/>
      <c r="H2" s="103"/>
      <c r="K2" s="389" t="s">
        <v>475</v>
      </c>
      <c r="L2" s="390"/>
      <c r="M2" s="391"/>
      <c r="N2" s="389" t="s">
        <v>476</v>
      </c>
      <c r="O2" s="390"/>
      <c r="P2" s="390"/>
    </row>
    <row r="3" spans="1:40" ht="33.75" thickTop="1" thickBot="1">
      <c r="A3" s="394"/>
      <c r="B3" s="271" t="s">
        <v>282</v>
      </c>
      <c r="C3" s="271" t="s">
        <v>279</v>
      </c>
      <c r="D3" s="272" t="s">
        <v>477</v>
      </c>
      <c r="E3" s="271" t="s">
        <v>478</v>
      </c>
      <c r="F3" s="271" t="s">
        <v>284</v>
      </c>
      <c r="G3" s="272" t="s">
        <v>477</v>
      </c>
      <c r="H3" s="103"/>
      <c r="K3" s="265" t="s">
        <v>282</v>
      </c>
      <c r="L3" s="265" t="s">
        <v>279</v>
      </c>
      <c r="M3" s="266" t="s">
        <v>477</v>
      </c>
      <c r="N3" s="265" t="s">
        <v>478</v>
      </c>
      <c r="O3" s="265" t="s">
        <v>284</v>
      </c>
      <c r="P3" s="266" t="s">
        <v>477</v>
      </c>
    </row>
    <row r="4" spans="1:40" s="97" customFormat="1" ht="20.25" thickTop="1" thickBot="1">
      <c r="A4" s="273" t="s">
        <v>479</v>
      </c>
      <c r="B4" s="275">
        <v>1079971.0282279996</v>
      </c>
      <c r="C4" s="275">
        <v>699537.5400390001</v>
      </c>
      <c r="D4" s="275">
        <v>380433.48818899988</v>
      </c>
      <c r="E4" s="275">
        <v>2877195.3126910008</v>
      </c>
      <c r="F4" s="275">
        <v>1473783.771563</v>
      </c>
      <c r="G4" s="275">
        <v>1403411.541128</v>
      </c>
      <c r="H4" s="103"/>
      <c r="I4" s="81"/>
      <c r="K4" s="267">
        <v>2077751</v>
      </c>
      <c r="L4" s="267">
        <v>1620773</v>
      </c>
      <c r="M4" s="267">
        <v>456978</v>
      </c>
      <c r="N4" s="268">
        <v>2877195</v>
      </c>
      <c r="O4" s="268">
        <v>1473784</v>
      </c>
      <c r="P4" s="268">
        <v>1403412</v>
      </c>
      <c r="Q4" s="81"/>
      <c r="R4" s="81"/>
      <c r="S4" s="81"/>
      <c r="T4" s="81"/>
      <c r="U4" s="81"/>
      <c r="V4" s="81"/>
      <c r="W4" s="81"/>
      <c r="X4" s="81"/>
      <c r="Y4" s="81"/>
      <c r="Z4" s="81"/>
      <c r="AA4" s="81"/>
      <c r="AB4" s="81"/>
      <c r="AC4" s="81"/>
      <c r="AD4" s="81"/>
      <c r="AE4" s="81"/>
      <c r="AF4" s="81"/>
      <c r="AG4" s="81"/>
      <c r="AH4" s="81"/>
      <c r="AI4" s="81"/>
      <c r="AJ4" s="81"/>
      <c r="AK4" s="81"/>
      <c r="AL4" s="81"/>
      <c r="AM4" s="81"/>
      <c r="AN4" s="81"/>
    </row>
    <row r="5" spans="1:40" s="97" customFormat="1" ht="20.25" thickTop="1" thickBot="1">
      <c r="A5" s="273" t="s">
        <v>51</v>
      </c>
      <c r="B5" s="275">
        <v>91136.491634999998</v>
      </c>
      <c r="C5" s="275">
        <v>114143.36432899999</v>
      </c>
      <c r="D5" s="275">
        <v>-23006.872694000009</v>
      </c>
      <c r="E5" s="275">
        <v>9018.4931949999991</v>
      </c>
      <c r="F5" s="275">
        <v>2522.0307069999999</v>
      </c>
      <c r="G5" s="275">
        <v>6496.4624880000001</v>
      </c>
      <c r="H5" s="103"/>
      <c r="I5" s="81"/>
      <c r="K5" s="267">
        <v>131326</v>
      </c>
      <c r="L5" s="267">
        <v>141980</v>
      </c>
      <c r="M5" s="267">
        <v>-10654</v>
      </c>
      <c r="N5" s="267">
        <v>9018</v>
      </c>
      <c r="O5" s="267">
        <v>2522</v>
      </c>
      <c r="P5" s="267">
        <v>6496</v>
      </c>
      <c r="Q5" s="81"/>
      <c r="R5" s="81"/>
      <c r="S5" s="81"/>
      <c r="T5" s="81"/>
      <c r="U5" s="81"/>
      <c r="V5" s="81"/>
      <c r="W5" s="81"/>
      <c r="X5" s="81"/>
      <c r="Y5" s="81"/>
      <c r="Z5" s="81"/>
      <c r="AA5" s="81"/>
      <c r="AB5" s="81"/>
      <c r="AC5" s="81"/>
      <c r="AD5" s="81"/>
      <c r="AE5" s="81"/>
      <c r="AF5" s="81"/>
      <c r="AG5" s="81"/>
      <c r="AH5" s="81"/>
      <c r="AI5" s="81"/>
      <c r="AJ5" s="81"/>
      <c r="AK5" s="81"/>
      <c r="AL5" s="81"/>
      <c r="AM5" s="81"/>
      <c r="AN5" s="81"/>
    </row>
    <row r="6" spans="1:40" s="97" customFormat="1" ht="20.25" thickTop="1" thickBot="1">
      <c r="A6" s="273" t="s">
        <v>470</v>
      </c>
      <c r="B6" s="275">
        <v>378271.90272300004</v>
      </c>
      <c r="C6" s="275">
        <v>224884.03487099998</v>
      </c>
      <c r="D6" s="275">
        <v>153387.86785199997</v>
      </c>
      <c r="E6" s="275">
        <v>155635.85294700001</v>
      </c>
      <c r="F6" s="275">
        <v>40796.644474000001</v>
      </c>
      <c r="G6" s="275">
        <v>114839.20847299999</v>
      </c>
      <c r="H6" s="103"/>
      <c r="I6" s="81"/>
      <c r="K6" s="267">
        <v>390275</v>
      </c>
      <c r="L6" s="267">
        <v>258632</v>
      </c>
      <c r="M6" s="267">
        <v>131643</v>
      </c>
      <c r="N6" s="267">
        <v>155636</v>
      </c>
      <c r="O6" s="267">
        <v>40797</v>
      </c>
      <c r="P6" s="267">
        <v>114839</v>
      </c>
      <c r="Q6" s="81"/>
      <c r="R6" s="81"/>
      <c r="S6" s="81"/>
      <c r="T6" s="81"/>
      <c r="U6" s="81"/>
      <c r="V6" s="81"/>
      <c r="W6" s="81"/>
      <c r="X6" s="81"/>
      <c r="Y6" s="81"/>
      <c r="Z6" s="81"/>
      <c r="AA6" s="81"/>
      <c r="AB6" s="81"/>
      <c r="AC6" s="81"/>
      <c r="AD6" s="81"/>
      <c r="AE6" s="81"/>
      <c r="AF6" s="81"/>
      <c r="AG6" s="81"/>
      <c r="AH6" s="81"/>
      <c r="AI6" s="81"/>
      <c r="AJ6" s="81"/>
      <c r="AK6" s="81"/>
      <c r="AL6" s="81"/>
      <c r="AM6" s="81"/>
      <c r="AN6" s="81"/>
    </row>
    <row r="7" spans="1:40" s="97" customFormat="1" ht="20.25" thickTop="1" thickBot="1">
      <c r="A7" s="274" t="s">
        <v>480</v>
      </c>
      <c r="B7" s="275">
        <v>1949079.4935930003</v>
      </c>
      <c r="C7" s="275">
        <v>1608156.2497729997</v>
      </c>
      <c r="D7" s="275">
        <v>340923.24382000003</v>
      </c>
      <c r="E7" s="275">
        <v>1048674.928325</v>
      </c>
      <c r="F7" s="275">
        <v>395570.33786599996</v>
      </c>
      <c r="G7" s="275">
        <v>653104.59045899997</v>
      </c>
      <c r="H7" s="103"/>
      <c r="I7" s="81"/>
      <c r="K7" s="267">
        <v>2106513</v>
      </c>
      <c r="L7" s="267">
        <v>1756073</v>
      </c>
      <c r="M7" s="267">
        <v>350440</v>
      </c>
      <c r="N7" s="267">
        <v>1048675</v>
      </c>
      <c r="O7" s="267">
        <v>395570</v>
      </c>
      <c r="P7" s="267">
        <v>653105</v>
      </c>
      <c r="Q7" s="81"/>
      <c r="R7" s="81"/>
      <c r="S7" s="81"/>
      <c r="T7" s="81"/>
      <c r="U7" s="81"/>
      <c r="V7" s="81"/>
      <c r="W7" s="81"/>
      <c r="X7" s="81"/>
      <c r="Y7" s="81"/>
      <c r="Z7" s="81"/>
      <c r="AA7" s="81"/>
      <c r="AB7" s="81"/>
      <c r="AC7" s="81"/>
      <c r="AD7" s="81"/>
      <c r="AE7" s="81"/>
      <c r="AF7" s="81"/>
      <c r="AG7" s="81"/>
      <c r="AH7" s="81"/>
      <c r="AI7" s="81"/>
      <c r="AJ7" s="81"/>
      <c r="AK7" s="81"/>
      <c r="AL7" s="81"/>
      <c r="AM7" s="81"/>
      <c r="AN7" s="81"/>
    </row>
    <row r="8" spans="1:40" s="97" customFormat="1" ht="20.25" thickTop="1" thickBot="1">
      <c r="A8" s="274" t="s">
        <v>452</v>
      </c>
      <c r="B8" s="275">
        <v>557278.95769999991</v>
      </c>
      <c r="C8" s="275">
        <v>243753.35580199998</v>
      </c>
      <c r="D8" s="275">
        <v>313525.60189799999</v>
      </c>
      <c r="E8" s="275">
        <v>640372</v>
      </c>
      <c r="F8" s="275">
        <v>13272</v>
      </c>
      <c r="G8" s="275">
        <v>627100</v>
      </c>
      <c r="H8" s="103"/>
      <c r="I8" s="81"/>
      <c r="K8" s="267">
        <v>2094</v>
      </c>
      <c r="L8" s="267">
        <v>1334</v>
      </c>
      <c r="M8" s="269">
        <v>760</v>
      </c>
      <c r="N8" s="269">
        <v>54</v>
      </c>
      <c r="O8" s="269">
        <v>410</v>
      </c>
      <c r="P8" s="269">
        <v>-356</v>
      </c>
      <c r="Q8" s="81"/>
      <c r="R8" s="81"/>
      <c r="S8" s="81"/>
      <c r="T8" s="81"/>
      <c r="U8" s="81"/>
      <c r="V8" s="81"/>
      <c r="W8" s="81"/>
      <c r="X8" s="81"/>
      <c r="Y8" s="81"/>
      <c r="Z8" s="81"/>
      <c r="AA8" s="81"/>
      <c r="AB8" s="81"/>
      <c r="AC8" s="81"/>
      <c r="AD8" s="81"/>
      <c r="AE8" s="81"/>
      <c r="AF8" s="81"/>
      <c r="AG8" s="81"/>
      <c r="AH8" s="81"/>
      <c r="AI8" s="81"/>
      <c r="AJ8" s="81"/>
      <c r="AK8" s="81"/>
      <c r="AL8" s="81"/>
      <c r="AM8" s="81"/>
      <c r="AN8" s="81"/>
    </row>
    <row r="9" spans="1:40" s="97" customFormat="1" ht="20.25" thickTop="1" thickBot="1">
      <c r="A9" s="274" t="s">
        <v>453</v>
      </c>
      <c r="B9" s="275">
        <v>1189.5532519999999</v>
      </c>
      <c r="C9" s="275">
        <v>934.15</v>
      </c>
      <c r="D9" s="275">
        <v>255.40325199999995</v>
      </c>
      <c r="E9" s="275">
        <v>54</v>
      </c>
      <c r="F9" s="275">
        <v>410</v>
      </c>
      <c r="G9" s="275">
        <v>-356</v>
      </c>
      <c r="H9" s="103"/>
      <c r="I9" s="81"/>
      <c r="K9" s="267">
        <v>557279</v>
      </c>
      <c r="L9" s="267">
        <v>243753</v>
      </c>
      <c r="M9" s="267">
        <v>313526</v>
      </c>
      <c r="N9" s="267">
        <v>640372</v>
      </c>
      <c r="O9" s="267">
        <v>13272</v>
      </c>
      <c r="P9" s="267">
        <v>627100</v>
      </c>
      <c r="Q9" s="81"/>
      <c r="R9" s="81"/>
      <c r="S9" s="81"/>
      <c r="T9" s="81"/>
      <c r="U9" s="81"/>
      <c r="V9" s="81"/>
      <c r="W9" s="81"/>
      <c r="X9" s="81"/>
      <c r="Y9" s="81"/>
      <c r="Z9" s="81"/>
      <c r="AA9" s="81"/>
      <c r="AB9" s="81"/>
      <c r="AC9" s="81"/>
      <c r="AD9" s="81"/>
      <c r="AE9" s="81"/>
      <c r="AF9" s="81"/>
      <c r="AG9" s="81"/>
      <c r="AH9" s="81"/>
      <c r="AI9" s="81"/>
      <c r="AJ9" s="81"/>
      <c r="AK9" s="81"/>
      <c r="AL9" s="81"/>
      <c r="AM9" s="81"/>
      <c r="AN9" s="81"/>
    </row>
    <row r="10" spans="1:40" s="97" customFormat="1" ht="20.25" thickTop="1" thickBot="1">
      <c r="A10" s="274" t="s">
        <v>454</v>
      </c>
      <c r="B10" s="275">
        <v>4056927.427131</v>
      </c>
      <c r="C10" s="275">
        <v>2891408.6948139998</v>
      </c>
      <c r="D10" s="275">
        <v>1165518.7323169997</v>
      </c>
      <c r="E10" s="275">
        <v>4730950.587158001</v>
      </c>
      <c r="F10" s="275">
        <v>1926354.78461</v>
      </c>
      <c r="G10" s="275">
        <v>2804595.8025480001</v>
      </c>
      <c r="H10" s="103"/>
      <c r="I10" s="81"/>
      <c r="K10" s="270">
        <v>5265238</v>
      </c>
      <c r="L10" s="270">
        <v>4022547</v>
      </c>
      <c r="M10" s="270">
        <v>1242691</v>
      </c>
      <c r="N10" s="270">
        <v>4730951</v>
      </c>
      <c r="O10" s="270">
        <v>1926355</v>
      </c>
      <c r="P10" s="270">
        <v>2804596</v>
      </c>
      <c r="Q10" s="81"/>
      <c r="R10" s="81"/>
      <c r="S10" s="81"/>
      <c r="T10" s="81"/>
      <c r="U10" s="81"/>
      <c r="V10" s="81"/>
      <c r="W10" s="81"/>
      <c r="X10" s="81"/>
      <c r="Y10" s="81"/>
      <c r="Z10" s="81"/>
      <c r="AA10" s="81"/>
      <c r="AB10" s="81"/>
      <c r="AC10" s="81"/>
      <c r="AD10" s="81"/>
      <c r="AE10" s="81"/>
      <c r="AF10" s="81"/>
      <c r="AG10" s="81"/>
      <c r="AH10" s="81"/>
      <c r="AI10" s="81"/>
      <c r="AJ10" s="81"/>
      <c r="AK10" s="81"/>
      <c r="AL10" s="81"/>
      <c r="AM10" s="81"/>
      <c r="AN10" s="81"/>
    </row>
    <row r="11" spans="1:40" ht="18.75" thickTop="1"/>
  </sheetData>
  <mergeCells count="5">
    <mergeCell ref="K2:M2"/>
    <mergeCell ref="N2:P2"/>
    <mergeCell ref="B2:D2"/>
    <mergeCell ref="A2:A3"/>
    <mergeCell ref="E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پیوست1</vt:lpstr>
      <vt:lpstr>پیوست2</vt:lpstr>
      <vt:lpstr>پیوست3</vt:lpstr>
      <vt:lpstr>پیوست4</vt:lpstr>
      <vt:lpstr>Sheet1</vt:lpstr>
      <vt:lpstr>Sheet2</vt:lpstr>
      <vt:lpstr>Sheet3</vt:lpstr>
      <vt:lpstr>Sheet1!_Hlk310465175</vt:lpstr>
      <vt:lpstr>Sheet1!_Hlk310469968</vt:lpstr>
      <vt:lpstr>Sheet1!_Hlk310472910</vt:lpstr>
      <vt:lpstr>Sheet2!_Hlk364701697</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2014-02-12T11:21:38Z</dcterms:modified>
</cp:coreProperties>
</file>