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activeTab="2"/>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پیوست2!$B$8:$J$35</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پیوست1!$D$2:$Y$123</definedName>
    <definedName name="_xlnm.Print_Area" localSheetId="1">پیوست2!$B$2:$J$128</definedName>
    <definedName name="_xlnm.Print_Area" localSheetId="2">پیوست3!$B$2:$Q$126</definedName>
    <definedName name="_xlnm.Print_Area" localSheetId="3">پیوست4!$B$2:$N$131</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E35" i="9"/>
  <c r="F35"/>
  <c r="G35"/>
  <c r="H35"/>
  <c r="I35"/>
  <c r="J35"/>
  <c r="K35"/>
  <c r="L35"/>
  <c r="M35"/>
  <c r="N35"/>
  <c r="O35"/>
  <c r="P35"/>
  <c r="Q35"/>
  <c r="D35"/>
  <c r="D36" i="4"/>
  <c r="I47"/>
  <c r="I124" l="1"/>
  <c r="I123"/>
  <c r="I122"/>
  <c r="I121"/>
  <c r="I120"/>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6"/>
  <c r="I54"/>
  <c r="I53"/>
  <c r="I52"/>
  <c r="I51"/>
  <c r="I50"/>
  <c r="I49"/>
  <c r="I48"/>
  <c r="I46"/>
  <c r="I45"/>
  <c r="I44"/>
  <c r="I43"/>
  <c r="I42"/>
  <c r="I41"/>
  <c r="I40"/>
  <c r="I39"/>
  <c r="I38"/>
  <c r="I37"/>
  <c r="I8"/>
  <c r="I9"/>
  <c r="I10"/>
  <c r="I11"/>
  <c r="I12"/>
  <c r="I13"/>
  <c r="I14"/>
  <c r="I15"/>
  <c r="I16"/>
  <c r="I17"/>
  <c r="I18"/>
  <c r="I19"/>
  <c r="I20"/>
  <c r="I21"/>
  <c r="I22"/>
  <c r="I23"/>
  <c r="I24"/>
  <c r="I25"/>
  <c r="I26"/>
  <c r="I27"/>
  <c r="I28"/>
  <c r="I29"/>
  <c r="I30"/>
  <c r="I31"/>
  <c r="I32"/>
  <c r="I33"/>
  <c r="I34"/>
  <c r="I35"/>
  <c r="I7"/>
  <c r="K123" i="10"/>
  <c r="J123"/>
  <c r="K117"/>
  <c r="J117"/>
  <c r="K55"/>
  <c r="J55"/>
  <c r="K53"/>
  <c r="J53"/>
  <c r="K45"/>
  <c r="J45"/>
  <c r="K34"/>
  <c r="K124" s="1"/>
  <c r="J34"/>
  <c r="J124" s="1"/>
  <c r="O124" i="9"/>
  <c r="P124"/>
  <c r="Q123"/>
  <c r="O118"/>
  <c r="P118"/>
  <c r="Q114"/>
  <c r="Q117"/>
  <c r="O56"/>
  <c r="P56"/>
  <c r="O54"/>
  <c r="P54"/>
  <c r="O46"/>
  <c r="P46"/>
  <c r="Q33"/>
  <c r="Q34"/>
  <c r="L124"/>
  <c r="M124"/>
  <c r="M125" s="1"/>
  <c r="L118"/>
  <c r="M118"/>
  <c r="L56"/>
  <c r="M56"/>
  <c r="L54"/>
  <c r="M54"/>
  <c r="L46"/>
  <c r="M46"/>
  <c r="N123"/>
  <c r="N114"/>
  <c r="N117"/>
  <c r="N33"/>
  <c r="N34"/>
  <c r="H124"/>
  <c r="I124"/>
  <c r="J123"/>
  <c r="K123"/>
  <c r="H118"/>
  <c r="I118"/>
  <c r="J117"/>
  <c r="K117"/>
  <c r="J114"/>
  <c r="K114"/>
  <c r="H56"/>
  <c r="I56"/>
  <c r="H54"/>
  <c r="I54"/>
  <c r="H46"/>
  <c r="I46"/>
  <c r="J33"/>
  <c r="K33"/>
  <c r="J34"/>
  <c r="K34"/>
  <c r="H125"/>
  <c r="G123"/>
  <c r="F123"/>
  <c r="G114"/>
  <c r="G117"/>
  <c r="F114"/>
  <c r="F117"/>
  <c r="G33"/>
  <c r="G34"/>
  <c r="F33"/>
  <c r="F34"/>
  <c r="E124"/>
  <c r="E118"/>
  <c r="E56"/>
  <c r="E54"/>
  <c r="E46"/>
  <c r="D124"/>
  <c r="D118"/>
  <c r="D56"/>
  <c r="D54"/>
  <c r="D46"/>
  <c r="O125" l="1"/>
  <c r="D125"/>
  <c r="E125"/>
  <c r="I125"/>
  <c r="L125"/>
  <c r="P125"/>
  <c r="D125" i="4"/>
  <c r="D119"/>
  <c r="D57"/>
  <c r="D55"/>
  <c r="D47"/>
  <c r="D126" l="1"/>
  <c r="J122" i="8"/>
  <c r="J116"/>
  <c r="J54"/>
  <c r="J52"/>
  <c r="J44"/>
  <c r="J33"/>
  <c r="K35" i="4"/>
  <c r="L35"/>
  <c r="M35"/>
  <c r="N35"/>
  <c r="O35"/>
  <c r="J123" i="8" l="1"/>
  <c r="X123"/>
  <c r="I123"/>
  <c r="W122"/>
  <c r="X122"/>
  <c r="U122"/>
  <c r="T122"/>
  <c r="Q122"/>
  <c r="P122"/>
  <c r="M122"/>
  <c r="W116"/>
  <c r="X116"/>
  <c r="U116"/>
  <c r="T116"/>
  <c r="S116"/>
  <c r="R116"/>
  <c r="Q116"/>
  <c r="P116"/>
  <c r="M116"/>
  <c r="I116"/>
  <c r="Y54"/>
  <c r="X54"/>
  <c r="W54"/>
  <c r="U54"/>
  <c r="T54"/>
  <c r="S54"/>
  <c r="R54"/>
  <c r="Q54"/>
  <c r="P54"/>
  <c r="W52"/>
  <c r="Y52" s="1"/>
  <c r="U52"/>
  <c r="T52"/>
  <c r="S52"/>
  <c r="R52"/>
  <c r="Q52"/>
  <c r="P52"/>
  <c r="M52"/>
  <c r="I52"/>
  <c r="Y44"/>
  <c r="W44"/>
  <c r="U44"/>
  <c r="T44"/>
  <c r="S44"/>
  <c r="R44"/>
  <c r="Q44"/>
  <c r="P44"/>
  <c r="M44"/>
  <c r="I44"/>
  <c r="W33"/>
  <c r="X33"/>
  <c r="U33"/>
  <c r="T33"/>
  <c r="S33"/>
  <c r="R33"/>
  <c r="Q33"/>
  <c r="P33"/>
  <c r="M33"/>
  <c r="I33"/>
  <c r="M123" l="1"/>
  <c r="U123"/>
  <c r="W123"/>
  <c r="Y116"/>
  <c r="Y33"/>
  <c r="Y123"/>
  <c r="Y122"/>
  <c r="N121" i="9"/>
  <c r="N120"/>
  <c r="N122"/>
  <c r="N119"/>
  <c r="Q121"/>
  <c r="Q120"/>
  <c r="Q122"/>
  <c r="Q119"/>
  <c r="Q116"/>
  <c r="Q115"/>
  <c r="Q78"/>
  <c r="Q75"/>
  <c r="Q106"/>
  <c r="Q109"/>
  <c r="Q92"/>
  <c r="Q77"/>
  <c r="Q101"/>
  <c r="Q71"/>
  <c r="Q72"/>
  <c r="Q68"/>
  <c r="Q74"/>
  <c r="Q91"/>
  <c r="Q89"/>
  <c r="Q105"/>
  <c r="Q63"/>
  <c r="Q69"/>
  <c r="Q94"/>
  <c r="Q110"/>
  <c r="Q66"/>
  <c r="Q84"/>
  <c r="Q102"/>
  <c r="Q112"/>
  <c r="Q58"/>
  <c r="Q95"/>
  <c r="Q104"/>
  <c r="Q67"/>
  <c r="Q93"/>
  <c r="Q81"/>
  <c r="Q90"/>
  <c r="Q60"/>
  <c r="Q99"/>
  <c r="Q88"/>
  <c r="Q80"/>
  <c r="Q113"/>
  <c r="Q62"/>
  <c r="Q65"/>
  <c r="Q96"/>
  <c r="Q108"/>
  <c r="Q83"/>
  <c r="Q61"/>
  <c r="Q103"/>
  <c r="Q70"/>
  <c r="Q111"/>
  <c r="Q87"/>
  <c r="Q76"/>
  <c r="Q85"/>
  <c r="Q82"/>
  <c r="Q98"/>
  <c r="Q73"/>
  <c r="Q86"/>
  <c r="Q59"/>
  <c r="Q57"/>
  <c r="Q79"/>
  <c r="Q64"/>
  <c r="Q107"/>
  <c r="Q100"/>
  <c r="Q97"/>
  <c r="Q118" s="1"/>
  <c r="N116"/>
  <c r="N115"/>
  <c r="N78"/>
  <c r="N75"/>
  <c r="N106"/>
  <c r="N109"/>
  <c r="N92"/>
  <c r="N77"/>
  <c r="N101"/>
  <c r="N71"/>
  <c r="N72"/>
  <c r="N68"/>
  <c r="N74"/>
  <c r="N91"/>
  <c r="N89"/>
  <c r="N105"/>
  <c r="N63"/>
  <c r="N69"/>
  <c r="N94"/>
  <c r="N110"/>
  <c r="N66"/>
  <c r="N84"/>
  <c r="N102"/>
  <c r="N112"/>
  <c r="N58"/>
  <c r="N95"/>
  <c r="N104"/>
  <c r="N67"/>
  <c r="N93"/>
  <c r="N81"/>
  <c r="N90"/>
  <c r="N60"/>
  <c r="N99"/>
  <c r="N88"/>
  <c r="N80"/>
  <c r="N113"/>
  <c r="N62"/>
  <c r="N65"/>
  <c r="N96"/>
  <c r="N108"/>
  <c r="N83"/>
  <c r="N61"/>
  <c r="N103"/>
  <c r="N70"/>
  <c r="N111"/>
  <c r="N87"/>
  <c r="N76"/>
  <c r="N85"/>
  <c r="N82"/>
  <c r="N98"/>
  <c r="N73"/>
  <c r="N86"/>
  <c r="N59"/>
  <c r="N57"/>
  <c r="N79"/>
  <c r="N64"/>
  <c r="N107"/>
  <c r="N100"/>
  <c r="N97"/>
  <c r="N55"/>
  <c r="N56" s="1"/>
  <c r="Q55"/>
  <c r="Q56" s="1"/>
  <c r="Q51"/>
  <c r="Q47"/>
  <c r="Q50"/>
  <c r="Q49"/>
  <c r="Q53"/>
  <c r="Q52"/>
  <c r="Q48"/>
  <c r="Q54" s="1"/>
  <c r="N51"/>
  <c r="N47"/>
  <c r="N50"/>
  <c r="N49"/>
  <c r="N53"/>
  <c r="N52"/>
  <c r="N48"/>
  <c r="Q36"/>
  <c r="Q41"/>
  <c r="Q42"/>
  <c r="Q39"/>
  <c r="Q43"/>
  <c r="Q37"/>
  <c r="Q40"/>
  <c r="Q38"/>
  <c r="Q45"/>
  <c r="Q44"/>
  <c r="N36"/>
  <c r="N41"/>
  <c r="N42"/>
  <c r="N39"/>
  <c r="N43"/>
  <c r="N37"/>
  <c r="N40"/>
  <c r="N38"/>
  <c r="N45"/>
  <c r="N44"/>
  <c r="G121"/>
  <c r="F121"/>
  <c r="G120"/>
  <c r="F120"/>
  <c r="G122"/>
  <c r="F122"/>
  <c r="G119"/>
  <c r="G124" s="1"/>
  <c r="F119"/>
  <c r="F124" s="1"/>
  <c r="K121"/>
  <c r="J121"/>
  <c r="K120"/>
  <c r="J120"/>
  <c r="K122"/>
  <c r="J122"/>
  <c r="K119"/>
  <c r="K124" s="1"/>
  <c r="J119"/>
  <c r="J124" s="1"/>
  <c r="K116"/>
  <c r="J116"/>
  <c r="K115"/>
  <c r="J115"/>
  <c r="K78"/>
  <c r="J78"/>
  <c r="K75"/>
  <c r="J75"/>
  <c r="K106"/>
  <c r="J106"/>
  <c r="K109"/>
  <c r="J109"/>
  <c r="K92"/>
  <c r="J92"/>
  <c r="K77"/>
  <c r="J77"/>
  <c r="K101"/>
  <c r="J101"/>
  <c r="K71"/>
  <c r="J71"/>
  <c r="K72"/>
  <c r="J72"/>
  <c r="K68"/>
  <c r="J68"/>
  <c r="K74"/>
  <c r="J74"/>
  <c r="K91"/>
  <c r="J91"/>
  <c r="K89"/>
  <c r="J89"/>
  <c r="K105"/>
  <c r="J105"/>
  <c r="K63"/>
  <c r="J63"/>
  <c r="K69"/>
  <c r="J69"/>
  <c r="K94"/>
  <c r="J94"/>
  <c r="K110"/>
  <c r="J110"/>
  <c r="K66"/>
  <c r="J66"/>
  <c r="K84"/>
  <c r="J84"/>
  <c r="K102"/>
  <c r="J102"/>
  <c r="K112"/>
  <c r="J112"/>
  <c r="K58"/>
  <c r="J58"/>
  <c r="K95"/>
  <c r="J95"/>
  <c r="K104"/>
  <c r="J104"/>
  <c r="K67"/>
  <c r="J67"/>
  <c r="K93"/>
  <c r="J93"/>
  <c r="K81"/>
  <c r="J81"/>
  <c r="K90"/>
  <c r="J90"/>
  <c r="K60"/>
  <c r="J60"/>
  <c r="K99"/>
  <c r="J99"/>
  <c r="K88"/>
  <c r="J88"/>
  <c r="K80"/>
  <c r="J80"/>
  <c r="K113"/>
  <c r="J113"/>
  <c r="K62"/>
  <c r="J62"/>
  <c r="K65"/>
  <c r="J65"/>
  <c r="K96"/>
  <c r="J96"/>
  <c r="K108"/>
  <c r="J108"/>
  <c r="K83"/>
  <c r="J83"/>
  <c r="K61"/>
  <c r="J61"/>
  <c r="K103"/>
  <c r="J103"/>
  <c r="K70"/>
  <c r="J70"/>
  <c r="K111"/>
  <c r="J111"/>
  <c r="K87"/>
  <c r="J87"/>
  <c r="K76"/>
  <c r="J76"/>
  <c r="K85"/>
  <c r="J85"/>
  <c r="K82"/>
  <c r="J82"/>
  <c r="K98"/>
  <c r="J98"/>
  <c r="K73"/>
  <c r="J73"/>
  <c r="K86"/>
  <c r="J86"/>
  <c r="K59"/>
  <c r="J59"/>
  <c r="K57"/>
  <c r="J57"/>
  <c r="K79"/>
  <c r="J79"/>
  <c r="K64"/>
  <c r="J64"/>
  <c r="K107"/>
  <c r="J107"/>
  <c r="K100"/>
  <c r="J100"/>
  <c r="K97"/>
  <c r="K118" s="1"/>
  <c r="J97"/>
  <c r="J118" s="1"/>
  <c r="G116"/>
  <c r="F116"/>
  <c r="G115"/>
  <c r="F115"/>
  <c r="G78"/>
  <c r="F78"/>
  <c r="G75"/>
  <c r="F75"/>
  <c r="G106"/>
  <c r="F106"/>
  <c r="G109"/>
  <c r="F109"/>
  <c r="G92"/>
  <c r="F92"/>
  <c r="G77"/>
  <c r="F77"/>
  <c r="G101"/>
  <c r="F101"/>
  <c r="G71"/>
  <c r="F71"/>
  <c r="G72"/>
  <c r="F72"/>
  <c r="G68"/>
  <c r="F68"/>
  <c r="G74"/>
  <c r="F74"/>
  <c r="G91"/>
  <c r="F91"/>
  <c r="G89"/>
  <c r="F89"/>
  <c r="G105"/>
  <c r="F105"/>
  <c r="G63"/>
  <c r="F63"/>
  <c r="G69"/>
  <c r="F69"/>
  <c r="G94"/>
  <c r="F94"/>
  <c r="G110"/>
  <c r="F110"/>
  <c r="G66"/>
  <c r="F66"/>
  <c r="G84"/>
  <c r="F84"/>
  <c r="G102"/>
  <c r="F102"/>
  <c r="G112"/>
  <c r="F112"/>
  <c r="G58"/>
  <c r="F58"/>
  <c r="G95"/>
  <c r="F95"/>
  <c r="G104"/>
  <c r="F104"/>
  <c r="G67"/>
  <c r="F67"/>
  <c r="G93"/>
  <c r="F93"/>
  <c r="G81"/>
  <c r="F81"/>
  <c r="G90"/>
  <c r="F90"/>
  <c r="G60"/>
  <c r="F60"/>
  <c r="G99"/>
  <c r="F99"/>
  <c r="G88"/>
  <c r="F88"/>
  <c r="G80"/>
  <c r="F80"/>
  <c r="G113"/>
  <c r="F113"/>
  <c r="G62"/>
  <c r="F62"/>
  <c r="G65"/>
  <c r="F65"/>
  <c r="G96"/>
  <c r="F96"/>
  <c r="G108"/>
  <c r="F108"/>
  <c r="G83"/>
  <c r="F83"/>
  <c r="G61"/>
  <c r="F61"/>
  <c r="G103"/>
  <c r="F103"/>
  <c r="G70"/>
  <c r="F70"/>
  <c r="G111"/>
  <c r="F111"/>
  <c r="G87"/>
  <c r="F87"/>
  <c r="G76"/>
  <c r="F76"/>
  <c r="G85"/>
  <c r="F85"/>
  <c r="G82"/>
  <c r="F82"/>
  <c r="G98"/>
  <c r="F98"/>
  <c r="G73"/>
  <c r="F73"/>
  <c r="G86"/>
  <c r="F86"/>
  <c r="G59"/>
  <c r="F59"/>
  <c r="G57"/>
  <c r="F57"/>
  <c r="G79"/>
  <c r="F79"/>
  <c r="G64"/>
  <c r="F64"/>
  <c r="G107"/>
  <c r="F107"/>
  <c r="G100"/>
  <c r="F100"/>
  <c r="G97"/>
  <c r="G118" s="1"/>
  <c r="F97"/>
  <c r="F118" s="1"/>
  <c r="K55"/>
  <c r="K56" s="1"/>
  <c r="J55"/>
  <c r="J56" s="1"/>
  <c r="G55"/>
  <c r="G56" s="1"/>
  <c r="F55"/>
  <c r="F56" s="1"/>
  <c r="K51"/>
  <c r="J51"/>
  <c r="K47"/>
  <c r="J47"/>
  <c r="K50"/>
  <c r="J50"/>
  <c r="K49"/>
  <c r="J49"/>
  <c r="K53"/>
  <c r="J53"/>
  <c r="K52"/>
  <c r="J52"/>
  <c r="K48"/>
  <c r="J48"/>
  <c r="J54" s="1"/>
  <c r="G51"/>
  <c r="F51"/>
  <c r="G47"/>
  <c r="F47"/>
  <c r="G50"/>
  <c r="F50"/>
  <c r="G49"/>
  <c r="F49"/>
  <c r="G53"/>
  <c r="F53"/>
  <c r="G52"/>
  <c r="F52"/>
  <c r="G48"/>
  <c r="F48"/>
  <c r="G36"/>
  <c r="F36"/>
  <c r="G41"/>
  <c r="F41"/>
  <c r="G42"/>
  <c r="F42"/>
  <c r="G39"/>
  <c r="F39"/>
  <c r="G43"/>
  <c r="F43"/>
  <c r="G37"/>
  <c r="F37"/>
  <c r="G40"/>
  <c r="F40"/>
  <c r="G38"/>
  <c r="F38"/>
  <c r="G45"/>
  <c r="F45"/>
  <c r="K36"/>
  <c r="J36"/>
  <c r="K41"/>
  <c r="J41"/>
  <c r="K42"/>
  <c r="J42"/>
  <c r="K39"/>
  <c r="J39"/>
  <c r="K43"/>
  <c r="J43"/>
  <c r="K37"/>
  <c r="J37"/>
  <c r="K40"/>
  <c r="J40"/>
  <c r="K38"/>
  <c r="J38"/>
  <c r="K45"/>
  <c r="J45"/>
  <c r="K44"/>
  <c r="K46" s="1"/>
  <c r="J44"/>
  <c r="J46" s="1"/>
  <c r="G44"/>
  <c r="F44"/>
  <c r="F46" s="1"/>
  <c r="G16"/>
  <c r="F16"/>
  <c r="G8"/>
  <c r="F8"/>
  <c r="G21"/>
  <c r="F21"/>
  <c r="G31"/>
  <c r="F31"/>
  <c r="G27"/>
  <c r="F27"/>
  <c r="G7"/>
  <c r="F7"/>
  <c r="G12"/>
  <c r="F12"/>
  <c r="G15"/>
  <c r="F15"/>
  <c r="G14"/>
  <c r="F14"/>
  <c r="G17"/>
  <c r="F17"/>
  <c r="G23"/>
  <c r="F23"/>
  <c r="G9"/>
  <c r="F9"/>
  <c r="G26"/>
  <c r="F26"/>
  <c r="G32"/>
  <c r="F32"/>
  <c r="G20"/>
  <c r="F20"/>
  <c r="G11"/>
  <c r="F11"/>
  <c r="G29"/>
  <c r="F29"/>
  <c r="G25"/>
  <c r="F25"/>
  <c r="G10"/>
  <c r="F10"/>
  <c r="G28"/>
  <c r="F28"/>
  <c r="G13"/>
  <c r="F13"/>
  <c r="G22"/>
  <c r="F22"/>
  <c r="G30"/>
  <c r="F30"/>
  <c r="G18"/>
  <c r="F18"/>
  <c r="G24"/>
  <c r="F24"/>
  <c r="G19"/>
  <c r="F19"/>
  <c r="K16"/>
  <c r="J16"/>
  <c r="K8"/>
  <c r="J8"/>
  <c r="K21"/>
  <c r="J21"/>
  <c r="K31"/>
  <c r="J31"/>
  <c r="K27"/>
  <c r="J27"/>
  <c r="K7"/>
  <c r="J7"/>
  <c r="K12"/>
  <c r="J12"/>
  <c r="K15"/>
  <c r="J15"/>
  <c r="K14"/>
  <c r="J14"/>
  <c r="K17"/>
  <c r="J17"/>
  <c r="K23"/>
  <c r="J23"/>
  <c r="K9"/>
  <c r="J9"/>
  <c r="K26"/>
  <c r="J26"/>
  <c r="K32"/>
  <c r="J32"/>
  <c r="K20"/>
  <c r="J20"/>
  <c r="K11"/>
  <c r="J11"/>
  <c r="K29"/>
  <c r="J29"/>
  <c r="K25"/>
  <c r="J25"/>
  <c r="K10"/>
  <c r="J10"/>
  <c r="K28"/>
  <c r="J28"/>
  <c r="K13"/>
  <c r="J13"/>
  <c r="K22"/>
  <c r="J22"/>
  <c r="K30"/>
  <c r="J30"/>
  <c r="K18"/>
  <c r="J18"/>
  <c r="K24"/>
  <c r="J24"/>
  <c r="K19"/>
  <c r="J19"/>
  <c r="N16"/>
  <c r="N8"/>
  <c r="N21"/>
  <c r="N31"/>
  <c r="N27"/>
  <c r="N7"/>
  <c r="N12"/>
  <c r="N15"/>
  <c r="N14"/>
  <c r="N17"/>
  <c r="N23"/>
  <c r="N9"/>
  <c r="N26"/>
  <c r="N32"/>
  <c r="N20"/>
  <c r="N11"/>
  <c r="N29"/>
  <c r="N25"/>
  <c r="N10"/>
  <c r="N28"/>
  <c r="N13"/>
  <c r="N22"/>
  <c r="N30"/>
  <c r="N18"/>
  <c r="N24"/>
  <c r="N19"/>
  <c r="Q16"/>
  <c r="Q8"/>
  <c r="Q21"/>
  <c r="Q31"/>
  <c r="Q27"/>
  <c r="Q7"/>
  <c r="Q12"/>
  <c r="Q15"/>
  <c r="Q14"/>
  <c r="Q17"/>
  <c r="Q23"/>
  <c r="Q9"/>
  <c r="Q26"/>
  <c r="Q32"/>
  <c r="Q20"/>
  <c r="Q11"/>
  <c r="Q29"/>
  <c r="Q25"/>
  <c r="Q10"/>
  <c r="Q28"/>
  <c r="Q13"/>
  <c r="Q22"/>
  <c r="Q30"/>
  <c r="Q18"/>
  <c r="Q24"/>
  <c r="Q19"/>
  <c r="Q6"/>
  <c r="K6"/>
  <c r="J6"/>
  <c r="N6"/>
  <c r="K54" l="1"/>
  <c r="G46"/>
  <c r="N46"/>
  <c r="Q46"/>
  <c r="N54"/>
  <c r="N118"/>
  <c r="Q124"/>
  <c r="N124"/>
  <c r="J125"/>
  <c r="K125"/>
  <c r="F6"/>
  <c r="G6"/>
  <c r="N125" l="1"/>
  <c r="Q125"/>
  <c r="O49" i="4"/>
  <c r="O51"/>
  <c r="O53"/>
  <c r="O48"/>
  <c r="O50"/>
  <c r="O52"/>
  <c r="O54"/>
  <c r="L38"/>
  <c r="N38"/>
  <c r="K39"/>
  <c r="M39"/>
  <c r="O39"/>
  <c r="L40"/>
  <c r="N40"/>
  <c r="K41"/>
  <c r="M41"/>
  <c r="O41"/>
  <c r="L42"/>
  <c r="N42"/>
  <c r="K43"/>
  <c r="M43"/>
  <c r="O43"/>
  <c r="L44"/>
  <c r="N44"/>
  <c r="K45"/>
  <c r="M45"/>
  <c r="O45"/>
  <c r="L46"/>
  <c r="N46"/>
  <c r="O37"/>
  <c r="K38"/>
  <c r="M38"/>
  <c r="O38"/>
  <c r="L39"/>
  <c r="N39"/>
  <c r="K40"/>
  <c r="M40"/>
  <c r="O40"/>
  <c r="L41"/>
  <c r="N41"/>
  <c r="K42"/>
  <c r="M42"/>
  <c r="O42"/>
  <c r="L43"/>
  <c r="N43"/>
  <c r="K44"/>
  <c r="M44"/>
  <c r="O44"/>
  <c r="L45"/>
  <c r="N45"/>
  <c r="K46"/>
  <c r="M46"/>
  <c r="O46"/>
  <c r="M56"/>
  <c r="M57" s="1"/>
  <c r="K56"/>
  <c r="K57" s="1"/>
  <c r="N56"/>
  <c r="N57" s="1"/>
  <c r="L56"/>
  <c r="L57" s="1"/>
  <c r="O56"/>
  <c r="O57" s="1"/>
  <c r="K121"/>
  <c r="M121"/>
  <c r="O121"/>
  <c r="L122"/>
  <c r="N122"/>
  <c r="K123"/>
  <c r="M123"/>
  <c r="O123"/>
  <c r="L121"/>
  <c r="N121"/>
  <c r="K122"/>
  <c r="M122"/>
  <c r="O122"/>
  <c r="L123"/>
  <c r="N123"/>
  <c r="O120"/>
  <c r="F54" i="9"/>
  <c r="G54"/>
  <c r="K59" i="4"/>
  <c r="L59"/>
  <c r="M59"/>
  <c r="N59"/>
  <c r="O59"/>
  <c r="K60"/>
  <c r="L60"/>
  <c r="M60"/>
  <c r="N60"/>
  <c r="O60"/>
  <c r="K61"/>
  <c r="L61"/>
  <c r="M61"/>
  <c r="N61"/>
  <c r="O61"/>
  <c r="K62"/>
  <c r="L62"/>
  <c r="M62"/>
  <c r="N62"/>
  <c r="O62"/>
  <c r="K63"/>
  <c r="L63"/>
  <c r="M63"/>
  <c r="N63"/>
  <c r="O63"/>
  <c r="K64"/>
  <c r="L64"/>
  <c r="M64"/>
  <c r="N64"/>
  <c r="O64"/>
  <c r="K65"/>
  <c r="L65"/>
  <c r="M65"/>
  <c r="N65"/>
  <c r="O65"/>
  <c r="K66"/>
  <c r="L66"/>
  <c r="M66"/>
  <c r="N66"/>
  <c r="O66"/>
  <c r="K67"/>
  <c r="L67"/>
  <c r="M67"/>
  <c r="N67"/>
  <c r="O67"/>
  <c r="K68"/>
  <c r="L68"/>
  <c r="M68"/>
  <c r="N68"/>
  <c r="O68"/>
  <c r="K69"/>
  <c r="L69"/>
  <c r="M69"/>
  <c r="N69"/>
  <c r="O69"/>
  <c r="K70"/>
  <c r="L70"/>
  <c r="M70"/>
  <c r="N70"/>
  <c r="O70"/>
  <c r="K71"/>
  <c r="L71"/>
  <c r="M71"/>
  <c r="N71"/>
  <c r="O71"/>
  <c r="K72"/>
  <c r="L72"/>
  <c r="M72"/>
  <c r="N72"/>
  <c r="O72"/>
  <c r="K73"/>
  <c r="L73"/>
  <c r="M73"/>
  <c r="N73"/>
  <c r="O73"/>
  <c r="K74"/>
  <c r="L74"/>
  <c r="M74"/>
  <c r="N74"/>
  <c r="O74"/>
  <c r="K75"/>
  <c r="L75"/>
  <c r="M75"/>
  <c r="N75"/>
  <c r="O75"/>
  <c r="K76"/>
  <c r="L76"/>
  <c r="M76"/>
  <c r="N76"/>
  <c r="O76"/>
  <c r="K77"/>
  <c r="L77"/>
  <c r="M77"/>
  <c r="N77"/>
  <c r="O77"/>
  <c r="K78"/>
  <c r="L78"/>
  <c r="M78"/>
  <c r="N78"/>
  <c r="O78"/>
  <c r="K79"/>
  <c r="L79"/>
  <c r="M79"/>
  <c r="N79"/>
  <c r="O79"/>
  <c r="K80"/>
  <c r="L80"/>
  <c r="M80"/>
  <c r="N80"/>
  <c r="O80"/>
  <c r="K81"/>
  <c r="L81"/>
  <c r="M81"/>
  <c r="N81"/>
  <c r="O81"/>
  <c r="K82"/>
  <c r="L82"/>
  <c r="M82"/>
  <c r="N82"/>
  <c r="O82"/>
  <c r="K83"/>
  <c r="L83"/>
  <c r="M83"/>
  <c r="N83"/>
  <c r="O83"/>
  <c r="K84"/>
  <c r="L84"/>
  <c r="M84"/>
  <c r="N84"/>
  <c r="O84"/>
  <c r="K85"/>
  <c r="L85"/>
  <c r="M85"/>
  <c r="N85"/>
  <c r="O85"/>
  <c r="K86"/>
  <c r="L86"/>
  <c r="M86"/>
  <c r="N86"/>
  <c r="O86"/>
  <c r="K87"/>
  <c r="L87"/>
  <c r="M87"/>
  <c r="N87"/>
  <c r="O87"/>
  <c r="K88"/>
  <c r="L88"/>
  <c r="M88"/>
  <c r="N88"/>
  <c r="O88"/>
  <c r="K89"/>
  <c r="L89"/>
  <c r="M89"/>
  <c r="N89"/>
  <c r="O89"/>
  <c r="K90"/>
  <c r="L90"/>
  <c r="M90"/>
  <c r="N90"/>
  <c r="O90"/>
  <c r="K91"/>
  <c r="L91"/>
  <c r="M91"/>
  <c r="N91"/>
  <c r="O91"/>
  <c r="K92"/>
  <c r="L92"/>
  <c r="M92"/>
  <c r="N92"/>
  <c r="O92"/>
  <c r="K93"/>
  <c r="L93"/>
  <c r="M93"/>
  <c r="N93"/>
  <c r="O93"/>
  <c r="K94"/>
  <c r="L94"/>
  <c r="M94"/>
  <c r="N94"/>
  <c r="O94"/>
  <c r="K95"/>
  <c r="L95"/>
  <c r="M95"/>
  <c r="N95"/>
  <c r="O95"/>
  <c r="K96"/>
  <c r="L96"/>
  <c r="M96"/>
  <c r="N96"/>
  <c r="O96"/>
  <c r="K97"/>
  <c r="L97"/>
  <c r="M97"/>
  <c r="N97"/>
  <c r="O97"/>
  <c r="K98"/>
  <c r="L98"/>
  <c r="M98"/>
  <c r="N98"/>
  <c r="O98"/>
  <c r="K99"/>
  <c r="L99"/>
  <c r="M99"/>
  <c r="N99"/>
  <c r="O99"/>
  <c r="K100"/>
  <c r="L100"/>
  <c r="M100"/>
  <c r="N100"/>
  <c r="O100"/>
  <c r="K101"/>
  <c r="L101"/>
  <c r="M101"/>
  <c r="N101"/>
  <c r="O101"/>
  <c r="K102"/>
  <c r="L102"/>
  <c r="M102"/>
  <c r="N102"/>
  <c r="O102"/>
  <c r="K103"/>
  <c r="L103"/>
  <c r="M103"/>
  <c r="N103"/>
  <c r="O103"/>
  <c r="K104"/>
  <c r="L104"/>
  <c r="M104"/>
  <c r="N104"/>
  <c r="O104"/>
  <c r="K105"/>
  <c r="L105"/>
  <c r="M105"/>
  <c r="N105"/>
  <c r="O105"/>
  <c r="K106"/>
  <c r="L106"/>
  <c r="M106"/>
  <c r="N106"/>
  <c r="O106"/>
  <c r="K107"/>
  <c r="L107"/>
  <c r="M107"/>
  <c r="N107"/>
  <c r="O107"/>
  <c r="K108"/>
  <c r="L108"/>
  <c r="M108"/>
  <c r="N108"/>
  <c r="O108"/>
  <c r="K109"/>
  <c r="L109"/>
  <c r="M109"/>
  <c r="N109"/>
  <c r="O109"/>
  <c r="K110"/>
  <c r="L110"/>
  <c r="M110"/>
  <c r="N110"/>
  <c r="O110"/>
  <c r="K111"/>
  <c r="L111"/>
  <c r="M111"/>
  <c r="N111"/>
  <c r="O111"/>
  <c r="K112"/>
  <c r="L112"/>
  <c r="M112"/>
  <c r="N112"/>
  <c r="O112"/>
  <c r="K113"/>
  <c r="L113"/>
  <c r="M113"/>
  <c r="N113"/>
  <c r="O113"/>
  <c r="K114"/>
  <c r="L114"/>
  <c r="M114"/>
  <c r="N114"/>
  <c r="O114"/>
  <c r="K115"/>
  <c r="L115"/>
  <c r="M115"/>
  <c r="N115"/>
  <c r="O115"/>
  <c r="K118"/>
  <c r="L118"/>
  <c r="M118"/>
  <c r="N118"/>
  <c r="O118"/>
  <c r="L58"/>
  <c r="M58"/>
  <c r="N58"/>
  <c r="O58"/>
  <c r="K58"/>
  <c r="Q9"/>
  <c r="Q10"/>
  <c r="Q11"/>
  <c r="Q12"/>
  <c r="Q13"/>
  <c r="Q14"/>
  <c r="Q15"/>
  <c r="Q16"/>
  <c r="Q17"/>
  <c r="Q18"/>
  <c r="Q19"/>
  <c r="Q20"/>
  <c r="Q21"/>
  <c r="Q22"/>
  <c r="Q23"/>
  <c r="Q24"/>
  <c r="Q25"/>
  <c r="Q26"/>
  <c r="Q27"/>
  <c r="Q28"/>
  <c r="Q29"/>
  <c r="Q30"/>
  <c r="Q31"/>
  <c r="Q32"/>
  <c r="Q33"/>
  <c r="Q34"/>
  <c r="Q8"/>
  <c r="O125" l="1"/>
  <c r="L9"/>
  <c r="G125" i="9"/>
  <c r="F125"/>
  <c r="K8" i="4"/>
  <c r="N8"/>
  <c r="L8"/>
  <c r="N34"/>
  <c r="L34"/>
  <c r="O33"/>
  <c r="M33"/>
  <c r="K33"/>
  <c r="N32"/>
  <c r="L32"/>
  <c r="O31"/>
  <c r="M31"/>
  <c r="K31"/>
  <c r="N30"/>
  <c r="L30"/>
  <c r="O29"/>
  <c r="M29"/>
  <c r="K29"/>
  <c r="N28"/>
  <c r="L28"/>
  <c r="O27"/>
  <c r="M27"/>
  <c r="K27"/>
  <c r="N26"/>
  <c r="L26"/>
  <c r="O25"/>
  <c r="M25"/>
  <c r="K25"/>
  <c r="N24"/>
  <c r="L24"/>
  <c r="O23"/>
  <c r="M23"/>
  <c r="K23"/>
  <c r="N22"/>
  <c r="L22"/>
  <c r="O21"/>
  <c r="M21"/>
  <c r="K21"/>
  <c r="N20"/>
  <c r="L20"/>
  <c r="O19"/>
  <c r="M19"/>
  <c r="K19"/>
  <c r="N18"/>
  <c r="L18"/>
  <c r="O17"/>
  <c r="M17"/>
  <c r="K17"/>
  <c r="N16"/>
  <c r="L16"/>
  <c r="O15"/>
  <c r="M15"/>
  <c r="K15"/>
  <c r="N14"/>
  <c r="L14"/>
  <c r="O13"/>
  <c r="M13"/>
  <c r="K13"/>
  <c r="N12"/>
  <c r="L12"/>
  <c r="O11"/>
  <c r="M11"/>
  <c r="K11"/>
  <c r="N10"/>
  <c r="L10"/>
  <c r="O9"/>
  <c r="M9"/>
  <c r="K9"/>
  <c r="O8"/>
  <c r="M8"/>
  <c r="O34"/>
  <c r="M34"/>
  <c r="K34"/>
  <c r="N33"/>
  <c r="L33"/>
  <c r="O32"/>
  <c r="M32"/>
  <c r="K32"/>
  <c r="N31"/>
  <c r="L31"/>
  <c r="O30"/>
  <c r="M30"/>
  <c r="K30"/>
  <c r="N29"/>
  <c r="L29"/>
  <c r="O28"/>
  <c r="M28"/>
  <c r="K28"/>
  <c r="N27"/>
  <c r="L27"/>
  <c r="O26"/>
  <c r="M26"/>
  <c r="K26"/>
  <c r="N25"/>
  <c r="L25"/>
  <c r="O24"/>
  <c r="M24"/>
  <c r="K24"/>
  <c r="N23"/>
  <c r="L23"/>
  <c r="O22"/>
  <c r="M22"/>
  <c r="K22"/>
  <c r="N21"/>
  <c r="L21"/>
  <c r="O20"/>
  <c r="M20"/>
  <c r="K20"/>
  <c r="N19"/>
  <c r="L19"/>
  <c r="O18"/>
  <c r="M18"/>
  <c r="K18"/>
  <c r="N17"/>
  <c r="L17"/>
  <c r="O16"/>
  <c r="M16"/>
  <c r="K16"/>
  <c r="N15"/>
  <c r="L15"/>
  <c r="O14"/>
  <c r="M14"/>
  <c r="K14"/>
  <c r="N13"/>
  <c r="L13"/>
  <c r="O12"/>
  <c r="M12"/>
  <c r="K12"/>
  <c r="N11"/>
  <c r="L11"/>
  <c r="O10"/>
  <c r="M10"/>
  <c r="K10"/>
  <c r="N9"/>
  <c r="O36" l="1"/>
  <c r="L36"/>
  <c r="K36"/>
  <c r="M36"/>
  <c r="N36"/>
  <c r="O119" l="1"/>
  <c r="N49" l="1"/>
  <c r="N51"/>
  <c r="N53"/>
  <c r="N48"/>
  <c r="N50"/>
  <c r="N52"/>
  <c r="N54"/>
  <c r="M52"/>
  <c r="L51"/>
  <c r="K49"/>
  <c r="K53"/>
  <c r="M49"/>
  <c r="M51"/>
  <c r="M53"/>
  <c r="M48"/>
  <c r="L50"/>
  <c r="L52"/>
  <c r="L54"/>
  <c r="K50"/>
  <c r="K52"/>
  <c r="K54"/>
  <c r="M50"/>
  <c r="M54"/>
  <c r="L49"/>
  <c r="L53"/>
  <c r="L48"/>
  <c r="K51"/>
  <c r="K48"/>
  <c r="L37"/>
  <c r="K37"/>
  <c r="N37"/>
  <c r="M37"/>
  <c r="M47" s="1"/>
  <c r="M120"/>
  <c r="M125" s="1"/>
  <c r="K120"/>
  <c r="K125" s="1"/>
  <c r="N120"/>
  <c r="N125" s="1"/>
  <c r="L120"/>
  <c r="L125" s="1"/>
  <c r="K119"/>
  <c r="M119"/>
  <c r="L119"/>
  <c r="N119"/>
  <c r="O47" l="1"/>
  <c r="N47"/>
  <c r="K47"/>
  <c r="K55"/>
  <c r="O55"/>
  <c r="L47"/>
  <c r="L55"/>
  <c r="M55"/>
  <c r="N55"/>
  <c r="O126" l="1"/>
  <c r="N126"/>
  <c r="M126"/>
  <c r="L126"/>
  <c r="K126"/>
  <c r="X44" i="8"/>
  <c r="X52"/>
</calcChain>
</file>

<file path=xl/sharedStrings.xml><?xml version="1.0" encoding="utf-8"?>
<sst xmlns="http://schemas.openxmlformats.org/spreadsheetml/2006/main" count="1112" uniqueCount="486">
  <si>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</si>
  <si>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</si>
  <si>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</si>
  <si>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</si>
  <si>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</si>
  <si>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</si>
  <si>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</si>
  <si>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</si>
  <si>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</si>
  <si>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</si>
  <si>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</si>
  <si>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</si>
  <si>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</si>
  <si>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</si>
  <si>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</si>
  <si>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</si>
  <si>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</si>
  <si>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</si>
  <si>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</si>
  <si>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</si>
  <si>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</si>
  <si>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</si>
  <si>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</si>
  <si>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</si>
  <si>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</si>
  <si>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</si>
  <si>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</si>
  <si>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</si>
  <si>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</si>
  <si>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</si>
  <si>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</si>
  <si>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</si>
  <si>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</si>
  <si>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</si>
  <si>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</si>
  <si>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</si>
  <si>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</si>
  <si>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</si>
  <si>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</si>
  <si>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</si>
  <si>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</si>
  <si>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</si>
  <si>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</si>
  <si>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</si>
  <si>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</si>
  <si>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</si>
  <si>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</si>
  <si>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</si>
  <si>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</si>
  <si>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</si>
  <si>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</si>
  <si>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</si>
  <si>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</si>
  <si>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</si>
  <si>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</si>
  <si>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</si>
  <si>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</si>
  <si>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</si>
  <si>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</si>
  <si>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</si>
  <si>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</si>
  <si>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</si>
  <si>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</si>
  <si>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</si>
  <si>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</si>
  <si>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</si>
  <si>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</si>
  <si>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</si>
  <si>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</si>
  <si>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</si>
  <si>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</si>
  <si>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</si>
  <si>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</si>
  <si>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</si>
  <si>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</si>
  <si>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</si>
  <si>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</si>
  <si>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خبرگان سهام</t>
  </si>
  <si>
    <t>کارگزاری خبرگان سهام</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</si>
  <si>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</si>
  <si>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</si>
  <si>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</si>
  <si>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</si>
  <si>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</si>
  <si>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</si>
  <si>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</si>
  <si>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</si>
  <si>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</si>
  <si>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</si>
  <si>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</si>
  <si>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</si>
  <si>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</si>
  <si>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</si>
  <si>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</si>
  <si>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</si>
  <si>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</si>
  <si>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</si>
  <si>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</si>
  <si>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</si>
  <si>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</si>
  <si>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</si>
  <si>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</si>
  <si>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</si>
  <si>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</si>
  <si>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</si>
  <si>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</si>
  <si>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</si>
  <si>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</si>
  <si>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</si>
  <si>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</si>
  <si>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</si>
  <si>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</si>
  <si>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</si>
  <si>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</si>
  <si>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</si>
  <si>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</si>
  <si>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</si>
  <si>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</si>
  <si>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</si>
  <si>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</si>
  <si>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</si>
  <si>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</si>
  <si>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</si>
  <si>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</si>
  <si>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</si>
  <si>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</si>
  <si>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</si>
  <si>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</si>
  <si>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</si>
  <si>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</si>
  <si>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</si>
  <si>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</si>
  <si>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</si>
  <si>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</si>
  <si>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</si>
  <si>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</si>
  <si>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</si>
  <si>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</si>
  <si>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</si>
  <si>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توسعه فردا</t>
  </si>
  <si>
    <t>کارگزاری توسعه فردا</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</si>
  <si>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</si>
  <si>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</si>
  <si>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</si>
  <si>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</si>
  <si>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</si>
  <si>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</si>
  <si>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</si>
  <si>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</si>
  <si>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</si>
  <si>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</si>
  <si>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</si>
  <si>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</si>
  <si>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</si>
  <si>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</si>
  <si>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</si>
  <si>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</si>
  <si>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</si>
  <si>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</si>
  <si>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</si>
  <si>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</si>
  <si>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</si>
  <si>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</si>
  <si>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بازده صندوق  از ابتدای سال(%)</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</si>
  <si>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</si>
  <si>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</si>
  <si>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</si>
  <si>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</si>
  <si>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</si>
  <si>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</si>
  <si>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</si>
  <si>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</si>
  <si>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</si>
  <si>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</si>
  <si>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</si>
  <si>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</si>
  <si>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</si>
  <si>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</si>
  <si>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</si>
  <si>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</si>
  <si>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</si>
  <si>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</si>
  <si>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</si>
  <si>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</si>
  <si>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</si>
  <si>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</si>
  <si>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</si>
  <si>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</si>
  <si>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</si>
  <si>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</si>
  <si>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</si>
  <si>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</si>
  <si>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</si>
  <si>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</si>
  <si>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</si>
  <si>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</si>
  <si>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</si>
  <si>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</si>
  <si>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</si>
  <si>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</si>
  <si>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</si>
  <si>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</si>
  <si>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</si>
  <si>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</si>
  <si>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</si>
  <si>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</si>
  <si>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</si>
  <si>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</si>
  <si>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</si>
  <si>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</si>
  <si>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</si>
  <si>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</si>
  <si>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</si>
  <si>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</si>
  <si>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</si>
  <si>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</si>
  <si>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</si>
  <si>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یکم ایرانیان</t>
  </si>
  <si>
    <t>کل صندوقهای سرمایه گذاری در اوراق بهادار با درآمد ثابت</t>
  </si>
  <si>
    <t>تجربه ایرانیان</t>
  </si>
  <si>
    <t xml:space="preserve"> پارس</t>
  </si>
  <si>
    <t xml:space="preserve"> امین صبار (امین گلوبال)</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</si>
  <si>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</si>
  <si>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</si>
  <si>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</si>
  <si>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</si>
  <si>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</si>
  <si>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</si>
  <si>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</si>
  <si>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</si>
  <si>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</si>
  <si>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</si>
  <si>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</si>
  <si>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</si>
  <si>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</si>
  <si>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</si>
  <si>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</si>
  <si>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</si>
  <si>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</si>
  <si>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</si>
  <si>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</si>
  <si>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</si>
  <si>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خبرگان</t>
  </si>
  <si>
    <t xml:space="preserve">نواندیشان                             </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</si>
  <si>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</si>
  <si>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</si>
  <si>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</si>
  <si>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</si>
  <si>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</si>
  <si>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</si>
  <si>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</si>
  <si>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</si>
  <si>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</si>
  <si>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</si>
  <si>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</si>
  <si>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</si>
  <si>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</si>
  <si>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</si>
  <si>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</si>
  <si>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</si>
  <si>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</si>
  <si>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</si>
  <si>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</si>
  <si>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</si>
  <si>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</si>
  <si>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</si>
  <si>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</si>
  <si>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</si>
  <si>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</si>
  <si>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</si>
  <si>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</si>
  <si>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</si>
  <si>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</si>
  <si>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</si>
  <si>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</si>
  <si>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</si>
  <si>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</si>
  <si>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</si>
  <si>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یکم کارگزاری بانک کشاورزی</t>
  </si>
  <si>
    <t>بانک گردشگري</t>
  </si>
  <si>
    <t>کل صندوق های سرمایه گذاری در اوراق بهادار با درآمد ثابت</t>
  </si>
  <si>
    <t>امين صبار(امین گلوبال)</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</si>
  <si>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</si>
  <si>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</si>
  <si>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</si>
  <si>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</si>
  <si>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</si>
  <si>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</si>
  <si>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پارسيان</t>
  </si>
  <si>
    <t>ایساتیس پویا</t>
  </si>
  <si>
    <t>کل صندوق های سرمایه گذاری در اندازه کوچک</t>
  </si>
  <si>
    <t>کل صندوق های سرمایه گذاری</t>
  </si>
  <si>
    <t>توسعه ممتاز</t>
  </si>
  <si>
    <t>گنجینه رفاه</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</si>
  <si>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</si>
  <si>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</si>
  <si>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</si>
  <si>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</si>
  <si>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</si>
  <si>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</si>
  <si>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</si>
  <si>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</si>
  <si>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</si>
  <si>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</si>
  <si>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</si>
  <si>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</si>
  <si>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</si>
  <si>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</si>
  <si>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</si>
  <si>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</si>
  <si>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</si>
  <si>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</si>
  <si>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</si>
  <si>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</si>
  <si>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</si>
  <si>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</si>
  <si>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</si>
  <si>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</si>
  <si>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</si>
  <si>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</si>
  <si>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</si>
  <si>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</si>
  <si>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</si>
  <si>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</si>
  <si>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</si>
  <si>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</si>
  <si>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</si>
  <si>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</si>
  <si>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</si>
  <si>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</si>
  <si>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</si>
  <si>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</si>
  <si>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</si>
  <si>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</si>
  <si>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</si>
  <si>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</si>
  <si>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</si>
  <si>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</si>
  <si>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</si>
  <si>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</si>
  <si>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</si>
  <si>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</si>
  <si>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</si>
  <si>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</si>
  <si>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</si>
  <si>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</si>
  <si>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</si>
  <si>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</si>
  <si>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</si>
  <si>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</si>
  <si>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1389/12/24</t>
  </si>
  <si>
    <t>1387/01/05</t>
  </si>
  <si>
    <t>1387/01/11</t>
  </si>
  <si>
    <t>1387/02/07</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</si>
  <si>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</si>
  <si>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</si>
  <si>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</si>
  <si>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</si>
  <si>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</si>
  <si>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</si>
  <si>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</si>
  <si>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</si>
  <si>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</si>
  <si>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</si>
  <si>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</si>
  <si>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</si>
  <si>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</si>
  <si>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</si>
  <si>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</si>
  <si>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</si>
  <si>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</si>
  <si>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</si>
  <si>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</si>
  <si>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</si>
  <si>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</si>
  <si>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</si>
  <si>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</si>
  <si>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</si>
  <si>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</si>
  <si>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</si>
  <si>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</si>
  <si>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</si>
  <si>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</si>
  <si>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</si>
  <si>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1390/03/21</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</si>
  <si>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</si>
  <si>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</si>
  <si>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</si>
  <si>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</si>
  <si>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</si>
  <si>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</si>
  <si>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</si>
  <si>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</si>
  <si>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</si>
  <si>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</si>
  <si>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</si>
  <si>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</si>
  <si>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</si>
  <si>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</si>
  <si>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</si>
  <si>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</si>
  <si>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</si>
  <si>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1392/06/13</t>
  </si>
  <si>
    <t>1392/09/23</t>
  </si>
  <si>
    <t>1392/10/04</t>
  </si>
  <si>
    <t>سرمایه گذاری ملت ایران زمین</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</si>
  <si>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</si>
  <si>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</si>
  <si>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</si>
  <si>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</si>
  <si>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</si>
  <si>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</si>
  <si>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</si>
  <si>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</si>
  <si>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</si>
  <si>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</si>
  <si>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</si>
  <si>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</si>
  <si>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</si>
  <si>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</si>
  <si>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</si>
  <si>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</si>
  <si>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</si>
  <si>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</si>
  <si>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</si>
  <si>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</si>
  <si>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</si>
  <si>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</si>
  <si>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</si>
  <si>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</si>
  <si>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</si>
  <si>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</si>
  <si>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</si>
  <si>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</si>
  <si>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</si>
  <si>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</si>
  <si>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</si>
  <si>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</si>
  <si>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</si>
  <si>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</si>
  <si>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</si>
  <si>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</si>
  <si>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</si>
  <si>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</si>
  <si>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</si>
  <si>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</si>
  <si>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</si>
  <si>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</si>
  <si>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</si>
  <si>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</si>
  <si>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1392/11/5</t>
  </si>
  <si>
    <t>1392/11/8</t>
  </si>
  <si>
    <t>شرکت کارگزاری بانک صنعت و معدن</t>
  </si>
  <si>
    <t>شرکت کارگزاری پارس گستر خبره</t>
  </si>
  <si>
    <t>شرکت سبدگردان آسمان</t>
  </si>
  <si>
    <t>13</t>
  </si>
  <si>
    <t>شرکت کارگزاری پارس نمودگر</t>
  </si>
  <si>
    <t>شرکت کارگزاری مفید</t>
  </si>
  <si>
    <t>شرت کارگزاری نهایت نگر</t>
  </si>
  <si>
    <t>شرکت کارگزاری سرمایه و دانش</t>
  </si>
  <si>
    <t>1392/11/7</t>
  </si>
  <si>
    <t>کارگزاری مهر اقتصاد ایرانیان</t>
  </si>
  <si>
    <t>شرکت تامین سرمایه نوین</t>
  </si>
  <si>
    <t>18.000.000</t>
  </si>
  <si>
    <t>کل صندوقهای سرمایه گذاری قابل معامله</t>
  </si>
  <si>
    <t xml:space="preserve"> ممتاز</t>
  </si>
  <si>
    <t xml:space="preserve"> کارگزاری بانک صادرات</t>
  </si>
  <si>
    <t xml:space="preserve"> نوین</t>
  </si>
  <si>
    <t>38.54</t>
  </si>
  <si>
    <t>83.01</t>
  </si>
  <si>
    <t>71.42</t>
  </si>
  <si>
    <t>94.79</t>
  </si>
  <si>
    <t>از ابتدای اسفند ماه سال1391*</t>
  </si>
  <si>
    <t>بهمن ماه1392</t>
  </si>
  <si>
    <t xml:space="preserve">  *تاریخ گزارشگری: منتهی به 1392/11/30 </t>
  </si>
  <si>
    <t>حجم معاملات سهام و حق تقدم سهام در بازار بورس تهران و بازار اول فرابورس ایران و صدور و ابطال صندوق های سرمایه گذاری تا تاریخ 1392/11/30 (پیوست 3)</t>
  </si>
  <si>
    <t>ترکیب دارایی های صندوق های سرمایه گذاری در پایان  بهمن ماه 1392 (پیوست 2)</t>
  </si>
  <si>
    <t>گزارش عملکرد صندوق های سرمایه گذاری در پایان سال 1391 و بهمن ماه سال 1392 (پیوست 1)</t>
  </si>
  <si>
    <t>ارزش صندوق در پایان بهمن سال1392 (میلیون ريال)</t>
  </si>
  <si>
    <t>نسبت فعالیت معاملاتی و سرمایه گذاران صندوق های سرمایه گذاری تا پایان بهمن ماه سال 1392 (پیوست4)</t>
  </si>
  <si>
    <t>نوين پایدار</t>
  </si>
  <si>
    <t>توضیح2: ارزش ریالی معاملات بورس اوراق بهادار تهران در بهمن ماه شامل (خرد و بلوک)، مبلغ  54058میلیارد ریال بوده است.</t>
  </si>
  <si>
    <t>ارزش ریالی معاملات صندوق در بهمن ماه شامل خرید و فروش، مبلغ 3926 میلیارد ریال بوده است.</t>
  </si>
  <si>
    <t>ماه گذشته(بهمن ماه1392)</t>
  </si>
  <si>
    <t>از اسفند ماه سال1391</t>
  </si>
  <si>
    <t xml:space="preserve">  </t>
  </si>
</sst>
</file>

<file path=xl/styles.xml><?xml version="1.0" encoding="utf-8"?>
<styleSheet xmlns="http://schemas.openxmlformats.org/spreadsheetml/2006/main">
  <numFmts count="2">
    <numFmt numFmtId="164" formatCode="#,##0_-;\(#,##0\)"/>
    <numFmt numFmtId="165" formatCode="0.000"/>
  </numFmts>
  <fonts count="73">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8"/>
      <name val="B Nazanin"/>
      <charset val="178"/>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Arial"/>
      <family val="2"/>
      <charset val="178"/>
      <scheme val="minor"/>
    </font>
    <font>
      <sz val="27"/>
      <name val="B Nazanin"/>
      <charset val="178"/>
    </font>
    <font>
      <b/>
      <sz val="36"/>
      <color theme="4" tint="0.79998168889431442"/>
      <name val="B Nazanin"/>
      <charset val="178"/>
    </font>
    <font>
      <b/>
      <sz val="20"/>
      <color theme="4" tint="0.79998168889431442"/>
      <name val="B Nazanin"/>
      <charset val="178"/>
    </font>
    <font>
      <b/>
      <sz val="18"/>
      <color theme="4" tint="0.79998168889431442"/>
      <name val="B Nazanin"/>
      <charset val="178"/>
    </font>
    <font>
      <b/>
      <sz val="27"/>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1"/>
      <color indexed="8"/>
      <name val="B Nazanin"/>
      <charset val="178"/>
    </font>
    <font>
      <sz val="13"/>
      <color theme="1"/>
      <name val="B Nazanin"/>
      <charset val="178"/>
    </font>
    <font>
      <sz val="13"/>
      <name val="B Nazanin"/>
      <charset val="178"/>
    </font>
    <font>
      <b/>
      <sz val="14"/>
      <color theme="0"/>
      <name val="B Lotus"/>
      <charset val="178"/>
    </font>
    <font>
      <b/>
      <sz val="14"/>
      <name val="B Nazanin"/>
      <charset val="178"/>
    </font>
    <font>
      <sz val="11"/>
      <name val="Arial"/>
      <family val="2"/>
      <scheme val="minor"/>
    </font>
    <font>
      <b/>
      <sz val="13"/>
      <color theme="0"/>
      <name val="B Nazanin"/>
      <charset val="178"/>
    </font>
    <font>
      <b/>
      <sz val="11"/>
      <color theme="0"/>
      <name val="Arial"/>
      <family val="2"/>
      <scheme val="minor"/>
    </font>
    <font>
      <b/>
      <sz val="13"/>
      <color theme="0"/>
      <name val="Arial"/>
      <family val="2"/>
      <scheme val="minor"/>
    </font>
    <font>
      <b/>
      <sz val="11"/>
      <color theme="1"/>
      <name val="Arial"/>
      <family val="2"/>
      <scheme val="minor"/>
    </font>
    <font>
      <b/>
      <sz val="22"/>
      <color theme="4" tint="0.79998168889431442"/>
      <name val="B Nazanin"/>
      <charset val="178"/>
    </font>
    <font>
      <b/>
      <sz val="24"/>
      <color theme="4" tint="0.79998168889431442"/>
      <name val="B Nazanin"/>
      <charset val="178"/>
    </font>
    <font>
      <b/>
      <sz val="16"/>
      <color theme="4" tint="0.79998168889431442"/>
      <name val="B Nazanin"/>
      <charset val="178"/>
    </font>
    <font>
      <sz val="29"/>
      <name val="B Nazanin"/>
      <charset val="178"/>
    </font>
    <font>
      <sz val="29"/>
      <color theme="1"/>
      <name val="B Nazanin"/>
      <charset val="178"/>
    </font>
    <font>
      <b/>
      <sz val="29"/>
      <color theme="4" tint="0.79998168889431442"/>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sz val="20"/>
      <color theme="0"/>
      <name val="B Nazanin"/>
      <charset val="178"/>
    </font>
    <font>
      <sz val="18"/>
      <color theme="0"/>
      <name val="B Nazanin"/>
      <charset val="178"/>
    </font>
    <font>
      <sz val="26"/>
      <color theme="0"/>
      <name val="B Nazanin"/>
      <charset val="178"/>
    </font>
    <font>
      <sz val="25"/>
      <color theme="0"/>
      <name val="B Nazanin"/>
      <charset val="178"/>
    </font>
    <font>
      <b/>
      <sz val="9"/>
      <color theme="0"/>
      <name val="B Nazanin"/>
      <charset val="178"/>
    </font>
    <font>
      <sz val="10"/>
      <color indexed="8"/>
      <name val="B Nazanin"/>
      <charset val="178"/>
    </font>
    <font>
      <sz val="8"/>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
      <left style="medium">
        <color indexed="64"/>
      </left>
      <right/>
      <top style="medium">
        <color indexed="64"/>
      </top>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80">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8" fillId="0" borderId="0" xfId="0" applyFont="1" applyAlignment="1">
      <alignment horizontal="right" vertical="center" readingOrder="2"/>
    </xf>
    <xf numFmtId="0" fontId="10" fillId="0" borderId="0" xfId="0" applyFont="1" applyAlignment="1">
      <alignment horizontal="right" vertical="center" readingOrder="2"/>
    </xf>
    <xf numFmtId="3" fontId="8" fillId="0" borderId="0" xfId="0" applyNumberFormat="1" applyFont="1" applyAlignment="1">
      <alignment horizontal="right" vertical="center" readingOrder="2"/>
    </xf>
    <xf numFmtId="0" fontId="14" fillId="6" borderId="1" xfId="0" applyFont="1" applyFill="1" applyBorder="1" applyAlignment="1">
      <alignment horizontal="right" vertical="center" readingOrder="2"/>
    </xf>
    <xf numFmtId="0" fontId="14" fillId="0" borderId="1" xfId="0" applyFont="1" applyFill="1" applyBorder="1" applyAlignment="1">
      <alignment horizontal="right" vertical="center" readingOrder="2"/>
    </xf>
    <xf numFmtId="0" fontId="14" fillId="0" borderId="1" xfId="0" applyNumberFormat="1" applyFont="1" applyFill="1" applyBorder="1" applyAlignment="1">
      <alignment horizontal="right" vertical="center" readingOrder="2"/>
    </xf>
    <xf numFmtId="0" fontId="14" fillId="6" borderId="1" xfId="0" applyNumberFormat="1" applyFont="1" applyFill="1" applyBorder="1" applyAlignment="1">
      <alignment horizontal="right" vertical="center" readingOrder="2"/>
    </xf>
    <xf numFmtId="2" fontId="15"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28" fillId="0" borderId="9" xfId="0" applyFont="1" applyFill="1" applyBorder="1" applyAlignment="1">
      <alignment vertical="center"/>
    </xf>
    <xf numFmtId="0" fontId="28" fillId="0" borderId="12" xfId="0" applyFont="1" applyFill="1" applyBorder="1" applyAlignment="1">
      <alignment vertical="center"/>
    </xf>
    <xf numFmtId="0" fontId="0" fillId="2" borderId="0" xfId="0" applyFill="1"/>
    <xf numFmtId="0" fontId="31" fillId="0" borderId="0" xfId="0" applyFont="1"/>
    <xf numFmtId="0" fontId="4" fillId="0" borderId="17" xfId="0" applyFont="1" applyBorder="1" applyAlignment="1">
      <alignment horizontal="center" vertical="center" readingOrder="2"/>
    </xf>
    <xf numFmtId="2" fontId="31" fillId="0" borderId="18" xfId="0" applyNumberFormat="1" applyFont="1" applyBorder="1"/>
    <xf numFmtId="0" fontId="4" fillId="0" borderId="21" xfId="0" applyFont="1" applyBorder="1" applyAlignment="1">
      <alignment horizontal="center" vertical="center" readingOrder="2"/>
    </xf>
    <xf numFmtId="2" fontId="31" fillId="0" borderId="26" xfId="0" applyNumberFormat="1" applyFont="1" applyBorder="1"/>
    <xf numFmtId="0" fontId="15" fillId="0" borderId="0" xfId="0" applyFont="1"/>
    <xf numFmtId="0" fontId="15" fillId="0" borderId="0" xfId="0" applyFont="1" applyFill="1"/>
    <xf numFmtId="0" fontId="0" fillId="9" borderId="0" xfId="0" applyFill="1"/>
    <xf numFmtId="0" fontId="4" fillId="9" borderId="17" xfId="0" applyFont="1" applyFill="1" applyBorder="1" applyAlignment="1">
      <alignment horizontal="center" vertical="center" readingOrder="2"/>
    </xf>
    <xf numFmtId="0" fontId="28" fillId="9" borderId="9" xfId="0" applyFont="1" applyFill="1" applyBorder="1" applyAlignment="1">
      <alignment vertical="center"/>
    </xf>
    <xf numFmtId="0" fontId="15" fillId="9" borderId="0" xfId="0" applyFont="1" applyFill="1"/>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0" fontId="27" fillId="10" borderId="15" xfId="0" applyFont="1" applyFill="1" applyBorder="1" applyAlignment="1">
      <alignment horizontal="center" vertical="center"/>
    </xf>
    <xf numFmtId="2" fontId="26" fillId="10" borderId="15" xfId="0" applyNumberFormat="1" applyFont="1" applyFill="1" applyBorder="1" applyAlignment="1">
      <alignment horizontal="center" vertical="center"/>
    </xf>
    <xf numFmtId="0" fontId="31" fillId="0" borderId="0" xfId="0" applyFont="1" applyFill="1"/>
    <xf numFmtId="0" fontId="4" fillId="0" borderId="2" xfId="0" applyFont="1" applyFill="1" applyBorder="1"/>
    <xf numFmtId="0" fontId="4" fillId="0" borderId="0" xfId="0" applyFont="1" applyFill="1"/>
    <xf numFmtId="0" fontId="4" fillId="0" borderId="0" xfId="0" applyFont="1"/>
    <xf numFmtId="0" fontId="26" fillId="8" borderId="9" xfId="2" applyFont="1" applyFill="1" applyBorder="1" applyAlignment="1">
      <alignment horizontal="center" vertical="center"/>
    </xf>
    <xf numFmtId="0" fontId="26" fillId="8" borderId="9" xfId="2" applyFont="1" applyFill="1" applyBorder="1" applyAlignment="1">
      <alignment horizontal="center" vertical="center" wrapText="1"/>
    </xf>
    <xf numFmtId="0" fontId="24" fillId="8" borderId="9" xfId="2" applyFont="1" applyFill="1" applyBorder="1" applyAlignment="1">
      <alignment horizontal="center" vertical="center"/>
    </xf>
    <xf numFmtId="0" fontId="26" fillId="8" borderId="18" xfId="2" applyFont="1" applyFill="1" applyBorder="1" applyAlignment="1">
      <alignment horizontal="center" vertical="center" wrapText="1"/>
    </xf>
    <xf numFmtId="0" fontId="28" fillId="0" borderId="9" xfId="2" applyFont="1" applyFill="1" applyBorder="1" applyAlignment="1">
      <alignment vertical="center"/>
    </xf>
    <xf numFmtId="9" fontId="4" fillId="0" borderId="0" xfId="0" applyNumberFormat="1" applyFont="1" applyFill="1"/>
    <xf numFmtId="0" fontId="29" fillId="0" borderId="0" xfId="0" applyFont="1" applyFill="1"/>
    <xf numFmtId="0" fontId="28" fillId="7" borderId="9" xfId="2" applyFont="1" applyFill="1" applyBorder="1" applyAlignment="1">
      <alignment vertical="center"/>
    </xf>
    <xf numFmtId="0" fontId="4" fillId="8" borderId="0" xfId="0" applyFont="1" applyFill="1"/>
    <xf numFmtId="0" fontId="36" fillId="0" borderId="12" xfId="0" applyFont="1" applyFill="1" applyBorder="1"/>
    <xf numFmtId="0" fontId="36" fillId="0" borderId="9" xfId="0" applyFont="1" applyFill="1" applyBorder="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0" fontId="4" fillId="0" borderId="17" xfId="2" applyFont="1" applyFill="1" applyBorder="1" applyAlignment="1">
      <alignment horizontal="center"/>
    </xf>
    <xf numFmtId="0" fontId="28" fillId="0" borderId="9" xfId="2" applyFont="1" applyFill="1" applyBorder="1" applyAlignment="1">
      <alignment horizontal="right" vertical="center"/>
    </xf>
    <xf numFmtId="3" fontId="38" fillId="0" borderId="9" xfId="2" applyNumberFormat="1" applyFont="1" applyFill="1" applyBorder="1" applyAlignment="1">
      <alignment horizontal="center" vertical="center"/>
    </xf>
    <xf numFmtId="3" fontId="29" fillId="0" borderId="9" xfId="2" applyNumberFormat="1" applyFont="1" applyFill="1" applyBorder="1" applyAlignment="1">
      <alignment horizontal="center" vertical="center"/>
    </xf>
    <xf numFmtId="9" fontId="39" fillId="0" borderId="9" xfId="0" applyNumberFormat="1" applyFont="1" applyFill="1" applyBorder="1" applyAlignment="1">
      <alignment horizontal="center" vertical="center"/>
    </xf>
    <xf numFmtId="9" fontId="39" fillId="0" borderId="18" xfId="0" applyNumberFormat="1" applyFont="1" applyFill="1" applyBorder="1" applyAlignment="1">
      <alignment horizontal="center" vertical="center"/>
    </xf>
    <xf numFmtId="0" fontId="4" fillId="2" borderId="17" xfId="2" applyFont="1" applyFill="1" applyBorder="1" applyAlignment="1">
      <alignment horizontal="center"/>
    </xf>
    <xf numFmtId="3" fontId="38" fillId="2" borderId="9" xfId="2" applyNumberFormat="1" applyFont="1" applyFill="1" applyBorder="1" applyAlignment="1">
      <alignment horizontal="center" vertical="center"/>
    </xf>
    <xf numFmtId="3" fontId="29" fillId="2" borderId="9" xfId="2" applyNumberFormat="1" applyFont="1" applyFill="1" applyBorder="1" applyAlignment="1">
      <alignment horizontal="center" vertical="center"/>
    </xf>
    <xf numFmtId="9" fontId="39" fillId="2" borderId="9" xfId="0" applyNumberFormat="1" applyFont="1" applyFill="1" applyBorder="1" applyAlignment="1">
      <alignment horizontal="center" vertical="center"/>
    </xf>
    <xf numFmtId="9" fontId="39" fillId="0" borderId="9" xfId="0" applyNumberFormat="1" applyFont="1" applyBorder="1" applyAlignment="1">
      <alignment horizontal="center" vertical="center"/>
    </xf>
    <xf numFmtId="9" fontId="39" fillId="0" borderId="18" xfId="0" applyNumberFormat="1" applyFont="1" applyBorder="1" applyAlignment="1">
      <alignment horizontal="center" vertical="center"/>
    </xf>
    <xf numFmtId="0" fontId="28" fillId="2" borderId="12" xfId="2" applyFont="1" applyFill="1" applyBorder="1" applyAlignment="1">
      <alignment horizontal="right" vertical="center"/>
    </xf>
    <xf numFmtId="0" fontId="4" fillId="2" borderId="0" xfId="2" applyFont="1" applyFill="1" applyBorder="1" applyAlignment="1"/>
    <xf numFmtId="0" fontId="3" fillId="2" borderId="0" xfId="2" applyFill="1" applyBorder="1"/>
    <xf numFmtId="9" fontId="29" fillId="2" borderId="0" xfId="2" applyNumberFormat="1" applyFont="1" applyFill="1" applyBorder="1" applyAlignment="1">
      <alignment horizontal="center" vertical="center"/>
    </xf>
    <xf numFmtId="3" fontId="29" fillId="2" borderId="0" xfId="2" applyNumberFormat="1" applyFont="1" applyFill="1" applyBorder="1" applyAlignment="1">
      <alignment horizontal="center" vertical="center"/>
    </xf>
    <xf numFmtId="0" fontId="3" fillId="2" borderId="0" xfId="2" applyFont="1" applyFill="1" applyBorder="1" applyAlignment="1">
      <alignment horizontal="center"/>
    </xf>
    <xf numFmtId="0" fontId="8" fillId="0" borderId="0" xfId="0" applyFont="1"/>
    <xf numFmtId="0" fontId="30" fillId="0" borderId="9" xfId="2" applyFont="1" applyFill="1" applyBorder="1" applyAlignment="1">
      <alignment horizontal="right" vertical="center"/>
    </xf>
    <xf numFmtId="9" fontId="40" fillId="0" borderId="9" xfId="2" applyNumberFormat="1" applyFont="1" applyFill="1" applyBorder="1" applyAlignment="1">
      <alignment horizontal="center" vertical="center"/>
    </xf>
    <xf numFmtId="9" fontId="40" fillId="0" borderId="18" xfId="2" applyNumberFormat="1" applyFont="1" applyFill="1" applyBorder="1" applyAlignment="1">
      <alignment horizontal="center" vertical="center"/>
    </xf>
    <xf numFmtId="0" fontId="25" fillId="14" borderId="4" xfId="2" applyFont="1" applyFill="1" applyBorder="1" applyAlignment="1">
      <alignment vertical="center"/>
    </xf>
    <xf numFmtId="0" fontId="43" fillId="14" borderId="4" xfId="2" applyFont="1" applyFill="1" applyBorder="1" applyAlignment="1"/>
    <xf numFmtId="0" fontId="25" fillId="14" borderId="9" xfId="2" applyFont="1" applyFill="1" applyBorder="1" applyAlignment="1">
      <alignment horizontal="center" vertical="center"/>
    </xf>
    <xf numFmtId="0" fontId="25" fillId="14" borderId="9" xfId="2" applyFont="1" applyFill="1" applyBorder="1" applyAlignment="1">
      <alignment horizontal="center" vertical="center" wrapText="1"/>
    </xf>
    <xf numFmtId="9" fontId="25" fillId="14" borderId="9" xfId="2" applyNumberFormat="1" applyFont="1" applyFill="1" applyBorder="1" applyAlignment="1">
      <alignment horizontal="center" vertical="center" wrapText="1"/>
    </xf>
    <xf numFmtId="3" fontId="25" fillId="14" borderId="9" xfId="2" applyNumberFormat="1" applyFont="1" applyFill="1" applyBorder="1" applyAlignment="1">
      <alignment horizontal="center" vertical="center" wrapText="1"/>
    </xf>
    <xf numFmtId="9" fontId="25" fillId="14" borderId="18" xfId="2" applyNumberFormat="1" applyFont="1" applyFill="1" applyBorder="1" applyAlignment="1">
      <alignment horizontal="center" vertical="center" wrapText="1"/>
    </xf>
    <xf numFmtId="0" fontId="0" fillId="15" borderId="0" xfId="0" applyFill="1"/>
    <xf numFmtId="0" fontId="4" fillId="15" borderId="17" xfId="2" applyFont="1" applyFill="1" applyBorder="1" applyAlignment="1">
      <alignment horizontal="center"/>
    </xf>
    <xf numFmtId="0" fontId="28" fillId="15" borderId="9" xfId="2" applyFont="1" applyFill="1" applyBorder="1" applyAlignment="1">
      <alignment horizontal="right" vertical="center"/>
    </xf>
    <xf numFmtId="3" fontId="38" fillId="15" borderId="9" xfId="2" applyNumberFormat="1" applyFont="1" applyFill="1" applyBorder="1" applyAlignment="1">
      <alignment horizontal="center" vertical="center"/>
    </xf>
    <xf numFmtId="3" fontId="29" fillId="15" borderId="9" xfId="2" applyNumberFormat="1" applyFont="1" applyFill="1" applyBorder="1" applyAlignment="1">
      <alignment horizontal="center" vertical="center"/>
    </xf>
    <xf numFmtId="9" fontId="39" fillId="15" borderId="9" xfId="0" applyNumberFormat="1" applyFont="1" applyFill="1" applyBorder="1" applyAlignment="1">
      <alignment horizontal="center" vertical="center"/>
    </xf>
    <xf numFmtId="9" fontId="39" fillId="15" borderId="18" xfId="0" applyNumberFormat="1" applyFont="1" applyFill="1" applyBorder="1" applyAlignment="1">
      <alignment horizontal="center" vertical="center"/>
    </xf>
    <xf numFmtId="0" fontId="28" fillId="15" borderId="12" xfId="2" applyFont="1" applyFill="1" applyBorder="1" applyAlignment="1">
      <alignment horizontal="right" vertical="center"/>
    </xf>
    <xf numFmtId="3" fontId="33" fillId="14" borderId="9" xfId="2" applyNumberFormat="1" applyFont="1" applyFill="1" applyBorder="1" applyAlignment="1">
      <alignment horizontal="center" vertical="center"/>
    </xf>
    <xf numFmtId="9" fontId="44" fillId="14" borderId="9" xfId="2" applyNumberFormat="1" applyFont="1" applyFill="1" applyBorder="1" applyAlignment="1">
      <alignment horizontal="center" vertical="center"/>
    </xf>
    <xf numFmtId="9" fontId="44" fillId="14" borderId="18" xfId="2" applyNumberFormat="1" applyFont="1" applyFill="1" applyBorder="1" applyAlignment="1">
      <alignment horizontal="center" vertical="center"/>
    </xf>
    <xf numFmtId="0" fontId="45" fillId="14" borderId="25" xfId="2" applyFont="1" applyFill="1" applyBorder="1"/>
    <xf numFmtId="9" fontId="44" fillId="14" borderId="25" xfId="2" applyNumberFormat="1" applyFont="1" applyFill="1" applyBorder="1" applyAlignment="1">
      <alignment horizontal="center" vertical="center"/>
    </xf>
    <xf numFmtId="0" fontId="46" fillId="14" borderId="25" xfId="2" applyFont="1" applyFill="1" applyBorder="1" applyAlignment="1">
      <alignment horizontal="center"/>
    </xf>
    <xf numFmtId="0" fontId="46" fillId="14" borderId="26" xfId="2" applyFont="1" applyFill="1" applyBorder="1" applyAlignment="1">
      <alignment horizontal="center"/>
    </xf>
    <xf numFmtId="0" fontId="8" fillId="0" borderId="0" xfId="0" applyFont="1" applyFill="1"/>
    <xf numFmtId="0" fontId="26" fillId="0" borderId="0" xfId="0" applyFont="1" applyAlignment="1">
      <alignment vertical="top"/>
    </xf>
    <xf numFmtId="0" fontId="30" fillId="0" borderId="0" xfId="0" applyFont="1" applyAlignment="1">
      <alignment readingOrder="2"/>
    </xf>
    <xf numFmtId="0" fontId="47" fillId="0" borderId="0" xfId="0" applyFont="1" applyFill="1"/>
    <xf numFmtId="0" fontId="48" fillId="4" borderId="1" xfId="0" applyFont="1" applyFill="1" applyBorder="1" applyAlignment="1">
      <alignment horizontal="center" vertical="center" readingOrder="2"/>
    </xf>
    <xf numFmtId="0" fontId="49" fillId="4" borderId="1" xfId="0" applyFont="1" applyFill="1" applyBorder="1" applyAlignment="1">
      <alignment horizontal="center" vertical="center" textRotation="90" readingOrder="2"/>
    </xf>
    <xf numFmtId="0" fontId="49" fillId="4" borderId="1" xfId="0" applyFont="1" applyFill="1" applyBorder="1" applyAlignment="1">
      <alignment horizontal="center" vertical="center" readingOrder="2"/>
    </xf>
    <xf numFmtId="0" fontId="50" fillId="4" borderId="1" xfId="0" applyFont="1" applyFill="1" applyBorder="1" applyAlignment="1">
      <alignment horizontal="center" vertical="center" wrapText="1" readingOrder="2"/>
    </xf>
    <xf numFmtId="0" fontId="18" fillId="4" borderId="1" xfId="0" applyFont="1" applyFill="1" applyBorder="1" applyAlignment="1">
      <alignment horizontal="center" vertical="center" wrapText="1" readingOrder="2"/>
    </xf>
    <xf numFmtId="2" fontId="18" fillId="4" borderId="1" xfId="0" applyNumberFormat="1" applyFont="1" applyFill="1" applyBorder="1" applyAlignment="1">
      <alignment horizontal="center" vertical="center" wrapText="1" readingOrder="2"/>
    </xf>
    <xf numFmtId="3" fontId="18" fillId="4" borderId="1" xfId="0" applyNumberFormat="1" applyFont="1" applyFill="1" applyBorder="1" applyAlignment="1">
      <alignment horizontal="center" vertical="center" wrapText="1" readingOrder="2"/>
    </xf>
    <xf numFmtId="2" fontId="40" fillId="9" borderId="9" xfId="0" applyNumberFormat="1" applyFont="1" applyFill="1" applyBorder="1" applyAlignment="1">
      <alignment horizontal="center"/>
    </xf>
    <xf numFmtId="2" fontId="40" fillId="9" borderId="15" xfId="0" applyNumberFormat="1" applyFont="1" applyFill="1" applyBorder="1" applyAlignment="1">
      <alignment horizontal="center"/>
    </xf>
    <xf numFmtId="2" fontId="40" fillId="0" borderId="9" xfId="0" applyNumberFormat="1" applyFont="1" applyFill="1" applyBorder="1" applyAlignment="1">
      <alignment horizontal="center"/>
    </xf>
    <xf numFmtId="2" fontId="39" fillId="0" borderId="9" xfId="0" applyNumberFormat="1" applyFont="1" applyFill="1" applyBorder="1" applyAlignment="1">
      <alignment horizontal="center"/>
    </xf>
    <xf numFmtId="2" fontId="44" fillId="10" borderId="9" xfId="0" applyNumberFormat="1" applyFont="1" applyFill="1" applyBorder="1" applyAlignment="1">
      <alignment horizontal="center"/>
    </xf>
    <xf numFmtId="2" fontId="39" fillId="9" borderId="9" xfId="0" applyNumberFormat="1" applyFont="1" applyFill="1" applyBorder="1" applyAlignment="1">
      <alignment horizontal="center"/>
    </xf>
    <xf numFmtId="4" fontId="44" fillId="10" borderId="9" xfId="0" applyNumberFormat="1" applyFont="1" applyFill="1" applyBorder="1" applyAlignment="1">
      <alignment horizontal="center"/>
    </xf>
    <xf numFmtId="3" fontId="30" fillId="15" borderId="9" xfId="2" applyNumberFormat="1" applyFont="1" applyFill="1" applyBorder="1" applyAlignment="1">
      <alignment horizontal="center" vertical="center"/>
    </xf>
    <xf numFmtId="3" fontId="30" fillId="0" borderId="9" xfId="2" applyNumberFormat="1" applyFont="1" applyFill="1" applyBorder="1" applyAlignment="1">
      <alignment horizontal="center" vertical="center"/>
    </xf>
    <xf numFmtId="2" fontId="40" fillId="0" borderId="15" xfId="0" applyNumberFormat="1" applyFont="1" applyFill="1" applyBorder="1" applyAlignment="1">
      <alignment horizontal="center"/>
    </xf>
    <xf numFmtId="165" fontId="0" fillId="0" borderId="0" xfId="0" applyNumberFormat="1" applyFill="1"/>
    <xf numFmtId="0" fontId="30" fillId="0" borderId="12" xfId="2" applyFont="1" applyFill="1" applyBorder="1" applyAlignment="1">
      <alignment vertical="center"/>
    </xf>
    <xf numFmtId="0" fontId="28" fillId="0" borderId="12" xfId="2" applyFont="1" applyFill="1" applyBorder="1" applyAlignment="1">
      <alignment vertical="center"/>
    </xf>
    <xf numFmtId="0" fontId="0" fillId="16" borderId="51" xfId="0" applyFill="1" applyBorder="1" applyAlignment="1">
      <alignment wrapText="1"/>
    </xf>
    <xf numFmtId="0" fontId="57" fillId="16" borderId="50" xfId="0" applyFont="1" applyFill="1" applyBorder="1" applyAlignment="1">
      <alignment horizontal="center" wrapText="1" readingOrder="2"/>
    </xf>
    <xf numFmtId="0" fontId="57" fillId="16" borderId="51" xfId="0" applyFont="1" applyFill="1" applyBorder="1" applyAlignment="1">
      <alignment horizontal="center" wrapText="1" readingOrder="2"/>
    </xf>
    <xf numFmtId="0" fontId="57" fillId="0" borderId="47" xfId="0" applyFont="1" applyBorder="1" applyAlignment="1">
      <alignment horizontal="right" wrapText="1" readingOrder="2"/>
    </xf>
    <xf numFmtId="0" fontId="57"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62" fillId="16" borderId="51" xfId="0" applyNumberFormat="1" applyFont="1" applyFill="1" applyBorder="1" applyAlignment="1">
      <alignment wrapText="1" readingOrder="2"/>
    </xf>
    <xf numFmtId="0" fontId="57" fillId="16" borderId="44" xfId="0" applyFont="1" applyFill="1" applyBorder="1" applyAlignment="1">
      <alignment horizontal="center" wrapText="1" readingOrder="2"/>
    </xf>
    <xf numFmtId="0" fontId="60" fillId="0" borderId="47" xfId="0" applyFont="1" applyBorder="1" applyAlignment="1">
      <alignment horizontal="center" wrapText="1" readingOrder="2"/>
    </xf>
    <xf numFmtId="0" fontId="58" fillId="0" borderId="47" xfId="0" applyFont="1" applyBorder="1" applyAlignment="1">
      <alignment horizontal="center" vertical="top" wrapText="1" readingOrder="2"/>
    </xf>
    <xf numFmtId="0" fontId="59" fillId="0" borderId="47" xfId="0" applyFont="1" applyBorder="1" applyAlignment="1">
      <alignment horizontal="center" vertical="top" wrapText="1" readingOrder="2"/>
    </xf>
    <xf numFmtId="0" fontId="58" fillId="0" borderId="47" xfId="0" applyFont="1" applyBorder="1" applyAlignment="1">
      <alignment horizontal="center" wrapText="1" readingOrder="2"/>
    </xf>
    <xf numFmtId="0" fontId="61"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60" fillId="0" borderId="47" xfId="0" applyFont="1" applyBorder="1" applyAlignment="1">
      <alignment horizontal="right" vertical="top" wrapText="1" readingOrder="2"/>
    </xf>
    <xf numFmtId="0" fontId="57" fillId="16" borderId="47" xfId="0" applyFont="1" applyFill="1" applyBorder="1" applyAlignment="1">
      <alignment horizontal="center" wrapText="1" readingOrder="2"/>
    </xf>
    <xf numFmtId="3" fontId="64" fillId="0" borderId="44" xfId="0" applyNumberFormat="1" applyFont="1" applyBorder="1" applyAlignment="1">
      <alignment horizontal="center" wrapText="1" readingOrder="2"/>
    </xf>
    <xf numFmtId="3" fontId="60" fillId="0" borderId="44" xfId="0" applyNumberFormat="1" applyFont="1" applyBorder="1" applyAlignment="1">
      <alignment horizontal="center" wrapText="1" readingOrder="2"/>
    </xf>
    <xf numFmtId="0" fontId="57" fillId="0" borderId="44" xfId="0" applyFont="1" applyBorder="1" applyAlignment="1">
      <alignment horizontal="center" wrapText="1" readingOrder="2"/>
    </xf>
    <xf numFmtId="3" fontId="61" fillId="16" borderId="44" xfId="0" applyNumberFormat="1" applyFont="1" applyFill="1" applyBorder="1" applyAlignment="1">
      <alignment horizontal="center" wrapText="1" readingOrder="2"/>
    </xf>
    <xf numFmtId="0" fontId="57" fillId="16" borderId="53" xfId="0" applyFont="1" applyFill="1" applyBorder="1" applyAlignment="1">
      <alignment horizontal="center" wrapText="1" readingOrder="2"/>
    </xf>
    <xf numFmtId="0" fontId="57" fillId="0" borderId="53" xfId="0" applyFont="1" applyBorder="1" applyAlignment="1">
      <alignment horizontal="justify" wrapText="1" readingOrder="2"/>
    </xf>
    <xf numFmtId="2" fontId="58"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0" fontId="28" fillId="7" borderId="12" xfId="2" applyFont="1" applyFill="1" applyBorder="1" applyAlignment="1">
      <alignment vertical="center"/>
    </xf>
    <xf numFmtId="0" fontId="30" fillId="0" borderId="12" xfId="2" applyFont="1" applyFill="1" applyBorder="1" applyAlignment="1">
      <alignment horizontal="right" vertical="center"/>
    </xf>
    <xf numFmtId="0" fontId="28" fillId="9" borderId="12" xfId="0" applyFont="1" applyFill="1" applyBorder="1" applyAlignment="1">
      <alignment vertical="center"/>
    </xf>
    <xf numFmtId="0" fontId="4" fillId="0" borderId="14" xfId="0" applyFont="1" applyFill="1" applyBorder="1" applyAlignment="1">
      <alignment horizontal="center" vertical="center" readingOrder="2"/>
    </xf>
    <xf numFmtId="0" fontId="28" fillId="0" borderId="15" xfId="0" applyFont="1" applyFill="1" applyBorder="1" applyAlignment="1">
      <alignment vertical="center"/>
    </xf>
    <xf numFmtId="2" fontId="40" fillId="0" borderId="33" xfId="0" applyNumberFormat="1" applyFont="1" applyFill="1" applyBorder="1" applyAlignment="1">
      <alignment horizontal="center"/>
    </xf>
    <xf numFmtId="9" fontId="39" fillId="2" borderId="18" xfId="0" applyNumberFormat="1" applyFont="1" applyFill="1" applyBorder="1" applyAlignment="1">
      <alignment horizontal="center" vertical="center"/>
    </xf>
    <xf numFmtId="0" fontId="4" fillId="0" borderId="17" xfId="2" applyFont="1" applyFill="1" applyBorder="1" applyAlignment="1">
      <alignment horizontal="right"/>
    </xf>
    <xf numFmtId="0" fontId="7" fillId="6" borderId="1" xfId="0" applyNumberFormat="1" applyFont="1" applyFill="1" applyBorder="1" applyAlignment="1">
      <alignment horizontal="right" vertical="center" readingOrder="2"/>
    </xf>
    <xf numFmtId="0" fontId="8" fillId="0" borderId="0" xfId="0" applyFont="1" applyFill="1" applyAlignment="1">
      <alignment horizontal="right" vertical="center" readingOrder="2"/>
    </xf>
    <xf numFmtId="3" fontId="9" fillId="0" borderId="0" xfId="0" applyNumberFormat="1" applyFont="1" applyFill="1" applyAlignment="1">
      <alignment horizontal="right" vertical="center" readingOrder="2"/>
    </xf>
    <xf numFmtId="0" fontId="11" fillId="0" borderId="0" xfId="0" applyFont="1" applyAlignment="1">
      <alignment horizontal="right" vertical="center" readingOrder="2"/>
    </xf>
    <xf numFmtId="2" fontId="8" fillId="0" borderId="0" xfId="0" applyNumberFormat="1" applyFont="1" applyAlignment="1">
      <alignment horizontal="right" vertical="center" readingOrder="2"/>
    </xf>
    <xf numFmtId="0" fontId="21" fillId="0" borderId="0" xfId="0" applyFont="1" applyFill="1" applyAlignment="1">
      <alignment horizontal="right" vertical="center" readingOrder="2"/>
    </xf>
    <xf numFmtId="0" fontId="12" fillId="0" borderId="0" xfId="0" applyFont="1" applyFill="1" applyAlignment="1">
      <alignment horizontal="right" vertical="center" readingOrder="2"/>
    </xf>
    <xf numFmtId="0" fontId="22" fillId="0" borderId="0" xfId="0" applyFont="1" applyFill="1" applyAlignment="1">
      <alignment horizontal="right" vertical="center" readingOrder="2"/>
    </xf>
    <xf numFmtId="0" fontId="12" fillId="0" borderId="0" xfId="0" applyFont="1" applyAlignment="1">
      <alignment horizontal="right" vertical="center" readingOrder="2"/>
    </xf>
    <xf numFmtId="0" fontId="13" fillId="0" borderId="0" xfId="0" applyFont="1" applyFill="1" applyAlignment="1">
      <alignment horizontal="right" vertical="center" readingOrder="2"/>
    </xf>
    <xf numFmtId="3" fontId="13" fillId="0" borderId="0" xfId="0" applyNumberFormat="1" applyFont="1" applyFill="1" applyAlignment="1">
      <alignment horizontal="right" vertical="center" readingOrder="2"/>
    </xf>
    <xf numFmtId="0" fontId="13" fillId="0" borderId="0" xfId="0" applyFont="1" applyAlignment="1">
      <alignment horizontal="right" vertical="center" readingOrder="2"/>
    </xf>
    <xf numFmtId="0" fontId="7" fillId="6" borderId="1" xfId="0" applyFont="1" applyFill="1" applyBorder="1" applyAlignment="1">
      <alignment horizontal="right" vertical="center" readingOrder="2"/>
    </xf>
    <xf numFmtId="0" fontId="6" fillId="6" borderId="1" xfId="0" applyFont="1" applyFill="1" applyBorder="1" applyAlignment="1">
      <alignment horizontal="right" vertical="center" wrapText="1" readingOrder="2"/>
    </xf>
    <xf numFmtId="0" fontId="16" fillId="6" borderId="1" xfId="0" applyFont="1" applyFill="1" applyBorder="1" applyAlignment="1">
      <alignment horizontal="right" vertical="center" readingOrder="2"/>
    </xf>
    <xf numFmtId="3" fontId="16" fillId="6" borderId="1" xfId="0" applyNumberFormat="1" applyFont="1" applyFill="1" applyBorder="1" applyAlignment="1">
      <alignment horizontal="right" vertical="center" readingOrder="2"/>
    </xf>
    <xf numFmtId="1" fontId="1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3" fontId="54" fillId="6" borderId="1" xfId="0" applyNumberFormat="1" applyFont="1" applyFill="1" applyBorder="1" applyAlignment="1">
      <alignment horizontal="right" vertical="center"/>
    </xf>
    <xf numFmtId="2" fontId="51" fillId="6" borderId="1" xfId="0" applyNumberFormat="1" applyFont="1" applyFill="1" applyBorder="1" applyAlignment="1">
      <alignment horizontal="right" vertical="center" readingOrder="1"/>
    </xf>
    <xf numFmtId="3" fontId="51" fillId="6" borderId="1" xfId="0" applyNumberFormat="1" applyFont="1" applyFill="1" applyBorder="1" applyAlignment="1">
      <alignment horizontal="right" vertical="center" readingOrder="2"/>
    </xf>
    <xf numFmtId="0" fontId="51" fillId="6" borderId="1" xfId="0" applyNumberFormat="1" applyFont="1" applyFill="1" applyBorder="1" applyAlignment="1">
      <alignment horizontal="right" vertical="center" readingOrder="2"/>
    </xf>
    <xf numFmtId="0" fontId="65" fillId="0" borderId="0" xfId="0" applyFont="1" applyFill="1" applyAlignment="1">
      <alignment horizontal="right" readingOrder="2"/>
    </xf>
    <xf numFmtId="0" fontId="8" fillId="6" borderId="0" xfId="0" applyFont="1" applyFill="1" applyAlignment="1">
      <alignment horizontal="right" vertical="center" readingOrder="2"/>
    </xf>
    <xf numFmtId="0" fontId="7" fillId="0" borderId="1" xfId="0" applyNumberFormat="1" applyFont="1" applyFill="1" applyBorder="1" applyAlignment="1">
      <alignment horizontal="right" vertical="center" readingOrder="2"/>
    </xf>
    <xf numFmtId="0" fontId="7" fillId="0" borderId="1" xfId="0" applyFont="1" applyFill="1" applyBorder="1" applyAlignment="1">
      <alignment horizontal="right" vertical="center" readingOrder="2"/>
    </xf>
    <xf numFmtId="0" fontId="6" fillId="0" borderId="1" xfId="0" applyFont="1" applyFill="1" applyBorder="1" applyAlignment="1">
      <alignment horizontal="right" vertical="center" wrapText="1" readingOrder="2"/>
    </xf>
    <xf numFmtId="0" fontId="16" fillId="0" borderId="1" xfId="0" applyFont="1" applyFill="1" applyBorder="1" applyAlignment="1">
      <alignment horizontal="right" vertical="center" readingOrder="2"/>
    </xf>
    <xf numFmtId="3" fontId="16" fillId="0" borderId="1" xfId="0" applyNumberFormat="1" applyFont="1" applyFill="1" applyBorder="1" applyAlignment="1">
      <alignment horizontal="right" vertical="center" readingOrder="2"/>
    </xf>
    <xf numFmtId="1" fontId="16" fillId="0" borderId="1" xfId="0" applyNumberFormat="1" applyFont="1" applyFill="1" applyBorder="1" applyAlignment="1">
      <alignment horizontal="right" vertical="center" readingOrder="2"/>
    </xf>
    <xf numFmtId="3" fontId="56" fillId="0" borderId="1" xfId="0" applyNumberFormat="1" applyFont="1" applyFill="1" applyBorder="1" applyAlignment="1">
      <alignment horizontal="right" vertical="center" readingOrder="2"/>
    </xf>
    <xf numFmtId="3" fontId="54" fillId="0" borderId="1" xfId="0" applyNumberFormat="1" applyFont="1" applyFill="1" applyBorder="1" applyAlignment="1">
      <alignment horizontal="right" vertical="center"/>
    </xf>
    <xf numFmtId="2" fontId="51" fillId="0" borderId="1" xfId="0" applyNumberFormat="1" applyFont="1" applyFill="1" applyBorder="1" applyAlignment="1">
      <alignment horizontal="right" vertical="center" readingOrder="1"/>
    </xf>
    <xf numFmtId="3" fontId="51" fillId="0" borderId="1" xfId="0" applyNumberFormat="1" applyFont="1" applyFill="1" applyBorder="1" applyAlignment="1">
      <alignment horizontal="right" vertical="center" readingOrder="2"/>
    </xf>
    <xf numFmtId="0" fontId="51" fillId="0" borderId="1" xfId="0" applyNumberFormat="1" applyFont="1" applyFill="1" applyBorder="1" applyAlignment="1">
      <alignment horizontal="right" vertical="center" readingOrder="2"/>
    </xf>
    <xf numFmtId="0" fontId="16" fillId="0" borderId="1" xfId="0" applyFont="1" applyFill="1" applyBorder="1" applyAlignment="1">
      <alignment horizontal="right" vertical="center" wrapText="1" readingOrder="2"/>
    </xf>
    <xf numFmtId="3" fontId="54" fillId="0" borderId="1" xfId="0" applyNumberFormat="1" applyFont="1" applyFill="1" applyBorder="1" applyAlignment="1">
      <alignment horizontal="right" vertical="center" readingOrder="2"/>
    </xf>
    <xf numFmtId="0" fontId="8" fillId="2" borderId="0" xfId="0" applyFont="1" applyFill="1" applyAlignment="1">
      <alignment horizontal="right" vertical="center" readingOrder="2"/>
    </xf>
    <xf numFmtId="0" fontId="65" fillId="2" borderId="0" xfId="0" applyFont="1" applyFill="1" applyAlignment="1">
      <alignment horizontal="right" readingOrder="2"/>
    </xf>
    <xf numFmtId="0" fontId="65" fillId="0" borderId="0" xfId="0" applyFont="1" applyAlignment="1">
      <alignment horizontal="right" readingOrder="2"/>
    </xf>
    <xf numFmtId="0" fontId="16" fillId="6" borderId="1" xfId="0" applyFont="1" applyFill="1" applyBorder="1" applyAlignment="1">
      <alignment horizontal="right" vertical="center" wrapText="1" readingOrder="2"/>
    </xf>
    <xf numFmtId="0" fontId="16" fillId="0" borderId="1" xfId="0" applyNumberFormat="1" applyFont="1" applyFill="1" applyBorder="1" applyAlignment="1">
      <alignment horizontal="right" vertical="center" readingOrder="2"/>
    </xf>
    <xf numFmtId="0" fontId="18" fillId="4" borderId="1" xfId="0" applyFont="1" applyFill="1" applyBorder="1" applyAlignment="1">
      <alignment horizontal="right" vertical="center" readingOrder="2"/>
    </xf>
    <xf numFmtId="0" fontId="19" fillId="4" borderId="1" xfId="0" applyFont="1" applyFill="1" applyBorder="1" applyAlignment="1">
      <alignment horizontal="right" vertical="center" readingOrder="2"/>
    </xf>
    <xf numFmtId="0" fontId="20" fillId="4" borderId="1" xfId="0" applyFont="1" applyFill="1" applyBorder="1" applyAlignment="1">
      <alignment horizontal="right" vertical="center" readingOrder="2"/>
    </xf>
    <xf numFmtId="3" fontId="20" fillId="4" borderId="1" xfId="0" applyNumberFormat="1" applyFont="1" applyFill="1" applyBorder="1" applyAlignment="1">
      <alignment horizontal="right" vertical="center" readingOrder="2"/>
    </xf>
    <xf numFmtId="3" fontId="55" fillId="4" borderId="1" xfId="0" applyNumberFormat="1" applyFont="1" applyFill="1" applyBorder="1" applyAlignment="1">
      <alignment horizontal="right" vertical="center" readingOrder="2"/>
    </xf>
    <xf numFmtId="2" fontId="53" fillId="4" borderId="1" xfId="0" applyNumberFormat="1" applyFont="1" applyFill="1" applyBorder="1" applyAlignment="1">
      <alignment horizontal="right" vertical="center" wrapText="1" readingOrder="1"/>
    </xf>
    <xf numFmtId="3" fontId="53" fillId="4" borderId="1" xfId="0" applyNumberFormat="1" applyFont="1" applyFill="1" applyBorder="1" applyAlignment="1">
      <alignment horizontal="right" vertical="center" readingOrder="2"/>
    </xf>
    <xf numFmtId="0" fontId="51" fillId="6" borderId="1" xfId="0" applyNumberFormat="1" applyFont="1" applyFill="1" applyBorder="1" applyAlignment="1">
      <alignment horizontal="right" vertical="center" readingOrder="1"/>
    </xf>
    <xf numFmtId="0" fontId="51" fillId="0" borderId="1" xfId="0" applyNumberFormat="1" applyFont="1" applyFill="1" applyBorder="1" applyAlignment="1">
      <alignment horizontal="right" vertical="center" readingOrder="1"/>
    </xf>
    <xf numFmtId="0" fontId="54" fillId="0" borderId="1" xfId="0" applyNumberFormat="1" applyFont="1" applyFill="1" applyBorder="1" applyAlignment="1">
      <alignment horizontal="right" vertical="center" readingOrder="2"/>
    </xf>
    <xf numFmtId="2" fontId="51" fillId="0" borderId="1" xfId="0" applyNumberFormat="1" applyFont="1" applyFill="1" applyBorder="1" applyAlignment="1">
      <alignment horizontal="right" vertical="center" readingOrder="2"/>
    </xf>
    <xf numFmtId="0" fontId="7" fillId="5" borderId="1" xfId="0" applyNumberFormat="1" applyFont="1" applyFill="1" applyBorder="1" applyAlignment="1">
      <alignment horizontal="right" vertical="center" readingOrder="2"/>
    </xf>
    <xf numFmtId="0" fontId="7" fillId="0" borderId="0" xfId="0" applyNumberFormat="1" applyFont="1" applyFill="1" applyBorder="1" applyAlignment="1">
      <alignment horizontal="right" vertical="center" readingOrder="2"/>
    </xf>
    <xf numFmtId="0" fontId="16" fillId="6" borderId="1" xfId="0" applyNumberFormat="1" applyFont="1" applyFill="1" applyBorder="1" applyAlignment="1">
      <alignment horizontal="right" vertical="center" readingOrder="2"/>
    </xf>
    <xf numFmtId="0" fontId="54" fillId="6" borderId="1" xfId="0" applyNumberFormat="1" applyFont="1" applyFill="1" applyBorder="1" applyAlignment="1">
      <alignment horizontal="right" vertical="center" readingOrder="2"/>
    </xf>
    <xf numFmtId="4" fontId="51" fillId="6" borderId="1" xfId="0" applyNumberFormat="1" applyFont="1" applyFill="1" applyBorder="1" applyAlignment="1">
      <alignment horizontal="right" vertical="center" readingOrder="1"/>
    </xf>
    <xf numFmtId="4" fontId="51" fillId="6" borderId="1" xfId="0" applyNumberFormat="1" applyFont="1" applyFill="1" applyBorder="1" applyAlignment="1">
      <alignment horizontal="right" vertical="center" readingOrder="2"/>
    </xf>
    <xf numFmtId="0" fontId="7" fillId="6" borderId="0" xfId="0" applyNumberFormat="1" applyFont="1" applyFill="1" applyBorder="1" applyAlignment="1">
      <alignment horizontal="right" vertical="center" readingOrder="2"/>
    </xf>
    <xf numFmtId="0" fontId="52" fillId="0" borderId="1" xfId="0" applyNumberFormat="1" applyFont="1" applyFill="1" applyBorder="1" applyAlignment="1">
      <alignment horizontal="right" vertical="center" readingOrder="1"/>
    </xf>
    <xf numFmtId="3" fontId="52" fillId="0" borderId="1" xfId="0" applyNumberFormat="1" applyFont="1" applyFill="1" applyBorder="1" applyAlignment="1">
      <alignment horizontal="right" vertical="center" readingOrder="2"/>
    </xf>
    <xf numFmtId="2" fontId="51" fillId="0" borderId="1" xfId="0" applyNumberFormat="1" applyFont="1" applyFill="1" applyBorder="1" applyAlignment="1">
      <alignment horizontal="right" vertical="center"/>
    </xf>
    <xf numFmtId="0" fontId="66" fillId="3" borderId="1" xfId="0" applyFont="1" applyFill="1" applyBorder="1" applyAlignment="1">
      <alignment horizontal="right" vertical="center" readingOrder="2"/>
    </xf>
    <xf numFmtId="0" fontId="67" fillId="3" borderId="1" xfId="0" applyFont="1" applyFill="1" applyBorder="1" applyAlignment="1">
      <alignment horizontal="right" vertical="center" readingOrder="2"/>
    </xf>
    <xf numFmtId="0" fontId="68" fillId="3" borderId="1" xfId="0" applyFont="1" applyFill="1" applyBorder="1" applyAlignment="1">
      <alignment horizontal="right" vertical="center" readingOrder="2"/>
    </xf>
    <xf numFmtId="3" fontId="68" fillId="3" borderId="1" xfId="0" applyNumberFormat="1" applyFont="1" applyFill="1" applyBorder="1" applyAlignment="1">
      <alignment horizontal="right" vertical="center" readingOrder="2"/>
    </xf>
    <xf numFmtId="3" fontId="69" fillId="3" borderId="1" xfId="0" applyNumberFormat="1" applyFont="1" applyFill="1" applyBorder="1" applyAlignment="1">
      <alignment horizontal="right" vertical="center" readingOrder="2"/>
    </xf>
    <xf numFmtId="2" fontId="69" fillId="3" borderId="1" xfId="0" applyNumberFormat="1" applyFont="1" applyFill="1" applyBorder="1" applyAlignment="1">
      <alignment horizontal="right" vertical="center"/>
    </xf>
    <xf numFmtId="2" fontId="69" fillId="3" borderId="1" xfId="0" applyNumberFormat="1" applyFont="1" applyFill="1" applyBorder="1" applyAlignment="1">
      <alignment horizontal="right" vertical="center" readingOrder="1"/>
    </xf>
    <xf numFmtId="3" fontId="69" fillId="3" borderId="1" xfId="0" applyNumberFormat="1" applyFont="1" applyFill="1" applyBorder="1" applyAlignment="1">
      <alignment horizontal="right" vertical="center" wrapText="1" readingOrder="2"/>
    </xf>
    <xf numFmtId="0" fontId="23" fillId="0" borderId="0" xfId="0" applyFont="1" applyFill="1" applyAlignment="1">
      <alignment horizontal="right" vertical="center" readingOrder="2"/>
    </xf>
    <xf numFmtId="0" fontId="7" fillId="0" borderId="1" xfId="0" applyFont="1" applyFill="1" applyBorder="1" applyAlignment="1">
      <alignment horizontal="right" vertical="center"/>
    </xf>
    <xf numFmtId="3" fontId="51" fillId="2" borderId="1" xfId="0" applyNumberFormat="1" applyFont="1" applyFill="1" applyBorder="1" applyAlignment="1">
      <alignment horizontal="right" vertical="center" readingOrder="2"/>
    </xf>
    <xf numFmtId="0" fontId="66" fillId="3" borderId="42" xfId="0" applyFont="1" applyFill="1" applyBorder="1" applyAlignment="1">
      <alignment horizontal="right" vertical="center" readingOrder="2"/>
    </xf>
    <xf numFmtId="2" fontId="69" fillId="3" borderId="1" xfId="0" applyNumberFormat="1" applyFont="1" applyFill="1" applyBorder="1" applyAlignment="1">
      <alignment horizontal="right" vertical="center" readingOrder="2"/>
    </xf>
    <xf numFmtId="3" fontId="69" fillId="3" borderId="1" xfId="0" applyNumberFormat="1" applyFont="1" applyFill="1" applyBorder="1" applyAlignment="1">
      <alignment horizontal="right" vertical="center" wrapText="1" readingOrder="1"/>
    </xf>
    <xf numFmtId="3" fontId="13" fillId="0" borderId="0" xfId="0" applyNumberFormat="1" applyFont="1" applyFill="1" applyAlignment="1">
      <alignment horizontal="center" vertical="center" readingOrder="2"/>
    </xf>
    <xf numFmtId="2" fontId="8" fillId="0" borderId="0" xfId="0" applyNumberFormat="1" applyFont="1" applyAlignment="1">
      <alignment horizontal="right" vertical="center" readingOrder="1"/>
    </xf>
    <xf numFmtId="0" fontId="51" fillId="0" borderId="1" xfId="0" applyNumberFormat="1" applyFont="1" applyFill="1" applyBorder="1" applyAlignment="1">
      <alignment horizontal="right" vertical="center"/>
    </xf>
    <xf numFmtId="0" fontId="54" fillId="0" borderId="1" xfId="0" applyNumberFormat="1" applyFont="1" applyFill="1" applyBorder="1" applyAlignment="1">
      <alignment horizontal="right" vertical="center"/>
    </xf>
    <xf numFmtId="0" fontId="54" fillId="6" borderId="1" xfId="0" applyFont="1" applyFill="1" applyBorder="1" applyAlignment="1">
      <alignment horizontal="right" vertical="center" readingOrder="1"/>
    </xf>
    <xf numFmtId="0" fontId="51" fillId="6" borderId="1" xfId="0" applyNumberFormat="1" applyFont="1" applyFill="1" applyBorder="1" applyAlignment="1">
      <alignment horizontal="center" vertical="center" readingOrder="2"/>
    </xf>
    <xf numFmtId="0" fontId="51" fillId="0" borderId="1" xfId="0" applyNumberFormat="1" applyFont="1" applyFill="1" applyBorder="1" applyAlignment="1">
      <alignment horizontal="center" vertical="center" readingOrder="2"/>
    </xf>
    <xf numFmtId="0" fontId="51" fillId="6" borderId="1" xfId="0" applyFont="1" applyFill="1" applyBorder="1" applyAlignment="1">
      <alignment horizontal="center" vertical="center" readingOrder="2"/>
    </xf>
    <xf numFmtId="0" fontId="51" fillId="0" borderId="1" xfId="0" applyFont="1" applyFill="1" applyBorder="1" applyAlignment="1">
      <alignment horizontal="center" vertical="center" readingOrder="2"/>
    </xf>
    <xf numFmtId="3" fontId="53" fillId="4" borderId="1" xfId="0" applyNumberFormat="1" applyFont="1" applyFill="1" applyBorder="1" applyAlignment="1">
      <alignment horizontal="center" vertical="center" wrapText="1" readingOrder="2"/>
    </xf>
    <xf numFmtId="3" fontId="69" fillId="3" borderId="1" xfId="0" applyNumberFormat="1" applyFont="1" applyFill="1" applyBorder="1" applyAlignment="1">
      <alignment horizontal="center" vertical="center" readingOrder="2"/>
    </xf>
    <xf numFmtId="3" fontId="40" fillId="0" borderId="15" xfId="0" applyNumberFormat="1" applyFont="1" applyFill="1" applyBorder="1" applyAlignment="1">
      <alignment horizontal="right"/>
    </xf>
    <xf numFmtId="3" fontId="40" fillId="9" borderId="15" xfId="0" applyNumberFormat="1" applyFont="1" applyFill="1" applyBorder="1" applyAlignment="1">
      <alignment horizontal="right"/>
    </xf>
    <xf numFmtId="3" fontId="40" fillId="0" borderId="9" xfId="0" applyNumberFormat="1" applyFont="1" applyFill="1" applyBorder="1" applyAlignment="1">
      <alignment horizontal="right"/>
    </xf>
    <xf numFmtId="3" fontId="40" fillId="9" borderId="9" xfId="0" applyNumberFormat="1" applyFont="1" applyFill="1" applyBorder="1" applyAlignment="1">
      <alignment horizontal="right"/>
    </xf>
    <xf numFmtId="3" fontId="44" fillId="10" borderId="9" xfId="0" applyNumberFormat="1" applyFont="1" applyFill="1" applyBorder="1" applyAlignment="1">
      <alignment horizontal="right"/>
    </xf>
    <xf numFmtId="3" fontId="44" fillId="10" borderId="9" xfId="0" applyNumberFormat="1" applyFont="1" applyFill="1" applyBorder="1" applyAlignment="1">
      <alignment horizontal="right" vertical="center"/>
    </xf>
    <xf numFmtId="3" fontId="30" fillId="0" borderId="9" xfId="2" applyNumberFormat="1" applyFont="1" applyFill="1" applyBorder="1" applyAlignment="1">
      <alignment horizontal="right" vertical="center"/>
    </xf>
    <xf numFmtId="3" fontId="30" fillId="15" borderId="9" xfId="2" applyNumberFormat="1" applyFont="1" applyFill="1" applyBorder="1" applyAlignment="1">
      <alignment horizontal="right" vertical="center"/>
    </xf>
    <xf numFmtId="3" fontId="34" fillId="14" borderId="9" xfId="2" applyNumberFormat="1" applyFont="1" applyFill="1" applyBorder="1" applyAlignment="1">
      <alignment horizontal="right" vertical="center"/>
    </xf>
    <xf numFmtId="3" fontId="30" fillId="2" borderId="9" xfId="2" applyNumberFormat="1" applyFont="1" applyFill="1" applyBorder="1" applyAlignment="1">
      <alignment horizontal="right" vertical="center"/>
    </xf>
    <xf numFmtId="3" fontId="34" fillId="14" borderId="25" xfId="2" applyNumberFormat="1" applyFont="1" applyFill="1" applyBorder="1" applyAlignment="1">
      <alignment horizontal="right" vertical="center"/>
    </xf>
    <xf numFmtId="0" fontId="4" fillId="15" borderId="17" xfId="2" applyFont="1" applyFill="1" applyBorder="1" applyAlignment="1">
      <alignment horizontal="right"/>
    </xf>
    <xf numFmtId="164" fontId="30" fillId="0" borderId="9" xfId="2" applyNumberFormat="1" applyFont="1" applyFill="1" applyBorder="1" applyAlignment="1">
      <alignment horizontal="right" vertical="center"/>
    </xf>
    <xf numFmtId="164" fontId="30" fillId="0" borderId="18" xfId="2" applyNumberFormat="1" applyFont="1" applyFill="1" applyBorder="1" applyAlignment="1">
      <alignment horizontal="right" vertical="center"/>
    </xf>
    <xf numFmtId="164" fontId="30" fillId="7" borderId="9" xfId="2" applyNumberFormat="1" applyFont="1" applyFill="1" applyBorder="1" applyAlignment="1">
      <alignment horizontal="right" vertical="center"/>
    </xf>
    <xf numFmtId="164" fontId="30" fillId="7" borderId="18" xfId="2" applyNumberFormat="1" applyFont="1" applyFill="1" applyBorder="1" applyAlignment="1">
      <alignment horizontal="right" vertical="center"/>
    </xf>
    <xf numFmtId="164" fontId="30" fillId="8" borderId="9" xfId="2" applyNumberFormat="1" applyFont="1" applyFill="1" applyBorder="1" applyAlignment="1">
      <alignment horizontal="right" vertical="center"/>
    </xf>
    <xf numFmtId="164" fontId="30" fillId="8" borderId="18" xfId="2" applyNumberFormat="1" applyFont="1" applyFill="1" applyBorder="1" applyAlignment="1">
      <alignment horizontal="right" vertical="center"/>
    </xf>
    <xf numFmtId="164" fontId="30" fillId="8" borderId="25" xfId="2" applyNumberFormat="1" applyFont="1" applyFill="1" applyBorder="1" applyAlignment="1">
      <alignment horizontal="right" vertical="center"/>
    </xf>
    <xf numFmtId="0" fontId="36" fillId="0" borderId="17" xfId="0" applyFont="1" applyFill="1" applyBorder="1" applyAlignment="1">
      <alignment horizontal="center"/>
    </xf>
    <xf numFmtId="0" fontId="36" fillId="7" borderId="17" xfId="0" applyFont="1" applyFill="1" applyBorder="1" applyAlignment="1">
      <alignment horizontal="center"/>
    </xf>
    <xf numFmtId="0" fontId="36" fillId="7" borderId="9" xfId="0" applyFont="1" applyFill="1" applyBorder="1" applyAlignment="1">
      <alignment horizontal="center"/>
    </xf>
    <xf numFmtId="0" fontId="66" fillId="3" borderId="55" xfId="0" applyNumberFormat="1" applyFont="1" applyFill="1" applyBorder="1" applyAlignment="1">
      <alignment horizontal="right" vertical="center" wrapText="1" readingOrder="2"/>
    </xf>
    <xf numFmtId="0" fontId="66" fillId="3" borderId="33" xfId="0" applyNumberFormat="1" applyFont="1" applyFill="1" applyBorder="1" applyAlignment="1">
      <alignment horizontal="right" vertical="center" wrapText="1" readingOrder="2"/>
    </xf>
    <xf numFmtId="0" fontId="66" fillId="3" borderId="56" xfId="0" applyNumberFormat="1" applyFont="1" applyFill="1" applyBorder="1" applyAlignment="1">
      <alignment horizontal="right" vertical="center" wrapText="1" readingOrder="2"/>
    </xf>
    <xf numFmtId="0" fontId="66" fillId="3" borderId="57" xfId="0" applyNumberFormat="1" applyFont="1" applyFill="1" applyBorder="1" applyAlignment="1">
      <alignment horizontal="right" vertical="center" wrapText="1" readingOrder="2"/>
    </xf>
    <xf numFmtId="0" fontId="17" fillId="3" borderId="1" xfId="0" applyFont="1" applyFill="1" applyBorder="1" applyAlignment="1">
      <alignment horizontal="right" vertical="center" wrapText="1" readingOrder="2"/>
    </xf>
    <xf numFmtId="0" fontId="49" fillId="4" borderId="40" xfId="0" applyFont="1" applyFill="1" applyBorder="1" applyAlignment="1">
      <alignment horizontal="right" vertical="center" readingOrder="2"/>
    </xf>
    <xf numFmtId="0" fontId="49" fillId="4" borderId="42" xfId="0" applyFont="1" applyFill="1" applyBorder="1" applyAlignment="1">
      <alignment horizontal="right" vertical="center" readingOrder="2"/>
    </xf>
    <xf numFmtId="0" fontId="66" fillId="3" borderId="54" xfId="0" applyNumberFormat="1" applyFont="1" applyFill="1" applyBorder="1" applyAlignment="1">
      <alignment horizontal="right" vertical="center" wrapText="1" readingOrder="2"/>
    </xf>
    <xf numFmtId="0" fontId="66" fillId="3" borderId="42" xfId="0" applyNumberFormat="1" applyFont="1" applyFill="1" applyBorder="1" applyAlignment="1">
      <alignment horizontal="right" vertical="center" wrapText="1" readingOrder="2"/>
    </xf>
    <xf numFmtId="0" fontId="34" fillId="10" borderId="20" xfId="0" applyFont="1" applyFill="1" applyBorder="1" applyAlignment="1">
      <alignment horizontal="center" vertical="center"/>
    </xf>
    <xf numFmtId="0" fontId="34" fillId="10" borderId="12" xfId="0" applyFont="1" applyFill="1" applyBorder="1" applyAlignment="1">
      <alignment horizontal="center" vertical="center"/>
    </xf>
    <xf numFmtId="0" fontId="39" fillId="0" borderId="10" xfId="0" applyFont="1" applyBorder="1" applyAlignment="1">
      <alignment horizontal="right" readingOrder="2"/>
    </xf>
    <xf numFmtId="0" fontId="39" fillId="0" borderId="11" xfId="0" applyFont="1" applyBorder="1" applyAlignment="1">
      <alignment horizontal="right" readingOrder="2"/>
    </xf>
    <xf numFmtId="0" fontId="39" fillId="0" borderId="12" xfId="0" applyFont="1" applyBorder="1" applyAlignment="1">
      <alignment horizontal="right" readingOrder="2"/>
    </xf>
    <xf numFmtId="2" fontId="24" fillId="10" borderId="11" xfId="0" applyNumberFormat="1" applyFont="1" applyFill="1" applyBorder="1" applyAlignment="1">
      <alignment horizontal="center" vertical="center"/>
    </xf>
    <xf numFmtId="2" fontId="24" fillId="10" borderId="34" xfId="0" applyNumberFormat="1" applyFont="1" applyFill="1" applyBorder="1" applyAlignment="1">
      <alignment horizontal="center" vertical="center"/>
    </xf>
    <xf numFmtId="2" fontId="24" fillId="10" borderId="12" xfId="0" applyNumberFormat="1" applyFont="1" applyFill="1" applyBorder="1" applyAlignment="1">
      <alignment horizontal="center" vertical="center"/>
    </xf>
    <xf numFmtId="0" fontId="70" fillId="10" borderId="20" xfId="0" applyFont="1" applyFill="1" applyBorder="1" applyAlignment="1">
      <alignment horizontal="center" vertical="center" readingOrder="2"/>
    </xf>
    <xf numFmtId="0" fontId="70" fillId="10" borderId="12" xfId="0" applyFont="1" applyFill="1" applyBorder="1" applyAlignment="1">
      <alignment horizontal="center"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9" fillId="0" borderId="22" xfId="0" applyFont="1" applyBorder="1" applyAlignment="1">
      <alignment horizontal="right" wrapText="1" readingOrder="2"/>
    </xf>
    <xf numFmtId="0" fontId="39" fillId="0" borderId="23" xfId="0" applyFont="1" applyBorder="1" applyAlignment="1">
      <alignment horizontal="right" wrapText="1" readingOrder="2"/>
    </xf>
    <xf numFmtId="0" fontId="39" fillId="0" borderId="24" xfId="0" applyFont="1" applyBorder="1" applyAlignment="1">
      <alignment horizontal="right" wrapText="1" readingOrder="2"/>
    </xf>
    <xf numFmtId="0" fontId="35" fillId="12" borderId="28" xfId="0" applyFont="1" applyFill="1" applyBorder="1" applyAlignment="1">
      <alignment horizontal="center" vertical="center"/>
    </xf>
    <xf numFmtId="0" fontId="35" fillId="12" borderId="5" xfId="0" applyFont="1" applyFill="1" applyBorder="1" applyAlignment="1">
      <alignment horizontal="center" vertical="center"/>
    </xf>
    <xf numFmtId="0" fontId="35" fillId="12" borderId="35" xfId="0" applyFont="1" applyFill="1" applyBorder="1" applyAlignment="1">
      <alignment horizontal="center" vertical="center"/>
    </xf>
    <xf numFmtId="0" fontId="35" fillId="12" borderId="6" xfId="0" applyFont="1" applyFill="1" applyBorder="1" applyAlignment="1">
      <alignment horizontal="center" vertical="center"/>
    </xf>
    <xf numFmtId="2" fontId="24" fillId="10" borderId="31" xfId="0" applyNumberFormat="1" applyFont="1" applyFill="1" applyBorder="1" applyAlignment="1">
      <alignment horizontal="center" vertical="center"/>
    </xf>
    <xf numFmtId="2" fontId="24" fillId="10" borderId="32" xfId="0" applyNumberFormat="1" applyFont="1" applyFill="1" applyBorder="1" applyAlignment="1">
      <alignment horizontal="center" vertical="center"/>
    </xf>
    <xf numFmtId="2" fontId="24" fillId="10" borderId="33" xfId="0" applyNumberFormat="1" applyFont="1" applyFill="1" applyBorder="1" applyAlignment="1">
      <alignment horizontal="center" vertical="center"/>
    </xf>
    <xf numFmtId="2" fontId="24" fillId="10" borderId="8" xfId="0" applyNumberFormat="1" applyFont="1" applyFill="1" applyBorder="1" applyAlignment="1">
      <alignment horizontal="center" vertical="center"/>
    </xf>
    <xf numFmtId="2" fontId="24" fillId="10" borderId="29" xfId="0" applyNumberFormat="1" applyFont="1" applyFill="1" applyBorder="1" applyAlignment="1">
      <alignment horizontal="center" vertical="center"/>
    </xf>
    <xf numFmtId="2" fontId="24" fillId="10" borderId="15" xfId="0" applyNumberFormat="1" applyFont="1" applyFill="1" applyBorder="1" applyAlignment="1">
      <alignment horizontal="center" vertical="center"/>
    </xf>
    <xf numFmtId="2" fontId="26" fillId="10" borderId="13" xfId="0" applyNumberFormat="1" applyFont="1" applyFill="1" applyBorder="1" applyAlignment="1">
      <alignment horizontal="center" vertical="center"/>
    </xf>
    <xf numFmtId="2" fontId="26" fillId="10" borderId="30" xfId="0" applyNumberFormat="1" applyFont="1" applyFill="1" applyBorder="1" applyAlignment="1">
      <alignment horizontal="center" vertical="center"/>
    </xf>
    <xf numFmtId="2" fontId="26" fillId="10" borderId="16" xfId="0" applyNumberFormat="1" applyFont="1" applyFill="1" applyBorder="1" applyAlignment="1">
      <alignment horizontal="center" vertical="center"/>
    </xf>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2" fontId="26" fillId="10" borderId="15" xfId="0" applyNumberFormat="1" applyFont="1" applyFill="1" applyBorder="1" applyAlignment="1">
      <alignment horizontal="center" vertical="center"/>
    </xf>
    <xf numFmtId="0" fontId="25" fillId="10" borderId="8" xfId="0" applyFont="1" applyFill="1" applyBorder="1" applyAlignment="1">
      <alignment horizontal="center" vertical="center"/>
    </xf>
    <xf numFmtId="0" fontId="25" fillId="10" borderId="29" xfId="0" applyFont="1" applyFill="1" applyBorder="1" applyAlignment="1">
      <alignment horizontal="center" vertical="center"/>
    </xf>
    <xf numFmtId="0" fontId="24" fillId="10" borderId="8" xfId="0" applyFont="1" applyFill="1" applyBorder="1" applyAlignment="1">
      <alignment horizontal="center" vertical="center"/>
    </xf>
    <xf numFmtId="0" fontId="24" fillId="10" borderId="29" xfId="0" applyFont="1" applyFill="1" applyBorder="1" applyAlignment="1">
      <alignment horizontal="center" vertical="center"/>
    </xf>
    <xf numFmtId="0" fontId="24" fillId="10" borderId="15" xfId="0" applyFont="1" applyFill="1" applyBorder="1" applyAlignment="1">
      <alignment horizontal="center" vertical="center"/>
    </xf>
    <xf numFmtId="0" fontId="33" fillId="10" borderId="20" xfId="0" applyFont="1" applyFill="1" applyBorder="1" applyAlignment="1">
      <alignment horizontal="center" vertical="center" readingOrder="2"/>
    </xf>
    <xf numFmtId="0" fontId="33" fillId="10" borderId="12" xfId="0" applyFont="1" applyFill="1" applyBorder="1" applyAlignment="1">
      <alignment horizontal="center" vertical="center" readingOrder="2"/>
    </xf>
    <xf numFmtId="0" fontId="33" fillId="10" borderId="19" xfId="0" applyFont="1" applyFill="1" applyBorder="1" applyAlignment="1">
      <alignment horizontal="center" vertical="center"/>
    </xf>
    <xf numFmtId="0" fontId="33" fillId="10" borderId="12" xfId="0" applyFont="1" applyFill="1" applyBorder="1" applyAlignment="1">
      <alignment horizontal="center" vertical="center"/>
    </xf>
    <xf numFmtId="0" fontId="37" fillId="11" borderId="40" xfId="1" applyFont="1" applyFill="1" applyBorder="1" applyAlignment="1">
      <alignment horizontal="center" vertical="center"/>
    </xf>
    <xf numFmtId="0" fontId="37" fillId="11" borderId="41" xfId="1" applyFont="1" applyFill="1" applyBorder="1" applyAlignment="1">
      <alignment horizontal="center" vertical="center"/>
    </xf>
    <xf numFmtId="0" fontId="37" fillId="11" borderId="42" xfId="1" applyFont="1" applyFill="1" applyBorder="1" applyAlignment="1">
      <alignment horizontal="center" vertical="center"/>
    </xf>
    <xf numFmtId="0" fontId="71" fillId="8" borderId="20" xfId="2" applyFont="1" applyFill="1" applyBorder="1" applyAlignment="1">
      <alignment horizontal="center" vertical="center"/>
    </xf>
    <xf numFmtId="0" fontId="71"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24" fillId="8" borderId="4" xfId="2" applyFont="1" applyFill="1" applyBorder="1" applyAlignment="1">
      <alignment horizontal="center" vertical="center"/>
    </xf>
    <xf numFmtId="0" fontId="24" fillId="8" borderId="9" xfId="2" applyFont="1" applyFill="1" applyBorder="1" applyAlignment="1">
      <alignment horizontal="center" vertical="center"/>
    </xf>
    <xf numFmtId="0" fontId="26" fillId="8" borderId="27" xfId="2" applyFont="1" applyFill="1" applyBorder="1" applyAlignment="1">
      <alignment horizontal="center" vertical="center"/>
    </xf>
    <xf numFmtId="0" fontId="26" fillId="8" borderId="5" xfId="2" applyFont="1" applyFill="1" applyBorder="1" applyAlignment="1">
      <alignment horizontal="center" vertical="center"/>
    </xf>
    <xf numFmtId="0" fontId="26" fillId="8" borderId="37" xfId="2" applyFont="1" applyFill="1" applyBorder="1" applyAlignment="1">
      <alignment horizontal="center" vertical="center"/>
    </xf>
    <xf numFmtId="0" fontId="26" fillId="8" borderId="6" xfId="2" applyFont="1" applyFill="1" applyBorder="1" applyAlignment="1">
      <alignment horizontal="center" vertical="center"/>
    </xf>
    <xf numFmtId="0" fontId="26" fillId="8" borderId="9" xfId="2" applyFont="1" applyFill="1" applyBorder="1" applyAlignment="1">
      <alignment horizontal="center" vertical="center"/>
    </xf>
    <xf numFmtId="0" fontId="26" fillId="8" borderId="10" xfId="2" applyFont="1" applyFill="1" applyBorder="1" applyAlignment="1">
      <alignment horizontal="center" vertical="center"/>
    </xf>
    <xf numFmtId="0" fontId="26" fillId="8" borderId="11" xfId="2" applyFont="1" applyFill="1" applyBorder="1" applyAlignment="1">
      <alignment horizontal="center" vertical="center"/>
    </xf>
    <xf numFmtId="0" fontId="26" fillId="8" borderId="12" xfId="2" applyFont="1" applyFill="1" applyBorder="1" applyAlignment="1">
      <alignment horizontal="center" vertical="center"/>
    </xf>
    <xf numFmtId="0" fontId="26" fillId="8" borderId="38" xfId="2" applyFont="1" applyFill="1" applyBorder="1" applyAlignment="1">
      <alignment horizontal="center" vertical="center"/>
    </xf>
    <xf numFmtId="0" fontId="28" fillId="8" borderId="39" xfId="2" applyFont="1" applyFill="1" applyBorder="1" applyAlignment="1">
      <alignment horizontal="center" vertical="center"/>
    </xf>
    <xf numFmtId="0" fontId="28" fillId="8" borderId="24" xfId="2" applyFont="1" applyFill="1" applyBorder="1" applyAlignment="1">
      <alignment horizontal="center" vertical="center"/>
    </xf>
    <xf numFmtId="0" fontId="72" fillId="8" borderId="19" xfId="2" applyFont="1" applyFill="1" applyBorder="1" applyAlignment="1">
      <alignment horizontal="center" vertical="center"/>
    </xf>
    <xf numFmtId="0" fontId="72" fillId="8" borderId="33" xfId="2" applyFont="1" applyFill="1" applyBorder="1" applyAlignment="1">
      <alignment horizontal="center" vertical="center"/>
    </xf>
    <xf numFmtId="0" fontId="30" fillId="8" borderId="20" xfId="2" applyFont="1" applyFill="1" applyBorder="1" applyAlignment="1">
      <alignment horizontal="center" vertical="center"/>
    </xf>
    <xf numFmtId="0" fontId="30" fillId="8" borderId="12" xfId="2" applyFont="1" applyFill="1" applyBorder="1" applyAlignment="1">
      <alignment horizontal="center" vertical="center"/>
    </xf>
    <xf numFmtId="0" fontId="29" fillId="8" borderId="20" xfId="2" applyFont="1" applyFill="1" applyBorder="1" applyAlignment="1">
      <alignment horizontal="center" vertical="center"/>
    </xf>
    <xf numFmtId="0" fontId="29" fillId="8" borderId="12" xfId="2" applyFont="1" applyFill="1" applyBorder="1" applyAlignment="1">
      <alignment horizontal="center" vertical="center"/>
    </xf>
    <xf numFmtId="0" fontId="28" fillId="8" borderId="19" xfId="2" applyFont="1" applyFill="1" applyBorder="1" applyAlignment="1">
      <alignment horizontal="center" vertical="center"/>
    </xf>
    <xf numFmtId="0" fontId="28" fillId="8" borderId="12" xfId="2" applyFont="1" applyFill="1" applyBorder="1" applyAlignment="1">
      <alignment horizontal="center" vertical="center"/>
    </xf>
    <xf numFmtId="0" fontId="41" fillId="13" borderId="40" xfId="0" applyFont="1" applyFill="1" applyBorder="1" applyAlignment="1">
      <alignment horizontal="center" vertical="center"/>
    </xf>
    <xf numFmtId="0" fontId="41" fillId="13" borderId="41" xfId="0" applyFont="1" applyFill="1" applyBorder="1" applyAlignment="1">
      <alignment horizontal="center" vertical="center"/>
    </xf>
    <xf numFmtId="0" fontId="41" fillId="13" borderId="42" xfId="0" applyFont="1" applyFill="1" applyBorder="1" applyAlignment="1">
      <alignment horizontal="center" vertical="center"/>
    </xf>
    <xf numFmtId="0" fontId="33" fillId="14" borderId="39" xfId="2" applyFont="1" applyFill="1" applyBorder="1" applyAlignment="1">
      <alignment horizontal="center"/>
    </xf>
    <xf numFmtId="0" fontId="33" fillId="14" borderId="24" xfId="2" applyFont="1" applyFill="1" applyBorder="1" applyAlignment="1">
      <alignment horizontal="center"/>
    </xf>
    <xf numFmtId="0" fontId="34" fillId="14" borderId="20" xfId="2" applyFont="1" applyFill="1" applyBorder="1" applyAlignment="1">
      <alignment horizontal="center" vertical="center"/>
    </xf>
    <xf numFmtId="0" fontId="34" fillId="14" borderId="12" xfId="2" applyFont="1" applyFill="1" applyBorder="1" applyAlignment="1">
      <alignment horizontal="center" vertical="center"/>
    </xf>
    <xf numFmtId="0" fontId="32" fillId="14" borderId="20" xfId="2" applyFont="1" applyFill="1" applyBorder="1" applyAlignment="1">
      <alignment horizontal="center" vertical="center"/>
    </xf>
    <xf numFmtId="0" fontId="32" fillId="14" borderId="12" xfId="2" applyFont="1" applyFill="1" applyBorder="1" applyAlignment="1">
      <alignment horizontal="center" vertical="center"/>
    </xf>
    <xf numFmtId="0" fontId="29" fillId="14" borderId="3" xfId="2" applyFont="1" applyFill="1" applyBorder="1" applyAlignment="1">
      <alignment horizontal="center" vertical="center"/>
    </xf>
    <xf numFmtId="0" fontId="29" fillId="14" borderId="17" xfId="2" applyFont="1" applyFill="1" applyBorder="1" applyAlignment="1">
      <alignment horizontal="center" vertical="center"/>
    </xf>
    <xf numFmtId="0" fontId="42" fillId="14" borderId="4" xfId="2" applyFont="1" applyFill="1" applyBorder="1" applyAlignment="1">
      <alignment horizontal="center" vertical="center"/>
    </xf>
    <xf numFmtId="0" fontId="42" fillId="14" borderId="9" xfId="2" applyFont="1" applyFill="1" applyBorder="1" applyAlignment="1">
      <alignment horizontal="center" vertical="center"/>
    </xf>
    <xf numFmtId="0" fontId="25" fillId="14" borderId="4" xfId="2" applyFont="1" applyFill="1" applyBorder="1" applyAlignment="1">
      <alignment horizontal="center" vertical="center"/>
    </xf>
    <xf numFmtId="0" fontId="25" fillId="14" borderId="43" xfId="2" applyFont="1" applyFill="1" applyBorder="1" applyAlignment="1">
      <alignment horizontal="center" vertical="center"/>
    </xf>
    <xf numFmtId="0" fontId="0" fillId="0" borderId="0" xfId="0" applyAlignment="1">
      <alignment horizontal="center" vertical="center"/>
    </xf>
    <xf numFmtId="0" fontId="30" fillId="0" borderId="0" xfId="0" applyFont="1" applyAlignment="1">
      <alignment horizontal="right" readingOrder="2"/>
    </xf>
    <xf numFmtId="0" fontId="36" fillId="0" borderId="0" xfId="0" applyFont="1" applyBorder="1" applyAlignment="1">
      <alignment horizontal="right" vertical="center" wrapText="1" readingOrder="2"/>
    </xf>
    <xf numFmtId="0" fontId="26" fillId="0" borderId="0" xfId="0" applyFont="1" applyAlignment="1">
      <alignment horizontal="left" vertical="top" readingOrder="2"/>
    </xf>
    <xf numFmtId="0" fontId="36" fillId="0" borderId="0" xfId="0" applyFont="1" applyAlignment="1">
      <alignment horizontal="right" vertical="top" wrapText="1" readingOrder="2"/>
    </xf>
    <xf numFmtId="0" fontId="63" fillId="16" borderId="45" xfId="0" applyFont="1" applyFill="1" applyBorder="1" applyAlignment="1">
      <alignment horizontal="center" vertical="center" wrapText="1" readingOrder="2"/>
    </xf>
    <xf numFmtId="0" fontId="63" fillId="16" borderId="46" xfId="0" applyFont="1" applyFill="1" applyBorder="1" applyAlignment="1">
      <alignment horizontal="center" vertical="center" wrapText="1" readingOrder="2"/>
    </xf>
    <xf numFmtId="0" fontId="63" fillId="16" borderId="47" xfId="0" applyFont="1" applyFill="1" applyBorder="1" applyAlignment="1">
      <alignment horizontal="center" vertical="center" wrapText="1" readingOrder="2"/>
    </xf>
    <xf numFmtId="0" fontId="57" fillId="16" borderId="48" xfId="0" applyFont="1" applyFill="1" applyBorder="1" applyAlignment="1">
      <alignment horizontal="center" wrapText="1" readingOrder="2"/>
    </xf>
    <xf numFmtId="0" fontId="57" fillId="16" borderId="52" xfId="0" applyFont="1" applyFill="1" applyBorder="1" applyAlignment="1">
      <alignment horizontal="center" wrapText="1" readingOrder="2"/>
    </xf>
    <xf numFmtId="0" fontId="57" fillId="16" borderId="45" xfId="0" applyFont="1" applyFill="1" applyBorder="1" applyAlignment="1">
      <alignment horizontal="center" wrapText="1" readingOrder="2"/>
    </xf>
    <xf numFmtId="0" fontId="57"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57" fillId="16" borderId="45" xfId="0" applyFont="1" applyFill="1" applyBorder="1" applyAlignment="1">
      <alignment horizontal="center" vertical="center" wrapText="1" readingOrder="2"/>
    </xf>
    <xf numFmtId="0" fontId="57" fillId="16" borderId="46" xfId="0" applyFont="1" applyFill="1" applyBorder="1" applyAlignment="1">
      <alignment horizontal="center" vertical="center" wrapText="1" readingOrder="2"/>
    </xf>
    <xf numFmtId="0" fontId="57" fillId="16" borderId="47" xfId="0" applyFont="1" applyFill="1" applyBorder="1" applyAlignment="1">
      <alignment horizontal="center" vertical="center" wrapText="1" readingOrder="2"/>
    </xf>
    <xf numFmtId="0" fontId="57" fillId="16" borderId="44" xfId="0" applyFont="1" applyFill="1" applyBorder="1" applyAlignment="1">
      <alignment horizontal="center" vertical="center" wrapText="1" readingOrder="2"/>
    </xf>
    <xf numFmtId="0" fontId="57" fillId="16" borderId="46" xfId="0" applyFont="1" applyFill="1" applyBorder="1" applyAlignment="1">
      <alignment horizontal="center" wrapText="1" readingOrder="2"/>
    </xf>
    <xf numFmtId="0" fontId="57" fillId="16" borderId="44" xfId="0" applyFont="1" applyFill="1" applyBorder="1" applyAlignment="1">
      <alignment horizontal="center" wrapText="1" readingOrder="2"/>
    </xf>
    <xf numFmtId="0" fontId="57" fillId="16" borderId="49" xfId="0" applyFont="1" applyFill="1" applyBorder="1" applyAlignment="1">
      <alignment horizontal="center"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I127"/>
  <sheetViews>
    <sheetView rightToLeft="1" topLeftCell="C104" zoomScale="50" zoomScaleNormal="50" workbookViewId="0">
      <pane xSplit="3" topLeftCell="O1" activePane="topRight" state="frozen"/>
      <selection activeCell="C1" sqref="C1"/>
      <selection pane="topRight" activeCell="E127" sqref="E127"/>
    </sheetView>
  </sheetViews>
  <sheetFormatPr defaultRowHeight="37.5"/>
  <cols>
    <col min="1" max="1" width="6.125" style="156" hidden="1" customWidth="1"/>
    <col min="2" max="2" width="0.875" style="157" hidden="1" customWidth="1"/>
    <col min="3" max="3" width="8.375" style="157" customWidth="1"/>
    <col min="4" max="4" width="6.75" style="5" customWidth="1"/>
    <col min="5" max="5" width="47.375" style="6" bestFit="1" customWidth="1"/>
    <col min="6" max="6" width="35.375" style="158" customWidth="1"/>
    <col min="7" max="7" width="26.375" style="158" customWidth="1"/>
    <col min="8" max="8" width="10.75" style="158" customWidth="1"/>
    <col min="9" max="9" width="24.25" style="6" customWidth="1"/>
    <col min="10" max="10" width="25.375" style="5" customWidth="1"/>
    <col min="11" max="11" width="25.625" style="5" bestFit="1" customWidth="1"/>
    <col min="12" max="12" width="10.375" style="5" customWidth="1"/>
    <col min="13" max="13" width="25.625" style="5" customWidth="1"/>
    <col min="14" max="14" width="28.75" style="5" customWidth="1"/>
    <col min="15" max="15" width="24.75" style="159" customWidth="1"/>
    <col min="16" max="16" width="17.375" style="159" customWidth="1"/>
    <col min="17" max="17" width="15.25" style="159" customWidth="1"/>
    <col min="18" max="18" width="16.75" style="159" customWidth="1"/>
    <col min="19" max="19" width="20.125" style="7" bestFit="1" customWidth="1"/>
    <col min="20" max="20" width="21.625" style="7" customWidth="1"/>
    <col min="21" max="21" width="19" style="7" customWidth="1"/>
    <col min="22" max="22" width="13.75" style="7" customWidth="1"/>
    <col min="23" max="23" width="15.375" style="7" customWidth="1"/>
    <col min="24" max="24" width="15.625" style="5" customWidth="1"/>
    <col min="25" max="25" width="18.875" style="5" customWidth="1"/>
    <col min="26" max="30" width="11.375" style="160" customWidth="1"/>
    <col min="31" max="56" width="9" style="156"/>
    <col min="57" max="209" width="9" style="5"/>
    <col min="210" max="210" width="6.375" style="5" customWidth="1"/>
    <col min="211" max="212" width="0" style="5" hidden="1" customWidth="1"/>
    <col min="213" max="213" width="8.375" style="5" customWidth="1"/>
    <col min="214" max="214" width="6" style="5" customWidth="1"/>
    <col min="215" max="215" width="32.375" style="5" customWidth="1"/>
    <col min="216" max="216" width="37.25" style="5" customWidth="1"/>
    <col min="217" max="217" width="26.375" style="5" customWidth="1"/>
    <col min="218" max="218" width="10.75" style="5" customWidth="1"/>
    <col min="219" max="220" width="24.25" style="5" customWidth="1"/>
    <col min="221" max="221" width="21.625" style="5" customWidth="1"/>
    <col min="222" max="222" width="19.75" style="5" customWidth="1"/>
    <col min="223" max="223" width="11" style="5" customWidth="1"/>
    <col min="224" max="224" width="21.875" style="5" customWidth="1"/>
    <col min="225" max="225" width="21.625" style="5" customWidth="1"/>
    <col min="226" max="226" width="24.75" style="5" customWidth="1"/>
    <col min="227" max="227" width="21.375" style="5" customWidth="1"/>
    <col min="228" max="229" width="15.25" style="5" customWidth="1"/>
    <col min="230" max="230" width="20.125" style="5" bestFit="1" customWidth="1"/>
    <col min="231" max="231" width="27.875" style="5" bestFit="1" customWidth="1"/>
    <col min="232" max="232" width="17.25" style="5" bestFit="1" customWidth="1"/>
    <col min="233" max="233" width="16.375" style="5" customWidth="1"/>
    <col min="234" max="234" width="15.375" style="5" customWidth="1"/>
    <col min="235" max="235" width="17.625" style="5" bestFit="1" customWidth="1"/>
    <col min="236" max="236" width="19.125" style="5" customWidth="1"/>
    <col min="237" max="465" width="9" style="5"/>
    <col min="466" max="466" width="6.375" style="5" customWidth="1"/>
    <col min="467" max="468" width="0" style="5" hidden="1" customWidth="1"/>
    <col min="469" max="469" width="8.375" style="5" customWidth="1"/>
    <col min="470" max="470" width="6" style="5" customWidth="1"/>
    <col min="471" max="471" width="32.375" style="5" customWidth="1"/>
    <col min="472" max="472" width="37.25" style="5" customWidth="1"/>
    <col min="473" max="473" width="26.375" style="5" customWidth="1"/>
    <col min="474" max="474" width="10.75" style="5" customWidth="1"/>
    <col min="475" max="476" width="24.25" style="5" customWidth="1"/>
    <col min="477" max="477" width="21.625" style="5" customWidth="1"/>
    <col min="478" max="478" width="19.75" style="5" customWidth="1"/>
    <col min="479" max="479" width="11" style="5" customWidth="1"/>
    <col min="480" max="480" width="21.875" style="5" customWidth="1"/>
    <col min="481" max="481" width="21.625" style="5" customWidth="1"/>
    <col min="482" max="482" width="24.75" style="5" customWidth="1"/>
    <col min="483" max="483" width="21.375" style="5" customWidth="1"/>
    <col min="484" max="485" width="15.25" style="5" customWidth="1"/>
    <col min="486" max="486" width="20.125" style="5" bestFit="1" customWidth="1"/>
    <col min="487" max="487" width="27.875" style="5" bestFit="1" customWidth="1"/>
    <col min="488" max="488" width="17.25" style="5" bestFit="1" customWidth="1"/>
    <col min="489" max="489" width="16.375" style="5" customWidth="1"/>
    <col min="490" max="490" width="15.375" style="5" customWidth="1"/>
    <col min="491" max="491" width="17.625" style="5" bestFit="1" customWidth="1"/>
    <col min="492" max="492" width="19.125" style="5" customWidth="1"/>
    <col min="493" max="721" width="9" style="5"/>
    <col min="722" max="722" width="6.375" style="5" customWidth="1"/>
    <col min="723" max="724" width="0" style="5" hidden="1" customWidth="1"/>
    <col min="725" max="725" width="8.375" style="5" customWidth="1"/>
    <col min="726" max="726" width="6" style="5" customWidth="1"/>
    <col min="727" max="727" width="32.375" style="5" customWidth="1"/>
    <col min="728" max="728" width="37.25" style="5" customWidth="1"/>
    <col min="729" max="729" width="26.375" style="5" customWidth="1"/>
    <col min="730" max="730" width="10.75" style="5" customWidth="1"/>
    <col min="731" max="732" width="24.25" style="5" customWidth="1"/>
    <col min="733" max="733" width="21.625" style="5" customWidth="1"/>
    <col min="734" max="734" width="19.75" style="5" customWidth="1"/>
    <col min="735" max="735" width="11" style="5" customWidth="1"/>
    <col min="736" max="736" width="21.875" style="5" customWidth="1"/>
    <col min="737" max="737" width="21.625" style="5" customWidth="1"/>
    <col min="738" max="738" width="24.75" style="5" customWidth="1"/>
    <col min="739" max="739" width="21.375" style="5" customWidth="1"/>
    <col min="740" max="741" width="15.25" style="5" customWidth="1"/>
    <col min="742" max="742" width="20.125" style="5" bestFit="1" customWidth="1"/>
    <col min="743" max="743" width="27.875" style="5" bestFit="1" customWidth="1"/>
    <col min="744" max="744" width="17.25" style="5" bestFit="1" customWidth="1"/>
    <col min="745" max="745" width="16.375" style="5" customWidth="1"/>
    <col min="746" max="746" width="15.375" style="5" customWidth="1"/>
    <col min="747" max="747" width="17.625" style="5" bestFit="1" customWidth="1"/>
    <col min="748" max="748" width="19.125" style="5" customWidth="1"/>
    <col min="749" max="977" width="9" style="5"/>
    <col min="978" max="978" width="6.375" style="5" customWidth="1"/>
    <col min="979" max="980" width="0" style="5" hidden="1" customWidth="1"/>
    <col min="981" max="981" width="8.375" style="5" customWidth="1"/>
    <col min="982" max="982" width="6" style="5" customWidth="1"/>
    <col min="983" max="983" width="32.375" style="5" customWidth="1"/>
    <col min="984" max="984" width="37.25" style="5" customWidth="1"/>
    <col min="985" max="985" width="26.375" style="5" customWidth="1"/>
    <col min="986" max="986" width="10.75" style="5" customWidth="1"/>
    <col min="987" max="988" width="24.25" style="5" customWidth="1"/>
    <col min="989" max="989" width="21.625" style="5" customWidth="1"/>
    <col min="990" max="990" width="19.75" style="5" customWidth="1"/>
    <col min="991" max="991" width="11" style="5" customWidth="1"/>
    <col min="992" max="992" width="21.875" style="5" customWidth="1"/>
    <col min="993" max="993" width="21.625" style="5" customWidth="1"/>
    <col min="994" max="994" width="24.75" style="5" customWidth="1"/>
    <col min="995" max="995" width="21.375" style="5" customWidth="1"/>
    <col min="996" max="997" width="15.25" style="5" customWidth="1"/>
    <col min="998" max="998" width="20.125" style="5" bestFit="1" customWidth="1"/>
    <col min="999" max="999" width="27.875" style="5" bestFit="1" customWidth="1"/>
    <col min="1000" max="1000" width="17.25" style="5" bestFit="1" customWidth="1"/>
    <col min="1001" max="1001" width="16.375" style="5" customWidth="1"/>
    <col min="1002" max="1002" width="15.375" style="5" customWidth="1"/>
    <col min="1003" max="1003" width="17.625" style="5" bestFit="1" customWidth="1"/>
    <col min="1004" max="1004" width="19.125" style="5" customWidth="1"/>
    <col min="1005" max="1233" width="9" style="5"/>
    <col min="1234" max="1234" width="6.375" style="5" customWidth="1"/>
    <col min="1235" max="1236" width="0" style="5" hidden="1" customWidth="1"/>
    <col min="1237" max="1237" width="8.375" style="5" customWidth="1"/>
    <col min="1238" max="1238" width="6" style="5" customWidth="1"/>
    <col min="1239" max="1239" width="32.375" style="5" customWidth="1"/>
    <col min="1240" max="1240" width="37.25" style="5" customWidth="1"/>
    <col min="1241" max="1241" width="26.375" style="5" customWidth="1"/>
    <col min="1242" max="1242" width="10.75" style="5" customWidth="1"/>
    <col min="1243" max="1244" width="24.25" style="5" customWidth="1"/>
    <col min="1245" max="1245" width="21.625" style="5" customWidth="1"/>
    <col min="1246" max="1246" width="19.75" style="5" customWidth="1"/>
    <col min="1247" max="1247" width="11" style="5" customWidth="1"/>
    <col min="1248" max="1248" width="21.875" style="5" customWidth="1"/>
    <col min="1249" max="1249" width="21.625" style="5" customWidth="1"/>
    <col min="1250" max="1250" width="24.75" style="5" customWidth="1"/>
    <col min="1251" max="1251" width="21.375" style="5" customWidth="1"/>
    <col min="1252" max="1253" width="15.25" style="5" customWidth="1"/>
    <col min="1254" max="1254" width="20.125" style="5" bestFit="1" customWidth="1"/>
    <col min="1255" max="1255" width="27.875" style="5" bestFit="1" customWidth="1"/>
    <col min="1256" max="1256" width="17.25" style="5" bestFit="1" customWidth="1"/>
    <col min="1257" max="1257" width="16.375" style="5" customWidth="1"/>
    <col min="1258" max="1258" width="15.375" style="5" customWidth="1"/>
    <col min="1259" max="1259" width="17.625" style="5" bestFit="1" customWidth="1"/>
    <col min="1260" max="1260" width="19.125" style="5" customWidth="1"/>
    <col min="1261" max="1489" width="9" style="5"/>
    <col min="1490" max="1490" width="6.375" style="5" customWidth="1"/>
    <col min="1491" max="1492" width="0" style="5" hidden="1" customWidth="1"/>
    <col min="1493" max="1493" width="8.375" style="5" customWidth="1"/>
    <col min="1494" max="1494" width="6" style="5" customWidth="1"/>
    <col min="1495" max="1495" width="32.375" style="5" customWidth="1"/>
    <col min="1496" max="1496" width="37.25" style="5" customWidth="1"/>
    <col min="1497" max="1497" width="26.375" style="5" customWidth="1"/>
    <col min="1498" max="1498" width="10.75" style="5" customWidth="1"/>
    <col min="1499" max="1500" width="24.25" style="5" customWidth="1"/>
    <col min="1501" max="1501" width="21.625" style="5" customWidth="1"/>
    <col min="1502" max="1502" width="19.75" style="5" customWidth="1"/>
    <col min="1503" max="1503" width="11" style="5" customWidth="1"/>
    <col min="1504" max="1504" width="21.875" style="5" customWidth="1"/>
    <col min="1505" max="1505" width="21.625" style="5" customWidth="1"/>
    <col min="1506" max="1506" width="24.75" style="5" customWidth="1"/>
    <col min="1507" max="1507" width="21.375" style="5" customWidth="1"/>
    <col min="1508" max="1509" width="15.25" style="5" customWidth="1"/>
    <col min="1510" max="1510" width="20.125" style="5" bestFit="1" customWidth="1"/>
    <col min="1511" max="1511" width="27.875" style="5" bestFit="1" customWidth="1"/>
    <col min="1512" max="1512" width="17.25" style="5" bestFit="1" customWidth="1"/>
    <col min="1513" max="1513" width="16.375" style="5" customWidth="1"/>
    <col min="1514" max="1514" width="15.375" style="5" customWidth="1"/>
    <col min="1515" max="1515" width="17.625" style="5" bestFit="1" customWidth="1"/>
    <col min="1516" max="1516" width="19.125" style="5" customWidth="1"/>
    <col min="1517" max="1745" width="9" style="5"/>
    <col min="1746" max="1746" width="6.375" style="5" customWidth="1"/>
    <col min="1747" max="1748" width="0" style="5" hidden="1" customWidth="1"/>
    <col min="1749" max="1749" width="8.375" style="5" customWidth="1"/>
    <col min="1750" max="1750" width="6" style="5" customWidth="1"/>
    <col min="1751" max="1751" width="32.375" style="5" customWidth="1"/>
    <col min="1752" max="1752" width="37.25" style="5" customWidth="1"/>
    <col min="1753" max="1753" width="26.375" style="5" customWidth="1"/>
    <col min="1754" max="1754" width="10.75" style="5" customWidth="1"/>
    <col min="1755" max="1756" width="24.25" style="5" customWidth="1"/>
    <col min="1757" max="1757" width="21.625" style="5" customWidth="1"/>
    <col min="1758" max="1758" width="19.75" style="5" customWidth="1"/>
    <col min="1759" max="1759" width="11" style="5" customWidth="1"/>
    <col min="1760" max="1760" width="21.875" style="5" customWidth="1"/>
    <col min="1761" max="1761" width="21.625" style="5" customWidth="1"/>
    <col min="1762" max="1762" width="24.75" style="5" customWidth="1"/>
    <col min="1763" max="1763" width="21.375" style="5" customWidth="1"/>
    <col min="1764" max="1765" width="15.25" style="5" customWidth="1"/>
    <col min="1766" max="1766" width="20.125" style="5" bestFit="1" customWidth="1"/>
    <col min="1767" max="1767" width="27.875" style="5" bestFit="1" customWidth="1"/>
    <col min="1768" max="1768" width="17.25" style="5" bestFit="1" customWidth="1"/>
    <col min="1769" max="1769" width="16.375" style="5" customWidth="1"/>
    <col min="1770" max="1770" width="15.375" style="5" customWidth="1"/>
    <col min="1771" max="1771" width="17.625" style="5" bestFit="1" customWidth="1"/>
    <col min="1772" max="1772" width="19.125" style="5" customWidth="1"/>
    <col min="1773" max="2001" width="9" style="5"/>
    <col min="2002" max="2002" width="6.375" style="5" customWidth="1"/>
    <col min="2003" max="2004" width="0" style="5" hidden="1" customWidth="1"/>
    <col min="2005" max="2005" width="8.375" style="5" customWidth="1"/>
    <col min="2006" max="2006" width="6" style="5" customWidth="1"/>
    <col min="2007" max="2007" width="32.375" style="5" customWidth="1"/>
    <col min="2008" max="2008" width="37.25" style="5" customWidth="1"/>
    <col min="2009" max="2009" width="26.375" style="5" customWidth="1"/>
    <col min="2010" max="2010" width="10.75" style="5" customWidth="1"/>
    <col min="2011" max="2012" width="24.25" style="5" customWidth="1"/>
    <col min="2013" max="2013" width="21.625" style="5" customWidth="1"/>
    <col min="2014" max="2014" width="19.75" style="5" customWidth="1"/>
    <col min="2015" max="2015" width="11" style="5" customWidth="1"/>
    <col min="2016" max="2016" width="21.875" style="5" customWidth="1"/>
    <col min="2017" max="2017" width="21.625" style="5" customWidth="1"/>
    <col min="2018" max="2018" width="24.75" style="5" customWidth="1"/>
    <col min="2019" max="2019" width="21.375" style="5" customWidth="1"/>
    <col min="2020" max="2021" width="15.25" style="5" customWidth="1"/>
    <col min="2022" max="2022" width="20.125" style="5" bestFit="1" customWidth="1"/>
    <col min="2023" max="2023" width="27.875" style="5" bestFit="1" customWidth="1"/>
    <col min="2024" max="2024" width="17.25" style="5" bestFit="1" customWidth="1"/>
    <col min="2025" max="2025" width="16.375" style="5" customWidth="1"/>
    <col min="2026" max="2026" width="15.375" style="5" customWidth="1"/>
    <col min="2027" max="2027" width="17.625" style="5" bestFit="1" customWidth="1"/>
    <col min="2028" max="2028" width="19.125" style="5" customWidth="1"/>
    <col min="2029" max="2257" width="9" style="5"/>
    <col min="2258" max="2258" width="6.375" style="5" customWidth="1"/>
    <col min="2259" max="2260" width="0" style="5" hidden="1" customWidth="1"/>
    <col min="2261" max="2261" width="8.375" style="5" customWidth="1"/>
    <col min="2262" max="2262" width="6" style="5" customWidth="1"/>
    <col min="2263" max="2263" width="32.375" style="5" customWidth="1"/>
    <col min="2264" max="2264" width="37.25" style="5" customWidth="1"/>
    <col min="2265" max="2265" width="26.375" style="5" customWidth="1"/>
    <col min="2266" max="2266" width="10.75" style="5" customWidth="1"/>
    <col min="2267" max="2268" width="24.25" style="5" customWidth="1"/>
    <col min="2269" max="2269" width="21.625" style="5" customWidth="1"/>
    <col min="2270" max="2270" width="19.75" style="5" customWidth="1"/>
    <col min="2271" max="2271" width="11" style="5" customWidth="1"/>
    <col min="2272" max="2272" width="21.875" style="5" customWidth="1"/>
    <col min="2273" max="2273" width="21.625" style="5" customWidth="1"/>
    <col min="2274" max="2274" width="24.75" style="5" customWidth="1"/>
    <col min="2275" max="2275" width="21.375" style="5" customWidth="1"/>
    <col min="2276" max="2277" width="15.25" style="5" customWidth="1"/>
    <col min="2278" max="2278" width="20.125" style="5" bestFit="1" customWidth="1"/>
    <col min="2279" max="2279" width="27.875" style="5" bestFit="1" customWidth="1"/>
    <col min="2280" max="2280" width="17.25" style="5" bestFit="1" customWidth="1"/>
    <col min="2281" max="2281" width="16.375" style="5" customWidth="1"/>
    <col min="2282" max="2282" width="15.375" style="5" customWidth="1"/>
    <col min="2283" max="2283" width="17.625" style="5" bestFit="1" customWidth="1"/>
    <col min="2284" max="2284" width="19.125" style="5" customWidth="1"/>
    <col min="2285" max="2513" width="9" style="5"/>
    <col min="2514" max="2514" width="6.375" style="5" customWidth="1"/>
    <col min="2515" max="2516" width="0" style="5" hidden="1" customWidth="1"/>
    <col min="2517" max="2517" width="8.375" style="5" customWidth="1"/>
    <col min="2518" max="2518" width="6" style="5" customWidth="1"/>
    <col min="2519" max="2519" width="32.375" style="5" customWidth="1"/>
    <col min="2520" max="2520" width="37.25" style="5" customWidth="1"/>
    <col min="2521" max="2521" width="26.375" style="5" customWidth="1"/>
    <col min="2522" max="2522" width="10.75" style="5" customWidth="1"/>
    <col min="2523" max="2524" width="24.25" style="5" customWidth="1"/>
    <col min="2525" max="2525" width="21.625" style="5" customWidth="1"/>
    <col min="2526" max="2526" width="19.75" style="5" customWidth="1"/>
    <col min="2527" max="2527" width="11" style="5" customWidth="1"/>
    <col min="2528" max="2528" width="21.875" style="5" customWidth="1"/>
    <col min="2529" max="2529" width="21.625" style="5" customWidth="1"/>
    <col min="2530" max="2530" width="24.75" style="5" customWidth="1"/>
    <col min="2531" max="2531" width="21.375" style="5" customWidth="1"/>
    <col min="2532" max="2533" width="15.25" style="5" customWidth="1"/>
    <col min="2534" max="2534" width="20.125" style="5" bestFit="1" customWidth="1"/>
    <col min="2535" max="2535" width="27.875" style="5" bestFit="1" customWidth="1"/>
    <col min="2536" max="2536" width="17.25" style="5" bestFit="1" customWidth="1"/>
    <col min="2537" max="2537" width="16.375" style="5" customWidth="1"/>
    <col min="2538" max="2538" width="15.375" style="5" customWidth="1"/>
    <col min="2539" max="2539" width="17.625" style="5" bestFit="1" customWidth="1"/>
    <col min="2540" max="2540" width="19.125" style="5" customWidth="1"/>
    <col min="2541" max="2769" width="9" style="5"/>
    <col min="2770" max="2770" width="6.375" style="5" customWidth="1"/>
    <col min="2771" max="2772" width="0" style="5" hidden="1" customWidth="1"/>
    <col min="2773" max="2773" width="8.375" style="5" customWidth="1"/>
    <col min="2774" max="2774" width="6" style="5" customWidth="1"/>
    <col min="2775" max="2775" width="32.375" style="5" customWidth="1"/>
    <col min="2776" max="2776" width="37.25" style="5" customWidth="1"/>
    <col min="2777" max="2777" width="26.375" style="5" customWidth="1"/>
    <col min="2778" max="2778" width="10.75" style="5" customWidth="1"/>
    <col min="2779" max="2780" width="24.25" style="5" customWidth="1"/>
    <col min="2781" max="2781" width="21.625" style="5" customWidth="1"/>
    <col min="2782" max="2782" width="19.75" style="5" customWidth="1"/>
    <col min="2783" max="2783" width="11" style="5" customWidth="1"/>
    <col min="2784" max="2784" width="21.875" style="5" customWidth="1"/>
    <col min="2785" max="2785" width="21.625" style="5" customWidth="1"/>
    <col min="2786" max="2786" width="24.75" style="5" customWidth="1"/>
    <col min="2787" max="2787" width="21.375" style="5" customWidth="1"/>
    <col min="2788" max="2789" width="15.25" style="5" customWidth="1"/>
    <col min="2790" max="2790" width="20.125" style="5" bestFit="1" customWidth="1"/>
    <col min="2791" max="2791" width="27.875" style="5" bestFit="1" customWidth="1"/>
    <col min="2792" max="2792" width="17.25" style="5" bestFit="1" customWidth="1"/>
    <col min="2793" max="2793" width="16.375" style="5" customWidth="1"/>
    <col min="2794" max="2794" width="15.375" style="5" customWidth="1"/>
    <col min="2795" max="2795" width="17.625" style="5" bestFit="1" customWidth="1"/>
    <col min="2796" max="2796" width="19.125" style="5" customWidth="1"/>
    <col min="2797" max="3025" width="9" style="5"/>
    <col min="3026" max="3026" width="6.375" style="5" customWidth="1"/>
    <col min="3027" max="3028" width="0" style="5" hidden="1" customWidth="1"/>
    <col min="3029" max="3029" width="8.375" style="5" customWidth="1"/>
    <col min="3030" max="3030" width="6" style="5" customWidth="1"/>
    <col min="3031" max="3031" width="32.375" style="5" customWidth="1"/>
    <col min="3032" max="3032" width="37.25" style="5" customWidth="1"/>
    <col min="3033" max="3033" width="26.375" style="5" customWidth="1"/>
    <col min="3034" max="3034" width="10.75" style="5" customWidth="1"/>
    <col min="3035" max="3036" width="24.25" style="5" customWidth="1"/>
    <col min="3037" max="3037" width="21.625" style="5" customWidth="1"/>
    <col min="3038" max="3038" width="19.75" style="5" customWidth="1"/>
    <col min="3039" max="3039" width="11" style="5" customWidth="1"/>
    <col min="3040" max="3040" width="21.875" style="5" customWidth="1"/>
    <col min="3041" max="3041" width="21.625" style="5" customWidth="1"/>
    <col min="3042" max="3042" width="24.75" style="5" customWidth="1"/>
    <col min="3043" max="3043" width="21.375" style="5" customWidth="1"/>
    <col min="3044" max="3045" width="15.25" style="5" customWidth="1"/>
    <col min="3046" max="3046" width="20.125" style="5" bestFit="1" customWidth="1"/>
    <col min="3047" max="3047" width="27.875" style="5" bestFit="1" customWidth="1"/>
    <col min="3048" max="3048" width="17.25" style="5" bestFit="1" customWidth="1"/>
    <col min="3049" max="3049" width="16.375" style="5" customWidth="1"/>
    <col min="3050" max="3050" width="15.375" style="5" customWidth="1"/>
    <col min="3051" max="3051" width="17.625" style="5" bestFit="1" customWidth="1"/>
    <col min="3052" max="3052" width="19.125" style="5" customWidth="1"/>
    <col min="3053" max="3281" width="9" style="5"/>
    <col min="3282" max="3282" width="6.375" style="5" customWidth="1"/>
    <col min="3283" max="3284" width="0" style="5" hidden="1" customWidth="1"/>
    <col min="3285" max="3285" width="8.375" style="5" customWidth="1"/>
    <col min="3286" max="3286" width="6" style="5" customWidth="1"/>
    <col min="3287" max="3287" width="32.375" style="5" customWidth="1"/>
    <col min="3288" max="3288" width="37.25" style="5" customWidth="1"/>
    <col min="3289" max="3289" width="26.375" style="5" customWidth="1"/>
    <col min="3290" max="3290" width="10.75" style="5" customWidth="1"/>
    <col min="3291" max="3292" width="24.25" style="5" customWidth="1"/>
    <col min="3293" max="3293" width="21.625" style="5" customWidth="1"/>
    <col min="3294" max="3294" width="19.75" style="5" customWidth="1"/>
    <col min="3295" max="3295" width="11" style="5" customWidth="1"/>
    <col min="3296" max="3296" width="21.875" style="5" customWidth="1"/>
    <col min="3297" max="3297" width="21.625" style="5" customWidth="1"/>
    <col min="3298" max="3298" width="24.75" style="5" customWidth="1"/>
    <col min="3299" max="3299" width="21.375" style="5" customWidth="1"/>
    <col min="3300" max="3301" width="15.25" style="5" customWidth="1"/>
    <col min="3302" max="3302" width="20.125" style="5" bestFit="1" customWidth="1"/>
    <col min="3303" max="3303" width="27.875" style="5" bestFit="1" customWidth="1"/>
    <col min="3304" max="3304" width="17.25" style="5" bestFit="1" customWidth="1"/>
    <col min="3305" max="3305" width="16.375" style="5" customWidth="1"/>
    <col min="3306" max="3306" width="15.375" style="5" customWidth="1"/>
    <col min="3307" max="3307" width="17.625" style="5" bestFit="1" customWidth="1"/>
    <col min="3308" max="3308" width="19.125" style="5" customWidth="1"/>
    <col min="3309" max="3537" width="9" style="5"/>
    <col min="3538" max="3538" width="6.375" style="5" customWidth="1"/>
    <col min="3539" max="3540" width="0" style="5" hidden="1" customWidth="1"/>
    <col min="3541" max="3541" width="8.375" style="5" customWidth="1"/>
    <col min="3542" max="3542" width="6" style="5" customWidth="1"/>
    <col min="3543" max="3543" width="32.375" style="5" customWidth="1"/>
    <col min="3544" max="3544" width="37.25" style="5" customWidth="1"/>
    <col min="3545" max="3545" width="26.375" style="5" customWidth="1"/>
    <col min="3546" max="3546" width="10.75" style="5" customWidth="1"/>
    <col min="3547" max="3548" width="24.25" style="5" customWidth="1"/>
    <col min="3549" max="3549" width="21.625" style="5" customWidth="1"/>
    <col min="3550" max="3550" width="19.75" style="5" customWidth="1"/>
    <col min="3551" max="3551" width="11" style="5" customWidth="1"/>
    <col min="3552" max="3552" width="21.875" style="5" customWidth="1"/>
    <col min="3553" max="3553" width="21.625" style="5" customWidth="1"/>
    <col min="3554" max="3554" width="24.75" style="5" customWidth="1"/>
    <col min="3555" max="3555" width="21.375" style="5" customWidth="1"/>
    <col min="3556" max="3557" width="15.25" style="5" customWidth="1"/>
    <col min="3558" max="3558" width="20.125" style="5" bestFit="1" customWidth="1"/>
    <col min="3559" max="3559" width="27.875" style="5" bestFit="1" customWidth="1"/>
    <col min="3560" max="3560" width="17.25" style="5" bestFit="1" customWidth="1"/>
    <col min="3561" max="3561" width="16.375" style="5" customWidth="1"/>
    <col min="3562" max="3562" width="15.375" style="5" customWidth="1"/>
    <col min="3563" max="3563" width="17.625" style="5" bestFit="1" customWidth="1"/>
    <col min="3564" max="3564" width="19.125" style="5" customWidth="1"/>
    <col min="3565" max="3793" width="9" style="5"/>
    <col min="3794" max="3794" width="6.375" style="5" customWidth="1"/>
    <col min="3795" max="3796" width="0" style="5" hidden="1" customWidth="1"/>
    <col min="3797" max="3797" width="8.375" style="5" customWidth="1"/>
    <col min="3798" max="3798" width="6" style="5" customWidth="1"/>
    <col min="3799" max="3799" width="32.375" style="5" customWidth="1"/>
    <col min="3800" max="3800" width="37.25" style="5" customWidth="1"/>
    <col min="3801" max="3801" width="26.375" style="5" customWidth="1"/>
    <col min="3802" max="3802" width="10.75" style="5" customWidth="1"/>
    <col min="3803" max="3804" width="24.25" style="5" customWidth="1"/>
    <col min="3805" max="3805" width="21.625" style="5" customWidth="1"/>
    <col min="3806" max="3806" width="19.75" style="5" customWidth="1"/>
    <col min="3807" max="3807" width="11" style="5" customWidth="1"/>
    <col min="3808" max="3808" width="21.875" style="5" customWidth="1"/>
    <col min="3809" max="3809" width="21.625" style="5" customWidth="1"/>
    <col min="3810" max="3810" width="24.75" style="5" customWidth="1"/>
    <col min="3811" max="3811" width="21.375" style="5" customWidth="1"/>
    <col min="3812" max="3813" width="15.25" style="5" customWidth="1"/>
    <col min="3814" max="3814" width="20.125" style="5" bestFit="1" customWidth="1"/>
    <col min="3815" max="3815" width="27.875" style="5" bestFit="1" customWidth="1"/>
    <col min="3816" max="3816" width="17.25" style="5" bestFit="1" customWidth="1"/>
    <col min="3817" max="3817" width="16.375" style="5" customWidth="1"/>
    <col min="3818" max="3818" width="15.375" style="5" customWidth="1"/>
    <col min="3819" max="3819" width="17.625" style="5" bestFit="1" customWidth="1"/>
    <col min="3820" max="3820" width="19.125" style="5" customWidth="1"/>
    <col min="3821" max="4049" width="9" style="5"/>
    <col min="4050" max="4050" width="6.375" style="5" customWidth="1"/>
    <col min="4051" max="4052" width="0" style="5" hidden="1" customWidth="1"/>
    <col min="4053" max="4053" width="8.375" style="5" customWidth="1"/>
    <col min="4054" max="4054" width="6" style="5" customWidth="1"/>
    <col min="4055" max="4055" width="32.375" style="5" customWidth="1"/>
    <col min="4056" max="4056" width="37.25" style="5" customWidth="1"/>
    <col min="4057" max="4057" width="26.375" style="5" customWidth="1"/>
    <col min="4058" max="4058" width="10.75" style="5" customWidth="1"/>
    <col min="4059" max="4060" width="24.25" style="5" customWidth="1"/>
    <col min="4061" max="4061" width="21.625" style="5" customWidth="1"/>
    <col min="4062" max="4062" width="19.75" style="5" customWidth="1"/>
    <col min="4063" max="4063" width="11" style="5" customWidth="1"/>
    <col min="4064" max="4064" width="21.875" style="5" customWidth="1"/>
    <col min="4065" max="4065" width="21.625" style="5" customWidth="1"/>
    <col min="4066" max="4066" width="24.75" style="5" customWidth="1"/>
    <col min="4067" max="4067" width="21.375" style="5" customWidth="1"/>
    <col min="4068" max="4069" width="15.25" style="5" customWidth="1"/>
    <col min="4070" max="4070" width="20.125" style="5" bestFit="1" customWidth="1"/>
    <col min="4071" max="4071" width="27.875" style="5" bestFit="1" customWidth="1"/>
    <col min="4072" max="4072" width="17.25" style="5" bestFit="1" customWidth="1"/>
    <col min="4073" max="4073" width="16.375" style="5" customWidth="1"/>
    <col min="4074" max="4074" width="15.375" style="5" customWidth="1"/>
    <col min="4075" max="4075" width="17.625" style="5" bestFit="1" customWidth="1"/>
    <col min="4076" max="4076" width="19.125" style="5" customWidth="1"/>
    <col min="4077" max="4305" width="9" style="5"/>
    <col min="4306" max="4306" width="6.375" style="5" customWidth="1"/>
    <col min="4307" max="4308" width="0" style="5" hidden="1" customWidth="1"/>
    <col min="4309" max="4309" width="8.375" style="5" customWidth="1"/>
    <col min="4310" max="4310" width="6" style="5" customWidth="1"/>
    <col min="4311" max="4311" width="32.375" style="5" customWidth="1"/>
    <col min="4312" max="4312" width="37.25" style="5" customWidth="1"/>
    <col min="4313" max="4313" width="26.375" style="5" customWidth="1"/>
    <col min="4314" max="4314" width="10.75" style="5" customWidth="1"/>
    <col min="4315" max="4316" width="24.25" style="5" customWidth="1"/>
    <col min="4317" max="4317" width="21.625" style="5" customWidth="1"/>
    <col min="4318" max="4318" width="19.75" style="5" customWidth="1"/>
    <col min="4319" max="4319" width="11" style="5" customWidth="1"/>
    <col min="4320" max="4320" width="21.875" style="5" customWidth="1"/>
    <col min="4321" max="4321" width="21.625" style="5" customWidth="1"/>
    <col min="4322" max="4322" width="24.75" style="5" customWidth="1"/>
    <col min="4323" max="4323" width="21.375" style="5" customWidth="1"/>
    <col min="4324" max="4325" width="15.25" style="5" customWidth="1"/>
    <col min="4326" max="4326" width="20.125" style="5" bestFit="1" customWidth="1"/>
    <col min="4327" max="4327" width="27.875" style="5" bestFit="1" customWidth="1"/>
    <col min="4328" max="4328" width="17.25" style="5" bestFit="1" customWidth="1"/>
    <col min="4329" max="4329" width="16.375" style="5" customWidth="1"/>
    <col min="4330" max="4330" width="15.375" style="5" customWidth="1"/>
    <col min="4331" max="4331" width="17.625" style="5" bestFit="1" customWidth="1"/>
    <col min="4332" max="4332" width="19.125" style="5" customWidth="1"/>
    <col min="4333" max="4561" width="9" style="5"/>
    <col min="4562" max="4562" width="6.375" style="5" customWidth="1"/>
    <col min="4563" max="4564" width="0" style="5" hidden="1" customWidth="1"/>
    <col min="4565" max="4565" width="8.375" style="5" customWidth="1"/>
    <col min="4566" max="4566" width="6" style="5" customWidth="1"/>
    <col min="4567" max="4567" width="32.375" style="5" customWidth="1"/>
    <col min="4568" max="4568" width="37.25" style="5" customWidth="1"/>
    <col min="4569" max="4569" width="26.375" style="5" customWidth="1"/>
    <col min="4570" max="4570" width="10.75" style="5" customWidth="1"/>
    <col min="4571" max="4572" width="24.25" style="5" customWidth="1"/>
    <col min="4573" max="4573" width="21.625" style="5" customWidth="1"/>
    <col min="4574" max="4574" width="19.75" style="5" customWidth="1"/>
    <col min="4575" max="4575" width="11" style="5" customWidth="1"/>
    <col min="4576" max="4576" width="21.875" style="5" customWidth="1"/>
    <col min="4577" max="4577" width="21.625" style="5" customWidth="1"/>
    <col min="4578" max="4578" width="24.75" style="5" customWidth="1"/>
    <col min="4579" max="4579" width="21.375" style="5" customWidth="1"/>
    <col min="4580" max="4581" width="15.25" style="5" customWidth="1"/>
    <col min="4582" max="4582" width="20.125" style="5" bestFit="1" customWidth="1"/>
    <col min="4583" max="4583" width="27.875" style="5" bestFit="1" customWidth="1"/>
    <col min="4584" max="4584" width="17.25" style="5" bestFit="1" customWidth="1"/>
    <col min="4585" max="4585" width="16.375" style="5" customWidth="1"/>
    <col min="4586" max="4586" width="15.375" style="5" customWidth="1"/>
    <col min="4587" max="4587" width="17.625" style="5" bestFit="1" customWidth="1"/>
    <col min="4588" max="4588" width="19.125" style="5" customWidth="1"/>
    <col min="4589" max="4817" width="9" style="5"/>
    <col min="4818" max="4818" width="6.375" style="5" customWidth="1"/>
    <col min="4819" max="4820" width="0" style="5" hidden="1" customWidth="1"/>
    <col min="4821" max="4821" width="8.375" style="5" customWidth="1"/>
    <col min="4822" max="4822" width="6" style="5" customWidth="1"/>
    <col min="4823" max="4823" width="32.375" style="5" customWidth="1"/>
    <col min="4824" max="4824" width="37.25" style="5" customWidth="1"/>
    <col min="4825" max="4825" width="26.375" style="5" customWidth="1"/>
    <col min="4826" max="4826" width="10.75" style="5" customWidth="1"/>
    <col min="4827" max="4828" width="24.25" style="5" customWidth="1"/>
    <col min="4829" max="4829" width="21.625" style="5" customWidth="1"/>
    <col min="4830" max="4830" width="19.75" style="5" customWidth="1"/>
    <col min="4831" max="4831" width="11" style="5" customWidth="1"/>
    <col min="4832" max="4832" width="21.875" style="5" customWidth="1"/>
    <col min="4833" max="4833" width="21.625" style="5" customWidth="1"/>
    <col min="4834" max="4834" width="24.75" style="5" customWidth="1"/>
    <col min="4835" max="4835" width="21.375" style="5" customWidth="1"/>
    <col min="4836" max="4837" width="15.25" style="5" customWidth="1"/>
    <col min="4838" max="4838" width="20.125" style="5" bestFit="1" customWidth="1"/>
    <col min="4839" max="4839" width="27.875" style="5" bestFit="1" customWidth="1"/>
    <col min="4840" max="4840" width="17.25" style="5" bestFit="1" customWidth="1"/>
    <col min="4841" max="4841" width="16.375" style="5" customWidth="1"/>
    <col min="4842" max="4842" width="15.375" style="5" customWidth="1"/>
    <col min="4843" max="4843" width="17.625" style="5" bestFit="1" customWidth="1"/>
    <col min="4844" max="4844" width="19.125" style="5" customWidth="1"/>
    <col min="4845" max="5073" width="9" style="5"/>
    <col min="5074" max="5074" width="6.375" style="5" customWidth="1"/>
    <col min="5075" max="5076" width="0" style="5" hidden="1" customWidth="1"/>
    <col min="5077" max="5077" width="8.375" style="5" customWidth="1"/>
    <col min="5078" max="5078" width="6" style="5" customWidth="1"/>
    <col min="5079" max="5079" width="32.375" style="5" customWidth="1"/>
    <col min="5080" max="5080" width="37.25" style="5" customWidth="1"/>
    <col min="5081" max="5081" width="26.375" style="5" customWidth="1"/>
    <col min="5082" max="5082" width="10.75" style="5" customWidth="1"/>
    <col min="5083" max="5084" width="24.25" style="5" customWidth="1"/>
    <col min="5085" max="5085" width="21.625" style="5" customWidth="1"/>
    <col min="5086" max="5086" width="19.75" style="5" customWidth="1"/>
    <col min="5087" max="5087" width="11" style="5" customWidth="1"/>
    <col min="5088" max="5088" width="21.875" style="5" customWidth="1"/>
    <col min="5089" max="5089" width="21.625" style="5" customWidth="1"/>
    <col min="5090" max="5090" width="24.75" style="5" customWidth="1"/>
    <col min="5091" max="5091" width="21.375" style="5" customWidth="1"/>
    <col min="5092" max="5093" width="15.25" style="5" customWidth="1"/>
    <col min="5094" max="5094" width="20.125" style="5" bestFit="1" customWidth="1"/>
    <col min="5095" max="5095" width="27.875" style="5" bestFit="1" customWidth="1"/>
    <col min="5096" max="5096" width="17.25" style="5" bestFit="1" customWidth="1"/>
    <col min="5097" max="5097" width="16.375" style="5" customWidth="1"/>
    <col min="5098" max="5098" width="15.375" style="5" customWidth="1"/>
    <col min="5099" max="5099" width="17.625" style="5" bestFit="1" customWidth="1"/>
    <col min="5100" max="5100" width="19.125" style="5" customWidth="1"/>
    <col min="5101" max="5329" width="9" style="5"/>
    <col min="5330" max="5330" width="6.375" style="5" customWidth="1"/>
    <col min="5331" max="5332" width="0" style="5" hidden="1" customWidth="1"/>
    <col min="5333" max="5333" width="8.375" style="5" customWidth="1"/>
    <col min="5334" max="5334" width="6" style="5" customWidth="1"/>
    <col min="5335" max="5335" width="32.375" style="5" customWidth="1"/>
    <col min="5336" max="5336" width="37.25" style="5" customWidth="1"/>
    <col min="5337" max="5337" width="26.375" style="5" customWidth="1"/>
    <col min="5338" max="5338" width="10.75" style="5" customWidth="1"/>
    <col min="5339" max="5340" width="24.25" style="5" customWidth="1"/>
    <col min="5341" max="5341" width="21.625" style="5" customWidth="1"/>
    <col min="5342" max="5342" width="19.75" style="5" customWidth="1"/>
    <col min="5343" max="5343" width="11" style="5" customWidth="1"/>
    <col min="5344" max="5344" width="21.875" style="5" customWidth="1"/>
    <col min="5345" max="5345" width="21.625" style="5" customWidth="1"/>
    <col min="5346" max="5346" width="24.75" style="5" customWidth="1"/>
    <col min="5347" max="5347" width="21.375" style="5" customWidth="1"/>
    <col min="5348" max="5349" width="15.25" style="5" customWidth="1"/>
    <col min="5350" max="5350" width="20.125" style="5" bestFit="1" customWidth="1"/>
    <col min="5351" max="5351" width="27.875" style="5" bestFit="1" customWidth="1"/>
    <col min="5352" max="5352" width="17.25" style="5" bestFit="1" customWidth="1"/>
    <col min="5353" max="5353" width="16.375" style="5" customWidth="1"/>
    <col min="5354" max="5354" width="15.375" style="5" customWidth="1"/>
    <col min="5355" max="5355" width="17.625" style="5" bestFit="1" customWidth="1"/>
    <col min="5356" max="5356" width="19.125" style="5" customWidth="1"/>
    <col min="5357" max="5585" width="9" style="5"/>
    <col min="5586" max="5586" width="6.375" style="5" customWidth="1"/>
    <col min="5587" max="5588" width="0" style="5" hidden="1" customWidth="1"/>
    <col min="5589" max="5589" width="8.375" style="5" customWidth="1"/>
    <col min="5590" max="5590" width="6" style="5" customWidth="1"/>
    <col min="5591" max="5591" width="32.375" style="5" customWidth="1"/>
    <col min="5592" max="5592" width="37.25" style="5" customWidth="1"/>
    <col min="5593" max="5593" width="26.375" style="5" customWidth="1"/>
    <col min="5594" max="5594" width="10.75" style="5" customWidth="1"/>
    <col min="5595" max="5596" width="24.25" style="5" customWidth="1"/>
    <col min="5597" max="5597" width="21.625" style="5" customWidth="1"/>
    <col min="5598" max="5598" width="19.75" style="5" customWidth="1"/>
    <col min="5599" max="5599" width="11" style="5" customWidth="1"/>
    <col min="5600" max="5600" width="21.875" style="5" customWidth="1"/>
    <col min="5601" max="5601" width="21.625" style="5" customWidth="1"/>
    <col min="5602" max="5602" width="24.75" style="5" customWidth="1"/>
    <col min="5603" max="5603" width="21.375" style="5" customWidth="1"/>
    <col min="5604" max="5605" width="15.25" style="5" customWidth="1"/>
    <col min="5606" max="5606" width="20.125" style="5" bestFit="1" customWidth="1"/>
    <col min="5607" max="5607" width="27.875" style="5" bestFit="1" customWidth="1"/>
    <col min="5608" max="5608" width="17.25" style="5" bestFit="1" customWidth="1"/>
    <col min="5609" max="5609" width="16.375" style="5" customWidth="1"/>
    <col min="5610" max="5610" width="15.375" style="5" customWidth="1"/>
    <col min="5611" max="5611" width="17.625" style="5" bestFit="1" customWidth="1"/>
    <col min="5612" max="5612" width="19.125" style="5" customWidth="1"/>
    <col min="5613" max="5841" width="9" style="5"/>
    <col min="5842" max="5842" width="6.375" style="5" customWidth="1"/>
    <col min="5843" max="5844" width="0" style="5" hidden="1" customWidth="1"/>
    <col min="5845" max="5845" width="8.375" style="5" customWidth="1"/>
    <col min="5846" max="5846" width="6" style="5" customWidth="1"/>
    <col min="5847" max="5847" width="32.375" style="5" customWidth="1"/>
    <col min="5848" max="5848" width="37.25" style="5" customWidth="1"/>
    <col min="5849" max="5849" width="26.375" style="5" customWidth="1"/>
    <col min="5850" max="5850" width="10.75" style="5" customWidth="1"/>
    <col min="5851" max="5852" width="24.25" style="5" customWidth="1"/>
    <col min="5853" max="5853" width="21.625" style="5" customWidth="1"/>
    <col min="5854" max="5854" width="19.75" style="5" customWidth="1"/>
    <col min="5855" max="5855" width="11" style="5" customWidth="1"/>
    <col min="5856" max="5856" width="21.875" style="5" customWidth="1"/>
    <col min="5857" max="5857" width="21.625" style="5" customWidth="1"/>
    <col min="5858" max="5858" width="24.75" style="5" customWidth="1"/>
    <col min="5859" max="5859" width="21.375" style="5" customWidth="1"/>
    <col min="5860" max="5861" width="15.25" style="5" customWidth="1"/>
    <col min="5862" max="5862" width="20.125" style="5" bestFit="1" customWidth="1"/>
    <col min="5863" max="5863" width="27.875" style="5" bestFit="1" customWidth="1"/>
    <col min="5864" max="5864" width="17.25" style="5" bestFit="1" customWidth="1"/>
    <col min="5865" max="5865" width="16.375" style="5" customWidth="1"/>
    <col min="5866" max="5866" width="15.375" style="5" customWidth="1"/>
    <col min="5867" max="5867" width="17.625" style="5" bestFit="1" customWidth="1"/>
    <col min="5868" max="5868" width="19.125" style="5" customWidth="1"/>
    <col min="5869" max="6097" width="9" style="5"/>
    <col min="6098" max="6098" width="6.375" style="5" customWidth="1"/>
    <col min="6099" max="6100" width="0" style="5" hidden="1" customWidth="1"/>
    <col min="6101" max="6101" width="8.375" style="5" customWidth="1"/>
    <col min="6102" max="6102" width="6" style="5" customWidth="1"/>
    <col min="6103" max="6103" width="32.375" style="5" customWidth="1"/>
    <col min="6104" max="6104" width="37.25" style="5" customWidth="1"/>
    <col min="6105" max="6105" width="26.375" style="5" customWidth="1"/>
    <col min="6106" max="6106" width="10.75" style="5" customWidth="1"/>
    <col min="6107" max="6108" width="24.25" style="5" customWidth="1"/>
    <col min="6109" max="6109" width="21.625" style="5" customWidth="1"/>
    <col min="6110" max="6110" width="19.75" style="5" customWidth="1"/>
    <col min="6111" max="6111" width="11" style="5" customWidth="1"/>
    <col min="6112" max="6112" width="21.875" style="5" customWidth="1"/>
    <col min="6113" max="6113" width="21.625" style="5" customWidth="1"/>
    <col min="6114" max="6114" width="24.75" style="5" customWidth="1"/>
    <col min="6115" max="6115" width="21.375" style="5" customWidth="1"/>
    <col min="6116" max="6117" width="15.25" style="5" customWidth="1"/>
    <col min="6118" max="6118" width="20.125" style="5" bestFit="1" customWidth="1"/>
    <col min="6119" max="6119" width="27.875" style="5" bestFit="1" customWidth="1"/>
    <col min="6120" max="6120" width="17.25" style="5" bestFit="1" customWidth="1"/>
    <col min="6121" max="6121" width="16.375" style="5" customWidth="1"/>
    <col min="6122" max="6122" width="15.375" style="5" customWidth="1"/>
    <col min="6123" max="6123" width="17.625" style="5" bestFit="1" customWidth="1"/>
    <col min="6124" max="6124" width="19.125" style="5" customWidth="1"/>
    <col min="6125" max="6353" width="9" style="5"/>
    <col min="6354" max="6354" width="6.375" style="5" customWidth="1"/>
    <col min="6355" max="6356" width="0" style="5" hidden="1" customWidth="1"/>
    <col min="6357" max="6357" width="8.375" style="5" customWidth="1"/>
    <col min="6358" max="6358" width="6" style="5" customWidth="1"/>
    <col min="6359" max="6359" width="32.375" style="5" customWidth="1"/>
    <col min="6360" max="6360" width="37.25" style="5" customWidth="1"/>
    <col min="6361" max="6361" width="26.375" style="5" customWidth="1"/>
    <col min="6362" max="6362" width="10.75" style="5" customWidth="1"/>
    <col min="6363" max="6364" width="24.25" style="5" customWidth="1"/>
    <col min="6365" max="6365" width="21.625" style="5" customWidth="1"/>
    <col min="6366" max="6366" width="19.75" style="5" customWidth="1"/>
    <col min="6367" max="6367" width="11" style="5" customWidth="1"/>
    <col min="6368" max="6368" width="21.875" style="5" customWidth="1"/>
    <col min="6369" max="6369" width="21.625" style="5" customWidth="1"/>
    <col min="6370" max="6370" width="24.75" style="5" customWidth="1"/>
    <col min="6371" max="6371" width="21.375" style="5" customWidth="1"/>
    <col min="6372" max="6373" width="15.25" style="5" customWidth="1"/>
    <col min="6374" max="6374" width="20.125" style="5" bestFit="1" customWidth="1"/>
    <col min="6375" max="6375" width="27.875" style="5" bestFit="1" customWidth="1"/>
    <col min="6376" max="6376" width="17.25" style="5" bestFit="1" customWidth="1"/>
    <col min="6377" max="6377" width="16.375" style="5" customWidth="1"/>
    <col min="6378" max="6378" width="15.375" style="5" customWidth="1"/>
    <col min="6379" max="6379" width="17.625" style="5" bestFit="1" customWidth="1"/>
    <col min="6380" max="6380" width="19.125" style="5" customWidth="1"/>
    <col min="6381" max="6609" width="9" style="5"/>
    <col min="6610" max="6610" width="6.375" style="5" customWidth="1"/>
    <col min="6611" max="6612" width="0" style="5" hidden="1" customWidth="1"/>
    <col min="6613" max="6613" width="8.375" style="5" customWidth="1"/>
    <col min="6614" max="6614" width="6" style="5" customWidth="1"/>
    <col min="6615" max="6615" width="32.375" style="5" customWidth="1"/>
    <col min="6616" max="6616" width="37.25" style="5" customWidth="1"/>
    <col min="6617" max="6617" width="26.375" style="5" customWidth="1"/>
    <col min="6618" max="6618" width="10.75" style="5" customWidth="1"/>
    <col min="6619" max="6620" width="24.25" style="5" customWidth="1"/>
    <col min="6621" max="6621" width="21.625" style="5" customWidth="1"/>
    <col min="6622" max="6622" width="19.75" style="5" customWidth="1"/>
    <col min="6623" max="6623" width="11" style="5" customWidth="1"/>
    <col min="6624" max="6624" width="21.875" style="5" customWidth="1"/>
    <col min="6625" max="6625" width="21.625" style="5" customWidth="1"/>
    <col min="6626" max="6626" width="24.75" style="5" customWidth="1"/>
    <col min="6627" max="6627" width="21.375" style="5" customWidth="1"/>
    <col min="6628" max="6629" width="15.25" style="5" customWidth="1"/>
    <col min="6630" max="6630" width="20.125" style="5" bestFit="1" customWidth="1"/>
    <col min="6631" max="6631" width="27.875" style="5" bestFit="1" customWidth="1"/>
    <col min="6632" max="6632" width="17.25" style="5" bestFit="1" customWidth="1"/>
    <col min="6633" max="6633" width="16.375" style="5" customWidth="1"/>
    <col min="6634" max="6634" width="15.375" style="5" customWidth="1"/>
    <col min="6635" max="6635" width="17.625" style="5" bestFit="1" customWidth="1"/>
    <col min="6636" max="6636" width="19.125" style="5" customWidth="1"/>
    <col min="6637" max="6865" width="9" style="5"/>
    <col min="6866" max="6866" width="6.375" style="5" customWidth="1"/>
    <col min="6867" max="6868" width="0" style="5" hidden="1" customWidth="1"/>
    <col min="6869" max="6869" width="8.375" style="5" customWidth="1"/>
    <col min="6870" max="6870" width="6" style="5" customWidth="1"/>
    <col min="6871" max="6871" width="32.375" style="5" customWidth="1"/>
    <col min="6872" max="6872" width="37.25" style="5" customWidth="1"/>
    <col min="6873" max="6873" width="26.375" style="5" customWidth="1"/>
    <col min="6874" max="6874" width="10.75" style="5" customWidth="1"/>
    <col min="6875" max="6876" width="24.25" style="5" customWidth="1"/>
    <col min="6877" max="6877" width="21.625" style="5" customWidth="1"/>
    <col min="6878" max="6878" width="19.75" style="5" customWidth="1"/>
    <col min="6879" max="6879" width="11" style="5" customWidth="1"/>
    <col min="6880" max="6880" width="21.875" style="5" customWidth="1"/>
    <col min="6881" max="6881" width="21.625" style="5" customWidth="1"/>
    <col min="6882" max="6882" width="24.75" style="5" customWidth="1"/>
    <col min="6883" max="6883" width="21.375" style="5" customWidth="1"/>
    <col min="6884" max="6885" width="15.25" style="5" customWidth="1"/>
    <col min="6886" max="6886" width="20.125" style="5" bestFit="1" customWidth="1"/>
    <col min="6887" max="6887" width="27.875" style="5" bestFit="1" customWidth="1"/>
    <col min="6888" max="6888" width="17.25" style="5" bestFit="1" customWidth="1"/>
    <col min="6889" max="6889" width="16.375" style="5" customWidth="1"/>
    <col min="6890" max="6890" width="15.375" style="5" customWidth="1"/>
    <col min="6891" max="6891" width="17.625" style="5" bestFit="1" customWidth="1"/>
    <col min="6892" max="6892" width="19.125" style="5" customWidth="1"/>
    <col min="6893" max="7121" width="9" style="5"/>
    <col min="7122" max="7122" width="6.375" style="5" customWidth="1"/>
    <col min="7123" max="7124" width="0" style="5" hidden="1" customWidth="1"/>
    <col min="7125" max="7125" width="8.375" style="5" customWidth="1"/>
    <col min="7126" max="7126" width="6" style="5" customWidth="1"/>
    <col min="7127" max="7127" width="32.375" style="5" customWidth="1"/>
    <col min="7128" max="7128" width="37.25" style="5" customWidth="1"/>
    <col min="7129" max="7129" width="26.375" style="5" customWidth="1"/>
    <col min="7130" max="7130" width="10.75" style="5" customWidth="1"/>
    <col min="7131" max="7132" width="24.25" style="5" customWidth="1"/>
    <col min="7133" max="7133" width="21.625" style="5" customWidth="1"/>
    <col min="7134" max="7134" width="19.75" style="5" customWidth="1"/>
    <col min="7135" max="7135" width="11" style="5" customWidth="1"/>
    <col min="7136" max="7136" width="21.875" style="5" customWidth="1"/>
    <col min="7137" max="7137" width="21.625" style="5" customWidth="1"/>
    <col min="7138" max="7138" width="24.75" style="5" customWidth="1"/>
    <col min="7139" max="7139" width="21.375" style="5" customWidth="1"/>
    <col min="7140" max="7141" width="15.25" style="5" customWidth="1"/>
    <col min="7142" max="7142" width="20.125" style="5" bestFit="1" customWidth="1"/>
    <col min="7143" max="7143" width="27.875" style="5" bestFit="1" customWidth="1"/>
    <col min="7144" max="7144" width="17.25" style="5" bestFit="1" customWidth="1"/>
    <col min="7145" max="7145" width="16.375" style="5" customWidth="1"/>
    <col min="7146" max="7146" width="15.375" style="5" customWidth="1"/>
    <col min="7147" max="7147" width="17.625" style="5" bestFit="1" customWidth="1"/>
    <col min="7148" max="7148" width="19.125" style="5" customWidth="1"/>
    <col min="7149" max="7377" width="9" style="5"/>
    <col min="7378" max="7378" width="6.375" style="5" customWidth="1"/>
    <col min="7379" max="7380" width="0" style="5" hidden="1" customWidth="1"/>
    <col min="7381" max="7381" width="8.375" style="5" customWidth="1"/>
    <col min="7382" max="7382" width="6" style="5" customWidth="1"/>
    <col min="7383" max="7383" width="32.375" style="5" customWidth="1"/>
    <col min="7384" max="7384" width="37.25" style="5" customWidth="1"/>
    <col min="7385" max="7385" width="26.375" style="5" customWidth="1"/>
    <col min="7386" max="7386" width="10.75" style="5" customWidth="1"/>
    <col min="7387" max="7388" width="24.25" style="5" customWidth="1"/>
    <col min="7389" max="7389" width="21.625" style="5" customWidth="1"/>
    <col min="7390" max="7390" width="19.75" style="5" customWidth="1"/>
    <col min="7391" max="7391" width="11" style="5" customWidth="1"/>
    <col min="7392" max="7392" width="21.875" style="5" customWidth="1"/>
    <col min="7393" max="7393" width="21.625" style="5" customWidth="1"/>
    <col min="7394" max="7394" width="24.75" style="5" customWidth="1"/>
    <col min="7395" max="7395" width="21.375" style="5" customWidth="1"/>
    <col min="7396" max="7397" width="15.25" style="5" customWidth="1"/>
    <col min="7398" max="7398" width="20.125" style="5" bestFit="1" customWidth="1"/>
    <col min="7399" max="7399" width="27.875" style="5" bestFit="1" customWidth="1"/>
    <col min="7400" max="7400" width="17.25" style="5" bestFit="1" customWidth="1"/>
    <col min="7401" max="7401" width="16.375" style="5" customWidth="1"/>
    <col min="7402" max="7402" width="15.375" style="5" customWidth="1"/>
    <col min="7403" max="7403" width="17.625" style="5" bestFit="1" customWidth="1"/>
    <col min="7404" max="7404" width="19.125" style="5" customWidth="1"/>
    <col min="7405" max="7633" width="9" style="5"/>
    <col min="7634" max="7634" width="6.375" style="5" customWidth="1"/>
    <col min="7635" max="7636" width="0" style="5" hidden="1" customWidth="1"/>
    <col min="7637" max="7637" width="8.375" style="5" customWidth="1"/>
    <col min="7638" max="7638" width="6" style="5" customWidth="1"/>
    <col min="7639" max="7639" width="32.375" style="5" customWidth="1"/>
    <col min="7640" max="7640" width="37.25" style="5" customWidth="1"/>
    <col min="7641" max="7641" width="26.375" style="5" customWidth="1"/>
    <col min="7642" max="7642" width="10.75" style="5" customWidth="1"/>
    <col min="7643" max="7644" width="24.25" style="5" customWidth="1"/>
    <col min="7645" max="7645" width="21.625" style="5" customWidth="1"/>
    <col min="7646" max="7646" width="19.75" style="5" customWidth="1"/>
    <col min="7647" max="7647" width="11" style="5" customWidth="1"/>
    <col min="7648" max="7648" width="21.875" style="5" customWidth="1"/>
    <col min="7649" max="7649" width="21.625" style="5" customWidth="1"/>
    <col min="7650" max="7650" width="24.75" style="5" customWidth="1"/>
    <col min="7651" max="7651" width="21.375" style="5" customWidth="1"/>
    <col min="7652" max="7653" width="15.25" style="5" customWidth="1"/>
    <col min="7654" max="7654" width="20.125" style="5" bestFit="1" customWidth="1"/>
    <col min="7655" max="7655" width="27.875" style="5" bestFit="1" customWidth="1"/>
    <col min="7656" max="7656" width="17.25" style="5" bestFit="1" customWidth="1"/>
    <col min="7657" max="7657" width="16.375" style="5" customWidth="1"/>
    <col min="7658" max="7658" width="15.375" style="5" customWidth="1"/>
    <col min="7659" max="7659" width="17.625" style="5" bestFit="1" customWidth="1"/>
    <col min="7660" max="7660" width="19.125" style="5" customWidth="1"/>
    <col min="7661" max="7889" width="9" style="5"/>
    <col min="7890" max="7890" width="6.375" style="5" customWidth="1"/>
    <col min="7891" max="7892" width="0" style="5" hidden="1" customWidth="1"/>
    <col min="7893" max="7893" width="8.375" style="5" customWidth="1"/>
    <col min="7894" max="7894" width="6" style="5" customWidth="1"/>
    <col min="7895" max="7895" width="32.375" style="5" customWidth="1"/>
    <col min="7896" max="7896" width="37.25" style="5" customWidth="1"/>
    <col min="7897" max="7897" width="26.375" style="5" customWidth="1"/>
    <col min="7898" max="7898" width="10.75" style="5" customWidth="1"/>
    <col min="7899" max="7900" width="24.25" style="5" customWidth="1"/>
    <col min="7901" max="7901" width="21.625" style="5" customWidth="1"/>
    <col min="7902" max="7902" width="19.75" style="5" customWidth="1"/>
    <col min="7903" max="7903" width="11" style="5" customWidth="1"/>
    <col min="7904" max="7904" width="21.875" style="5" customWidth="1"/>
    <col min="7905" max="7905" width="21.625" style="5" customWidth="1"/>
    <col min="7906" max="7906" width="24.75" style="5" customWidth="1"/>
    <col min="7907" max="7907" width="21.375" style="5" customWidth="1"/>
    <col min="7908" max="7909" width="15.25" style="5" customWidth="1"/>
    <col min="7910" max="7910" width="20.125" style="5" bestFit="1" customWidth="1"/>
    <col min="7911" max="7911" width="27.875" style="5" bestFit="1" customWidth="1"/>
    <col min="7912" max="7912" width="17.25" style="5" bestFit="1" customWidth="1"/>
    <col min="7913" max="7913" width="16.375" style="5" customWidth="1"/>
    <col min="7914" max="7914" width="15.375" style="5" customWidth="1"/>
    <col min="7915" max="7915" width="17.625" style="5" bestFit="1" customWidth="1"/>
    <col min="7916" max="7916" width="19.125" style="5" customWidth="1"/>
    <col min="7917" max="8145" width="9" style="5"/>
    <col min="8146" max="8146" width="6.375" style="5" customWidth="1"/>
    <col min="8147" max="8148" width="0" style="5" hidden="1" customWidth="1"/>
    <col min="8149" max="8149" width="8.375" style="5" customWidth="1"/>
    <col min="8150" max="8150" width="6" style="5" customWidth="1"/>
    <col min="8151" max="8151" width="32.375" style="5" customWidth="1"/>
    <col min="8152" max="8152" width="37.25" style="5" customWidth="1"/>
    <col min="8153" max="8153" width="26.375" style="5" customWidth="1"/>
    <col min="8154" max="8154" width="10.75" style="5" customWidth="1"/>
    <col min="8155" max="8156" width="24.25" style="5" customWidth="1"/>
    <col min="8157" max="8157" width="21.625" style="5" customWidth="1"/>
    <col min="8158" max="8158" width="19.75" style="5" customWidth="1"/>
    <col min="8159" max="8159" width="11" style="5" customWidth="1"/>
    <col min="8160" max="8160" width="21.875" style="5" customWidth="1"/>
    <col min="8161" max="8161" width="21.625" style="5" customWidth="1"/>
    <col min="8162" max="8162" width="24.75" style="5" customWidth="1"/>
    <col min="8163" max="8163" width="21.375" style="5" customWidth="1"/>
    <col min="8164" max="8165" width="15.25" style="5" customWidth="1"/>
    <col min="8166" max="8166" width="20.125" style="5" bestFit="1" customWidth="1"/>
    <col min="8167" max="8167" width="27.875" style="5" bestFit="1" customWidth="1"/>
    <col min="8168" max="8168" width="17.25" style="5" bestFit="1" customWidth="1"/>
    <col min="8169" max="8169" width="16.375" style="5" customWidth="1"/>
    <col min="8170" max="8170" width="15.375" style="5" customWidth="1"/>
    <col min="8171" max="8171" width="17.625" style="5" bestFit="1" customWidth="1"/>
    <col min="8172" max="8172" width="19.125" style="5" customWidth="1"/>
    <col min="8173" max="8401" width="9" style="5"/>
    <col min="8402" max="8402" width="6.375" style="5" customWidth="1"/>
    <col min="8403" max="8404" width="0" style="5" hidden="1" customWidth="1"/>
    <col min="8405" max="8405" width="8.375" style="5" customWidth="1"/>
    <col min="8406" max="8406" width="6" style="5" customWidth="1"/>
    <col min="8407" max="8407" width="32.375" style="5" customWidth="1"/>
    <col min="8408" max="8408" width="37.25" style="5" customWidth="1"/>
    <col min="8409" max="8409" width="26.375" style="5" customWidth="1"/>
    <col min="8410" max="8410" width="10.75" style="5" customWidth="1"/>
    <col min="8411" max="8412" width="24.25" style="5" customWidth="1"/>
    <col min="8413" max="8413" width="21.625" style="5" customWidth="1"/>
    <col min="8414" max="8414" width="19.75" style="5" customWidth="1"/>
    <col min="8415" max="8415" width="11" style="5" customWidth="1"/>
    <col min="8416" max="8416" width="21.875" style="5" customWidth="1"/>
    <col min="8417" max="8417" width="21.625" style="5" customWidth="1"/>
    <col min="8418" max="8418" width="24.75" style="5" customWidth="1"/>
    <col min="8419" max="8419" width="21.375" style="5" customWidth="1"/>
    <col min="8420" max="8421" width="15.25" style="5" customWidth="1"/>
    <col min="8422" max="8422" width="20.125" style="5" bestFit="1" customWidth="1"/>
    <col min="8423" max="8423" width="27.875" style="5" bestFit="1" customWidth="1"/>
    <col min="8424" max="8424" width="17.25" style="5" bestFit="1" customWidth="1"/>
    <col min="8425" max="8425" width="16.375" style="5" customWidth="1"/>
    <col min="8426" max="8426" width="15.375" style="5" customWidth="1"/>
    <col min="8427" max="8427" width="17.625" style="5" bestFit="1" customWidth="1"/>
    <col min="8428" max="8428" width="19.125" style="5" customWidth="1"/>
    <col min="8429" max="8657" width="9" style="5"/>
    <col min="8658" max="8658" width="6.375" style="5" customWidth="1"/>
    <col min="8659" max="8660" width="0" style="5" hidden="1" customWidth="1"/>
    <col min="8661" max="8661" width="8.375" style="5" customWidth="1"/>
    <col min="8662" max="8662" width="6" style="5" customWidth="1"/>
    <col min="8663" max="8663" width="32.375" style="5" customWidth="1"/>
    <col min="8664" max="8664" width="37.25" style="5" customWidth="1"/>
    <col min="8665" max="8665" width="26.375" style="5" customWidth="1"/>
    <col min="8666" max="8666" width="10.75" style="5" customWidth="1"/>
    <col min="8667" max="8668" width="24.25" style="5" customWidth="1"/>
    <col min="8669" max="8669" width="21.625" style="5" customWidth="1"/>
    <col min="8670" max="8670" width="19.75" style="5" customWidth="1"/>
    <col min="8671" max="8671" width="11" style="5" customWidth="1"/>
    <col min="8672" max="8672" width="21.875" style="5" customWidth="1"/>
    <col min="8673" max="8673" width="21.625" style="5" customWidth="1"/>
    <col min="8674" max="8674" width="24.75" style="5" customWidth="1"/>
    <col min="8675" max="8675" width="21.375" style="5" customWidth="1"/>
    <col min="8676" max="8677" width="15.25" style="5" customWidth="1"/>
    <col min="8678" max="8678" width="20.125" style="5" bestFit="1" customWidth="1"/>
    <col min="8679" max="8679" width="27.875" style="5" bestFit="1" customWidth="1"/>
    <col min="8680" max="8680" width="17.25" style="5" bestFit="1" customWidth="1"/>
    <col min="8681" max="8681" width="16.375" style="5" customWidth="1"/>
    <col min="8682" max="8682" width="15.375" style="5" customWidth="1"/>
    <col min="8683" max="8683" width="17.625" style="5" bestFit="1" customWidth="1"/>
    <col min="8684" max="8684" width="19.125" style="5" customWidth="1"/>
    <col min="8685" max="8913" width="9" style="5"/>
    <col min="8914" max="8914" width="6.375" style="5" customWidth="1"/>
    <col min="8915" max="8916" width="0" style="5" hidden="1" customWidth="1"/>
    <col min="8917" max="8917" width="8.375" style="5" customWidth="1"/>
    <col min="8918" max="8918" width="6" style="5" customWidth="1"/>
    <col min="8919" max="8919" width="32.375" style="5" customWidth="1"/>
    <col min="8920" max="8920" width="37.25" style="5" customWidth="1"/>
    <col min="8921" max="8921" width="26.375" style="5" customWidth="1"/>
    <col min="8922" max="8922" width="10.75" style="5" customWidth="1"/>
    <col min="8923" max="8924" width="24.25" style="5" customWidth="1"/>
    <col min="8925" max="8925" width="21.625" style="5" customWidth="1"/>
    <col min="8926" max="8926" width="19.75" style="5" customWidth="1"/>
    <col min="8927" max="8927" width="11" style="5" customWidth="1"/>
    <col min="8928" max="8928" width="21.875" style="5" customWidth="1"/>
    <col min="8929" max="8929" width="21.625" style="5" customWidth="1"/>
    <col min="8930" max="8930" width="24.75" style="5" customWidth="1"/>
    <col min="8931" max="8931" width="21.375" style="5" customWidth="1"/>
    <col min="8932" max="8933" width="15.25" style="5" customWidth="1"/>
    <col min="8934" max="8934" width="20.125" style="5" bestFit="1" customWidth="1"/>
    <col min="8935" max="8935" width="27.875" style="5" bestFit="1" customWidth="1"/>
    <col min="8936" max="8936" width="17.25" style="5" bestFit="1" customWidth="1"/>
    <col min="8937" max="8937" width="16.375" style="5" customWidth="1"/>
    <col min="8938" max="8938" width="15.375" style="5" customWidth="1"/>
    <col min="8939" max="8939" width="17.625" style="5" bestFit="1" customWidth="1"/>
    <col min="8940" max="8940" width="19.125" style="5" customWidth="1"/>
    <col min="8941" max="9169" width="9" style="5"/>
    <col min="9170" max="9170" width="6.375" style="5" customWidth="1"/>
    <col min="9171" max="9172" width="0" style="5" hidden="1" customWidth="1"/>
    <col min="9173" max="9173" width="8.375" style="5" customWidth="1"/>
    <col min="9174" max="9174" width="6" style="5" customWidth="1"/>
    <col min="9175" max="9175" width="32.375" style="5" customWidth="1"/>
    <col min="9176" max="9176" width="37.25" style="5" customWidth="1"/>
    <col min="9177" max="9177" width="26.375" style="5" customWidth="1"/>
    <col min="9178" max="9178" width="10.75" style="5" customWidth="1"/>
    <col min="9179" max="9180" width="24.25" style="5" customWidth="1"/>
    <col min="9181" max="9181" width="21.625" style="5" customWidth="1"/>
    <col min="9182" max="9182" width="19.75" style="5" customWidth="1"/>
    <col min="9183" max="9183" width="11" style="5" customWidth="1"/>
    <col min="9184" max="9184" width="21.875" style="5" customWidth="1"/>
    <col min="9185" max="9185" width="21.625" style="5" customWidth="1"/>
    <col min="9186" max="9186" width="24.75" style="5" customWidth="1"/>
    <col min="9187" max="9187" width="21.375" style="5" customWidth="1"/>
    <col min="9188" max="9189" width="15.25" style="5" customWidth="1"/>
    <col min="9190" max="9190" width="20.125" style="5" bestFit="1" customWidth="1"/>
    <col min="9191" max="9191" width="27.875" style="5" bestFit="1" customWidth="1"/>
    <col min="9192" max="9192" width="17.25" style="5" bestFit="1" customWidth="1"/>
    <col min="9193" max="9193" width="16.375" style="5" customWidth="1"/>
    <col min="9194" max="9194" width="15.375" style="5" customWidth="1"/>
    <col min="9195" max="9195" width="17.625" style="5" bestFit="1" customWidth="1"/>
    <col min="9196" max="9196" width="19.125" style="5" customWidth="1"/>
    <col min="9197" max="9425" width="9" style="5"/>
    <col min="9426" max="9426" width="6.375" style="5" customWidth="1"/>
    <col min="9427" max="9428" width="0" style="5" hidden="1" customWidth="1"/>
    <col min="9429" max="9429" width="8.375" style="5" customWidth="1"/>
    <col min="9430" max="9430" width="6" style="5" customWidth="1"/>
    <col min="9431" max="9431" width="32.375" style="5" customWidth="1"/>
    <col min="9432" max="9432" width="37.25" style="5" customWidth="1"/>
    <col min="9433" max="9433" width="26.375" style="5" customWidth="1"/>
    <col min="9434" max="9434" width="10.75" style="5" customWidth="1"/>
    <col min="9435" max="9436" width="24.25" style="5" customWidth="1"/>
    <col min="9437" max="9437" width="21.625" style="5" customWidth="1"/>
    <col min="9438" max="9438" width="19.75" style="5" customWidth="1"/>
    <col min="9439" max="9439" width="11" style="5" customWidth="1"/>
    <col min="9440" max="9440" width="21.875" style="5" customWidth="1"/>
    <col min="9441" max="9441" width="21.625" style="5" customWidth="1"/>
    <col min="9442" max="9442" width="24.75" style="5" customWidth="1"/>
    <col min="9443" max="9443" width="21.375" style="5" customWidth="1"/>
    <col min="9444" max="9445" width="15.25" style="5" customWidth="1"/>
    <col min="9446" max="9446" width="20.125" style="5" bestFit="1" customWidth="1"/>
    <col min="9447" max="9447" width="27.875" style="5" bestFit="1" customWidth="1"/>
    <col min="9448" max="9448" width="17.25" style="5" bestFit="1" customWidth="1"/>
    <col min="9449" max="9449" width="16.375" style="5" customWidth="1"/>
    <col min="9450" max="9450" width="15.375" style="5" customWidth="1"/>
    <col min="9451" max="9451" width="17.625" style="5" bestFit="1" customWidth="1"/>
    <col min="9452" max="9452" width="19.125" style="5" customWidth="1"/>
    <col min="9453" max="9681" width="9" style="5"/>
    <col min="9682" max="9682" width="6.375" style="5" customWidth="1"/>
    <col min="9683" max="9684" width="0" style="5" hidden="1" customWidth="1"/>
    <col min="9685" max="9685" width="8.375" style="5" customWidth="1"/>
    <col min="9686" max="9686" width="6" style="5" customWidth="1"/>
    <col min="9687" max="9687" width="32.375" style="5" customWidth="1"/>
    <col min="9688" max="9688" width="37.25" style="5" customWidth="1"/>
    <col min="9689" max="9689" width="26.375" style="5" customWidth="1"/>
    <col min="9690" max="9690" width="10.75" style="5" customWidth="1"/>
    <col min="9691" max="9692" width="24.25" style="5" customWidth="1"/>
    <col min="9693" max="9693" width="21.625" style="5" customWidth="1"/>
    <col min="9694" max="9694" width="19.75" style="5" customWidth="1"/>
    <col min="9695" max="9695" width="11" style="5" customWidth="1"/>
    <col min="9696" max="9696" width="21.875" style="5" customWidth="1"/>
    <col min="9697" max="9697" width="21.625" style="5" customWidth="1"/>
    <col min="9698" max="9698" width="24.75" style="5" customWidth="1"/>
    <col min="9699" max="9699" width="21.375" style="5" customWidth="1"/>
    <col min="9700" max="9701" width="15.25" style="5" customWidth="1"/>
    <col min="9702" max="9702" width="20.125" style="5" bestFit="1" customWidth="1"/>
    <col min="9703" max="9703" width="27.875" style="5" bestFit="1" customWidth="1"/>
    <col min="9704" max="9704" width="17.25" style="5" bestFit="1" customWidth="1"/>
    <col min="9705" max="9705" width="16.375" style="5" customWidth="1"/>
    <col min="9706" max="9706" width="15.375" style="5" customWidth="1"/>
    <col min="9707" max="9707" width="17.625" style="5" bestFit="1" customWidth="1"/>
    <col min="9708" max="9708" width="19.125" style="5" customWidth="1"/>
    <col min="9709" max="9937" width="9" style="5"/>
    <col min="9938" max="9938" width="6.375" style="5" customWidth="1"/>
    <col min="9939" max="9940" width="0" style="5" hidden="1" customWidth="1"/>
    <col min="9941" max="9941" width="8.375" style="5" customWidth="1"/>
    <col min="9942" max="9942" width="6" style="5" customWidth="1"/>
    <col min="9943" max="9943" width="32.375" style="5" customWidth="1"/>
    <col min="9944" max="9944" width="37.25" style="5" customWidth="1"/>
    <col min="9945" max="9945" width="26.375" style="5" customWidth="1"/>
    <col min="9946" max="9946" width="10.75" style="5" customWidth="1"/>
    <col min="9947" max="9948" width="24.25" style="5" customWidth="1"/>
    <col min="9949" max="9949" width="21.625" style="5" customWidth="1"/>
    <col min="9950" max="9950" width="19.75" style="5" customWidth="1"/>
    <col min="9951" max="9951" width="11" style="5" customWidth="1"/>
    <col min="9952" max="9952" width="21.875" style="5" customWidth="1"/>
    <col min="9953" max="9953" width="21.625" style="5" customWidth="1"/>
    <col min="9954" max="9954" width="24.75" style="5" customWidth="1"/>
    <col min="9955" max="9955" width="21.375" style="5" customWidth="1"/>
    <col min="9956" max="9957" width="15.25" style="5" customWidth="1"/>
    <col min="9958" max="9958" width="20.125" style="5" bestFit="1" customWidth="1"/>
    <col min="9959" max="9959" width="27.875" style="5" bestFit="1" customWidth="1"/>
    <col min="9960" max="9960" width="17.25" style="5" bestFit="1" customWidth="1"/>
    <col min="9961" max="9961" width="16.375" style="5" customWidth="1"/>
    <col min="9962" max="9962" width="15.375" style="5" customWidth="1"/>
    <col min="9963" max="9963" width="17.625" style="5" bestFit="1" customWidth="1"/>
    <col min="9964" max="9964" width="19.125" style="5" customWidth="1"/>
    <col min="9965" max="10193" width="9" style="5"/>
    <col min="10194" max="10194" width="6.375" style="5" customWidth="1"/>
    <col min="10195" max="10196" width="0" style="5" hidden="1" customWidth="1"/>
    <col min="10197" max="10197" width="8.375" style="5" customWidth="1"/>
    <col min="10198" max="10198" width="6" style="5" customWidth="1"/>
    <col min="10199" max="10199" width="32.375" style="5" customWidth="1"/>
    <col min="10200" max="10200" width="37.25" style="5" customWidth="1"/>
    <col min="10201" max="10201" width="26.375" style="5" customWidth="1"/>
    <col min="10202" max="10202" width="10.75" style="5" customWidth="1"/>
    <col min="10203" max="10204" width="24.25" style="5" customWidth="1"/>
    <col min="10205" max="10205" width="21.625" style="5" customWidth="1"/>
    <col min="10206" max="10206" width="19.75" style="5" customWidth="1"/>
    <col min="10207" max="10207" width="11" style="5" customWidth="1"/>
    <col min="10208" max="10208" width="21.875" style="5" customWidth="1"/>
    <col min="10209" max="10209" width="21.625" style="5" customWidth="1"/>
    <col min="10210" max="10210" width="24.75" style="5" customWidth="1"/>
    <col min="10211" max="10211" width="21.375" style="5" customWidth="1"/>
    <col min="10212" max="10213" width="15.25" style="5" customWidth="1"/>
    <col min="10214" max="10214" width="20.125" style="5" bestFit="1" customWidth="1"/>
    <col min="10215" max="10215" width="27.875" style="5" bestFit="1" customWidth="1"/>
    <col min="10216" max="10216" width="17.25" style="5" bestFit="1" customWidth="1"/>
    <col min="10217" max="10217" width="16.375" style="5" customWidth="1"/>
    <col min="10218" max="10218" width="15.375" style="5" customWidth="1"/>
    <col min="10219" max="10219" width="17.625" style="5" bestFit="1" customWidth="1"/>
    <col min="10220" max="10220" width="19.125" style="5" customWidth="1"/>
    <col min="10221" max="10449" width="9" style="5"/>
    <col min="10450" max="10450" width="6.375" style="5" customWidth="1"/>
    <col min="10451" max="10452" width="0" style="5" hidden="1" customWidth="1"/>
    <col min="10453" max="10453" width="8.375" style="5" customWidth="1"/>
    <col min="10454" max="10454" width="6" style="5" customWidth="1"/>
    <col min="10455" max="10455" width="32.375" style="5" customWidth="1"/>
    <col min="10456" max="10456" width="37.25" style="5" customWidth="1"/>
    <col min="10457" max="10457" width="26.375" style="5" customWidth="1"/>
    <col min="10458" max="10458" width="10.75" style="5" customWidth="1"/>
    <col min="10459" max="10460" width="24.25" style="5" customWidth="1"/>
    <col min="10461" max="10461" width="21.625" style="5" customWidth="1"/>
    <col min="10462" max="10462" width="19.75" style="5" customWidth="1"/>
    <col min="10463" max="10463" width="11" style="5" customWidth="1"/>
    <col min="10464" max="10464" width="21.875" style="5" customWidth="1"/>
    <col min="10465" max="10465" width="21.625" style="5" customWidth="1"/>
    <col min="10466" max="10466" width="24.75" style="5" customWidth="1"/>
    <col min="10467" max="10467" width="21.375" style="5" customWidth="1"/>
    <col min="10468" max="10469" width="15.25" style="5" customWidth="1"/>
    <col min="10470" max="10470" width="20.125" style="5" bestFit="1" customWidth="1"/>
    <col min="10471" max="10471" width="27.875" style="5" bestFit="1" customWidth="1"/>
    <col min="10472" max="10472" width="17.25" style="5" bestFit="1" customWidth="1"/>
    <col min="10473" max="10473" width="16.375" style="5" customWidth="1"/>
    <col min="10474" max="10474" width="15.375" style="5" customWidth="1"/>
    <col min="10475" max="10475" width="17.625" style="5" bestFit="1" customWidth="1"/>
    <col min="10476" max="10476" width="19.125" style="5" customWidth="1"/>
    <col min="10477" max="10705" width="9" style="5"/>
    <col min="10706" max="10706" width="6.375" style="5" customWidth="1"/>
    <col min="10707" max="10708" width="0" style="5" hidden="1" customWidth="1"/>
    <col min="10709" max="10709" width="8.375" style="5" customWidth="1"/>
    <col min="10710" max="10710" width="6" style="5" customWidth="1"/>
    <col min="10711" max="10711" width="32.375" style="5" customWidth="1"/>
    <col min="10712" max="10712" width="37.25" style="5" customWidth="1"/>
    <col min="10713" max="10713" width="26.375" style="5" customWidth="1"/>
    <col min="10714" max="10714" width="10.75" style="5" customWidth="1"/>
    <col min="10715" max="10716" width="24.25" style="5" customWidth="1"/>
    <col min="10717" max="10717" width="21.625" style="5" customWidth="1"/>
    <col min="10718" max="10718" width="19.75" style="5" customWidth="1"/>
    <col min="10719" max="10719" width="11" style="5" customWidth="1"/>
    <col min="10720" max="10720" width="21.875" style="5" customWidth="1"/>
    <col min="10721" max="10721" width="21.625" style="5" customWidth="1"/>
    <col min="10722" max="10722" width="24.75" style="5" customWidth="1"/>
    <col min="10723" max="10723" width="21.375" style="5" customWidth="1"/>
    <col min="10724" max="10725" width="15.25" style="5" customWidth="1"/>
    <col min="10726" max="10726" width="20.125" style="5" bestFit="1" customWidth="1"/>
    <col min="10727" max="10727" width="27.875" style="5" bestFit="1" customWidth="1"/>
    <col min="10728" max="10728" width="17.25" style="5" bestFit="1" customWidth="1"/>
    <col min="10729" max="10729" width="16.375" style="5" customWidth="1"/>
    <col min="10730" max="10730" width="15.375" style="5" customWidth="1"/>
    <col min="10731" max="10731" width="17.625" style="5" bestFit="1" customWidth="1"/>
    <col min="10732" max="10732" width="19.125" style="5" customWidth="1"/>
    <col min="10733" max="10961" width="9" style="5"/>
    <col min="10962" max="10962" width="6.375" style="5" customWidth="1"/>
    <col min="10963" max="10964" width="0" style="5" hidden="1" customWidth="1"/>
    <col min="10965" max="10965" width="8.375" style="5" customWidth="1"/>
    <col min="10966" max="10966" width="6" style="5" customWidth="1"/>
    <col min="10967" max="10967" width="32.375" style="5" customWidth="1"/>
    <col min="10968" max="10968" width="37.25" style="5" customWidth="1"/>
    <col min="10969" max="10969" width="26.375" style="5" customWidth="1"/>
    <col min="10970" max="10970" width="10.75" style="5" customWidth="1"/>
    <col min="10971" max="10972" width="24.25" style="5" customWidth="1"/>
    <col min="10973" max="10973" width="21.625" style="5" customWidth="1"/>
    <col min="10974" max="10974" width="19.75" style="5" customWidth="1"/>
    <col min="10975" max="10975" width="11" style="5" customWidth="1"/>
    <col min="10976" max="10976" width="21.875" style="5" customWidth="1"/>
    <col min="10977" max="10977" width="21.625" style="5" customWidth="1"/>
    <col min="10978" max="10978" width="24.75" style="5" customWidth="1"/>
    <col min="10979" max="10979" width="21.375" style="5" customWidth="1"/>
    <col min="10980" max="10981" width="15.25" style="5" customWidth="1"/>
    <col min="10982" max="10982" width="20.125" style="5" bestFit="1" customWidth="1"/>
    <col min="10983" max="10983" width="27.875" style="5" bestFit="1" customWidth="1"/>
    <col min="10984" max="10984" width="17.25" style="5" bestFit="1" customWidth="1"/>
    <col min="10985" max="10985" width="16.375" style="5" customWidth="1"/>
    <col min="10986" max="10986" width="15.375" style="5" customWidth="1"/>
    <col min="10987" max="10987" width="17.625" style="5" bestFit="1" customWidth="1"/>
    <col min="10988" max="10988" width="19.125" style="5" customWidth="1"/>
    <col min="10989" max="11217" width="9" style="5"/>
    <col min="11218" max="11218" width="6.375" style="5" customWidth="1"/>
    <col min="11219" max="11220" width="0" style="5" hidden="1" customWidth="1"/>
    <col min="11221" max="11221" width="8.375" style="5" customWidth="1"/>
    <col min="11222" max="11222" width="6" style="5" customWidth="1"/>
    <col min="11223" max="11223" width="32.375" style="5" customWidth="1"/>
    <col min="11224" max="11224" width="37.25" style="5" customWidth="1"/>
    <col min="11225" max="11225" width="26.375" style="5" customWidth="1"/>
    <col min="11226" max="11226" width="10.75" style="5" customWidth="1"/>
    <col min="11227" max="11228" width="24.25" style="5" customWidth="1"/>
    <col min="11229" max="11229" width="21.625" style="5" customWidth="1"/>
    <col min="11230" max="11230" width="19.75" style="5" customWidth="1"/>
    <col min="11231" max="11231" width="11" style="5" customWidth="1"/>
    <col min="11232" max="11232" width="21.875" style="5" customWidth="1"/>
    <col min="11233" max="11233" width="21.625" style="5" customWidth="1"/>
    <col min="11234" max="11234" width="24.75" style="5" customWidth="1"/>
    <col min="11235" max="11235" width="21.375" style="5" customWidth="1"/>
    <col min="11236" max="11237" width="15.25" style="5" customWidth="1"/>
    <col min="11238" max="11238" width="20.125" style="5" bestFit="1" customWidth="1"/>
    <col min="11239" max="11239" width="27.875" style="5" bestFit="1" customWidth="1"/>
    <col min="11240" max="11240" width="17.25" style="5" bestFit="1" customWidth="1"/>
    <col min="11241" max="11241" width="16.375" style="5" customWidth="1"/>
    <col min="11242" max="11242" width="15.375" style="5" customWidth="1"/>
    <col min="11243" max="11243" width="17.625" style="5" bestFit="1" customWidth="1"/>
    <col min="11244" max="11244" width="19.125" style="5" customWidth="1"/>
    <col min="11245" max="11473" width="9" style="5"/>
    <col min="11474" max="11474" width="6.375" style="5" customWidth="1"/>
    <col min="11475" max="11476" width="0" style="5" hidden="1" customWidth="1"/>
    <col min="11477" max="11477" width="8.375" style="5" customWidth="1"/>
    <col min="11478" max="11478" width="6" style="5" customWidth="1"/>
    <col min="11479" max="11479" width="32.375" style="5" customWidth="1"/>
    <col min="11480" max="11480" width="37.25" style="5" customWidth="1"/>
    <col min="11481" max="11481" width="26.375" style="5" customWidth="1"/>
    <col min="11482" max="11482" width="10.75" style="5" customWidth="1"/>
    <col min="11483" max="11484" width="24.25" style="5" customWidth="1"/>
    <col min="11485" max="11485" width="21.625" style="5" customWidth="1"/>
    <col min="11486" max="11486" width="19.75" style="5" customWidth="1"/>
    <col min="11487" max="11487" width="11" style="5" customWidth="1"/>
    <col min="11488" max="11488" width="21.875" style="5" customWidth="1"/>
    <col min="11489" max="11489" width="21.625" style="5" customWidth="1"/>
    <col min="11490" max="11490" width="24.75" style="5" customWidth="1"/>
    <col min="11491" max="11491" width="21.375" style="5" customWidth="1"/>
    <col min="11492" max="11493" width="15.25" style="5" customWidth="1"/>
    <col min="11494" max="11494" width="20.125" style="5" bestFit="1" customWidth="1"/>
    <col min="11495" max="11495" width="27.875" style="5" bestFit="1" customWidth="1"/>
    <col min="11496" max="11496" width="17.25" style="5" bestFit="1" customWidth="1"/>
    <col min="11497" max="11497" width="16.375" style="5" customWidth="1"/>
    <col min="11498" max="11498" width="15.375" style="5" customWidth="1"/>
    <col min="11499" max="11499" width="17.625" style="5" bestFit="1" customWidth="1"/>
    <col min="11500" max="11500" width="19.125" style="5" customWidth="1"/>
    <col min="11501" max="11729" width="9" style="5"/>
    <col min="11730" max="11730" width="6.375" style="5" customWidth="1"/>
    <col min="11731" max="11732" width="0" style="5" hidden="1" customWidth="1"/>
    <col min="11733" max="11733" width="8.375" style="5" customWidth="1"/>
    <col min="11734" max="11734" width="6" style="5" customWidth="1"/>
    <col min="11735" max="11735" width="32.375" style="5" customWidth="1"/>
    <col min="11736" max="11736" width="37.25" style="5" customWidth="1"/>
    <col min="11737" max="11737" width="26.375" style="5" customWidth="1"/>
    <col min="11738" max="11738" width="10.75" style="5" customWidth="1"/>
    <col min="11739" max="11740" width="24.25" style="5" customWidth="1"/>
    <col min="11741" max="11741" width="21.625" style="5" customWidth="1"/>
    <col min="11742" max="11742" width="19.75" style="5" customWidth="1"/>
    <col min="11743" max="11743" width="11" style="5" customWidth="1"/>
    <col min="11744" max="11744" width="21.875" style="5" customWidth="1"/>
    <col min="11745" max="11745" width="21.625" style="5" customWidth="1"/>
    <col min="11746" max="11746" width="24.75" style="5" customWidth="1"/>
    <col min="11747" max="11747" width="21.375" style="5" customWidth="1"/>
    <col min="11748" max="11749" width="15.25" style="5" customWidth="1"/>
    <col min="11750" max="11750" width="20.125" style="5" bestFit="1" customWidth="1"/>
    <col min="11751" max="11751" width="27.875" style="5" bestFit="1" customWidth="1"/>
    <col min="11752" max="11752" width="17.25" style="5" bestFit="1" customWidth="1"/>
    <col min="11753" max="11753" width="16.375" style="5" customWidth="1"/>
    <col min="11754" max="11754" width="15.375" style="5" customWidth="1"/>
    <col min="11755" max="11755" width="17.625" style="5" bestFit="1" customWidth="1"/>
    <col min="11756" max="11756" width="19.125" style="5" customWidth="1"/>
    <col min="11757" max="11985" width="9" style="5"/>
    <col min="11986" max="11986" width="6.375" style="5" customWidth="1"/>
    <col min="11987" max="11988" width="0" style="5" hidden="1" customWidth="1"/>
    <col min="11989" max="11989" width="8.375" style="5" customWidth="1"/>
    <col min="11990" max="11990" width="6" style="5" customWidth="1"/>
    <col min="11991" max="11991" width="32.375" style="5" customWidth="1"/>
    <col min="11992" max="11992" width="37.25" style="5" customWidth="1"/>
    <col min="11993" max="11993" width="26.375" style="5" customWidth="1"/>
    <col min="11994" max="11994" width="10.75" style="5" customWidth="1"/>
    <col min="11995" max="11996" width="24.25" style="5" customWidth="1"/>
    <col min="11997" max="11997" width="21.625" style="5" customWidth="1"/>
    <col min="11998" max="11998" width="19.75" style="5" customWidth="1"/>
    <col min="11999" max="11999" width="11" style="5" customWidth="1"/>
    <col min="12000" max="12000" width="21.875" style="5" customWidth="1"/>
    <col min="12001" max="12001" width="21.625" style="5" customWidth="1"/>
    <col min="12002" max="12002" width="24.75" style="5" customWidth="1"/>
    <col min="12003" max="12003" width="21.375" style="5" customWidth="1"/>
    <col min="12004" max="12005" width="15.25" style="5" customWidth="1"/>
    <col min="12006" max="12006" width="20.125" style="5" bestFit="1" customWidth="1"/>
    <col min="12007" max="12007" width="27.875" style="5" bestFit="1" customWidth="1"/>
    <col min="12008" max="12008" width="17.25" style="5" bestFit="1" customWidth="1"/>
    <col min="12009" max="12009" width="16.375" style="5" customWidth="1"/>
    <col min="12010" max="12010" width="15.375" style="5" customWidth="1"/>
    <col min="12011" max="12011" width="17.625" style="5" bestFit="1" customWidth="1"/>
    <col min="12012" max="12012" width="19.125" style="5" customWidth="1"/>
    <col min="12013" max="12241" width="9" style="5"/>
    <col min="12242" max="12242" width="6.375" style="5" customWidth="1"/>
    <col min="12243" max="12244" width="0" style="5" hidden="1" customWidth="1"/>
    <col min="12245" max="12245" width="8.375" style="5" customWidth="1"/>
    <col min="12246" max="12246" width="6" style="5" customWidth="1"/>
    <col min="12247" max="12247" width="32.375" style="5" customWidth="1"/>
    <col min="12248" max="12248" width="37.25" style="5" customWidth="1"/>
    <col min="12249" max="12249" width="26.375" style="5" customWidth="1"/>
    <col min="12250" max="12250" width="10.75" style="5" customWidth="1"/>
    <col min="12251" max="12252" width="24.25" style="5" customWidth="1"/>
    <col min="12253" max="12253" width="21.625" style="5" customWidth="1"/>
    <col min="12254" max="12254" width="19.75" style="5" customWidth="1"/>
    <col min="12255" max="12255" width="11" style="5" customWidth="1"/>
    <col min="12256" max="12256" width="21.875" style="5" customWidth="1"/>
    <col min="12257" max="12257" width="21.625" style="5" customWidth="1"/>
    <col min="12258" max="12258" width="24.75" style="5" customWidth="1"/>
    <col min="12259" max="12259" width="21.375" style="5" customWidth="1"/>
    <col min="12260" max="12261" width="15.25" style="5" customWidth="1"/>
    <col min="12262" max="12262" width="20.125" style="5" bestFit="1" customWidth="1"/>
    <col min="12263" max="12263" width="27.875" style="5" bestFit="1" customWidth="1"/>
    <col min="12264" max="12264" width="17.25" style="5" bestFit="1" customWidth="1"/>
    <col min="12265" max="12265" width="16.375" style="5" customWidth="1"/>
    <col min="12266" max="12266" width="15.375" style="5" customWidth="1"/>
    <col min="12267" max="12267" width="17.625" style="5" bestFit="1" customWidth="1"/>
    <col min="12268" max="12268" width="19.125" style="5" customWidth="1"/>
    <col min="12269" max="12497" width="9" style="5"/>
    <col min="12498" max="12498" width="6.375" style="5" customWidth="1"/>
    <col min="12499" max="12500" width="0" style="5" hidden="1" customWidth="1"/>
    <col min="12501" max="12501" width="8.375" style="5" customWidth="1"/>
    <col min="12502" max="12502" width="6" style="5" customWidth="1"/>
    <col min="12503" max="12503" width="32.375" style="5" customWidth="1"/>
    <col min="12504" max="12504" width="37.25" style="5" customWidth="1"/>
    <col min="12505" max="12505" width="26.375" style="5" customWidth="1"/>
    <col min="12506" max="12506" width="10.75" style="5" customWidth="1"/>
    <col min="12507" max="12508" width="24.25" style="5" customWidth="1"/>
    <col min="12509" max="12509" width="21.625" style="5" customWidth="1"/>
    <col min="12510" max="12510" width="19.75" style="5" customWidth="1"/>
    <col min="12511" max="12511" width="11" style="5" customWidth="1"/>
    <col min="12512" max="12512" width="21.875" style="5" customWidth="1"/>
    <col min="12513" max="12513" width="21.625" style="5" customWidth="1"/>
    <col min="12514" max="12514" width="24.75" style="5" customWidth="1"/>
    <col min="12515" max="12515" width="21.375" style="5" customWidth="1"/>
    <col min="12516" max="12517" width="15.25" style="5" customWidth="1"/>
    <col min="12518" max="12518" width="20.125" style="5" bestFit="1" customWidth="1"/>
    <col min="12519" max="12519" width="27.875" style="5" bestFit="1" customWidth="1"/>
    <col min="12520" max="12520" width="17.25" style="5" bestFit="1" customWidth="1"/>
    <col min="12521" max="12521" width="16.375" style="5" customWidth="1"/>
    <col min="12522" max="12522" width="15.375" style="5" customWidth="1"/>
    <col min="12523" max="12523" width="17.625" style="5" bestFit="1" customWidth="1"/>
    <col min="12524" max="12524" width="19.125" style="5" customWidth="1"/>
    <col min="12525" max="12753" width="9" style="5"/>
    <col min="12754" max="12754" width="6.375" style="5" customWidth="1"/>
    <col min="12755" max="12756" width="0" style="5" hidden="1" customWidth="1"/>
    <col min="12757" max="12757" width="8.375" style="5" customWidth="1"/>
    <col min="12758" max="12758" width="6" style="5" customWidth="1"/>
    <col min="12759" max="12759" width="32.375" style="5" customWidth="1"/>
    <col min="12760" max="12760" width="37.25" style="5" customWidth="1"/>
    <col min="12761" max="12761" width="26.375" style="5" customWidth="1"/>
    <col min="12762" max="12762" width="10.75" style="5" customWidth="1"/>
    <col min="12763" max="12764" width="24.25" style="5" customWidth="1"/>
    <col min="12765" max="12765" width="21.625" style="5" customWidth="1"/>
    <col min="12766" max="12766" width="19.75" style="5" customWidth="1"/>
    <col min="12767" max="12767" width="11" style="5" customWidth="1"/>
    <col min="12768" max="12768" width="21.875" style="5" customWidth="1"/>
    <col min="12769" max="12769" width="21.625" style="5" customWidth="1"/>
    <col min="12770" max="12770" width="24.75" style="5" customWidth="1"/>
    <col min="12771" max="12771" width="21.375" style="5" customWidth="1"/>
    <col min="12772" max="12773" width="15.25" style="5" customWidth="1"/>
    <col min="12774" max="12774" width="20.125" style="5" bestFit="1" customWidth="1"/>
    <col min="12775" max="12775" width="27.875" style="5" bestFit="1" customWidth="1"/>
    <col min="12776" max="12776" width="17.25" style="5" bestFit="1" customWidth="1"/>
    <col min="12777" max="12777" width="16.375" style="5" customWidth="1"/>
    <col min="12778" max="12778" width="15.375" style="5" customWidth="1"/>
    <col min="12779" max="12779" width="17.625" style="5" bestFit="1" customWidth="1"/>
    <col min="12780" max="12780" width="19.125" style="5" customWidth="1"/>
    <col min="12781" max="13009" width="9" style="5"/>
    <col min="13010" max="13010" width="6.375" style="5" customWidth="1"/>
    <col min="13011" max="13012" width="0" style="5" hidden="1" customWidth="1"/>
    <col min="13013" max="13013" width="8.375" style="5" customWidth="1"/>
    <col min="13014" max="13014" width="6" style="5" customWidth="1"/>
    <col min="13015" max="13015" width="32.375" style="5" customWidth="1"/>
    <col min="13016" max="13016" width="37.25" style="5" customWidth="1"/>
    <col min="13017" max="13017" width="26.375" style="5" customWidth="1"/>
    <col min="13018" max="13018" width="10.75" style="5" customWidth="1"/>
    <col min="13019" max="13020" width="24.25" style="5" customWidth="1"/>
    <col min="13021" max="13021" width="21.625" style="5" customWidth="1"/>
    <col min="13022" max="13022" width="19.75" style="5" customWidth="1"/>
    <col min="13023" max="13023" width="11" style="5" customWidth="1"/>
    <col min="13024" max="13024" width="21.875" style="5" customWidth="1"/>
    <col min="13025" max="13025" width="21.625" style="5" customWidth="1"/>
    <col min="13026" max="13026" width="24.75" style="5" customWidth="1"/>
    <col min="13027" max="13027" width="21.375" style="5" customWidth="1"/>
    <col min="13028" max="13029" width="15.25" style="5" customWidth="1"/>
    <col min="13030" max="13030" width="20.125" style="5" bestFit="1" customWidth="1"/>
    <col min="13031" max="13031" width="27.875" style="5" bestFit="1" customWidth="1"/>
    <col min="13032" max="13032" width="17.25" style="5" bestFit="1" customWidth="1"/>
    <col min="13033" max="13033" width="16.375" style="5" customWidth="1"/>
    <col min="13034" max="13034" width="15.375" style="5" customWidth="1"/>
    <col min="13035" max="13035" width="17.625" style="5" bestFit="1" customWidth="1"/>
    <col min="13036" max="13036" width="19.125" style="5" customWidth="1"/>
    <col min="13037" max="13265" width="9" style="5"/>
    <col min="13266" max="13266" width="6.375" style="5" customWidth="1"/>
    <col min="13267" max="13268" width="0" style="5" hidden="1" customWidth="1"/>
    <col min="13269" max="13269" width="8.375" style="5" customWidth="1"/>
    <col min="13270" max="13270" width="6" style="5" customWidth="1"/>
    <col min="13271" max="13271" width="32.375" style="5" customWidth="1"/>
    <col min="13272" max="13272" width="37.25" style="5" customWidth="1"/>
    <col min="13273" max="13273" width="26.375" style="5" customWidth="1"/>
    <col min="13274" max="13274" width="10.75" style="5" customWidth="1"/>
    <col min="13275" max="13276" width="24.25" style="5" customWidth="1"/>
    <col min="13277" max="13277" width="21.625" style="5" customWidth="1"/>
    <col min="13278" max="13278" width="19.75" style="5" customWidth="1"/>
    <col min="13279" max="13279" width="11" style="5" customWidth="1"/>
    <col min="13280" max="13280" width="21.875" style="5" customWidth="1"/>
    <col min="13281" max="13281" width="21.625" style="5" customWidth="1"/>
    <col min="13282" max="13282" width="24.75" style="5" customWidth="1"/>
    <col min="13283" max="13283" width="21.375" style="5" customWidth="1"/>
    <col min="13284" max="13285" width="15.25" style="5" customWidth="1"/>
    <col min="13286" max="13286" width="20.125" style="5" bestFit="1" customWidth="1"/>
    <col min="13287" max="13287" width="27.875" style="5" bestFit="1" customWidth="1"/>
    <col min="13288" max="13288" width="17.25" style="5" bestFit="1" customWidth="1"/>
    <col min="13289" max="13289" width="16.375" style="5" customWidth="1"/>
    <col min="13290" max="13290" width="15.375" style="5" customWidth="1"/>
    <col min="13291" max="13291" width="17.625" style="5" bestFit="1" customWidth="1"/>
    <col min="13292" max="13292" width="19.125" style="5" customWidth="1"/>
    <col min="13293" max="13521" width="9" style="5"/>
    <col min="13522" max="13522" width="6.375" style="5" customWidth="1"/>
    <col min="13523" max="13524" width="0" style="5" hidden="1" customWidth="1"/>
    <col min="13525" max="13525" width="8.375" style="5" customWidth="1"/>
    <col min="13526" max="13526" width="6" style="5" customWidth="1"/>
    <col min="13527" max="13527" width="32.375" style="5" customWidth="1"/>
    <col min="13528" max="13528" width="37.25" style="5" customWidth="1"/>
    <col min="13529" max="13529" width="26.375" style="5" customWidth="1"/>
    <col min="13530" max="13530" width="10.75" style="5" customWidth="1"/>
    <col min="13531" max="13532" width="24.25" style="5" customWidth="1"/>
    <col min="13533" max="13533" width="21.625" style="5" customWidth="1"/>
    <col min="13534" max="13534" width="19.75" style="5" customWidth="1"/>
    <col min="13535" max="13535" width="11" style="5" customWidth="1"/>
    <col min="13536" max="13536" width="21.875" style="5" customWidth="1"/>
    <col min="13537" max="13537" width="21.625" style="5" customWidth="1"/>
    <col min="13538" max="13538" width="24.75" style="5" customWidth="1"/>
    <col min="13539" max="13539" width="21.375" style="5" customWidth="1"/>
    <col min="13540" max="13541" width="15.25" style="5" customWidth="1"/>
    <col min="13542" max="13542" width="20.125" style="5" bestFit="1" customWidth="1"/>
    <col min="13543" max="13543" width="27.875" style="5" bestFit="1" customWidth="1"/>
    <col min="13544" max="13544" width="17.25" style="5" bestFit="1" customWidth="1"/>
    <col min="13545" max="13545" width="16.375" style="5" customWidth="1"/>
    <col min="13546" max="13546" width="15.375" style="5" customWidth="1"/>
    <col min="13547" max="13547" width="17.625" style="5" bestFit="1" customWidth="1"/>
    <col min="13548" max="13548" width="19.125" style="5" customWidth="1"/>
    <col min="13549" max="13777" width="9" style="5"/>
    <col min="13778" max="13778" width="6.375" style="5" customWidth="1"/>
    <col min="13779" max="13780" width="0" style="5" hidden="1" customWidth="1"/>
    <col min="13781" max="13781" width="8.375" style="5" customWidth="1"/>
    <col min="13782" max="13782" width="6" style="5" customWidth="1"/>
    <col min="13783" max="13783" width="32.375" style="5" customWidth="1"/>
    <col min="13784" max="13784" width="37.25" style="5" customWidth="1"/>
    <col min="13785" max="13785" width="26.375" style="5" customWidth="1"/>
    <col min="13786" max="13786" width="10.75" style="5" customWidth="1"/>
    <col min="13787" max="13788" width="24.25" style="5" customWidth="1"/>
    <col min="13789" max="13789" width="21.625" style="5" customWidth="1"/>
    <col min="13790" max="13790" width="19.75" style="5" customWidth="1"/>
    <col min="13791" max="13791" width="11" style="5" customWidth="1"/>
    <col min="13792" max="13792" width="21.875" style="5" customWidth="1"/>
    <col min="13793" max="13793" width="21.625" style="5" customWidth="1"/>
    <col min="13794" max="13794" width="24.75" style="5" customWidth="1"/>
    <col min="13795" max="13795" width="21.375" style="5" customWidth="1"/>
    <col min="13796" max="13797" width="15.25" style="5" customWidth="1"/>
    <col min="13798" max="13798" width="20.125" style="5" bestFit="1" customWidth="1"/>
    <col min="13799" max="13799" width="27.875" style="5" bestFit="1" customWidth="1"/>
    <col min="13800" max="13800" width="17.25" style="5" bestFit="1" customWidth="1"/>
    <col min="13801" max="13801" width="16.375" style="5" customWidth="1"/>
    <col min="13802" max="13802" width="15.375" style="5" customWidth="1"/>
    <col min="13803" max="13803" width="17.625" style="5" bestFit="1" customWidth="1"/>
    <col min="13804" max="13804" width="19.125" style="5" customWidth="1"/>
    <col min="13805" max="14033" width="9" style="5"/>
    <col min="14034" max="14034" width="6.375" style="5" customWidth="1"/>
    <col min="14035" max="14036" width="0" style="5" hidden="1" customWidth="1"/>
    <col min="14037" max="14037" width="8.375" style="5" customWidth="1"/>
    <col min="14038" max="14038" width="6" style="5" customWidth="1"/>
    <col min="14039" max="14039" width="32.375" style="5" customWidth="1"/>
    <col min="14040" max="14040" width="37.25" style="5" customWidth="1"/>
    <col min="14041" max="14041" width="26.375" style="5" customWidth="1"/>
    <col min="14042" max="14042" width="10.75" style="5" customWidth="1"/>
    <col min="14043" max="14044" width="24.25" style="5" customWidth="1"/>
    <col min="14045" max="14045" width="21.625" style="5" customWidth="1"/>
    <col min="14046" max="14046" width="19.75" style="5" customWidth="1"/>
    <col min="14047" max="14047" width="11" style="5" customWidth="1"/>
    <col min="14048" max="14048" width="21.875" style="5" customWidth="1"/>
    <col min="14049" max="14049" width="21.625" style="5" customWidth="1"/>
    <col min="14050" max="14050" width="24.75" style="5" customWidth="1"/>
    <col min="14051" max="14051" width="21.375" style="5" customWidth="1"/>
    <col min="14052" max="14053" width="15.25" style="5" customWidth="1"/>
    <col min="14054" max="14054" width="20.125" style="5" bestFit="1" customWidth="1"/>
    <col min="14055" max="14055" width="27.875" style="5" bestFit="1" customWidth="1"/>
    <col min="14056" max="14056" width="17.25" style="5" bestFit="1" customWidth="1"/>
    <col min="14057" max="14057" width="16.375" style="5" customWidth="1"/>
    <col min="14058" max="14058" width="15.375" style="5" customWidth="1"/>
    <col min="14059" max="14059" width="17.625" style="5" bestFit="1" customWidth="1"/>
    <col min="14060" max="14060" width="19.125" style="5" customWidth="1"/>
    <col min="14061" max="14289" width="9" style="5"/>
    <col min="14290" max="14290" width="6.375" style="5" customWidth="1"/>
    <col min="14291" max="14292" width="0" style="5" hidden="1" customWidth="1"/>
    <col min="14293" max="14293" width="8.375" style="5" customWidth="1"/>
    <col min="14294" max="14294" width="6" style="5" customWidth="1"/>
    <col min="14295" max="14295" width="32.375" style="5" customWidth="1"/>
    <col min="14296" max="14296" width="37.25" style="5" customWidth="1"/>
    <col min="14297" max="14297" width="26.375" style="5" customWidth="1"/>
    <col min="14298" max="14298" width="10.75" style="5" customWidth="1"/>
    <col min="14299" max="14300" width="24.25" style="5" customWidth="1"/>
    <col min="14301" max="14301" width="21.625" style="5" customWidth="1"/>
    <col min="14302" max="14302" width="19.75" style="5" customWidth="1"/>
    <col min="14303" max="14303" width="11" style="5" customWidth="1"/>
    <col min="14304" max="14304" width="21.875" style="5" customWidth="1"/>
    <col min="14305" max="14305" width="21.625" style="5" customWidth="1"/>
    <col min="14306" max="14306" width="24.75" style="5" customWidth="1"/>
    <col min="14307" max="14307" width="21.375" style="5" customWidth="1"/>
    <col min="14308" max="14309" width="15.25" style="5" customWidth="1"/>
    <col min="14310" max="14310" width="20.125" style="5" bestFit="1" customWidth="1"/>
    <col min="14311" max="14311" width="27.875" style="5" bestFit="1" customWidth="1"/>
    <col min="14312" max="14312" width="17.25" style="5" bestFit="1" customWidth="1"/>
    <col min="14313" max="14313" width="16.375" style="5" customWidth="1"/>
    <col min="14314" max="14314" width="15.375" style="5" customWidth="1"/>
    <col min="14315" max="14315" width="17.625" style="5" bestFit="1" customWidth="1"/>
    <col min="14316" max="14316" width="19.125" style="5" customWidth="1"/>
    <col min="14317" max="14545" width="9" style="5"/>
    <col min="14546" max="14546" width="6.375" style="5" customWidth="1"/>
    <col min="14547" max="14548" width="0" style="5" hidden="1" customWidth="1"/>
    <col min="14549" max="14549" width="8.375" style="5" customWidth="1"/>
    <col min="14550" max="14550" width="6" style="5" customWidth="1"/>
    <col min="14551" max="14551" width="32.375" style="5" customWidth="1"/>
    <col min="14552" max="14552" width="37.25" style="5" customWidth="1"/>
    <col min="14553" max="14553" width="26.375" style="5" customWidth="1"/>
    <col min="14554" max="14554" width="10.75" style="5" customWidth="1"/>
    <col min="14555" max="14556" width="24.25" style="5" customWidth="1"/>
    <col min="14557" max="14557" width="21.625" style="5" customWidth="1"/>
    <col min="14558" max="14558" width="19.75" style="5" customWidth="1"/>
    <col min="14559" max="14559" width="11" style="5" customWidth="1"/>
    <col min="14560" max="14560" width="21.875" style="5" customWidth="1"/>
    <col min="14561" max="14561" width="21.625" style="5" customWidth="1"/>
    <col min="14562" max="14562" width="24.75" style="5" customWidth="1"/>
    <col min="14563" max="14563" width="21.375" style="5" customWidth="1"/>
    <col min="14564" max="14565" width="15.25" style="5" customWidth="1"/>
    <col min="14566" max="14566" width="20.125" style="5" bestFit="1" customWidth="1"/>
    <col min="14567" max="14567" width="27.875" style="5" bestFit="1" customWidth="1"/>
    <col min="14568" max="14568" width="17.25" style="5" bestFit="1" customWidth="1"/>
    <col min="14569" max="14569" width="16.375" style="5" customWidth="1"/>
    <col min="14570" max="14570" width="15.375" style="5" customWidth="1"/>
    <col min="14571" max="14571" width="17.625" style="5" bestFit="1" customWidth="1"/>
    <col min="14572" max="14572" width="19.125" style="5" customWidth="1"/>
    <col min="14573" max="14801" width="9" style="5"/>
    <col min="14802" max="14802" width="6.375" style="5" customWidth="1"/>
    <col min="14803" max="14804" width="0" style="5" hidden="1" customWidth="1"/>
    <col min="14805" max="14805" width="8.375" style="5" customWidth="1"/>
    <col min="14806" max="14806" width="6" style="5" customWidth="1"/>
    <col min="14807" max="14807" width="32.375" style="5" customWidth="1"/>
    <col min="14808" max="14808" width="37.25" style="5" customWidth="1"/>
    <col min="14809" max="14809" width="26.375" style="5" customWidth="1"/>
    <col min="14810" max="14810" width="10.75" style="5" customWidth="1"/>
    <col min="14811" max="14812" width="24.25" style="5" customWidth="1"/>
    <col min="14813" max="14813" width="21.625" style="5" customWidth="1"/>
    <col min="14814" max="14814" width="19.75" style="5" customWidth="1"/>
    <col min="14815" max="14815" width="11" style="5" customWidth="1"/>
    <col min="14816" max="14816" width="21.875" style="5" customWidth="1"/>
    <col min="14817" max="14817" width="21.625" style="5" customWidth="1"/>
    <col min="14818" max="14818" width="24.75" style="5" customWidth="1"/>
    <col min="14819" max="14819" width="21.375" style="5" customWidth="1"/>
    <col min="14820" max="14821" width="15.25" style="5" customWidth="1"/>
    <col min="14822" max="14822" width="20.125" style="5" bestFit="1" customWidth="1"/>
    <col min="14823" max="14823" width="27.875" style="5" bestFit="1" customWidth="1"/>
    <col min="14824" max="14824" width="17.25" style="5" bestFit="1" customWidth="1"/>
    <col min="14825" max="14825" width="16.375" style="5" customWidth="1"/>
    <col min="14826" max="14826" width="15.375" style="5" customWidth="1"/>
    <col min="14827" max="14827" width="17.625" style="5" bestFit="1" customWidth="1"/>
    <col min="14828" max="14828" width="19.125" style="5" customWidth="1"/>
    <col min="14829" max="15057" width="9" style="5"/>
    <col min="15058" max="15058" width="6.375" style="5" customWidth="1"/>
    <col min="15059" max="15060" width="0" style="5" hidden="1" customWidth="1"/>
    <col min="15061" max="15061" width="8.375" style="5" customWidth="1"/>
    <col min="15062" max="15062" width="6" style="5" customWidth="1"/>
    <col min="15063" max="15063" width="32.375" style="5" customWidth="1"/>
    <col min="15064" max="15064" width="37.25" style="5" customWidth="1"/>
    <col min="15065" max="15065" width="26.375" style="5" customWidth="1"/>
    <col min="15066" max="15066" width="10.75" style="5" customWidth="1"/>
    <col min="15067" max="15068" width="24.25" style="5" customWidth="1"/>
    <col min="15069" max="15069" width="21.625" style="5" customWidth="1"/>
    <col min="15070" max="15070" width="19.75" style="5" customWidth="1"/>
    <col min="15071" max="15071" width="11" style="5" customWidth="1"/>
    <col min="15072" max="15072" width="21.875" style="5" customWidth="1"/>
    <col min="15073" max="15073" width="21.625" style="5" customWidth="1"/>
    <col min="15074" max="15074" width="24.75" style="5" customWidth="1"/>
    <col min="15075" max="15075" width="21.375" style="5" customWidth="1"/>
    <col min="15076" max="15077" width="15.25" style="5" customWidth="1"/>
    <col min="15078" max="15078" width="20.125" style="5" bestFit="1" customWidth="1"/>
    <col min="15079" max="15079" width="27.875" style="5" bestFit="1" customWidth="1"/>
    <col min="15080" max="15080" width="17.25" style="5" bestFit="1" customWidth="1"/>
    <col min="15081" max="15081" width="16.375" style="5" customWidth="1"/>
    <col min="15082" max="15082" width="15.375" style="5" customWidth="1"/>
    <col min="15083" max="15083" width="17.625" style="5" bestFit="1" customWidth="1"/>
    <col min="15084" max="15084" width="19.125" style="5" customWidth="1"/>
    <col min="15085" max="15313" width="9" style="5"/>
    <col min="15314" max="15314" width="6.375" style="5" customWidth="1"/>
    <col min="15315" max="15316" width="0" style="5" hidden="1" customWidth="1"/>
    <col min="15317" max="15317" width="8.375" style="5" customWidth="1"/>
    <col min="15318" max="15318" width="6" style="5" customWidth="1"/>
    <col min="15319" max="15319" width="32.375" style="5" customWidth="1"/>
    <col min="15320" max="15320" width="37.25" style="5" customWidth="1"/>
    <col min="15321" max="15321" width="26.375" style="5" customWidth="1"/>
    <col min="15322" max="15322" width="10.75" style="5" customWidth="1"/>
    <col min="15323" max="15324" width="24.25" style="5" customWidth="1"/>
    <col min="15325" max="15325" width="21.625" style="5" customWidth="1"/>
    <col min="15326" max="15326" width="19.75" style="5" customWidth="1"/>
    <col min="15327" max="15327" width="11" style="5" customWidth="1"/>
    <col min="15328" max="15328" width="21.875" style="5" customWidth="1"/>
    <col min="15329" max="15329" width="21.625" style="5" customWidth="1"/>
    <col min="15330" max="15330" width="24.75" style="5" customWidth="1"/>
    <col min="15331" max="15331" width="21.375" style="5" customWidth="1"/>
    <col min="15332" max="15333" width="15.25" style="5" customWidth="1"/>
    <col min="15334" max="15334" width="20.125" style="5" bestFit="1" customWidth="1"/>
    <col min="15335" max="15335" width="27.875" style="5" bestFit="1" customWidth="1"/>
    <col min="15336" max="15336" width="17.25" style="5" bestFit="1" customWidth="1"/>
    <col min="15337" max="15337" width="16.375" style="5" customWidth="1"/>
    <col min="15338" max="15338" width="15.375" style="5" customWidth="1"/>
    <col min="15339" max="15339" width="17.625" style="5" bestFit="1" customWidth="1"/>
    <col min="15340" max="15340" width="19.125" style="5" customWidth="1"/>
    <col min="15341" max="15569" width="9" style="5"/>
    <col min="15570" max="15570" width="6.375" style="5" customWidth="1"/>
    <col min="15571" max="15572" width="0" style="5" hidden="1" customWidth="1"/>
    <col min="15573" max="15573" width="8.375" style="5" customWidth="1"/>
    <col min="15574" max="15574" width="6" style="5" customWidth="1"/>
    <col min="15575" max="15575" width="32.375" style="5" customWidth="1"/>
    <col min="15576" max="15576" width="37.25" style="5" customWidth="1"/>
    <col min="15577" max="15577" width="26.375" style="5" customWidth="1"/>
    <col min="15578" max="15578" width="10.75" style="5" customWidth="1"/>
    <col min="15579" max="15580" width="24.25" style="5" customWidth="1"/>
    <col min="15581" max="15581" width="21.625" style="5" customWidth="1"/>
    <col min="15582" max="15582" width="19.75" style="5" customWidth="1"/>
    <col min="15583" max="15583" width="11" style="5" customWidth="1"/>
    <col min="15584" max="15584" width="21.875" style="5" customWidth="1"/>
    <col min="15585" max="15585" width="21.625" style="5" customWidth="1"/>
    <col min="15586" max="15586" width="24.75" style="5" customWidth="1"/>
    <col min="15587" max="15587" width="21.375" style="5" customWidth="1"/>
    <col min="15588" max="15589" width="15.25" style="5" customWidth="1"/>
    <col min="15590" max="15590" width="20.125" style="5" bestFit="1" customWidth="1"/>
    <col min="15591" max="15591" width="27.875" style="5" bestFit="1" customWidth="1"/>
    <col min="15592" max="15592" width="17.25" style="5" bestFit="1" customWidth="1"/>
    <col min="15593" max="15593" width="16.375" style="5" customWidth="1"/>
    <col min="15594" max="15594" width="15.375" style="5" customWidth="1"/>
    <col min="15595" max="15595" width="17.625" style="5" bestFit="1" customWidth="1"/>
    <col min="15596" max="15596" width="19.125" style="5" customWidth="1"/>
    <col min="15597" max="15825" width="9" style="5"/>
    <col min="15826" max="15826" width="6.375" style="5" customWidth="1"/>
    <col min="15827" max="15828" width="0" style="5" hidden="1" customWidth="1"/>
    <col min="15829" max="15829" width="8.375" style="5" customWidth="1"/>
    <col min="15830" max="15830" width="6" style="5" customWidth="1"/>
    <col min="15831" max="15831" width="32.375" style="5" customWidth="1"/>
    <col min="15832" max="15832" width="37.25" style="5" customWidth="1"/>
    <col min="15833" max="15833" width="26.375" style="5" customWidth="1"/>
    <col min="15834" max="15834" width="10.75" style="5" customWidth="1"/>
    <col min="15835" max="15836" width="24.25" style="5" customWidth="1"/>
    <col min="15837" max="15837" width="21.625" style="5" customWidth="1"/>
    <col min="15838" max="15838" width="19.75" style="5" customWidth="1"/>
    <col min="15839" max="15839" width="11" style="5" customWidth="1"/>
    <col min="15840" max="15840" width="21.875" style="5" customWidth="1"/>
    <col min="15841" max="15841" width="21.625" style="5" customWidth="1"/>
    <col min="15842" max="15842" width="24.75" style="5" customWidth="1"/>
    <col min="15843" max="15843" width="21.375" style="5" customWidth="1"/>
    <col min="15844" max="15845" width="15.25" style="5" customWidth="1"/>
    <col min="15846" max="15846" width="20.125" style="5" bestFit="1" customWidth="1"/>
    <col min="15847" max="15847" width="27.875" style="5" bestFit="1" customWidth="1"/>
    <col min="15848" max="15848" width="17.25" style="5" bestFit="1" customWidth="1"/>
    <col min="15849" max="15849" width="16.375" style="5" customWidth="1"/>
    <col min="15850" max="15850" width="15.375" style="5" customWidth="1"/>
    <col min="15851" max="15851" width="17.625" style="5" bestFit="1" customWidth="1"/>
    <col min="15852" max="15852" width="19.125" style="5" customWidth="1"/>
    <col min="15853" max="16081" width="9" style="5"/>
    <col min="16082" max="16082" width="6.375" style="5" customWidth="1"/>
    <col min="16083" max="16084" width="0" style="5" hidden="1" customWidth="1"/>
    <col min="16085" max="16085" width="8.375" style="5" customWidth="1"/>
    <col min="16086" max="16086" width="6" style="5" customWidth="1"/>
    <col min="16087" max="16087" width="32.375" style="5" customWidth="1"/>
    <col min="16088" max="16088" width="37.25" style="5" customWidth="1"/>
    <col min="16089" max="16089" width="26.375" style="5" customWidth="1"/>
    <col min="16090" max="16090" width="10.75" style="5" customWidth="1"/>
    <col min="16091" max="16092" width="24.25" style="5" customWidth="1"/>
    <col min="16093" max="16093" width="21.625" style="5" customWidth="1"/>
    <col min="16094" max="16094" width="19.75" style="5" customWidth="1"/>
    <col min="16095" max="16095" width="11" style="5" customWidth="1"/>
    <col min="16096" max="16096" width="21.875" style="5" customWidth="1"/>
    <col min="16097" max="16097" width="21.625" style="5" customWidth="1"/>
    <col min="16098" max="16098" width="24.75" style="5" customWidth="1"/>
    <col min="16099" max="16099" width="21.375" style="5" customWidth="1"/>
    <col min="16100" max="16101" width="15.25" style="5" customWidth="1"/>
    <col min="16102" max="16102" width="20.125" style="5" bestFit="1" customWidth="1"/>
    <col min="16103" max="16103" width="27.875" style="5" bestFit="1" customWidth="1"/>
    <col min="16104" max="16104" width="17.25" style="5" bestFit="1" customWidth="1"/>
    <col min="16105" max="16105" width="16.375" style="5" customWidth="1"/>
    <col min="16106" max="16106" width="15.375" style="5" customWidth="1"/>
    <col min="16107" max="16107" width="17.625" style="5" bestFit="1" customWidth="1"/>
    <col min="16108" max="16108" width="19.125" style="5" customWidth="1"/>
    <col min="16109" max="16384" width="9" style="5"/>
  </cols>
  <sheetData>
    <row r="1" spans="1:56" ht="38.25" thickBot="1"/>
    <row r="2" spans="1:56" s="163" customFormat="1" ht="84.75" customHeight="1" thickBot="1">
      <c r="A2" s="161"/>
      <c r="B2" s="157"/>
      <c r="C2" s="157"/>
      <c r="D2" s="269" t="s">
        <v>477</v>
      </c>
      <c r="E2" s="269"/>
      <c r="F2" s="269"/>
      <c r="G2" s="269"/>
      <c r="H2" s="269"/>
      <c r="I2" s="269"/>
      <c r="J2" s="269"/>
      <c r="K2" s="269"/>
      <c r="L2" s="269"/>
      <c r="M2" s="269"/>
      <c r="N2" s="269"/>
      <c r="O2" s="269"/>
      <c r="P2" s="269"/>
      <c r="Q2" s="269"/>
      <c r="R2" s="269"/>
      <c r="S2" s="269"/>
      <c r="T2" s="269"/>
      <c r="U2" s="269"/>
      <c r="V2" s="269"/>
      <c r="W2" s="269"/>
      <c r="X2" s="269"/>
      <c r="Y2" s="269"/>
      <c r="Z2" s="162"/>
      <c r="AA2" s="162"/>
      <c r="AB2" s="162"/>
      <c r="AC2" s="162"/>
      <c r="AD2" s="162"/>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row>
    <row r="3" spans="1:56" s="166" customFormat="1" ht="141.75" customHeight="1" thickBot="1">
      <c r="A3" s="164"/>
      <c r="B3" s="165"/>
      <c r="C3" s="232"/>
      <c r="D3" s="104" t="s">
        <v>0</v>
      </c>
      <c r="E3" s="103" t="s">
        <v>1</v>
      </c>
      <c r="F3" s="105" t="s">
        <v>2</v>
      </c>
      <c r="G3" s="105" t="s">
        <v>3</v>
      </c>
      <c r="H3" s="106" t="s">
        <v>4</v>
      </c>
      <c r="I3" s="107" t="s">
        <v>179</v>
      </c>
      <c r="J3" s="107" t="s">
        <v>478</v>
      </c>
      <c r="K3" s="107" t="s">
        <v>5</v>
      </c>
      <c r="L3" s="106" t="s">
        <v>6</v>
      </c>
      <c r="M3" s="107" t="s">
        <v>7</v>
      </c>
      <c r="N3" s="107" t="s">
        <v>8</v>
      </c>
      <c r="O3" s="108" t="s">
        <v>9</v>
      </c>
      <c r="P3" s="108" t="s">
        <v>10</v>
      </c>
      <c r="Q3" s="108" t="s">
        <v>175</v>
      </c>
      <c r="R3" s="109" t="s">
        <v>163</v>
      </c>
      <c r="S3" s="109" t="s">
        <v>11</v>
      </c>
      <c r="T3" s="109" t="s">
        <v>12</v>
      </c>
      <c r="U3" s="109" t="s">
        <v>13</v>
      </c>
      <c r="V3" s="109" t="s">
        <v>14</v>
      </c>
      <c r="W3" s="109" t="s">
        <v>15</v>
      </c>
      <c r="X3" s="109" t="s">
        <v>16</v>
      </c>
      <c r="Y3" s="109" t="s">
        <v>17</v>
      </c>
      <c r="Z3" s="162"/>
      <c r="AA3" s="162"/>
      <c r="AB3" s="162"/>
      <c r="AC3" s="162"/>
      <c r="AD3" s="162"/>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row>
    <row r="4" spans="1:56" s="178" customFormat="1" ht="62.25" customHeight="1" thickBot="1">
      <c r="A4" s="156"/>
      <c r="B4" s="157"/>
      <c r="C4" s="157"/>
      <c r="D4" s="155">
        <v>1</v>
      </c>
      <c r="E4" s="8" t="s">
        <v>18</v>
      </c>
      <c r="F4" s="167" t="s">
        <v>19</v>
      </c>
      <c r="G4" s="168" t="s">
        <v>20</v>
      </c>
      <c r="H4" s="169">
        <v>20</v>
      </c>
      <c r="I4" s="170">
        <v>4074640.2277819999</v>
      </c>
      <c r="J4" s="170">
        <v>2357702.2793769999</v>
      </c>
      <c r="K4" s="171" t="s">
        <v>307</v>
      </c>
      <c r="L4" s="171">
        <v>79</v>
      </c>
      <c r="M4" s="170">
        <v>2304604</v>
      </c>
      <c r="N4" s="172">
        <v>4000000</v>
      </c>
      <c r="O4" s="173">
        <v>1023040</v>
      </c>
      <c r="P4" s="174">
        <v>1.8310963883723985</v>
      </c>
      <c r="Q4" s="174">
        <v>5.5299017411733473</v>
      </c>
      <c r="R4" s="174">
        <v>19.839324605643352</v>
      </c>
      <c r="S4" s="174">
        <v>21.963872081450752</v>
      </c>
      <c r="T4" s="174">
        <v>124.2655</v>
      </c>
      <c r="U4" s="175">
        <v>2917</v>
      </c>
      <c r="V4" s="239">
        <v>82</v>
      </c>
      <c r="W4" s="175">
        <v>32</v>
      </c>
      <c r="X4" s="237">
        <v>18</v>
      </c>
      <c r="Y4" s="175">
        <v>2949</v>
      </c>
      <c r="Z4" s="177"/>
      <c r="AA4" s="177"/>
      <c r="AB4" s="177"/>
      <c r="AC4" s="177"/>
      <c r="AD4" s="160"/>
      <c r="AE4" s="156"/>
      <c r="AF4" s="156"/>
      <c r="AG4" s="156"/>
      <c r="AH4" s="156"/>
      <c r="AI4" s="156"/>
      <c r="AJ4" s="156"/>
      <c r="AK4" s="156"/>
      <c r="AL4" s="156"/>
      <c r="AM4" s="156"/>
      <c r="AN4" s="156"/>
      <c r="AO4" s="156"/>
      <c r="AP4" s="156"/>
      <c r="AQ4" s="156"/>
      <c r="AR4" s="156"/>
      <c r="AS4" s="156"/>
      <c r="AT4" s="156"/>
      <c r="AU4" s="156"/>
      <c r="AV4" s="156"/>
      <c r="AW4" s="156"/>
      <c r="AX4" s="156"/>
      <c r="AY4" s="156"/>
      <c r="AZ4" s="156"/>
      <c r="BA4" s="156"/>
      <c r="BB4" s="156"/>
      <c r="BC4" s="156"/>
      <c r="BD4" s="156"/>
    </row>
    <row r="5" spans="1:56" s="156" customFormat="1" ht="62.25" customHeight="1" thickBot="1">
      <c r="B5" s="157"/>
      <c r="C5" s="157"/>
      <c r="D5" s="179">
        <v>2</v>
      </c>
      <c r="E5" s="9" t="s">
        <v>31</v>
      </c>
      <c r="F5" s="180" t="s">
        <v>25</v>
      </c>
      <c r="G5" s="181" t="s">
        <v>20</v>
      </c>
      <c r="H5" s="182">
        <v>19</v>
      </c>
      <c r="I5" s="183">
        <v>358298.18226199999</v>
      </c>
      <c r="J5" s="183">
        <v>1058691.5045400001</v>
      </c>
      <c r="K5" s="184" t="s">
        <v>308</v>
      </c>
      <c r="L5" s="184">
        <v>61</v>
      </c>
      <c r="M5" s="183">
        <v>999167</v>
      </c>
      <c r="N5" s="185">
        <v>1000000</v>
      </c>
      <c r="O5" s="186">
        <v>1059574</v>
      </c>
      <c r="P5" s="187">
        <v>2.7181189851518361</v>
      </c>
      <c r="Q5" s="187">
        <v>6.9573951411672397</v>
      </c>
      <c r="R5" s="187">
        <v>13.731911495123295</v>
      </c>
      <c r="S5" s="187">
        <v>15.500225671356658</v>
      </c>
      <c r="T5" s="187">
        <v>178.7826</v>
      </c>
      <c r="U5" s="188">
        <v>635</v>
      </c>
      <c r="V5" s="240">
        <v>67</v>
      </c>
      <c r="W5" s="188">
        <v>25</v>
      </c>
      <c r="X5" s="238">
        <v>33</v>
      </c>
      <c r="Y5" s="188">
        <v>660</v>
      </c>
      <c r="Z5" s="177"/>
      <c r="AA5" s="177"/>
      <c r="AB5" s="177"/>
      <c r="AC5" s="177"/>
      <c r="AD5" s="160"/>
    </row>
    <row r="6" spans="1:56" s="178" customFormat="1" ht="62.25" customHeight="1" thickBot="1">
      <c r="A6" s="156"/>
      <c r="B6" s="157"/>
      <c r="C6" s="157"/>
      <c r="D6" s="155">
        <v>3</v>
      </c>
      <c r="E6" s="8" t="s">
        <v>24</v>
      </c>
      <c r="F6" s="167" t="s">
        <v>25</v>
      </c>
      <c r="G6" s="168" t="s">
        <v>20</v>
      </c>
      <c r="H6" s="169">
        <v>20</v>
      </c>
      <c r="I6" s="170">
        <v>606529.38334299996</v>
      </c>
      <c r="J6" s="170">
        <v>389611.73995100003</v>
      </c>
      <c r="K6" s="171" t="s">
        <v>309</v>
      </c>
      <c r="L6" s="171">
        <v>49</v>
      </c>
      <c r="M6" s="170">
        <v>370951</v>
      </c>
      <c r="N6" s="172">
        <v>2000000</v>
      </c>
      <c r="O6" s="173">
        <v>1050303</v>
      </c>
      <c r="P6" s="174">
        <v>1.3468799499912214</v>
      </c>
      <c r="Q6" s="174">
        <v>4.7106828096550188</v>
      </c>
      <c r="R6" s="174">
        <v>19.721286127740552</v>
      </c>
      <c r="S6" s="174">
        <v>20.778772798850312</v>
      </c>
      <c r="T6" s="174">
        <v>81.999799999999993</v>
      </c>
      <c r="U6" s="175">
        <v>1166</v>
      </c>
      <c r="V6" s="239">
        <v>84</v>
      </c>
      <c r="W6" s="175">
        <v>9</v>
      </c>
      <c r="X6" s="237">
        <v>16</v>
      </c>
      <c r="Y6" s="175">
        <v>1175</v>
      </c>
      <c r="Z6" s="177"/>
      <c r="AA6" s="177"/>
      <c r="AB6" s="177"/>
      <c r="AC6" s="177"/>
      <c r="AD6" s="160"/>
      <c r="AE6" s="156"/>
      <c r="AF6" s="156"/>
      <c r="AG6" s="156"/>
      <c r="AH6" s="156"/>
      <c r="AI6" s="156"/>
      <c r="AJ6" s="156"/>
      <c r="AK6" s="156"/>
      <c r="AL6" s="156"/>
      <c r="AM6" s="156"/>
      <c r="AN6" s="156"/>
      <c r="AO6" s="156"/>
      <c r="AP6" s="156"/>
      <c r="AQ6" s="156"/>
      <c r="AR6" s="156"/>
      <c r="AS6" s="156"/>
      <c r="AT6" s="156"/>
      <c r="AU6" s="156"/>
      <c r="AV6" s="156"/>
      <c r="AW6" s="156"/>
      <c r="AX6" s="156"/>
      <c r="AY6" s="156"/>
      <c r="AZ6" s="156"/>
      <c r="BA6" s="156"/>
      <c r="BB6" s="156"/>
      <c r="BC6" s="156"/>
      <c r="BD6" s="156"/>
    </row>
    <row r="7" spans="1:56" s="156" customFormat="1" ht="62.25" customHeight="1" thickBot="1">
      <c r="B7" s="157"/>
      <c r="C7" s="157"/>
      <c r="D7" s="179">
        <v>4</v>
      </c>
      <c r="E7" s="9" t="s">
        <v>26</v>
      </c>
      <c r="F7" s="180" t="s">
        <v>25</v>
      </c>
      <c r="G7" s="181" t="s">
        <v>20</v>
      </c>
      <c r="H7" s="190">
        <v>20</v>
      </c>
      <c r="I7" s="183">
        <v>717194.09291699994</v>
      </c>
      <c r="J7" s="183">
        <v>1127295.463589</v>
      </c>
      <c r="K7" s="182" t="s">
        <v>310</v>
      </c>
      <c r="L7" s="182">
        <v>47</v>
      </c>
      <c r="M7" s="183">
        <v>1037332</v>
      </c>
      <c r="N7" s="191">
        <v>2000000</v>
      </c>
      <c r="O7" s="186">
        <v>1086726</v>
      </c>
      <c r="P7" s="187">
        <v>1.3198206177685372</v>
      </c>
      <c r="Q7" s="187">
        <v>6.3466100752492869</v>
      </c>
      <c r="R7" s="187">
        <v>24.132932390940599</v>
      </c>
      <c r="S7" s="187">
        <v>25.002607628053674</v>
      </c>
      <c r="T7" s="187">
        <v>82.208700000000007</v>
      </c>
      <c r="U7" s="188">
        <v>883</v>
      </c>
      <c r="V7" s="240">
        <v>57</v>
      </c>
      <c r="W7" s="188">
        <v>32</v>
      </c>
      <c r="X7" s="238">
        <v>43</v>
      </c>
      <c r="Y7" s="188">
        <v>915</v>
      </c>
      <c r="Z7" s="177"/>
      <c r="AA7" s="177"/>
      <c r="AB7" s="177"/>
      <c r="AC7" s="177"/>
      <c r="AD7" s="160"/>
    </row>
    <row r="8" spans="1:56" s="178" customFormat="1" ht="62.25" customHeight="1" thickBot="1">
      <c r="A8" s="156"/>
      <c r="B8" s="157"/>
      <c r="C8" s="157"/>
      <c r="D8" s="155">
        <v>5</v>
      </c>
      <c r="E8" s="8" t="s">
        <v>27</v>
      </c>
      <c r="F8" s="167" t="s">
        <v>22</v>
      </c>
      <c r="G8" s="168" t="s">
        <v>20</v>
      </c>
      <c r="H8" s="169">
        <v>20</v>
      </c>
      <c r="I8" s="170">
        <v>188137</v>
      </c>
      <c r="J8" s="170">
        <v>175720.17079199999</v>
      </c>
      <c r="K8" s="171" t="s">
        <v>311</v>
      </c>
      <c r="L8" s="171">
        <v>44</v>
      </c>
      <c r="M8" s="170">
        <v>172644</v>
      </c>
      <c r="N8" s="172">
        <v>1000000</v>
      </c>
      <c r="O8" s="173">
        <v>1017818</v>
      </c>
      <c r="P8" s="174">
        <v>0.97480932388352293</v>
      </c>
      <c r="Q8" s="174">
        <v>6.1794351416295417</v>
      </c>
      <c r="R8" s="174">
        <v>24.621600000000001</v>
      </c>
      <c r="S8" s="174">
        <v>25.355274376065729</v>
      </c>
      <c r="T8" s="174">
        <v>80.848299999999995</v>
      </c>
      <c r="U8" s="175">
        <v>132</v>
      </c>
      <c r="V8" s="239">
        <v>27</v>
      </c>
      <c r="W8" s="175">
        <v>9</v>
      </c>
      <c r="X8" s="239">
        <v>73</v>
      </c>
      <c r="Y8" s="175">
        <v>141</v>
      </c>
      <c r="Z8" s="177"/>
      <c r="AA8" s="177"/>
      <c r="AB8" s="177"/>
      <c r="AC8" s="177"/>
      <c r="AD8" s="160"/>
      <c r="AE8" s="156"/>
      <c r="AF8" s="156"/>
      <c r="AG8" s="156"/>
      <c r="AH8" s="156"/>
      <c r="AI8" s="156"/>
      <c r="AJ8" s="156"/>
      <c r="AK8" s="156"/>
      <c r="AL8" s="156"/>
      <c r="AM8" s="156"/>
      <c r="AN8" s="156"/>
      <c r="AO8" s="156"/>
      <c r="AP8" s="156"/>
      <c r="AQ8" s="156"/>
      <c r="AR8" s="156"/>
      <c r="AS8" s="156"/>
      <c r="AT8" s="156"/>
      <c r="AU8" s="156"/>
      <c r="AV8" s="156"/>
      <c r="AW8" s="156"/>
      <c r="AX8" s="156"/>
      <c r="AY8" s="156"/>
      <c r="AZ8" s="156"/>
      <c r="BA8" s="156"/>
      <c r="BB8" s="156"/>
      <c r="BC8" s="156"/>
      <c r="BD8" s="156"/>
    </row>
    <row r="9" spans="1:56" s="156" customFormat="1" ht="62.25" customHeight="1" thickBot="1">
      <c r="B9" s="157"/>
      <c r="C9" s="157"/>
      <c r="D9" s="179">
        <v>6</v>
      </c>
      <c r="E9" s="9" t="s">
        <v>28</v>
      </c>
      <c r="F9" s="180" t="s">
        <v>29</v>
      </c>
      <c r="G9" s="181" t="s">
        <v>23</v>
      </c>
      <c r="H9" s="190">
        <v>20</v>
      </c>
      <c r="I9" s="183">
        <v>10022408.339857001</v>
      </c>
      <c r="J9" s="183">
        <v>18318977.866238002</v>
      </c>
      <c r="K9" s="183" t="s">
        <v>312</v>
      </c>
      <c r="L9" s="183">
        <v>35</v>
      </c>
      <c r="M9" s="183">
        <v>17875450</v>
      </c>
      <c r="N9" s="191" t="s">
        <v>463</v>
      </c>
      <c r="O9" s="186">
        <v>1024812</v>
      </c>
      <c r="P9" s="187">
        <v>1.3770016975107133</v>
      </c>
      <c r="Q9" s="187">
        <v>4.6584626664805144</v>
      </c>
      <c r="R9" s="187">
        <v>20.974953491900006</v>
      </c>
      <c r="S9" s="187">
        <v>21.599477677291361</v>
      </c>
      <c r="T9" s="187">
        <v>59.207500000000003</v>
      </c>
      <c r="U9" s="188">
        <v>38904</v>
      </c>
      <c r="V9" s="240">
        <v>75</v>
      </c>
      <c r="W9" s="188">
        <v>311</v>
      </c>
      <c r="X9" s="238">
        <v>25</v>
      </c>
      <c r="Y9" s="188">
        <v>39215</v>
      </c>
      <c r="Z9" s="177"/>
      <c r="AA9" s="177"/>
      <c r="AB9" s="177"/>
      <c r="AC9" s="177"/>
      <c r="AD9" s="160"/>
    </row>
    <row r="10" spans="1:56" s="178" customFormat="1" ht="62.25" customHeight="1" thickBot="1">
      <c r="A10" s="156"/>
      <c r="B10" s="157"/>
      <c r="C10" s="157"/>
      <c r="D10" s="155">
        <v>7</v>
      </c>
      <c r="E10" s="8" t="s">
        <v>30</v>
      </c>
      <c r="F10" s="167" t="s">
        <v>19</v>
      </c>
      <c r="G10" s="168" t="s">
        <v>23</v>
      </c>
      <c r="H10" s="169">
        <v>20</v>
      </c>
      <c r="I10" s="170">
        <v>857662.289338</v>
      </c>
      <c r="J10" s="170">
        <v>797786.15737000003</v>
      </c>
      <c r="K10" s="171" t="s">
        <v>313</v>
      </c>
      <c r="L10" s="171">
        <v>35</v>
      </c>
      <c r="M10" s="170">
        <v>783077</v>
      </c>
      <c r="N10" s="172">
        <v>2000000</v>
      </c>
      <c r="O10" s="173">
        <v>1000000</v>
      </c>
      <c r="P10" s="174">
        <v>1.8783999999999998</v>
      </c>
      <c r="Q10" s="174">
        <v>5.4867443816848933</v>
      </c>
      <c r="R10" s="174">
        <v>20.804300000000001</v>
      </c>
      <c r="S10" s="174">
        <v>21.846469964012627</v>
      </c>
      <c r="T10" s="174">
        <v>60.426199999999994</v>
      </c>
      <c r="U10" s="175">
        <v>1044</v>
      </c>
      <c r="V10" s="239">
        <v>95</v>
      </c>
      <c r="W10" s="175">
        <v>6</v>
      </c>
      <c r="X10" s="237">
        <v>5</v>
      </c>
      <c r="Y10" s="175">
        <v>1050</v>
      </c>
      <c r="Z10" s="177"/>
      <c r="AA10" s="177"/>
      <c r="AB10" s="177"/>
      <c r="AC10" s="177"/>
      <c r="AD10" s="160"/>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row>
    <row r="11" spans="1:56" s="192" customFormat="1" ht="62.25" customHeight="1" thickBot="1">
      <c r="A11" s="156"/>
      <c r="B11" s="157"/>
      <c r="C11" s="157"/>
      <c r="D11" s="179">
        <v>8</v>
      </c>
      <c r="E11" s="9" t="s">
        <v>50</v>
      </c>
      <c r="F11" s="180" t="s">
        <v>42</v>
      </c>
      <c r="G11" s="181" t="s">
        <v>23</v>
      </c>
      <c r="H11" s="182">
        <v>20</v>
      </c>
      <c r="I11" s="183">
        <v>49029.285491000002</v>
      </c>
      <c r="J11" s="183">
        <v>79896.990657000002</v>
      </c>
      <c r="K11" s="184" t="s">
        <v>314</v>
      </c>
      <c r="L11" s="184">
        <v>31</v>
      </c>
      <c r="M11" s="183">
        <v>78018</v>
      </c>
      <c r="N11" s="185">
        <v>500000</v>
      </c>
      <c r="O11" s="186">
        <v>1024084</v>
      </c>
      <c r="P11" s="187">
        <v>0.71170982458521292</v>
      </c>
      <c r="Q11" s="187">
        <v>9.1620432510322694</v>
      </c>
      <c r="R11" s="187">
        <v>45.360799999999998</v>
      </c>
      <c r="S11" s="187">
        <v>45.00425908426778</v>
      </c>
      <c r="T11" s="187">
        <v>98.551500000000004</v>
      </c>
      <c r="U11" s="188">
        <v>167</v>
      </c>
      <c r="V11" s="240">
        <v>51</v>
      </c>
      <c r="W11" s="188">
        <v>3</v>
      </c>
      <c r="X11" s="238">
        <v>49</v>
      </c>
      <c r="Y11" s="188">
        <v>170</v>
      </c>
      <c r="Z11" s="177"/>
      <c r="AA11" s="177"/>
      <c r="AB11" s="177"/>
      <c r="AC11" s="177"/>
      <c r="AD11" s="160"/>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row>
    <row r="12" spans="1:56" s="178" customFormat="1" ht="62.25" customHeight="1" thickBot="1">
      <c r="A12" s="156"/>
      <c r="B12" s="157"/>
      <c r="C12" s="157"/>
      <c r="D12" s="155">
        <v>9</v>
      </c>
      <c r="E12" s="8" t="s">
        <v>34</v>
      </c>
      <c r="F12" s="167" t="s">
        <v>25</v>
      </c>
      <c r="G12" s="168" t="s">
        <v>23</v>
      </c>
      <c r="H12" s="169">
        <v>20</v>
      </c>
      <c r="I12" s="170">
        <v>20742.088806</v>
      </c>
      <c r="J12" s="170">
        <v>58617.832686000002</v>
      </c>
      <c r="K12" s="171" t="s">
        <v>315</v>
      </c>
      <c r="L12" s="171">
        <v>30</v>
      </c>
      <c r="M12" s="170">
        <v>57907</v>
      </c>
      <c r="N12" s="172">
        <v>200000</v>
      </c>
      <c r="O12" s="173">
        <v>1012275</v>
      </c>
      <c r="P12" s="174">
        <v>-1.5159696339082187</v>
      </c>
      <c r="Q12" s="174">
        <v>2.5537106286572966</v>
      </c>
      <c r="R12" s="174">
        <v>16.206492952577442</v>
      </c>
      <c r="S12" s="174">
        <v>17.284085842979906</v>
      </c>
      <c r="T12" s="174">
        <v>48</v>
      </c>
      <c r="U12" s="175">
        <v>4</v>
      </c>
      <c r="V12" s="239">
        <v>0</v>
      </c>
      <c r="W12" s="175">
        <v>6</v>
      </c>
      <c r="X12" s="237">
        <v>100</v>
      </c>
      <c r="Y12" s="175">
        <v>10</v>
      </c>
      <c r="Z12" s="193"/>
      <c r="AA12" s="193"/>
      <c r="AB12" s="194"/>
      <c r="AC12" s="194"/>
      <c r="AD12" s="160"/>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row>
    <row r="13" spans="1:56" s="156" customFormat="1" ht="62.25" customHeight="1" thickBot="1">
      <c r="B13" s="157"/>
      <c r="C13" s="157"/>
      <c r="D13" s="179">
        <v>10</v>
      </c>
      <c r="E13" s="9" t="s">
        <v>65</v>
      </c>
      <c r="F13" s="180" t="s">
        <v>66</v>
      </c>
      <c r="G13" s="181" t="s">
        <v>23</v>
      </c>
      <c r="H13" s="182">
        <v>20</v>
      </c>
      <c r="I13" s="183">
        <v>271651</v>
      </c>
      <c r="J13" s="183">
        <v>336682.816544</v>
      </c>
      <c r="K13" s="184" t="s">
        <v>316</v>
      </c>
      <c r="L13" s="184">
        <v>30</v>
      </c>
      <c r="M13" s="183">
        <v>363193</v>
      </c>
      <c r="N13" s="185">
        <v>500000</v>
      </c>
      <c r="O13" s="186">
        <v>927008</v>
      </c>
      <c r="P13" s="187">
        <v>-3.3494798432752884</v>
      </c>
      <c r="Q13" s="187">
        <v>1.660822795279097</v>
      </c>
      <c r="R13" s="187">
        <v>27.3444</v>
      </c>
      <c r="S13" s="187">
        <v>22.402720841704728</v>
      </c>
      <c r="T13" s="187">
        <v>53.891800000000003</v>
      </c>
      <c r="U13" s="188">
        <v>21835</v>
      </c>
      <c r="V13" s="240">
        <v>89</v>
      </c>
      <c r="W13" s="188">
        <v>8</v>
      </c>
      <c r="X13" s="240">
        <v>11</v>
      </c>
      <c r="Y13" s="188">
        <v>21843</v>
      </c>
      <c r="Z13" s="177"/>
      <c r="AA13" s="177"/>
      <c r="AB13" s="177"/>
      <c r="AC13" s="177"/>
      <c r="AD13" s="160"/>
    </row>
    <row r="14" spans="1:56" s="178" customFormat="1" ht="62.25" customHeight="1" thickBot="1">
      <c r="A14" s="156"/>
      <c r="B14" s="157"/>
      <c r="C14" s="157"/>
      <c r="D14" s="155">
        <v>11</v>
      </c>
      <c r="E14" s="8" t="s">
        <v>35</v>
      </c>
      <c r="F14" s="167" t="s">
        <v>22</v>
      </c>
      <c r="G14" s="168" t="s">
        <v>20</v>
      </c>
      <c r="H14" s="195">
        <v>20</v>
      </c>
      <c r="I14" s="170">
        <v>59546.256496000002</v>
      </c>
      <c r="J14" s="170">
        <v>44189.625408</v>
      </c>
      <c r="K14" s="170" t="s">
        <v>317</v>
      </c>
      <c r="L14" s="170">
        <v>28</v>
      </c>
      <c r="M14" s="170">
        <v>40450</v>
      </c>
      <c r="N14" s="172">
        <v>1000000</v>
      </c>
      <c r="O14" s="173">
        <v>1092450</v>
      </c>
      <c r="P14" s="174">
        <v>0.35689187140868939</v>
      </c>
      <c r="Q14" s="174">
        <v>5.8825051066459846</v>
      </c>
      <c r="R14" s="174">
        <v>25.023607176581681</v>
      </c>
      <c r="S14" s="174">
        <v>24.794587861542507</v>
      </c>
      <c r="T14" s="174">
        <v>55.242699999999999</v>
      </c>
      <c r="U14" s="175">
        <v>112</v>
      </c>
      <c r="V14" s="239">
        <v>51</v>
      </c>
      <c r="W14" s="175">
        <v>3</v>
      </c>
      <c r="X14" s="237">
        <v>49</v>
      </c>
      <c r="Y14" s="175">
        <v>115</v>
      </c>
      <c r="Z14" s="177"/>
      <c r="AA14" s="177"/>
      <c r="AB14" s="194"/>
      <c r="AC14" s="177"/>
      <c r="AD14" s="160"/>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row>
    <row r="15" spans="1:56" s="156" customFormat="1" ht="62.25" customHeight="1" thickBot="1">
      <c r="B15" s="157"/>
      <c r="C15" s="157"/>
      <c r="D15" s="179">
        <v>12</v>
      </c>
      <c r="E15" s="9" t="s">
        <v>36</v>
      </c>
      <c r="F15" s="180" t="s">
        <v>25</v>
      </c>
      <c r="G15" s="181" t="s">
        <v>20</v>
      </c>
      <c r="H15" s="182">
        <v>20</v>
      </c>
      <c r="I15" s="183">
        <v>257993.45142299999</v>
      </c>
      <c r="J15" s="183">
        <v>196692.07790599999</v>
      </c>
      <c r="K15" s="184" t="s">
        <v>318</v>
      </c>
      <c r="L15" s="184">
        <v>28</v>
      </c>
      <c r="M15" s="183">
        <v>186852</v>
      </c>
      <c r="N15" s="185">
        <v>1000000</v>
      </c>
      <c r="O15" s="186">
        <v>1052663</v>
      </c>
      <c r="P15" s="187">
        <v>1.7977454202943117</v>
      </c>
      <c r="Q15" s="187">
        <v>5.305189913192276</v>
      </c>
      <c r="R15" s="187">
        <v>19.953031849368507</v>
      </c>
      <c r="S15" s="187">
        <v>20.971838213977787</v>
      </c>
      <c r="T15" s="187">
        <v>54.335299999999997</v>
      </c>
      <c r="U15" s="188">
        <v>352</v>
      </c>
      <c r="V15" s="240">
        <v>46</v>
      </c>
      <c r="W15" s="188">
        <v>2</v>
      </c>
      <c r="X15" s="238">
        <v>54</v>
      </c>
      <c r="Y15" s="188">
        <v>354</v>
      </c>
      <c r="Z15" s="177"/>
      <c r="AA15" s="177"/>
      <c r="AB15" s="177"/>
      <c r="AC15" s="177"/>
      <c r="AD15" s="160"/>
    </row>
    <row r="16" spans="1:56" s="178" customFormat="1" ht="62.25" customHeight="1" thickBot="1">
      <c r="A16" s="156"/>
      <c r="B16" s="157"/>
      <c r="C16" s="157"/>
      <c r="D16" s="155">
        <v>13</v>
      </c>
      <c r="E16" s="8" t="s">
        <v>37</v>
      </c>
      <c r="F16" s="167" t="s">
        <v>25</v>
      </c>
      <c r="G16" s="168" t="s">
        <v>23</v>
      </c>
      <c r="H16" s="195">
        <v>20</v>
      </c>
      <c r="I16" s="170">
        <v>320836.377248</v>
      </c>
      <c r="J16" s="170">
        <v>288277.94427799998</v>
      </c>
      <c r="K16" s="170" t="s">
        <v>319</v>
      </c>
      <c r="L16" s="170">
        <v>28</v>
      </c>
      <c r="M16" s="170">
        <v>277254</v>
      </c>
      <c r="N16" s="172">
        <v>1000000</v>
      </c>
      <c r="O16" s="173">
        <v>1039761</v>
      </c>
      <c r="P16" s="174">
        <v>1.6478558614925138</v>
      </c>
      <c r="Q16" s="174">
        <v>5.4198801149871336</v>
      </c>
      <c r="R16" s="174">
        <v>21.420518154855458</v>
      </c>
      <c r="S16" s="174">
        <v>22.302325938258864</v>
      </c>
      <c r="T16" s="174">
        <v>53.165099999999995</v>
      </c>
      <c r="U16" s="175">
        <v>69</v>
      </c>
      <c r="V16" s="239">
        <v>21</v>
      </c>
      <c r="W16" s="175">
        <v>4</v>
      </c>
      <c r="X16" s="237">
        <v>79</v>
      </c>
      <c r="Y16" s="175">
        <v>73</v>
      </c>
      <c r="Z16" s="177"/>
      <c r="AA16" s="193"/>
      <c r="AB16" s="194"/>
      <c r="AC16" s="177"/>
      <c r="AD16" s="160"/>
      <c r="AE16" s="156"/>
      <c r="AF16" s="156"/>
      <c r="AG16" s="156"/>
      <c r="AH16" s="156"/>
      <c r="AI16" s="156"/>
      <c r="AJ16" s="156"/>
      <c r="AK16" s="156"/>
      <c r="AL16" s="156"/>
      <c r="AM16" s="156"/>
      <c r="AN16" s="156"/>
      <c r="AO16" s="156"/>
      <c r="AP16" s="156"/>
      <c r="AQ16" s="156"/>
      <c r="AR16" s="156"/>
      <c r="AS16" s="156"/>
      <c r="AT16" s="156"/>
      <c r="AU16" s="156"/>
      <c r="AV16" s="156"/>
      <c r="AW16" s="156"/>
      <c r="AX16" s="156"/>
      <c r="AY16" s="156"/>
      <c r="AZ16" s="156"/>
      <c r="BA16" s="156"/>
      <c r="BB16" s="156"/>
      <c r="BC16" s="156"/>
      <c r="BD16" s="156"/>
    </row>
    <row r="17" spans="1:56" s="156" customFormat="1" ht="62.25" customHeight="1" thickBot="1">
      <c r="B17" s="157"/>
      <c r="C17" s="157"/>
      <c r="D17" s="179">
        <v>14</v>
      </c>
      <c r="E17" s="9" t="s">
        <v>40</v>
      </c>
      <c r="F17" s="180" t="s">
        <v>22</v>
      </c>
      <c r="G17" s="181" t="s">
        <v>20</v>
      </c>
      <c r="H17" s="182">
        <v>20</v>
      </c>
      <c r="I17" s="183">
        <v>877407.89126800001</v>
      </c>
      <c r="J17" s="183">
        <v>791358.83768600004</v>
      </c>
      <c r="K17" s="184" t="s">
        <v>320</v>
      </c>
      <c r="L17" s="184">
        <v>28</v>
      </c>
      <c r="M17" s="183">
        <v>752415</v>
      </c>
      <c r="N17" s="185">
        <v>1000000</v>
      </c>
      <c r="O17" s="186">
        <v>1051759</v>
      </c>
      <c r="P17" s="187">
        <v>0.80006823773182378</v>
      </c>
      <c r="Q17" s="187">
        <v>4.8713945395409768</v>
      </c>
      <c r="R17" s="187">
        <v>21.907499999999999</v>
      </c>
      <c r="S17" s="187">
        <v>22.827681793430163</v>
      </c>
      <c r="T17" s="187">
        <v>51.877399999999994</v>
      </c>
      <c r="U17" s="188">
        <v>1486</v>
      </c>
      <c r="V17" s="240">
        <v>94</v>
      </c>
      <c r="W17" s="188">
        <v>7</v>
      </c>
      <c r="X17" s="238">
        <v>6</v>
      </c>
      <c r="Y17" s="188">
        <v>1493</v>
      </c>
      <c r="Z17" s="177"/>
      <c r="AA17" s="177"/>
      <c r="AB17" s="177"/>
      <c r="AC17" s="177"/>
      <c r="AD17" s="160"/>
    </row>
    <row r="18" spans="1:56" s="178" customFormat="1" ht="62.25" customHeight="1" thickBot="1">
      <c r="A18" s="156"/>
      <c r="B18" s="157"/>
      <c r="C18" s="157"/>
      <c r="D18" s="155">
        <v>15</v>
      </c>
      <c r="E18" s="8" t="s">
        <v>38</v>
      </c>
      <c r="F18" s="167" t="s">
        <v>176</v>
      </c>
      <c r="G18" s="168" t="s">
        <v>20</v>
      </c>
      <c r="H18" s="169">
        <v>20</v>
      </c>
      <c r="I18" s="170">
        <v>202187.99521299999</v>
      </c>
      <c r="J18" s="170">
        <v>103691.38430000001</v>
      </c>
      <c r="K18" s="171" t="s">
        <v>321</v>
      </c>
      <c r="L18" s="171">
        <v>28</v>
      </c>
      <c r="M18" s="170">
        <v>93916</v>
      </c>
      <c r="N18" s="172">
        <v>1000000</v>
      </c>
      <c r="O18" s="173">
        <v>1104086</v>
      </c>
      <c r="P18" s="174">
        <v>-0.18542007002749208</v>
      </c>
      <c r="Q18" s="174">
        <v>5.07415981886178</v>
      </c>
      <c r="R18" s="174">
        <v>23.009332267085373</v>
      </c>
      <c r="S18" s="174">
        <v>23.907540056550424</v>
      </c>
      <c r="T18" s="174">
        <v>56.776199999999996</v>
      </c>
      <c r="U18" s="175">
        <v>458</v>
      </c>
      <c r="V18" s="239">
        <v>73</v>
      </c>
      <c r="W18" s="175">
        <v>4</v>
      </c>
      <c r="X18" s="237">
        <v>27</v>
      </c>
      <c r="Y18" s="175">
        <v>462</v>
      </c>
      <c r="Z18" s="177"/>
      <c r="AA18" s="177"/>
      <c r="AB18" s="177"/>
      <c r="AC18" s="177"/>
      <c r="AD18" s="160"/>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row>
    <row r="19" spans="1:56" s="156" customFormat="1" ht="62.25" customHeight="1" thickBot="1">
      <c r="B19" s="157"/>
      <c r="C19" s="157"/>
      <c r="D19" s="179">
        <v>16</v>
      </c>
      <c r="E19" s="9" t="s">
        <v>39</v>
      </c>
      <c r="F19" s="180" t="s">
        <v>25</v>
      </c>
      <c r="G19" s="181" t="s">
        <v>20</v>
      </c>
      <c r="H19" s="182">
        <v>20</v>
      </c>
      <c r="I19" s="183">
        <v>187879.571157</v>
      </c>
      <c r="J19" s="183">
        <v>147802.45425099999</v>
      </c>
      <c r="K19" s="184" t="s">
        <v>322</v>
      </c>
      <c r="L19" s="184">
        <v>28</v>
      </c>
      <c r="M19" s="183">
        <v>141980</v>
      </c>
      <c r="N19" s="185">
        <v>1000000</v>
      </c>
      <c r="O19" s="186">
        <v>1041009</v>
      </c>
      <c r="P19" s="187">
        <v>1.2326746297162496</v>
      </c>
      <c r="Q19" s="187">
        <v>4.6583874542181976</v>
      </c>
      <c r="R19" s="187">
        <v>18.763831218085564</v>
      </c>
      <c r="S19" s="187">
        <v>19.746496340843223</v>
      </c>
      <c r="T19" s="187">
        <v>51.776800000000001</v>
      </c>
      <c r="U19" s="188">
        <v>225</v>
      </c>
      <c r="V19" s="240">
        <v>28</v>
      </c>
      <c r="W19" s="188">
        <v>3</v>
      </c>
      <c r="X19" s="238">
        <v>72</v>
      </c>
      <c r="Y19" s="188">
        <v>228</v>
      </c>
      <c r="Z19" s="177"/>
      <c r="AA19" s="177"/>
      <c r="AB19" s="177"/>
      <c r="AC19" s="177"/>
      <c r="AD19" s="160"/>
    </row>
    <row r="20" spans="1:56" s="178" customFormat="1" ht="62.25" customHeight="1" thickBot="1">
      <c r="A20" s="156"/>
      <c r="B20" s="157"/>
      <c r="C20" s="157"/>
      <c r="D20" s="155">
        <v>17</v>
      </c>
      <c r="E20" s="8" t="s">
        <v>41</v>
      </c>
      <c r="F20" s="167" t="s">
        <v>42</v>
      </c>
      <c r="G20" s="168" t="s">
        <v>23</v>
      </c>
      <c r="H20" s="169">
        <v>20</v>
      </c>
      <c r="I20" s="170">
        <v>23037</v>
      </c>
      <c r="J20" s="170">
        <v>278418.42651299998</v>
      </c>
      <c r="K20" s="171" t="s">
        <v>323</v>
      </c>
      <c r="L20" s="171">
        <v>24</v>
      </c>
      <c r="M20" s="170">
        <v>273499</v>
      </c>
      <c r="N20" s="172">
        <v>1000000</v>
      </c>
      <c r="O20" s="173">
        <v>1017987</v>
      </c>
      <c r="P20" s="174">
        <v>0.83092478392389846</v>
      </c>
      <c r="Q20" s="174">
        <v>6.3288712640545777</v>
      </c>
      <c r="R20" s="174">
        <v>36.566700000000004</v>
      </c>
      <c r="S20" s="174">
        <v>33.524415160839212</v>
      </c>
      <c r="T20" s="174">
        <v>87.9666</v>
      </c>
      <c r="U20" s="175">
        <v>859</v>
      </c>
      <c r="V20" s="239">
        <v>93</v>
      </c>
      <c r="W20" s="175">
        <v>2</v>
      </c>
      <c r="X20" s="239">
        <v>7.0000000000000009</v>
      </c>
      <c r="Y20" s="175">
        <v>861</v>
      </c>
      <c r="Z20" s="177"/>
      <c r="AA20" s="177"/>
      <c r="AB20" s="177"/>
      <c r="AC20" s="177"/>
      <c r="AD20" s="160"/>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row>
    <row r="21" spans="1:56" s="156" customFormat="1" ht="62.25" customHeight="1" thickBot="1">
      <c r="B21" s="157"/>
      <c r="C21" s="157"/>
      <c r="D21" s="179">
        <v>18</v>
      </c>
      <c r="E21" s="9" t="s">
        <v>43</v>
      </c>
      <c r="F21" s="180" t="s">
        <v>44</v>
      </c>
      <c r="G21" s="181" t="s">
        <v>20</v>
      </c>
      <c r="H21" s="182">
        <v>20</v>
      </c>
      <c r="I21" s="183">
        <v>58106</v>
      </c>
      <c r="J21" s="183">
        <v>292939.343872</v>
      </c>
      <c r="K21" s="184" t="s">
        <v>324</v>
      </c>
      <c r="L21" s="184">
        <v>24</v>
      </c>
      <c r="M21" s="183">
        <v>273248</v>
      </c>
      <c r="N21" s="185">
        <v>1000000</v>
      </c>
      <c r="O21" s="186">
        <v>1072064</v>
      </c>
      <c r="P21" s="187">
        <v>-3.5562412569326058</v>
      </c>
      <c r="Q21" s="187">
        <v>-2.7264635832415715E-3</v>
      </c>
      <c r="R21" s="187">
        <v>24.619010335569548</v>
      </c>
      <c r="S21" s="187">
        <v>26.056548936434716</v>
      </c>
      <c r="T21" s="187">
        <v>49.863</v>
      </c>
      <c r="U21" s="188">
        <v>473</v>
      </c>
      <c r="V21" s="240">
        <v>84</v>
      </c>
      <c r="W21" s="188">
        <v>6</v>
      </c>
      <c r="X21" s="240">
        <v>16</v>
      </c>
      <c r="Y21" s="188">
        <v>479</v>
      </c>
      <c r="Z21" s="177"/>
      <c r="AA21" s="177"/>
      <c r="AB21" s="177"/>
      <c r="AC21" s="177"/>
      <c r="AD21" s="160"/>
    </row>
    <row r="22" spans="1:56" s="178" customFormat="1" ht="62.25" customHeight="1" thickBot="1">
      <c r="A22" s="156"/>
      <c r="B22" s="157"/>
      <c r="C22" s="157"/>
      <c r="D22" s="155">
        <v>19</v>
      </c>
      <c r="E22" s="8" t="s">
        <v>45</v>
      </c>
      <c r="F22" s="167" t="s">
        <v>46</v>
      </c>
      <c r="G22" s="168" t="s">
        <v>23</v>
      </c>
      <c r="H22" s="169">
        <v>20</v>
      </c>
      <c r="I22" s="170">
        <v>19472.369363000002</v>
      </c>
      <c r="J22" s="170">
        <v>29366.974547000002</v>
      </c>
      <c r="K22" s="171" t="s">
        <v>325</v>
      </c>
      <c r="L22" s="171">
        <v>21</v>
      </c>
      <c r="M22" s="170">
        <v>27617</v>
      </c>
      <c r="N22" s="172">
        <v>500000</v>
      </c>
      <c r="O22" s="173">
        <v>1063366</v>
      </c>
      <c r="P22" s="174">
        <v>1.6464304081090331</v>
      </c>
      <c r="Q22" s="174">
        <v>4.4640813419456249</v>
      </c>
      <c r="R22" s="174">
        <v>17.379676447802108</v>
      </c>
      <c r="S22" s="174">
        <v>19.181209028335029</v>
      </c>
      <c r="T22" s="174">
        <v>39.498800000000003</v>
      </c>
      <c r="U22" s="175">
        <v>44</v>
      </c>
      <c r="V22" s="239">
        <v>49</v>
      </c>
      <c r="W22" s="175">
        <v>9</v>
      </c>
      <c r="X22" s="237">
        <v>51</v>
      </c>
      <c r="Y22" s="175">
        <v>53</v>
      </c>
      <c r="Z22" s="177"/>
      <c r="AA22" s="177"/>
      <c r="AB22" s="177"/>
      <c r="AC22" s="177"/>
      <c r="AD22" s="160"/>
      <c r="AE22" s="156"/>
      <c r="AF22" s="156"/>
      <c r="AG22" s="156"/>
      <c r="AH22" s="156"/>
      <c r="AI22" s="156"/>
      <c r="AJ22" s="156"/>
      <c r="AK22" s="156"/>
      <c r="AL22" s="156"/>
      <c r="AM22" s="156"/>
      <c r="AN22" s="156"/>
      <c r="AO22" s="156"/>
      <c r="AP22" s="156"/>
      <c r="AQ22" s="156"/>
      <c r="AR22" s="156"/>
      <c r="AS22" s="156"/>
      <c r="AT22" s="156"/>
      <c r="AU22" s="156"/>
      <c r="AV22" s="156"/>
      <c r="AW22" s="156"/>
      <c r="AX22" s="156"/>
      <c r="AY22" s="156"/>
      <c r="AZ22" s="156"/>
      <c r="BA22" s="156"/>
      <c r="BB22" s="156"/>
      <c r="BC22" s="156"/>
      <c r="BD22" s="156"/>
    </row>
    <row r="23" spans="1:56" s="156" customFormat="1" ht="62.25" customHeight="1" thickBot="1">
      <c r="B23" s="157"/>
      <c r="C23" s="157"/>
      <c r="D23" s="179">
        <v>20</v>
      </c>
      <c r="E23" s="9" t="s">
        <v>169</v>
      </c>
      <c r="F23" s="180" t="s">
        <v>44</v>
      </c>
      <c r="G23" s="181" t="s">
        <v>20</v>
      </c>
      <c r="H23" s="182">
        <v>20</v>
      </c>
      <c r="I23" s="183">
        <v>79667</v>
      </c>
      <c r="J23" s="183">
        <v>93167.965874999994</v>
      </c>
      <c r="K23" s="184" t="s">
        <v>326</v>
      </c>
      <c r="L23" s="184">
        <v>19</v>
      </c>
      <c r="M23" s="183">
        <v>89625</v>
      </c>
      <c r="N23" s="185">
        <v>500000</v>
      </c>
      <c r="O23" s="186">
        <v>1039531</v>
      </c>
      <c r="P23" s="187">
        <v>-2.2223413641246177</v>
      </c>
      <c r="Q23" s="187">
        <v>2.6432285829560231</v>
      </c>
      <c r="R23" s="187">
        <v>21.337024014363731</v>
      </c>
      <c r="S23" s="187">
        <v>22.322997659685729</v>
      </c>
      <c r="T23" s="187">
        <v>38.573700000000002</v>
      </c>
      <c r="U23" s="188">
        <v>63</v>
      </c>
      <c r="V23" s="240">
        <v>19</v>
      </c>
      <c r="W23" s="188">
        <v>6</v>
      </c>
      <c r="X23" s="240">
        <v>81</v>
      </c>
      <c r="Y23" s="188">
        <v>69</v>
      </c>
      <c r="Z23" s="193"/>
      <c r="AA23" s="193"/>
      <c r="AB23" s="194"/>
      <c r="AC23" s="194"/>
      <c r="AD23" s="160"/>
    </row>
    <row r="24" spans="1:56" s="178" customFormat="1" ht="62.25" customHeight="1" thickBot="1">
      <c r="A24" s="156"/>
      <c r="B24" s="157"/>
      <c r="C24" s="157"/>
      <c r="D24" s="155">
        <v>21</v>
      </c>
      <c r="E24" s="8" t="s">
        <v>151</v>
      </c>
      <c r="F24" s="167" t="s">
        <v>115</v>
      </c>
      <c r="G24" s="168" t="s">
        <v>20</v>
      </c>
      <c r="H24" s="169">
        <v>20</v>
      </c>
      <c r="I24" s="170">
        <v>206055</v>
      </c>
      <c r="J24" s="170">
        <v>219700.15341599999</v>
      </c>
      <c r="K24" s="171" t="s">
        <v>327</v>
      </c>
      <c r="L24" s="171">
        <v>17</v>
      </c>
      <c r="M24" s="170">
        <v>211342</v>
      </c>
      <c r="N24" s="172">
        <v>1000000</v>
      </c>
      <c r="O24" s="173">
        <v>1039548</v>
      </c>
      <c r="P24" s="174">
        <v>-4.3438493496694282</v>
      </c>
      <c r="Q24" s="174">
        <v>-5.967582589076514</v>
      </c>
      <c r="R24" s="174">
        <v>20.213031646293835</v>
      </c>
      <c r="S24" s="174">
        <v>23.261475531187894</v>
      </c>
      <c r="T24" s="174">
        <v>31.885200000000001</v>
      </c>
      <c r="U24" s="175">
        <v>35</v>
      </c>
      <c r="V24" s="239">
        <v>2</v>
      </c>
      <c r="W24" s="175">
        <v>6</v>
      </c>
      <c r="X24" s="239">
        <v>98</v>
      </c>
      <c r="Y24" s="175">
        <v>41</v>
      </c>
      <c r="Z24" s="193"/>
      <c r="AA24" s="193"/>
      <c r="AB24" s="194"/>
      <c r="AC24" s="194"/>
      <c r="AD24" s="160"/>
      <c r="AE24" s="156"/>
      <c r="AF24" s="156"/>
      <c r="AG24" s="156"/>
      <c r="AH24" s="156"/>
      <c r="AI24" s="156"/>
      <c r="AJ24" s="156"/>
      <c r="AK24" s="156"/>
      <c r="AL24" s="156"/>
      <c r="AM24" s="156"/>
      <c r="AN24" s="156"/>
      <c r="AO24" s="156"/>
      <c r="AP24" s="156"/>
      <c r="AQ24" s="156"/>
      <c r="AR24" s="156"/>
      <c r="AS24" s="156"/>
      <c r="AT24" s="156"/>
      <c r="AU24" s="156"/>
      <c r="AV24" s="156"/>
      <c r="AW24" s="156"/>
      <c r="AX24" s="156"/>
      <c r="AY24" s="156"/>
      <c r="AZ24" s="156"/>
      <c r="BA24" s="156"/>
      <c r="BB24" s="156"/>
      <c r="BC24" s="156"/>
      <c r="BD24" s="156"/>
    </row>
    <row r="25" spans="1:56" s="192" customFormat="1" ht="62.25" customHeight="1" thickBot="1">
      <c r="A25" s="156"/>
      <c r="B25" s="157"/>
      <c r="C25" s="157"/>
      <c r="D25" s="179">
        <v>22</v>
      </c>
      <c r="E25" s="9" t="s">
        <v>152</v>
      </c>
      <c r="F25" s="180" t="s">
        <v>153</v>
      </c>
      <c r="G25" s="181" t="s">
        <v>20</v>
      </c>
      <c r="H25" s="182">
        <v>20</v>
      </c>
      <c r="I25" s="183">
        <v>1662159.1744609999</v>
      </c>
      <c r="J25" s="183">
        <v>2875431.4853059999</v>
      </c>
      <c r="K25" s="184" t="s">
        <v>328</v>
      </c>
      <c r="L25" s="184">
        <v>16</v>
      </c>
      <c r="M25" s="183">
        <v>2734646</v>
      </c>
      <c r="N25" s="185">
        <v>3500000</v>
      </c>
      <c r="O25" s="186">
        <v>1051482</v>
      </c>
      <c r="P25" s="187">
        <v>1.7941834495217093</v>
      </c>
      <c r="Q25" s="187">
        <v>5.2324753776823254</v>
      </c>
      <c r="R25" s="187">
        <v>20.280881998331822</v>
      </c>
      <c r="S25" s="187">
        <v>21.3759484419258</v>
      </c>
      <c r="T25" s="187">
        <v>31.313600000000001</v>
      </c>
      <c r="U25" s="188">
        <v>5250</v>
      </c>
      <c r="V25" s="240">
        <v>71</v>
      </c>
      <c r="W25" s="188">
        <v>19</v>
      </c>
      <c r="X25" s="238">
        <v>29</v>
      </c>
      <c r="Y25" s="188">
        <v>5269</v>
      </c>
      <c r="Z25" s="193"/>
      <c r="AA25" s="193"/>
      <c r="AB25" s="194"/>
      <c r="AC25" s="194"/>
      <c r="AD25" s="160"/>
      <c r="AE25" s="156"/>
      <c r="AF25" s="156"/>
      <c r="AG25" s="156"/>
      <c r="AH25" s="156"/>
      <c r="AI25" s="156"/>
      <c r="AJ25" s="156"/>
      <c r="AK25" s="156"/>
      <c r="AL25" s="156"/>
      <c r="AM25" s="156"/>
      <c r="AN25" s="156"/>
      <c r="AO25" s="156"/>
      <c r="AP25" s="156"/>
      <c r="AQ25" s="156"/>
      <c r="AR25" s="156"/>
      <c r="AS25" s="156"/>
      <c r="AT25" s="156"/>
      <c r="AU25" s="156"/>
      <c r="AV25" s="156"/>
      <c r="AW25" s="156"/>
      <c r="AX25" s="156"/>
      <c r="AY25" s="156"/>
      <c r="AZ25" s="156"/>
      <c r="BA25" s="156"/>
      <c r="BB25" s="156"/>
      <c r="BC25" s="156"/>
      <c r="BD25" s="156"/>
    </row>
    <row r="26" spans="1:56" s="178" customFormat="1" ht="62.25" customHeight="1" thickBot="1">
      <c r="A26" s="156"/>
      <c r="B26" s="157"/>
      <c r="C26" s="157"/>
      <c r="D26" s="155">
        <v>23</v>
      </c>
      <c r="E26" s="8" t="s">
        <v>164</v>
      </c>
      <c r="F26" s="167" t="s">
        <v>165</v>
      </c>
      <c r="G26" s="168" t="s">
        <v>23</v>
      </c>
      <c r="H26" s="169">
        <v>20</v>
      </c>
      <c r="I26" s="169" t="s">
        <v>49</v>
      </c>
      <c r="J26" s="170">
        <v>28254.016878999999</v>
      </c>
      <c r="K26" s="171" t="s">
        <v>329</v>
      </c>
      <c r="L26" s="171">
        <v>9</v>
      </c>
      <c r="M26" s="170">
        <v>27193</v>
      </c>
      <c r="N26" s="172">
        <v>1000000</v>
      </c>
      <c r="O26" s="173">
        <v>1039019</v>
      </c>
      <c r="P26" s="174">
        <v>1.564494718547351</v>
      </c>
      <c r="Q26" s="174">
        <v>5.095984106765318</v>
      </c>
      <c r="R26" s="174">
        <v>17.641500000000001</v>
      </c>
      <c r="S26" s="169" t="s">
        <v>49</v>
      </c>
      <c r="T26" s="174">
        <v>17.641500000000001</v>
      </c>
      <c r="U26" s="175">
        <v>34</v>
      </c>
      <c r="V26" s="239">
        <v>23</v>
      </c>
      <c r="W26" s="175">
        <v>4</v>
      </c>
      <c r="X26" s="237">
        <v>77</v>
      </c>
      <c r="Y26" s="175">
        <v>38</v>
      </c>
      <c r="Z26" s="193"/>
      <c r="AA26" s="193"/>
      <c r="AB26" s="194"/>
      <c r="AC26" s="194"/>
      <c r="AD26" s="160"/>
      <c r="AE26" s="156"/>
      <c r="AF26" s="156"/>
      <c r="AG26" s="156"/>
      <c r="AH26" s="156"/>
      <c r="AI26" s="156"/>
      <c r="AJ26" s="156"/>
      <c r="AK26" s="156"/>
      <c r="AL26" s="156"/>
      <c r="AM26" s="156"/>
      <c r="AN26" s="156"/>
      <c r="AO26" s="156"/>
      <c r="AP26" s="156"/>
      <c r="AQ26" s="156"/>
      <c r="AR26" s="156"/>
      <c r="AS26" s="156"/>
      <c r="AT26" s="156"/>
      <c r="AU26" s="156"/>
      <c r="AV26" s="156"/>
      <c r="AW26" s="156"/>
      <c r="AX26" s="156"/>
      <c r="AY26" s="156"/>
      <c r="AZ26" s="156"/>
      <c r="BA26" s="156"/>
      <c r="BB26" s="156"/>
      <c r="BC26" s="156"/>
      <c r="BD26" s="156"/>
    </row>
    <row r="27" spans="1:56" s="192" customFormat="1" ht="62.25" customHeight="1" thickBot="1">
      <c r="A27" s="156"/>
      <c r="B27" s="157"/>
      <c r="C27" s="157"/>
      <c r="D27" s="179">
        <v>24</v>
      </c>
      <c r="E27" s="9" t="s">
        <v>166</v>
      </c>
      <c r="F27" s="180" t="s">
        <v>42</v>
      </c>
      <c r="G27" s="181" t="s">
        <v>23</v>
      </c>
      <c r="H27" s="182">
        <v>20</v>
      </c>
      <c r="I27" s="196" t="s">
        <v>49</v>
      </c>
      <c r="J27" s="183">
        <v>52030.329714</v>
      </c>
      <c r="K27" s="184" t="s">
        <v>330</v>
      </c>
      <c r="L27" s="184">
        <v>9</v>
      </c>
      <c r="M27" s="183">
        <v>51429</v>
      </c>
      <c r="N27" s="185">
        <v>500000</v>
      </c>
      <c r="O27" s="186">
        <v>1011693</v>
      </c>
      <c r="P27" s="187">
        <v>0.2913495262472317</v>
      </c>
      <c r="Q27" s="187">
        <v>7.0708543670383452</v>
      </c>
      <c r="R27" s="196" t="s">
        <v>49</v>
      </c>
      <c r="S27" s="196" t="s">
        <v>49</v>
      </c>
      <c r="T27" s="187">
        <v>31.444499999999998</v>
      </c>
      <c r="U27" s="188">
        <v>16</v>
      </c>
      <c r="V27" s="240">
        <v>11</v>
      </c>
      <c r="W27" s="188">
        <v>2</v>
      </c>
      <c r="X27" s="238">
        <v>89</v>
      </c>
      <c r="Y27" s="188">
        <v>18</v>
      </c>
      <c r="Z27" s="193"/>
      <c r="AA27" s="193"/>
      <c r="AB27" s="194"/>
      <c r="AC27" s="194"/>
      <c r="AD27" s="160"/>
      <c r="AE27" s="156"/>
      <c r="AF27" s="156"/>
      <c r="AG27" s="156"/>
      <c r="AH27" s="156"/>
      <c r="AI27" s="156"/>
      <c r="AJ27" s="156"/>
      <c r="AK27" s="156"/>
      <c r="AL27" s="156"/>
      <c r="AM27" s="156"/>
      <c r="AN27" s="156"/>
      <c r="AO27" s="156"/>
      <c r="AP27" s="156"/>
      <c r="AQ27" s="156"/>
      <c r="AR27" s="156"/>
      <c r="AS27" s="156"/>
      <c r="AT27" s="156"/>
      <c r="AU27" s="156"/>
      <c r="AV27" s="156"/>
      <c r="AW27" s="156"/>
      <c r="AX27" s="156"/>
      <c r="AY27" s="156"/>
      <c r="AZ27" s="156"/>
      <c r="BA27" s="156"/>
      <c r="BB27" s="156"/>
      <c r="BC27" s="156"/>
      <c r="BD27" s="156"/>
    </row>
    <row r="28" spans="1:56" s="178" customFormat="1" ht="62.25" customHeight="1" thickBot="1">
      <c r="A28" s="156"/>
      <c r="B28" s="157"/>
      <c r="C28" s="157"/>
      <c r="D28" s="155">
        <v>25</v>
      </c>
      <c r="E28" s="8" t="s">
        <v>170</v>
      </c>
      <c r="F28" s="167" t="s">
        <v>72</v>
      </c>
      <c r="G28" s="168" t="s">
        <v>23</v>
      </c>
      <c r="H28" s="169">
        <v>18</v>
      </c>
      <c r="I28" s="169" t="s">
        <v>49</v>
      </c>
      <c r="J28" s="170">
        <v>5060.6786300000003</v>
      </c>
      <c r="K28" s="171" t="s">
        <v>331</v>
      </c>
      <c r="L28" s="171">
        <v>7</v>
      </c>
      <c r="M28" s="170">
        <v>5000</v>
      </c>
      <c r="N28" s="172">
        <v>500000</v>
      </c>
      <c r="O28" s="173">
        <v>1012136</v>
      </c>
      <c r="P28" s="174">
        <v>0.7536595441808146</v>
      </c>
      <c r="Q28" s="174">
        <v>2.4060751476625408</v>
      </c>
      <c r="R28" s="169" t="s">
        <v>49</v>
      </c>
      <c r="S28" s="169" t="s">
        <v>49</v>
      </c>
      <c r="T28" s="174">
        <v>6.4418000000000006</v>
      </c>
      <c r="U28" s="175">
        <v>6</v>
      </c>
      <c r="V28" s="239">
        <v>78</v>
      </c>
      <c r="W28" s="175">
        <v>1</v>
      </c>
      <c r="X28" s="237">
        <v>22</v>
      </c>
      <c r="Y28" s="175">
        <v>7</v>
      </c>
      <c r="Z28" s="193"/>
      <c r="AA28" s="193"/>
      <c r="AB28" s="194"/>
      <c r="AC28" s="194"/>
      <c r="AD28" s="160"/>
      <c r="AE28" s="156"/>
      <c r="AF28" s="156"/>
      <c r="AG28" s="156"/>
      <c r="AH28" s="156"/>
      <c r="AI28" s="156"/>
      <c r="AJ28" s="156"/>
      <c r="AK28" s="156"/>
      <c r="AL28" s="156"/>
      <c r="AM28" s="156"/>
      <c r="AN28" s="156"/>
      <c r="AO28" s="156"/>
      <c r="AP28" s="156"/>
      <c r="AQ28" s="156"/>
      <c r="AR28" s="156"/>
      <c r="AS28" s="156"/>
      <c r="AT28" s="156"/>
      <c r="AU28" s="156"/>
      <c r="AV28" s="156"/>
      <c r="AW28" s="156"/>
      <c r="AX28" s="156"/>
      <c r="AY28" s="156"/>
      <c r="AZ28" s="156"/>
      <c r="BA28" s="156"/>
      <c r="BB28" s="156"/>
      <c r="BC28" s="156"/>
      <c r="BD28" s="156"/>
    </row>
    <row r="29" spans="1:56" s="192" customFormat="1" ht="62.25" customHeight="1" thickBot="1">
      <c r="A29" s="156"/>
      <c r="B29" s="157"/>
      <c r="C29" s="157"/>
      <c r="D29" s="179">
        <v>26</v>
      </c>
      <c r="E29" s="9" t="s">
        <v>171</v>
      </c>
      <c r="F29" s="180" t="s">
        <v>201</v>
      </c>
      <c r="G29" s="181" t="s">
        <v>23</v>
      </c>
      <c r="H29" s="182">
        <v>20</v>
      </c>
      <c r="I29" s="196" t="s">
        <v>49</v>
      </c>
      <c r="J29" s="183">
        <v>137653.199047</v>
      </c>
      <c r="K29" s="184" t="s">
        <v>332</v>
      </c>
      <c r="L29" s="184">
        <v>7</v>
      </c>
      <c r="M29" s="183">
        <v>137389</v>
      </c>
      <c r="N29" s="185">
        <v>500000</v>
      </c>
      <c r="O29" s="186">
        <v>1001923</v>
      </c>
      <c r="P29" s="187">
        <v>0.2</v>
      </c>
      <c r="Q29" s="187">
        <v>-10.78</v>
      </c>
      <c r="R29" s="196" t="s">
        <v>49</v>
      </c>
      <c r="S29" s="196" t="s">
        <v>49</v>
      </c>
      <c r="T29" s="187">
        <v>-2.2599999999999998</v>
      </c>
      <c r="U29" s="188">
        <v>641</v>
      </c>
      <c r="V29" s="240">
        <v>88</v>
      </c>
      <c r="W29" s="188">
        <v>3</v>
      </c>
      <c r="X29" s="240">
        <v>12</v>
      </c>
      <c r="Y29" s="188">
        <v>644</v>
      </c>
      <c r="Z29" s="193"/>
      <c r="AA29" s="193"/>
      <c r="AB29" s="194"/>
      <c r="AC29" s="194"/>
      <c r="AD29" s="160"/>
      <c r="AE29" s="156"/>
      <c r="AF29" s="156"/>
      <c r="AG29" s="156"/>
      <c r="AH29" s="156"/>
      <c r="AI29" s="156"/>
      <c r="AJ29" s="156"/>
      <c r="AK29" s="156"/>
      <c r="AL29" s="156"/>
      <c r="AM29" s="156"/>
      <c r="AN29" s="156"/>
      <c r="AO29" s="156"/>
      <c r="AP29" s="156"/>
      <c r="AQ29" s="156"/>
      <c r="AR29" s="156"/>
      <c r="AS29" s="156"/>
      <c r="AT29" s="156"/>
      <c r="AU29" s="156"/>
      <c r="AV29" s="156"/>
      <c r="AW29" s="156"/>
      <c r="AX29" s="156"/>
      <c r="AY29" s="156"/>
      <c r="AZ29" s="156"/>
      <c r="BA29" s="156"/>
      <c r="BB29" s="156"/>
      <c r="BC29" s="156"/>
      <c r="BD29" s="156"/>
    </row>
    <row r="30" spans="1:56" s="178" customFormat="1" ht="62.25" customHeight="1" thickBot="1">
      <c r="A30" s="156"/>
      <c r="B30" s="157"/>
      <c r="C30" s="157"/>
      <c r="D30" s="155">
        <v>27</v>
      </c>
      <c r="E30" s="8" t="s">
        <v>182</v>
      </c>
      <c r="F30" s="167" t="s">
        <v>183</v>
      </c>
      <c r="G30" s="168" t="s">
        <v>23</v>
      </c>
      <c r="H30" s="169">
        <v>20</v>
      </c>
      <c r="I30" s="169" t="s">
        <v>49</v>
      </c>
      <c r="J30" s="170">
        <v>230205.041295</v>
      </c>
      <c r="K30" s="171" t="s">
        <v>333</v>
      </c>
      <c r="L30" s="171">
        <v>6</v>
      </c>
      <c r="M30" s="170">
        <v>227945</v>
      </c>
      <c r="N30" s="172">
        <v>2000000</v>
      </c>
      <c r="O30" s="173">
        <v>1009915</v>
      </c>
      <c r="P30" s="174">
        <v>0.8428576278565395</v>
      </c>
      <c r="Q30" s="174">
        <v>3.7559430626930754</v>
      </c>
      <c r="R30" s="169" t="s">
        <v>49</v>
      </c>
      <c r="S30" s="169" t="s">
        <v>49</v>
      </c>
      <c r="T30" s="174">
        <v>17.0778</v>
      </c>
      <c r="U30" s="175">
        <v>101</v>
      </c>
      <c r="V30" s="239">
        <v>5</v>
      </c>
      <c r="W30" s="175">
        <v>4</v>
      </c>
      <c r="X30" s="237">
        <v>95</v>
      </c>
      <c r="Y30" s="175">
        <v>105</v>
      </c>
      <c r="Z30" s="193"/>
      <c r="AA30" s="193"/>
      <c r="AB30" s="194"/>
      <c r="AC30" s="194"/>
      <c r="AD30" s="160"/>
      <c r="AE30" s="156"/>
      <c r="AF30" s="156"/>
      <c r="AG30" s="156"/>
      <c r="AH30" s="156"/>
      <c r="AI30" s="156"/>
      <c r="AJ30" s="156"/>
      <c r="AK30" s="156"/>
      <c r="AL30" s="156"/>
      <c r="AM30" s="156"/>
      <c r="AN30" s="156"/>
      <c r="AO30" s="156"/>
      <c r="AP30" s="156"/>
      <c r="AQ30" s="156"/>
      <c r="AR30" s="156"/>
      <c r="AS30" s="156"/>
      <c r="AT30" s="156"/>
      <c r="AU30" s="156"/>
      <c r="AV30" s="156"/>
      <c r="AW30" s="156"/>
      <c r="AX30" s="156"/>
      <c r="AY30" s="156"/>
      <c r="AZ30" s="156"/>
      <c r="BA30" s="156"/>
      <c r="BB30" s="156"/>
      <c r="BC30" s="156"/>
      <c r="BD30" s="156"/>
    </row>
    <row r="31" spans="1:56" s="178" customFormat="1" ht="62.25" customHeight="1" thickBot="1">
      <c r="A31" s="156"/>
      <c r="B31" s="157"/>
      <c r="C31" s="157"/>
      <c r="D31" s="179">
        <v>28</v>
      </c>
      <c r="E31" s="9" t="s">
        <v>447</v>
      </c>
      <c r="F31" s="180" t="s">
        <v>449</v>
      </c>
      <c r="G31" s="181" t="s">
        <v>23</v>
      </c>
      <c r="H31" s="182">
        <v>17</v>
      </c>
      <c r="I31" s="196" t="s">
        <v>49</v>
      </c>
      <c r="J31" s="183">
        <v>10425.810063999999</v>
      </c>
      <c r="K31" s="184" t="s">
        <v>450</v>
      </c>
      <c r="L31" s="184">
        <v>1</v>
      </c>
      <c r="M31" s="183">
        <v>10179</v>
      </c>
      <c r="N31" s="185">
        <v>500000</v>
      </c>
      <c r="O31" s="186">
        <v>1024247</v>
      </c>
      <c r="P31" s="187">
        <v>2.42</v>
      </c>
      <c r="Q31" s="187" t="s">
        <v>49</v>
      </c>
      <c r="R31" s="196" t="s">
        <v>49</v>
      </c>
      <c r="S31" s="196" t="s">
        <v>49</v>
      </c>
      <c r="T31" s="187">
        <v>0.99</v>
      </c>
      <c r="U31" s="188">
        <v>80</v>
      </c>
      <c r="V31" s="240">
        <v>1</v>
      </c>
      <c r="W31" s="188">
        <v>3</v>
      </c>
      <c r="X31" s="238">
        <v>99</v>
      </c>
      <c r="Y31" s="188">
        <v>83</v>
      </c>
      <c r="Z31" s="194"/>
      <c r="AA31" s="194"/>
      <c r="AB31" s="194"/>
      <c r="AC31" s="194"/>
      <c r="AD31" s="160"/>
      <c r="AE31" s="156"/>
      <c r="AF31" s="156"/>
      <c r="AG31" s="156"/>
      <c r="AH31" s="156"/>
      <c r="AI31" s="156"/>
      <c r="AJ31" s="156"/>
      <c r="AK31" s="156"/>
      <c r="AL31" s="156"/>
      <c r="AM31" s="156"/>
      <c r="AN31" s="156"/>
      <c r="AO31" s="156"/>
      <c r="AP31" s="156"/>
      <c r="AQ31" s="156"/>
      <c r="AR31" s="156"/>
      <c r="AS31" s="156"/>
      <c r="AT31" s="156"/>
      <c r="AU31" s="156"/>
      <c r="AV31" s="156"/>
      <c r="AW31" s="156"/>
      <c r="AX31" s="156"/>
      <c r="AY31" s="156"/>
      <c r="AZ31" s="156"/>
      <c r="BA31" s="156"/>
      <c r="BB31" s="156"/>
      <c r="BC31" s="156"/>
      <c r="BD31" s="156"/>
    </row>
    <row r="32" spans="1:56" s="178" customFormat="1" ht="62.25" customHeight="1" thickBot="1">
      <c r="A32" s="156"/>
      <c r="B32" s="157"/>
      <c r="C32" s="157"/>
      <c r="D32" s="155">
        <v>29</v>
      </c>
      <c r="E32" s="8" t="s">
        <v>448</v>
      </c>
      <c r="F32" s="167" t="s">
        <v>123</v>
      </c>
      <c r="G32" s="168" t="s">
        <v>23</v>
      </c>
      <c r="H32" s="169">
        <v>20</v>
      </c>
      <c r="I32" s="169" t="s">
        <v>49</v>
      </c>
      <c r="J32" s="170">
        <v>160833.49950599999</v>
      </c>
      <c r="K32" s="171" t="s">
        <v>451</v>
      </c>
      <c r="L32" s="171">
        <v>1</v>
      </c>
      <c r="M32" s="170">
        <v>156916</v>
      </c>
      <c r="N32" s="172">
        <v>500000</v>
      </c>
      <c r="O32" s="173">
        <v>1024966</v>
      </c>
      <c r="P32" s="174">
        <v>2.5</v>
      </c>
      <c r="Q32" s="174" t="s">
        <v>49</v>
      </c>
      <c r="R32" s="169" t="s">
        <v>49</v>
      </c>
      <c r="S32" s="169" t="s">
        <v>49</v>
      </c>
      <c r="T32" s="174">
        <v>1.26</v>
      </c>
      <c r="U32" s="175">
        <v>15</v>
      </c>
      <c r="V32" s="239">
        <v>6</v>
      </c>
      <c r="W32" s="175">
        <v>9</v>
      </c>
      <c r="X32" s="237">
        <v>94</v>
      </c>
      <c r="Y32" s="175">
        <v>24</v>
      </c>
      <c r="Z32" s="177"/>
      <c r="AA32" s="177"/>
      <c r="AB32" s="177"/>
      <c r="AC32" s="177"/>
      <c r="AD32" s="160"/>
      <c r="AE32" s="156"/>
      <c r="AF32" s="156"/>
      <c r="AG32" s="156"/>
      <c r="AH32" s="156"/>
      <c r="AI32" s="156"/>
      <c r="AJ32" s="156"/>
      <c r="AK32" s="156"/>
      <c r="AL32" s="156"/>
      <c r="AM32" s="156"/>
      <c r="AN32" s="156"/>
      <c r="AO32" s="156"/>
      <c r="AP32" s="156"/>
      <c r="AQ32" s="156"/>
      <c r="AR32" s="156"/>
      <c r="AS32" s="156"/>
      <c r="AT32" s="156"/>
      <c r="AU32" s="156"/>
      <c r="AV32" s="156"/>
      <c r="AW32" s="156"/>
      <c r="AX32" s="156"/>
      <c r="AY32" s="156"/>
      <c r="AZ32" s="156"/>
      <c r="BA32" s="156"/>
      <c r="BB32" s="156"/>
      <c r="BC32" s="156"/>
      <c r="BD32" s="156"/>
    </row>
    <row r="33" spans="1:139" s="192" customFormat="1" ht="48.75" customHeight="1" thickBot="1">
      <c r="A33" s="156"/>
      <c r="B33" s="157"/>
      <c r="C33" s="157"/>
      <c r="D33" s="270" t="s">
        <v>48</v>
      </c>
      <c r="E33" s="271"/>
      <c r="F33" s="197" t="s">
        <v>49</v>
      </c>
      <c r="G33" s="198" t="s">
        <v>49</v>
      </c>
      <c r="H33" s="199"/>
      <c r="I33" s="200">
        <f>SUM(I4:I30)</f>
        <v>21120639.976425</v>
      </c>
      <c r="J33" s="200">
        <f>SUM(J4:J32)</f>
        <v>30686482.070237007</v>
      </c>
      <c r="K33" s="201" t="s">
        <v>49</v>
      </c>
      <c r="L33" s="201" t="s">
        <v>49</v>
      </c>
      <c r="M33" s="200">
        <f>SUM(M4:M32)</f>
        <v>29761238</v>
      </c>
      <c r="N33" s="201" t="s">
        <v>49</v>
      </c>
      <c r="O33" s="201" t="s">
        <v>49</v>
      </c>
      <c r="P33" s="202">
        <f>AVERAGE(P4:P32)</f>
        <v>0.54012659821917097</v>
      </c>
      <c r="Q33" s="202">
        <f>AVERAGE(Q4:Q32)</f>
        <v>3.8779455473182574</v>
      </c>
      <c r="R33" s="202">
        <f>AVERAGE(R4:R32)</f>
        <v>22.645810703141866</v>
      </c>
      <c r="S33" s="202">
        <f>AVERAGE(S4:S32)</f>
        <v>23.500492314956588</v>
      </c>
      <c r="T33" s="202">
        <f>AVERAGE(T4:T32)</f>
        <v>53.208686206896559</v>
      </c>
      <c r="U33" s="203">
        <f>SUM(U4:U32)</f>
        <v>78006</v>
      </c>
      <c r="V33" s="241">
        <v>65</v>
      </c>
      <c r="W33" s="203">
        <f>SUM(W4:W32)</f>
        <v>538</v>
      </c>
      <c r="X33" s="241">
        <f>100-V33</f>
        <v>35</v>
      </c>
      <c r="Y33" s="203">
        <f>W33+U33</f>
        <v>78544</v>
      </c>
      <c r="Z33" s="194"/>
      <c r="AA33" s="194"/>
      <c r="AB33" s="194"/>
      <c r="AC33" s="194"/>
      <c r="AD33" s="160"/>
      <c r="AE33" s="156"/>
      <c r="AF33" s="156"/>
      <c r="AG33" s="156"/>
      <c r="AH33" s="156"/>
      <c r="AI33" s="156"/>
      <c r="AJ33" s="156"/>
      <c r="AK33" s="156"/>
      <c r="AL33" s="156"/>
      <c r="AM33" s="156"/>
      <c r="AN33" s="156"/>
      <c r="AO33" s="156"/>
      <c r="AP33" s="156"/>
      <c r="AQ33" s="156"/>
      <c r="AR33" s="156"/>
      <c r="AS33" s="156"/>
      <c r="AT33" s="156"/>
      <c r="AU33" s="156"/>
      <c r="AV33" s="156"/>
      <c r="AW33" s="156"/>
      <c r="AX33" s="156"/>
      <c r="AY33" s="156"/>
      <c r="AZ33" s="156"/>
      <c r="BA33" s="156"/>
      <c r="BB33" s="156"/>
      <c r="BC33" s="156"/>
      <c r="BD33" s="156"/>
    </row>
    <row r="34" spans="1:139" s="178" customFormat="1" ht="59.25" customHeight="1" thickBot="1">
      <c r="A34" s="156"/>
      <c r="B34" s="157"/>
      <c r="C34" s="157"/>
      <c r="D34" s="155">
        <v>30</v>
      </c>
      <c r="E34" s="8" t="s">
        <v>21</v>
      </c>
      <c r="F34" s="167" t="s">
        <v>22</v>
      </c>
      <c r="G34" s="168" t="s">
        <v>23</v>
      </c>
      <c r="H34" s="169">
        <v>20</v>
      </c>
      <c r="I34" s="170">
        <v>188378.97900399999</v>
      </c>
      <c r="J34" s="170">
        <v>164650.09670200001</v>
      </c>
      <c r="K34" s="171" t="s">
        <v>334</v>
      </c>
      <c r="L34" s="171">
        <v>56</v>
      </c>
      <c r="M34" s="170">
        <v>176096</v>
      </c>
      <c r="N34" s="172">
        <v>500000</v>
      </c>
      <c r="O34" s="173">
        <v>935002</v>
      </c>
      <c r="P34" s="174">
        <v>-2.445126805413397</v>
      </c>
      <c r="Q34" s="174">
        <v>-1.4053283429303791</v>
      </c>
      <c r="R34" s="174">
        <v>19.551099999999998</v>
      </c>
      <c r="S34" s="174">
        <v>20.215880606748136</v>
      </c>
      <c r="T34" s="174">
        <v>117.6255</v>
      </c>
      <c r="U34" s="175">
        <v>11</v>
      </c>
      <c r="V34" s="239">
        <v>2</v>
      </c>
      <c r="W34" s="175">
        <v>4</v>
      </c>
      <c r="X34" s="239">
        <v>98</v>
      </c>
      <c r="Y34" s="175">
        <v>15</v>
      </c>
      <c r="Z34" s="193"/>
      <c r="AA34" s="193"/>
      <c r="AB34" s="194"/>
      <c r="AC34" s="194"/>
      <c r="AD34" s="160"/>
      <c r="AE34" s="156"/>
      <c r="AF34" s="156"/>
      <c r="AG34" s="156"/>
      <c r="AH34" s="156"/>
      <c r="AI34" s="156"/>
      <c r="AJ34" s="156"/>
      <c r="AK34" s="156"/>
      <c r="AL34" s="156"/>
      <c r="AM34" s="156"/>
      <c r="AN34" s="156"/>
      <c r="AO34" s="156"/>
      <c r="AP34" s="156"/>
      <c r="AQ34" s="156"/>
      <c r="AR34" s="156"/>
      <c r="AS34" s="156"/>
      <c r="AT34" s="156"/>
      <c r="AU34" s="156"/>
      <c r="AV34" s="156"/>
      <c r="AW34" s="156"/>
      <c r="AX34" s="156"/>
      <c r="AY34" s="156"/>
      <c r="AZ34" s="156"/>
      <c r="BA34" s="156"/>
      <c r="BB34" s="156"/>
      <c r="BC34" s="156"/>
      <c r="BD34" s="156"/>
    </row>
    <row r="35" spans="1:139" s="192" customFormat="1" ht="48.75" customHeight="1" thickBot="1">
      <c r="A35" s="156"/>
      <c r="B35" s="157"/>
      <c r="C35" s="157"/>
      <c r="D35" s="179">
        <v>31</v>
      </c>
      <c r="E35" s="9" t="s">
        <v>106</v>
      </c>
      <c r="F35" s="180" t="s">
        <v>107</v>
      </c>
      <c r="G35" s="179" t="s">
        <v>51</v>
      </c>
      <c r="H35" s="196"/>
      <c r="I35" s="183">
        <v>23005</v>
      </c>
      <c r="J35" s="183">
        <v>66272.128052</v>
      </c>
      <c r="K35" s="184" t="s">
        <v>335</v>
      </c>
      <c r="L35" s="184">
        <v>47</v>
      </c>
      <c r="M35" s="183">
        <v>13283</v>
      </c>
      <c r="N35" s="185">
        <v>50000</v>
      </c>
      <c r="O35" s="186">
        <v>4989244</v>
      </c>
      <c r="P35" s="187">
        <v>-1.1000000000000001</v>
      </c>
      <c r="Q35" s="187">
        <v>0.82</v>
      </c>
      <c r="R35" s="187">
        <v>75.38</v>
      </c>
      <c r="S35" s="187">
        <v>79.72</v>
      </c>
      <c r="T35" s="187">
        <v>398.93</v>
      </c>
      <c r="U35" s="188">
        <v>80</v>
      </c>
      <c r="V35" s="240">
        <v>92</v>
      </c>
      <c r="W35" s="188">
        <v>1</v>
      </c>
      <c r="X35" s="240">
        <v>8</v>
      </c>
      <c r="Y35" s="188">
        <v>81</v>
      </c>
      <c r="Z35" s="193"/>
      <c r="AA35" s="193"/>
      <c r="AB35" s="194"/>
      <c r="AC35" s="194"/>
      <c r="AD35" s="160"/>
      <c r="AE35" s="156"/>
      <c r="AF35" s="156"/>
      <c r="AG35" s="156"/>
      <c r="AH35" s="156"/>
      <c r="AI35" s="156"/>
      <c r="AJ35" s="156"/>
      <c r="AK35" s="156"/>
      <c r="AL35" s="156"/>
      <c r="AM35" s="156"/>
      <c r="AN35" s="156"/>
      <c r="AO35" s="156"/>
      <c r="AP35" s="156"/>
      <c r="AQ35" s="156"/>
      <c r="AR35" s="156"/>
      <c r="AS35" s="156"/>
      <c r="AT35" s="156"/>
      <c r="AU35" s="156"/>
      <c r="AV35" s="156"/>
      <c r="AW35" s="156"/>
      <c r="AX35" s="156"/>
      <c r="AY35" s="156"/>
      <c r="AZ35" s="156"/>
      <c r="BA35" s="156"/>
      <c r="BB35" s="156"/>
      <c r="BC35" s="156"/>
      <c r="BD35" s="156"/>
    </row>
    <row r="36" spans="1:139" s="178" customFormat="1" ht="48.75" customHeight="1" thickBot="1">
      <c r="A36" s="156"/>
      <c r="B36" s="157"/>
      <c r="C36" s="157"/>
      <c r="D36" s="155">
        <v>32</v>
      </c>
      <c r="E36" s="8" t="s">
        <v>52</v>
      </c>
      <c r="F36" s="167" t="s">
        <v>25</v>
      </c>
      <c r="G36" s="168" t="s">
        <v>51</v>
      </c>
      <c r="H36" s="169"/>
      <c r="I36" s="170">
        <v>75355.310222999993</v>
      </c>
      <c r="J36" s="170">
        <v>106675.876141</v>
      </c>
      <c r="K36" s="171" t="s">
        <v>336</v>
      </c>
      <c r="L36" s="171">
        <v>31</v>
      </c>
      <c r="M36" s="170">
        <v>51501</v>
      </c>
      <c r="N36" s="172">
        <v>500000</v>
      </c>
      <c r="O36" s="173">
        <v>2071336</v>
      </c>
      <c r="P36" s="204">
        <v>-1.06</v>
      </c>
      <c r="Q36" s="204">
        <v>1.03</v>
      </c>
      <c r="R36" s="204">
        <v>42.91</v>
      </c>
      <c r="S36" s="204">
        <v>41.31</v>
      </c>
      <c r="T36" s="204">
        <v>99.74</v>
      </c>
      <c r="U36" s="175">
        <v>20</v>
      </c>
      <c r="V36" s="239">
        <v>2</v>
      </c>
      <c r="W36" s="175">
        <v>3</v>
      </c>
      <c r="X36" s="239">
        <v>98</v>
      </c>
      <c r="Y36" s="175">
        <v>23</v>
      </c>
      <c r="Z36" s="193"/>
      <c r="AA36" s="193"/>
      <c r="AB36" s="194"/>
      <c r="AC36" s="194"/>
      <c r="AD36" s="160"/>
      <c r="AE36" s="156"/>
      <c r="AF36" s="156"/>
      <c r="AG36" s="156"/>
      <c r="AH36" s="156"/>
      <c r="AI36" s="156"/>
      <c r="AJ36" s="156"/>
      <c r="AK36" s="156"/>
      <c r="AL36" s="156"/>
      <c r="AM36" s="156"/>
      <c r="AN36" s="156"/>
      <c r="AO36" s="156"/>
      <c r="AP36" s="156"/>
      <c r="AQ36" s="156"/>
      <c r="AR36" s="156"/>
      <c r="AS36" s="156"/>
      <c r="AT36" s="156"/>
      <c r="AU36" s="156"/>
      <c r="AV36" s="156"/>
      <c r="AW36" s="156"/>
      <c r="AX36" s="156"/>
      <c r="AY36" s="156"/>
      <c r="AZ36" s="156"/>
      <c r="BA36" s="156"/>
      <c r="BB36" s="156"/>
      <c r="BC36" s="156"/>
      <c r="BD36" s="156"/>
    </row>
    <row r="37" spans="1:139" s="192" customFormat="1" ht="48.75" customHeight="1" thickBot="1">
      <c r="A37" s="156"/>
      <c r="B37" s="157"/>
      <c r="C37" s="157"/>
      <c r="D37" s="179">
        <v>33</v>
      </c>
      <c r="E37" s="9" t="s">
        <v>54</v>
      </c>
      <c r="F37" s="180" t="s">
        <v>42</v>
      </c>
      <c r="G37" s="181" t="s">
        <v>51</v>
      </c>
      <c r="H37" s="196" t="s">
        <v>47</v>
      </c>
      <c r="I37" s="183">
        <v>14954.952194</v>
      </c>
      <c r="J37" s="183">
        <v>20819.924609000002</v>
      </c>
      <c r="K37" s="184" t="s">
        <v>337</v>
      </c>
      <c r="L37" s="184">
        <v>27</v>
      </c>
      <c r="M37" s="183">
        <v>10846</v>
      </c>
      <c r="N37" s="185">
        <v>500000</v>
      </c>
      <c r="O37" s="186">
        <v>1919594</v>
      </c>
      <c r="P37" s="187">
        <v>-3.9564310266327105</v>
      </c>
      <c r="Q37" s="205">
        <v>-2.2689274688248542</v>
      </c>
      <c r="R37" s="187">
        <v>69.0847423819434</v>
      </c>
      <c r="S37" s="187">
        <v>66.178775766125881</v>
      </c>
      <c r="T37" s="187">
        <v>139.18600000000001</v>
      </c>
      <c r="U37" s="188">
        <v>658</v>
      </c>
      <c r="V37" s="240">
        <v>28</v>
      </c>
      <c r="W37" s="188">
        <v>48</v>
      </c>
      <c r="X37" s="240">
        <v>72</v>
      </c>
      <c r="Y37" s="188">
        <v>706</v>
      </c>
      <c r="Z37" s="193"/>
      <c r="AA37" s="193"/>
      <c r="AB37" s="194"/>
      <c r="AC37" s="194"/>
      <c r="AD37" s="160"/>
      <c r="AE37" s="156"/>
      <c r="AF37" s="156"/>
      <c r="AG37" s="156"/>
      <c r="AH37" s="156"/>
      <c r="AI37" s="156"/>
      <c r="AJ37" s="156"/>
      <c r="AK37" s="156"/>
      <c r="AL37" s="156"/>
      <c r="AM37" s="156"/>
      <c r="AN37" s="156"/>
      <c r="AO37" s="156"/>
      <c r="AP37" s="156"/>
      <c r="AQ37" s="156"/>
      <c r="AR37" s="156"/>
      <c r="AS37" s="156"/>
      <c r="AT37" s="156"/>
      <c r="AU37" s="156"/>
      <c r="AV37" s="156"/>
      <c r="AW37" s="156"/>
      <c r="AX37" s="156"/>
      <c r="AY37" s="156"/>
      <c r="AZ37" s="156"/>
      <c r="BA37" s="156"/>
      <c r="BB37" s="156"/>
      <c r="BC37" s="156"/>
      <c r="BD37" s="156"/>
    </row>
    <row r="38" spans="1:139" s="178" customFormat="1" ht="48.75" customHeight="1" thickBot="1">
      <c r="A38" s="156"/>
      <c r="B38" s="157"/>
      <c r="C38" s="157"/>
      <c r="D38" s="155">
        <v>34</v>
      </c>
      <c r="E38" s="8" t="s">
        <v>55</v>
      </c>
      <c r="F38" s="167" t="s">
        <v>42</v>
      </c>
      <c r="G38" s="168" t="s">
        <v>51</v>
      </c>
      <c r="H38" s="169" t="s">
        <v>47</v>
      </c>
      <c r="I38" s="170">
        <v>8891.7594489999992</v>
      </c>
      <c r="J38" s="170">
        <v>10447.058528</v>
      </c>
      <c r="K38" s="171" t="s">
        <v>338</v>
      </c>
      <c r="L38" s="171">
        <v>25</v>
      </c>
      <c r="M38" s="170">
        <v>5603</v>
      </c>
      <c r="N38" s="172">
        <v>200000</v>
      </c>
      <c r="O38" s="173">
        <v>1864547</v>
      </c>
      <c r="P38" s="174">
        <v>-3.7379404413848785</v>
      </c>
      <c r="Q38" s="174">
        <v>-1.7396431141795565</v>
      </c>
      <c r="R38" s="204">
        <v>62.849543884069504</v>
      </c>
      <c r="S38" s="174">
        <v>60.803295260799374</v>
      </c>
      <c r="T38" s="174">
        <v>129.75730000000001</v>
      </c>
      <c r="U38" s="175">
        <v>127</v>
      </c>
      <c r="V38" s="239">
        <v>11</v>
      </c>
      <c r="W38" s="175">
        <v>23</v>
      </c>
      <c r="X38" s="239">
        <v>89</v>
      </c>
      <c r="Y38" s="175">
        <v>150</v>
      </c>
      <c r="Z38" s="193"/>
      <c r="AA38" s="193"/>
      <c r="AB38" s="194"/>
      <c r="AC38" s="194"/>
      <c r="AD38" s="160"/>
      <c r="AE38" s="156"/>
      <c r="AF38" s="156"/>
      <c r="AG38" s="156"/>
      <c r="AH38" s="156"/>
      <c r="AI38" s="156"/>
      <c r="AJ38" s="156"/>
      <c r="AK38" s="156"/>
      <c r="AL38" s="156"/>
      <c r="AM38" s="156"/>
      <c r="AN38" s="156"/>
      <c r="AO38" s="156"/>
      <c r="AP38" s="156"/>
      <c r="AQ38" s="156"/>
      <c r="AR38" s="156"/>
      <c r="AS38" s="156"/>
      <c r="AT38" s="156"/>
      <c r="AU38" s="156"/>
      <c r="AV38" s="156"/>
      <c r="AW38" s="156"/>
      <c r="AX38" s="156"/>
      <c r="AY38" s="156"/>
      <c r="AZ38" s="156"/>
      <c r="BA38" s="156"/>
      <c r="BB38" s="156"/>
      <c r="BC38" s="156"/>
      <c r="BD38" s="156"/>
    </row>
    <row r="39" spans="1:139" s="208" customFormat="1" ht="48.75" customHeight="1" thickBot="1">
      <c r="A39" s="179"/>
      <c r="B39" s="179"/>
      <c r="C39" s="157"/>
      <c r="D39" s="179">
        <v>35</v>
      </c>
      <c r="E39" s="10" t="s">
        <v>154</v>
      </c>
      <c r="F39" s="179" t="s">
        <v>155</v>
      </c>
      <c r="G39" s="179" t="s">
        <v>51</v>
      </c>
      <c r="H39" s="196" t="s">
        <v>47</v>
      </c>
      <c r="I39" s="196">
        <v>9073</v>
      </c>
      <c r="J39" s="183">
        <v>11957.802012</v>
      </c>
      <c r="K39" s="196" t="s">
        <v>339</v>
      </c>
      <c r="L39" s="196">
        <v>17</v>
      </c>
      <c r="M39" s="183">
        <v>6124</v>
      </c>
      <c r="N39" s="206">
        <v>50000</v>
      </c>
      <c r="O39" s="186">
        <v>1952613</v>
      </c>
      <c r="P39" s="205">
        <v>-0.38</v>
      </c>
      <c r="Q39" s="189">
        <v>1.87</v>
      </c>
      <c r="R39" s="189">
        <v>69.63</v>
      </c>
      <c r="S39" s="189">
        <v>68.260000000000005</v>
      </c>
      <c r="T39" s="207">
        <v>95.26</v>
      </c>
      <c r="U39" s="188">
        <v>12</v>
      </c>
      <c r="V39" s="238">
        <v>41</v>
      </c>
      <c r="W39" s="188">
        <v>5</v>
      </c>
      <c r="X39" s="240">
        <v>59</v>
      </c>
      <c r="Y39" s="189">
        <v>17</v>
      </c>
      <c r="Z39" s="193"/>
      <c r="AA39" s="193"/>
      <c r="AB39" s="194"/>
      <c r="AC39" s="194"/>
      <c r="AD39" s="160"/>
      <c r="AE39" s="156"/>
      <c r="AF39" s="156"/>
      <c r="AG39" s="156"/>
      <c r="AH39" s="156"/>
      <c r="AI39" s="156"/>
      <c r="AJ39" s="156"/>
      <c r="AK39" s="156"/>
      <c r="AL39" s="156"/>
      <c r="AM39" s="156"/>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56"/>
      <c r="BK39" s="156"/>
      <c r="BL39" s="156"/>
      <c r="BM39" s="156"/>
      <c r="BN39" s="156"/>
      <c r="BO39" s="156"/>
      <c r="BP39" s="156"/>
      <c r="BQ39" s="156"/>
      <c r="BR39" s="156"/>
      <c r="BS39" s="156"/>
      <c r="BT39" s="156"/>
      <c r="BU39" s="156"/>
      <c r="BV39" s="156"/>
      <c r="BW39" s="156"/>
      <c r="BX39" s="156"/>
      <c r="BY39" s="156"/>
      <c r="BZ39" s="156"/>
      <c r="CA39" s="156"/>
      <c r="CB39" s="156"/>
      <c r="CC39" s="156"/>
      <c r="CD39" s="156"/>
      <c r="CE39" s="156"/>
      <c r="CF39" s="156"/>
      <c r="CG39" s="156"/>
      <c r="CH39" s="156"/>
      <c r="CI39" s="156"/>
      <c r="CJ39" s="156"/>
      <c r="CK39" s="156"/>
      <c r="CL39" s="156"/>
      <c r="CM39" s="156"/>
      <c r="CN39" s="156"/>
      <c r="CO39" s="156"/>
      <c r="CP39" s="156"/>
      <c r="CQ39" s="156"/>
      <c r="CR39" s="156"/>
      <c r="CS39" s="156"/>
      <c r="CT39" s="156"/>
      <c r="CU39" s="156"/>
      <c r="CV39" s="156"/>
      <c r="CW39" s="156"/>
      <c r="CX39" s="156"/>
      <c r="CY39" s="156"/>
      <c r="CZ39" s="156"/>
      <c r="DA39" s="156"/>
      <c r="DB39" s="156"/>
      <c r="DC39" s="156"/>
      <c r="DD39" s="156"/>
      <c r="DE39" s="156"/>
      <c r="DF39" s="156"/>
      <c r="DG39" s="156"/>
      <c r="DH39" s="156"/>
      <c r="DI39" s="156"/>
      <c r="DJ39" s="156"/>
      <c r="DK39" s="156"/>
      <c r="DL39" s="156"/>
      <c r="DM39" s="156"/>
      <c r="DN39" s="156"/>
      <c r="DO39" s="156"/>
      <c r="DP39" s="156"/>
      <c r="DQ39" s="156"/>
      <c r="DR39" s="156"/>
      <c r="DS39" s="156"/>
      <c r="DT39" s="156"/>
      <c r="DU39" s="156"/>
      <c r="DV39" s="156"/>
      <c r="DW39" s="156"/>
      <c r="DX39" s="156"/>
      <c r="DY39" s="156"/>
      <c r="DZ39" s="156"/>
      <c r="EA39" s="156"/>
      <c r="EB39" s="156"/>
      <c r="EC39" s="156"/>
      <c r="ED39" s="156"/>
      <c r="EE39" s="156"/>
      <c r="EF39" s="156"/>
      <c r="EG39" s="156"/>
      <c r="EH39" s="156"/>
      <c r="EI39" s="156"/>
    </row>
    <row r="40" spans="1:139" s="214" customFormat="1" ht="48.75" customHeight="1" thickBot="1">
      <c r="A40" s="209"/>
      <c r="B40" s="209"/>
      <c r="C40" s="157"/>
      <c r="D40" s="155">
        <v>36</v>
      </c>
      <c r="E40" s="11" t="s">
        <v>159</v>
      </c>
      <c r="F40" s="155" t="s">
        <v>452</v>
      </c>
      <c r="G40" s="155" t="s">
        <v>51</v>
      </c>
      <c r="H40" s="169" t="s">
        <v>49</v>
      </c>
      <c r="I40" s="210">
        <v>9552</v>
      </c>
      <c r="J40" s="170">
        <v>20027.468574999999</v>
      </c>
      <c r="K40" s="210" t="s">
        <v>340</v>
      </c>
      <c r="L40" s="210">
        <v>12</v>
      </c>
      <c r="M40" s="170">
        <v>15025</v>
      </c>
      <c r="N40" s="211">
        <v>50000</v>
      </c>
      <c r="O40" s="173">
        <v>1332943</v>
      </c>
      <c r="P40" s="212">
        <v>-5.4133146564539905</v>
      </c>
      <c r="Q40" s="174">
        <v>-9.9810499643420556</v>
      </c>
      <c r="R40" s="213">
        <v>39.032754199958369</v>
      </c>
      <c r="S40" s="169">
        <v>40.954812821120626</v>
      </c>
      <c r="T40" s="213">
        <v>40.929300000000005</v>
      </c>
      <c r="U40" s="175">
        <v>54</v>
      </c>
      <c r="V40" s="237">
        <v>15</v>
      </c>
      <c r="W40" s="175">
        <v>3</v>
      </c>
      <c r="X40" s="239">
        <v>85</v>
      </c>
      <c r="Y40" s="176">
        <v>57</v>
      </c>
      <c r="Z40" s="193"/>
      <c r="AA40" s="193"/>
      <c r="AB40" s="194"/>
      <c r="AC40" s="194"/>
      <c r="AD40" s="160"/>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c r="CS40" s="178"/>
      <c r="CT40" s="178"/>
      <c r="CU40" s="178"/>
      <c r="CV40" s="178"/>
      <c r="CW40" s="178"/>
      <c r="CX40" s="178"/>
      <c r="CY40" s="178"/>
      <c r="CZ40" s="178"/>
      <c r="DA40" s="178"/>
      <c r="DB40" s="178"/>
      <c r="DC40" s="178"/>
      <c r="DD40" s="178"/>
      <c r="DE40" s="178"/>
      <c r="DF40" s="178"/>
      <c r="DG40" s="178"/>
      <c r="DH40" s="178"/>
      <c r="DI40" s="178"/>
      <c r="DJ40" s="178"/>
      <c r="DK40" s="178"/>
      <c r="DL40" s="178"/>
      <c r="DM40" s="178"/>
      <c r="DN40" s="178"/>
      <c r="DO40" s="178"/>
      <c r="DP40" s="178"/>
      <c r="DQ40" s="178"/>
      <c r="DR40" s="178"/>
      <c r="DS40" s="178"/>
      <c r="DT40" s="178"/>
      <c r="DU40" s="178"/>
      <c r="DV40" s="178"/>
      <c r="DW40" s="178"/>
      <c r="DX40" s="178"/>
      <c r="DY40" s="178"/>
      <c r="DZ40" s="178"/>
      <c r="EA40" s="178"/>
      <c r="EB40" s="178"/>
      <c r="EC40" s="178"/>
      <c r="ED40" s="178"/>
      <c r="EE40" s="178"/>
      <c r="EF40" s="178"/>
      <c r="EG40" s="178"/>
      <c r="EH40" s="178"/>
      <c r="EI40" s="178"/>
    </row>
    <row r="41" spans="1:139" s="156" customFormat="1" ht="48.75" customHeight="1" thickBot="1">
      <c r="D41" s="179">
        <v>37</v>
      </c>
      <c r="E41" s="9" t="s">
        <v>162</v>
      </c>
      <c r="F41" s="180" t="s">
        <v>453</v>
      </c>
      <c r="G41" s="179" t="s">
        <v>51</v>
      </c>
      <c r="H41" s="182"/>
      <c r="I41" s="183">
        <v>5039</v>
      </c>
      <c r="J41" s="183">
        <v>7145.736664</v>
      </c>
      <c r="K41" s="184" t="s">
        <v>341</v>
      </c>
      <c r="L41" s="184">
        <v>11</v>
      </c>
      <c r="M41" s="183">
        <v>5429</v>
      </c>
      <c r="N41" s="185">
        <v>50000</v>
      </c>
      <c r="O41" s="186">
        <v>1316216</v>
      </c>
      <c r="P41" s="187">
        <v>-6.210603873236928</v>
      </c>
      <c r="Q41" s="187">
        <v>-4.8107520162923363</v>
      </c>
      <c r="R41" s="187">
        <v>41.396075707588118</v>
      </c>
      <c r="S41" s="182" t="s">
        <v>49</v>
      </c>
      <c r="T41" s="187">
        <v>42.502499999999998</v>
      </c>
      <c r="U41" s="188">
        <v>26</v>
      </c>
      <c r="V41" s="240">
        <v>4</v>
      </c>
      <c r="W41" s="188">
        <v>3</v>
      </c>
      <c r="X41" s="240">
        <v>96</v>
      </c>
      <c r="Y41" s="188">
        <v>29</v>
      </c>
      <c r="Z41" s="193"/>
      <c r="AA41" s="193"/>
      <c r="AB41" s="194"/>
      <c r="AC41" s="194"/>
      <c r="AD41" s="160"/>
    </row>
    <row r="42" spans="1:139" s="178" customFormat="1" ht="48.75" customHeight="1" thickBot="1">
      <c r="A42" s="156"/>
      <c r="B42" s="156"/>
      <c r="C42" s="156"/>
      <c r="D42" s="155">
        <v>38</v>
      </c>
      <c r="E42" s="8" t="s">
        <v>173</v>
      </c>
      <c r="F42" s="167" t="s">
        <v>454</v>
      </c>
      <c r="G42" s="155" t="s">
        <v>51</v>
      </c>
      <c r="H42" s="169"/>
      <c r="I42" s="169" t="s">
        <v>49</v>
      </c>
      <c r="J42" s="170">
        <v>14367.342078</v>
      </c>
      <c r="K42" s="171" t="s">
        <v>342</v>
      </c>
      <c r="L42" s="171">
        <v>8</v>
      </c>
      <c r="M42" s="170">
        <v>9699</v>
      </c>
      <c r="N42" s="172">
        <v>50000</v>
      </c>
      <c r="O42" s="173">
        <v>1481322</v>
      </c>
      <c r="P42" s="174">
        <v>-1.54</v>
      </c>
      <c r="Q42" s="174">
        <v>16.61</v>
      </c>
      <c r="R42" s="174" t="s">
        <v>49</v>
      </c>
      <c r="S42" s="169" t="s">
        <v>49</v>
      </c>
      <c r="T42" s="174">
        <v>48.15</v>
      </c>
      <c r="U42" s="175">
        <v>118</v>
      </c>
      <c r="V42" s="239">
        <v>78</v>
      </c>
      <c r="W42" s="175">
        <v>2</v>
      </c>
      <c r="X42" s="239">
        <v>22</v>
      </c>
      <c r="Y42" s="175">
        <v>120</v>
      </c>
      <c r="Z42" s="193"/>
      <c r="AA42" s="193"/>
      <c r="AB42" s="194"/>
      <c r="AC42" s="194"/>
      <c r="AD42" s="160"/>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6"/>
      <c r="BA42" s="156"/>
      <c r="BB42" s="156"/>
      <c r="BC42" s="156"/>
      <c r="BD42" s="156"/>
    </row>
    <row r="43" spans="1:139" s="156" customFormat="1" ht="48.75" customHeight="1" thickBot="1">
      <c r="D43" s="179">
        <v>39</v>
      </c>
      <c r="E43" s="9" t="s">
        <v>197</v>
      </c>
      <c r="F43" s="180" t="s">
        <v>198</v>
      </c>
      <c r="G43" s="179" t="s">
        <v>51</v>
      </c>
      <c r="H43" s="196"/>
      <c r="I43" s="196" t="s">
        <v>49</v>
      </c>
      <c r="J43" s="183">
        <v>58631.751451999997</v>
      </c>
      <c r="K43" s="184" t="s">
        <v>343</v>
      </c>
      <c r="L43" s="184">
        <v>4</v>
      </c>
      <c r="M43" s="183">
        <v>51626</v>
      </c>
      <c r="N43" s="185">
        <v>50000</v>
      </c>
      <c r="O43" s="186">
        <v>1135702</v>
      </c>
      <c r="P43" s="187">
        <v>-1.49</v>
      </c>
      <c r="Q43" s="187">
        <v>2.2200000000000002</v>
      </c>
      <c r="R43" s="187" t="s">
        <v>49</v>
      </c>
      <c r="S43" s="182" t="s">
        <v>49</v>
      </c>
      <c r="T43" s="187">
        <v>4.5</v>
      </c>
      <c r="U43" s="188">
        <v>28</v>
      </c>
      <c r="V43" s="240">
        <v>4</v>
      </c>
      <c r="W43" s="188">
        <v>3</v>
      </c>
      <c r="X43" s="240">
        <v>96</v>
      </c>
      <c r="Y43" s="188">
        <v>31</v>
      </c>
      <c r="Z43" s="193"/>
      <c r="AA43" s="193"/>
      <c r="AB43" s="194"/>
      <c r="AC43" s="194"/>
      <c r="AD43" s="160"/>
    </row>
    <row r="44" spans="1:139" s="192" customFormat="1" ht="48.75" customHeight="1" thickBot="1">
      <c r="A44" s="156"/>
      <c r="B44" s="157"/>
      <c r="C44" s="157"/>
      <c r="D44" s="270" t="s">
        <v>56</v>
      </c>
      <c r="E44" s="271"/>
      <c r="F44" s="197" t="s">
        <v>47</v>
      </c>
      <c r="G44" s="198" t="s">
        <v>47</v>
      </c>
      <c r="H44" s="199" t="s">
        <v>47</v>
      </c>
      <c r="I44" s="200">
        <f>SUM(I34:I43)</f>
        <v>334250.00086999999</v>
      </c>
      <c r="J44" s="200">
        <f>SUM(J34:J43)</f>
        <v>480995.18481300009</v>
      </c>
      <c r="K44" s="201" t="s">
        <v>47</v>
      </c>
      <c r="L44" s="201"/>
      <c r="M44" s="200">
        <f>SUM(M34:M43)</f>
        <v>345232</v>
      </c>
      <c r="N44" s="201" t="s">
        <v>47</v>
      </c>
      <c r="O44" s="201" t="s">
        <v>49</v>
      </c>
      <c r="P44" s="202">
        <f>AVERAGE(P34:P43)</f>
        <v>-2.7333416803121904</v>
      </c>
      <c r="Q44" s="202">
        <f>AVERAGE(Q34:Q43)</f>
        <v>0.23442990934308178</v>
      </c>
      <c r="R44" s="202">
        <f>AVERAGE(R34:R43)</f>
        <v>52.479277021694926</v>
      </c>
      <c r="S44" s="202">
        <f>AVERAGE(S34:S43)</f>
        <v>53.920394922113431</v>
      </c>
      <c r="T44" s="202">
        <f>AVERAGE(T34:T43)</f>
        <v>111.65806000000002</v>
      </c>
      <c r="U44" s="203">
        <f>SUM(U34:U43)</f>
        <v>1134</v>
      </c>
      <c r="V44" s="241">
        <v>20</v>
      </c>
      <c r="W44" s="203">
        <f>SUM(W34:W43)</f>
        <v>95</v>
      </c>
      <c r="X44" s="241">
        <f>100-V44</f>
        <v>80</v>
      </c>
      <c r="Y44" s="203">
        <f>SUM(Y34:Y43)</f>
        <v>1229</v>
      </c>
      <c r="Z44" s="194"/>
      <c r="AA44" s="194"/>
      <c r="AB44" s="194"/>
      <c r="AC44" s="194"/>
      <c r="AD44" s="160"/>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row>
    <row r="45" spans="1:139" s="178" customFormat="1" ht="48.75" customHeight="1" thickBot="1">
      <c r="A45" s="156"/>
      <c r="B45" s="157"/>
      <c r="C45" s="157"/>
      <c r="D45" s="155">
        <v>40</v>
      </c>
      <c r="E45" s="8" t="s">
        <v>407</v>
      </c>
      <c r="F45" s="167" t="s">
        <v>57</v>
      </c>
      <c r="G45" s="168" t="s">
        <v>53</v>
      </c>
      <c r="H45" s="169" t="s">
        <v>47</v>
      </c>
      <c r="I45" s="170">
        <v>169028</v>
      </c>
      <c r="J45" s="170">
        <v>286411.02015200001</v>
      </c>
      <c r="K45" s="171" t="s">
        <v>344</v>
      </c>
      <c r="L45" s="171">
        <v>48</v>
      </c>
      <c r="M45" s="170">
        <v>50476</v>
      </c>
      <c r="N45" s="172">
        <v>500000</v>
      </c>
      <c r="O45" s="173">
        <v>5674202</v>
      </c>
      <c r="P45" s="174">
        <v>-5.12</v>
      </c>
      <c r="Q45" s="174">
        <v>3.86</v>
      </c>
      <c r="R45" s="174">
        <v>78.180000000000007</v>
      </c>
      <c r="S45" s="174">
        <v>70.02</v>
      </c>
      <c r="T45" s="174">
        <v>466.47</v>
      </c>
      <c r="U45" s="175">
        <v>547</v>
      </c>
      <c r="V45" s="239">
        <v>56.999999999999993</v>
      </c>
      <c r="W45" s="175">
        <v>6</v>
      </c>
      <c r="X45" s="239">
        <v>43</v>
      </c>
      <c r="Y45" s="175">
        <v>553</v>
      </c>
      <c r="Z45" s="193"/>
      <c r="AA45" s="193"/>
      <c r="AB45" s="194"/>
      <c r="AC45" s="194"/>
      <c r="AD45" s="160"/>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row>
    <row r="46" spans="1:139" s="156" customFormat="1" ht="48.75" customHeight="1" thickBot="1">
      <c r="B46" s="157"/>
      <c r="C46" s="157"/>
      <c r="D46" s="179">
        <v>41</v>
      </c>
      <c r="E46" s="9" t="s">
        <v>58</v>
      </c>
      <c r="F46" s="180" t="s">
        <v>59</v>
      </c>
      <c r="G46" s="181" t="s">
        <v>53</v>
      </c>
      <c r="H46" s="182" t="s">
        <v>47</v>
      </c>
      <c r="I46" s="183">
        <v>483009.909331</v>
      </c>
      <c r="J46" s="183">
        <v>289937.61642400001</v>
      </c>
      <c r="K46" s="184" t="s">
        <v>345</v>
      </c>
      <c r="L46" s="184">
        <v>34</v>
      </c>
      <c r="M46" s="183">
        <v>141062</v>
      </c>
      <c r="N46" s="185">
        <v>1500000</v>
      </c>
      <c r="O46" s="186">
        <v>2055391</v>
      </c>
      <c r="P46" s="205">
        <v>-4.03</v>
      </c>
      <c r="Q46" s="205">
        <v>-0.83</v>
      </c>
      <c r="R46" s="205">
        <v>48.73</v>
      </c>
      <c r="S46" s="205" t="s">
        <v>468</v>
      </c>
      <c r="T46" s="205">
        <v>105.56</v>
      </c>
      <c r="U46" s="188">
        <v>1562</v>
      </c>
      <c r="V46" s="240">
        <v>25</v>
      </c>
      <c r="W46" s="188">
        <v>5</v>
      </c>
      <c r="X46" s="238">
        <v>75</v>
      </c>
      <c r="Y46" s="188">
        <v>1567</v>
      </c>
      <c r="Z46" s="193"/>
      <c r="AA46" s="193"/>
      <c r="AB46" s="194"/>
      <c r="AC46" s="194"/>
      <c r="AD46" s="160"/>
    </row>
    <row r="47" spans="1:139" s="178" customFormat="1" ht="48.75" customHeight="1" thickBot="1">
      <c r="A47" s="156"/>
      <c r="B47" s="157"/>
      <c r="C47" s="157"/>
      <c r="D47" s="155">
        <v>42</v>
      </c>
      <c r="E47" s="8" t="s">
        <v>60</v>
      </c>
      <c r="F47" s="167" t="s">
        <v>61</v>
      </c>
      <c r="G47" s="168" t="s">
        <v>53</v>
      </c>
      <c r="H47" s="169" t="s">
        <v>47</v>
      </c>
      <c r="I47" s="170">
        <v>143972</v>
      </c>
      <c r="J47" s="170">
        <v>258402.88080000001</v>
      </c>
      <c r="K47" s="171" t="s">
        <v>346</v>
      </c>
      <c r="L47" s="171">
        <v>34</v>
      </c>
      <c r="M47" s="170">
        <v>87840</v>
      </c>
      <c r="N47" s="172">
        <v>500000</v>
      </c>
      <c r="O47" s="173">
        <v>2941745</v>
      </c>
      <c r="P47" s="174">
        <v>-4.9000000000000004</v>
      </c>
      <c r="Q47" s="174">
        <v>3.69</v>
      </c>
      <c r="R47" s="174">
        <v>79.64</v>
      </c>
      <c r="S47" s="174">
        <v>71.72</v>
      </c>
      <c r="T47" s="174">
        <v>193.88</v>
      </c>
      <c r="U47" s="175">
        <v>1258</v>
      </c>
      <c r="V47" s="239">
        <v>87</v>
      </c>
      <c r="W47" s="175">
        <v>6</v>
      </c>
      <c r="X47" s="239">
        <v>13</v>
      </c>
      <c r="Y47" s="175">
        <v>1264</v>
      </c>
      <c r="Z47" s="193"/>
      <c r="AA47" s="193"/>
      <c r="AB47" s="194"/>
      <c r="AC47" s="194"/>
      <c r="AD47" s="160"/>
      <c r="AE47" s="156"/>
      <c r="AF47" s="156"/>
      <c r="AG47" s="156"/>
      <c r="AH47" s="156"/>
      <c r="AI47" s="156"/>
      <c r="AJ47" s="156"/>
      <c r="AK47" s="156"/>
      <c r="AL47" s="156"/>
      <c r="AM47" s="156"/>
      <c r="AN47" s="156"/>
      <c r="AO47" s="156"/>
      <c r="AP47" s="156"/>
      <c r="AQ47" s="156"/>
      <c r="AR47" s="156"/>
      <c r="AS47" s="156"/>
      <c r="AT47" s="156"/>
      <c r="AU47" s="156"/>
      <c r="AV47" s="156"/>
      <c r="AW47" s="156"/>
      <c r="AX47" s="156"/>
      <c r="AY47" s="156"/>
      <c r="AZ47" s="156"/>
      <c r="BA47" s="156"/>
      <c r="BB47" s="156"/>
      <c r="BC47" s="156"/>
      <c r="BD47" s="156"/>
    </row>
    <row r="48" spans="1:139" s="156" customFormat="1" ht="48.75" customHeight="1" thickBot="1">
      <c r="B48" s="157"/>
      <c r="C48" s="157"/>
      <c r="D48" s="179">
        <v>43</v>
      </c>
      <c r="E48" s="9" t="s">
        <v>62</v>
      </c>
      <c r="F48" s="180" t="s">
        <v>42</v>
      </c>
      <c r="G48" s="181" t="s">
        <v>53</v>
      </c>
      <c r="H48" s="182" t="s">
        <v>47</v>
      </c>
      <c r="I48" s="183">
        <v>124800.25471199999</v>
      </c>
      <c r="J48" s="183">
        <v>229921.967947</v>
      </c>
      <c r="K48" s="184" t="s">
        <v>347</v>
      </c>
      <c r="L48" s="184">
        <v>32</v>
      </c>
      <c r="M48" s="183">
        <v>94695</v>
      </c>
      <c r="N48" s="185">
        <v>500000</v>
      </c>
      <c r="O48" s="186">
        <v>2428026</v>
      </c>
      <c r="P48" s="205">
        <v>-5.04</v>
      </c>
      <c r="Q48" s="205">
        <v>0.8</v>
      </c>
      <c r="R48" s="205">
        <v>87.97</v>
      </c>
      <c r="S48" s="205" t="s">
        <v>469</v>
      </c>
      <c r="T48" s="205">
        <v>142.81</v>
      </c>
      <c r="U48" s="188">
        <v>171</v>
      </c>
      <c r="V48" s="240">
        <v>7</v>
      </c>
      <c r="W48" s="188">
        <v>6</v>
      </c>
      <c r="X48" s="238">
        <v>93</v>
      </c>
      <c r="Y48" s="188">
        <v>177</v>
      </c>
      <c r="Z48" s="193"/>
      <c r="AA48" s="193"/>
      <c r="AB48" s="194"/>
      <c r="AC48" s="194"/>
      <c r="AD48" s="160"/>
    </row>
    <row r="49" spans="1:56" s="178" customFormat="1" ht="48.75" customHeight="1" thickBot="1">
      <c r="A49" s="156"/>
      <c r="B49" s="157"/>
      <c r="C49" s="157"/>
      <c r="D49" s="155">
        <v>44</v>
      </c>
      <c r="E49" s="8" t="s">
        <v>63</v>
      </c>
      <c r="F49" s="167" t="s">
        <v>64</v>
      </c>
      <c r="G49" s="168" t="s">
        <v>53</v>
      </c>
      <c r="H49" s="169" t="s">
        <v>47</v>
      </c>
      <c r="I49" s="170">
        <v>54301.363869000001</v>
      </c>
      <c r="J49" s="170">
        <v>111480.92634200001</v>
      </c>
      <c r="K49" s="171" t="s">
        <v>348</v>
      </c>
      <c r="L49" s="171">
        <v>32</v>
      </c>
      <c r="M49" s="170">
        <v>44229</v>
      </c>
      <c r="N49" s="172">
        <v>500000</v>
      </c>
      <c r="O49" s="173">
        <v>2520539</v>
      </c>
      <c r="P49" s="204">
        <v>-8.26</v>
      </c>
      <c r="Q49" s="204">
        <v>-3.12</v>
      </c>
      <c r="R49" s="204">
        <v>70.66</v>
      </c>
      <c r="S49" s="204" t="s">
        <v>470</v>
      </c>
      <c r="T49" s="204">
        <v>150.05000000000001</v>
      </c>
      <c r="U49" s="175">
        <v>174</v>
      </c>
      <c r="V49" s="239">
        <v>30</v>
      </c>
      <c r="W49" s="175">
        <v>5</v>
      </c>
      <c r="X49" s="237">
        <v>70</v>
      </c>
      <c r="Y49" s="175">
        <v>179</v>
      </c>
      <c r="Z49" s="193"/>
      <c r="AA49" s="193"/>
      <c r="AB49" s="194"/>
      <c r="AC49" s="194"/>
      <c r="AD49" s="160"/>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6"/>
      <c r="BA49" s="156"/>
      <c r="BB49" s="156"/>
      <c r="BC49" s="156"/>
      <c r="BD49" s="156"/>
    </row>
    <row r="50" spans="1:56" s="192" customFormat="1" ht="48.75" customHeight="1" thickBot="1">
      <c r="A50" s="156"/>
      <c r="B50" s="157"/>
      <c r="C50" s="157"/>
      <c r="D50" s="179">
        <v>45</v>
      </c>
      <c r="E50" s="9" t="s">
        <v>160</v>
      </c>
      <c r="F50" s="180" t="s">
        <v>201</v>
      </c>
      <c r="G50" s="181" t="s">
        <v>53</v>
      </c>
      <c r="H50" s="182"/>
      <c r="I50" s="182" t="s">
        <v>49</v>
      </c>
      <c r="J50" s="183">
        <v>381514.2</v>
      </c>
      <c r="K50" s="184" t="s">
        <v>340</v>
      </c>
      <c r="L50" s="184">
        <v>12</v>
      </c>
      <c r="M50" s="183">
        <v>300000</v>
      </c>
      <c r="N50" s="182" t="s">
        <v>49</v>
      </c>
      <c r="O50" s="186">
        <v>1271714</v>
      </c>
      <c r="P50" s="187">
        <v>-4.17</v>
      </c>
      <c r="Q50" s="187">
        <v>-2.44</v>
      </c>
      <c r="R50" s="187">
        <v>24.95</v>
      </c>
      <c r="S50" s="182">
        <v>27.18</v>
      </c>
      <c r="T50" s="187">
        <v>27.17</v>
      </c>
      <c r="U50" s="188">
        <v>0</v>
      </c>
      <c r="V50" s="240">
        <v>0</v>
      </c>
      <c r="W50" s="188">
        <v>10</v>
      </c>
      <c r="X50" s="240">
        <v>0</v>
      </c>
      <c r="Y50" s="188">
        <v>10</v>
      </c>
      <c r="Z50" s="193"/>
      <c r="AA50" s="193"/>
      <c r="AB50" s="194"/>
      <c r="AC50" s="194"/>
      <c r="AD50" s="160"/>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c r="BC50" s="156"/>
      <c r="BD50" s="156"/>
    </row>
    <row r="51" spans="1:56" s="178" customFormat="1" ht="48.75" customHeight="1" thickBot="1">
      <c r="A51" s="156"/>
      <c r="B51" s="157"/>
      <c r="C51" s="157"/>
      <c r="D51" s="155">
        <v>46</v>
      </c>
      <c r="E51" s="8" t="s">
        <v>188</v>
      </c>
      <c r="F51" s="167" t="s">
        <v>189</v>
      </c>
      <c r="G51" s="168" t="s">
        <v>53</v>
      </c>
      <c r="H51" s="169"/>
      <c r="I51" s="169" t="s">
        <v>49</v>
      </c>
      <c r="J51" s="170">
        <v>164684.954489</v>
      </c>
      <c r="K51" s="171" t="s">
        <v>349</v>
      </c>
      <c r="L51" s="171">
        <v>4</v>
      </c>
      <c r="M51" s="170">
        <v>160857</v>
      </c>
      <c r="N51" s="172">
        <v>500000</v>
      </c>
      <c r="O51" s="173">
        <v>1023798</v>
      </c>
      <c r="P51" s="204">
        <v>-6.11</v>
      </c>
      <c r="Q51" s="204">
        <v>-2.79</v>
      </c>
      <c r="R51" s="169">
        <v>0</v>
      </c>
      <c r="S51" s="169" t="s">
        <v>49</v>
      </c>
      <c r="T51" s="204">
        <v>2.34</v>
      </c>
      <c r="U51" s="175">
        <v>1101</v>
      </c>
      <c r="V51" s="239">
        <v>87</v>
      </c>
      <c r="W51" s="175">
        <v>6</v>
      </c>
      <c r="X51" s="239" t="s">
        <v>455</v>
      </c>
      <c r="Y51" s="175">
        <v>1107</v>
      </c>
      <c r="Z51" s="193"/>
      <c r="AA51" s="193"/>
      <c r="AB51" s="194"/>
      <c r="AC51" s="194"/>
      <c r="AD51" s="160"/>
      <c r="AE51" s="156"/>
      <c r="AF51" s="156"/>
      <c r="AG51" s="156"/>
      <c r="AH51" s="156"/>
      <c r="AI51" s="156"/>
      <c r="AJ51" s="156"/>
      <c r="AK51" s="156"/>
      <c r="AL51" s="156"/>
      <c r="AM51" s="156"/>
      <c r="AN51" s="156"/>
      <c r="AO51" s="156"/>
      <c r="AP51" s="156"/>
      <c r="AQ51" s="156"/>
      <c r="AR51" s="156"/>
      <c r="AS51" s="156"/>
      <c r="AT51" s="156"/>
      <c r="AU51" s="156"/>
      <c r="AV51" s="156"/>
      <c r="AW51" s="156"/>
      <c r="AX51" s="156"/>
      <c r="AY51" s="156"/>
      <c r="AZ51" s="156"/>
      <c r="BA51" s="156"/>
      <c r="BB51" s="156"/>
      <c r="BC51" s="156"/>
      <c r="BD51" s="156"/>
    </row>
    <row r="52" spans="1:56" s="192" customFormat="1" ht="48.75" customHeight="1" thickBot="1">
      <c r="A52" s="156"/>
      <c r="B52" s="157"/>
      <c r="C52" s="157"/>
      <c r="D52" s="270" t="s">
        <v>67</v>
      </c>
      <c r="E52" s="271"/>
      <c r="F52" s="197" t="s">
        <v>49</v>
      </c>
      <c r="G52" s="198" t="s">
        <v>49</v>
      </c>
      <c r="H52" s="199"/>
      <c r="I52" s="200">
        <f>SUM(I45:I51)</f>
        <v>975111.52791199996</v>
      </c>
      <c r="J52" s="200">
        <f>SUM(J45:J51)</f>
        <v>1722353.5661539999</v>
      </c>
      <c r="K52" s="201" t="s">
        <v>49</v>
      </c>
      <c r="L52" s="201"/>
      <c r="M52" s="200">
        <f>SUM(M45:M51)</f>
        <v>879159</v>
      </c>
      <c r="N52" s="201" t="s">
        <v>49</v>
      </c>
      <c r="O52" s="201" t="s">
        <v>47</v>
      </c>
      <c r="P52" s="202">
        <f>AVERAGE(P45:P51)</f>
        <v>-5.3757142857142863</v>
      </c>
      <c r="Q52" s="202">
        <f>AVERAGE(Q45:Q51)</f>
        <v>-0.11857142857142865</v>
      </c>
      <c r="R52" s="202">
        <f>AVERAGE(R45:R51)</f>
        <v>55.732857142857135</v>
      </c>
      <c r="S52" s="202">
        <f>AVERAGE(S45:S51)</f>
        <v>56.306666666666672</v>
      </c>
      <c r="T52" s="202">
        <f>AVERAGE(T45:T51)</f>
        <v>155.46857142857144</v>
      </c>
      <c r="U52" s="203">
        <f>SUM(U45:U51)</f>
        <v>4813</v>
      </c>
      <c r="V52" s="241">
        <v>38</v>
      </c>
      <c r="W52" s="203">
        <f>SUM(W45:W51)</f>
        <v>44</v>
      </c>
      <c r="X52" s="241">
        <f>100-V52</f>
        <v>62</v>
      </c>
      <c r="Y52" s="203">
        <f>W52+U52</f>
        <v>4857</v>
      </c>
      <c r="Z52" s="194"/>
      <c r="AA52" s="194"/>
      <c r="AB52" s="194"/>
      <c r="AC52" s="194"/>
      <c r="AD52" s="160"/>
      <c r="AE52" s="156"/>
      <c r="AF52" s="156"/>
      <c r="AG52" s="156"/>
      <c r="AH52" s="156"/>
      <c r="AI52" s="156"/>
      <c r="AJ52" s="156"/>
      <c r="AK52" s="156"/>
      <c r="AL52" s="156"/>
      <c r="AM52" s="156"/>
      <c r="AN52" s="156"/>
      <c r="AO52" s="156"/>
      <c r="AP52" s="156"/>
      <c r="AQ52" s="156"/>
      <c r="AR52" s="156"/>
      <c r="AS52" s="156"/>
      <c r="AT52" s="156"/>
      <c r="AU52" s="156"/>
      <c r="AV52" s="156"/>
      <c r="AW52" s="156"/>
      <c r="AX52" s="156"/>
      <c r="AY52" s="156"/>
      <c r="AZ52" s="156"/>
      <c r="BA52" s="156"/>
      <c r="BB52" s="156"/>
      <c r="BC52" s="156"/>
      <c r="BD52" s="156"/>
    </row>
    <row r="53" spans="1:56" s="178" customFormat="1" ht="48.75" customHeight="1" thickBot="1">
      <c r="A53" s="156"/>
      <c r="B53" s="157"/>
      <c r="C53" s="157"/>
      <c r="D53" s="155">
        <v>47</v>
      </c>
      <c r="E53" s="8" t="s">
        <v>68</v>
      </c>
      <c r="F53" s="167" t="s">
        <v>19</v>
      </c>
      <c r="G53" s="168" t="s">
        <v>69</v>
      </c>
      <c r="H53" s="169"/>
      <c r="I53" s="170">
        <v>51144.404667000003</v>
      </c>
      <c r="J53" s="170">
        <v>101025.606656</v>
      </c>
      <c r="K53" s="171" t="s">
        <v>350</v>
      </c>
      <c r="L53" s="171">
        <v>35</v>
      </c>
      <c r="M53" s="170">
        <v>36523</v>
      </c>
      <c r="N53" s="172">
        <v>500000</v>
      </c>
      <c r="O53" s="173">
        <v>2766081</v>
      </c>
      <c r="P53" s="204">
        <v>-1.86</v>
      </c>
      <c r="Q53" s="204">
        <v>2.31</v>
      </c>
      <c r="R53" s="204">
        <v>97.24</v>
      </c>
      <c r="S53" s="204" t="s">
        <v>471</v>
      </c>
      <c r="T53" s="204">
        <v>176.09</v>
      </c>
      <c r="U53" s="175">
        <v>38</v>
      </c>
      <c r="V53" s="239">
        <v>13</v>
      </c>
      <c r="W53" s="175">
        <v>4</v>
      </c>
      <c r="X53" s="237">
        <v>87</v>
      </c>
      <c r="Y53" s="175">
        <v>42</v>
      </c>
      <c r="Z53" s="193"/>
      <c r="AA53" s="193"/>
      <c r="AB53" s="194"/>
      <c r="AC53" s="194"/>
      <c r="AD53" s="160"/>
      <c r="AE53" s="156"/>
      <c r="AF53" s="156"/>
      <c r="AG53" s="156"/>
      <c r="AH53" s="156"/>
      <c r="AI53" s="156"/>
      <c r="AJ53" s="156"/>
      <c r="AK53" s="156"/>
      <c r="AL53" s="156"/>
      <c r="AM53" s="156"/>
      <c r="AN53" s="156"/>
      <c r="AO53" s="156"/>
      <c r="AP53" s="156"/>
      <c r="AQ53" s="156"/>
      <c r="AR53" s="156"/>
      <c r="AS53" s="156"/>
      <c r="AT53" s="156"/>
      <c r="AU53" s="156"/>
      <c r="AV53" s="156"/>
      <c r="AW53" s="156"/>
      <c r="AX53" s="156"/>
      <c r="AY53" s="156"/>
      <c r="AZ53" s="156"/>
      <c r="BA53" s="156"/>
      <c r="BB53" s="156"/>
      <c r="BC53" s="156"/>
      <c r="BD53" s="156"/>
    </row>
    <row r="54" spans="1:56" s="192" customFormat="1" ht="48.75" customHeight="1" thickBot="1">
      <c r="A54" s="156"/>
      <c r="B54" s="157"/>
      <c r="C54" s="157"/>
      <c r="D54" s="270" t="s">
        <v>70</v>
      </c>
      <c r="E54" s="271"/>
      <c r="F54" s="197" t="s">
        <v>49</v>
      </c>
      <c r="G54" s="198" t="s">
        <v>49</v>
      </c>
      <c r="H54" s="199"/>
      <c r="I54" s="200">
        <v>51144</v>
      </c>
      <c r="J54" s="200">
        <f>SUM(J53)</f>
        <v>101025.606656</v>
      </c>
      <c r="K54" s="201" t="s">
        <v>49</v>
      </c>
      <c r="L54" s="201"/>
      <c r="M54" s="200">
        <v>36523</v>
      </c>
      <c r="N54" s="201" t="s">
        <v>49</v>
      </c>
      <c r="O54" s="201" t="s">
        <v>49</v>
      </c>
      <c r="P54" s="202">
        <f t="shared" ref="P54:U54" si="0">P53</f>
        <v>-1.86</v>
      </c>
      <c r="Q54" s="202">
        <f t="shared" si="0"/>
        <v>2.31</v>
      </c>
      <c r="R54" s="202">
        <f t="shared" si="0"/>
        <v>97.24</v>
      </c>
      <c r="S54" s="202" t="str">
        <f t="shared" si="0"/>
        <v>94.79</v>
      </c>
      <c r="T54" s="202">
        <f t="shared" si="0"/>
        <v>176.09</v>
      </c>
      <c r="U54" s="203">
        <f t="shared" si="0"/>
        <v>38</v>
      </c>
      <c r="V54" s="241">
        <v>13</v>
      </c>
      <c r="W54" s="203">
        <f>W53</f>
        <v>4</v>
      </c>
      <c r="X54" s="241">
        <f>X53</f>
        <v>87</v>
      </c>
      <c r="Y54" s="203">
        <f>Y53</f>
        <v>42</v>
      </c>
      <c r="Z54" s="194"/>
      <c r="AA54" s="194"/>
      <c r="AB54" s="194"/>
      <c r="AC54" s="194"/>
      <c r="AD54" s="160"/>
      <c r="AE54" s="156"/>
      <c r="AF54" s="156"/>
      <c r="AG54" s="156"/>
      <c r="AH54" s="156"/>
      <c r="AI54" s="156"/>
      <c r="AJ54" s="156"/>
      <c r="AK54" s="156"/>
      <c r="AL54" s="156"/>
      <c r="AM54" s="156"/>
      <c r="AN54" s="156"/>
      <c r="AO54" s="156"/>
      <c r="AP54" s="156"/>
      <c r="AQ54" s="156"/>
      <c r="AR54" s="156"/>
      <c r="AS54" s="156"/>
      <c r="AT54" s="156"/>
      <c r="AU54" s="156"/>
      <c r="AV54" s="156"/>
      <c r="AW54" s="156"/>
      <c r="AX54" s="156"/>
      <c r="AY54" s="156"/>
      <c r="AZ54" s="156"/>
      <c r="BA54" s="156"/>
      <c r="BB54" s="156"/>
      <c r="BC54" s="156"/>
      <c r="BD54" s="156"/>
    </row>
    <row r="55" spans="1:56" s="178" customFormat="1" ht="48.75" customHeight="1" thickBot="1">
      <c r="A55" s="156"/>
      <c r="B55" s="157"/>
      <c r="C55" s="157"/>
      <c r="D55" s="155">
        <v>48</v>
      </c>
      <c r="E55" s="8" t="s">
        <v>71</v>
      </c>
      <c r="F55" s="167" t="s">
        <v>72</v>
      </c>
      <c r="G55" s="168" t="s">
        <v>73</v>
      </c>
      <c r="H55" s="169"/>
      <c r="I55" s="170">
        <v>39559.714124999999</v>
      </c>
      <c r="J55" s="170">
        <v>116454.663673</v>
      </c>
      <c r="K55" s="171" t="s">
        <v>351</v>
      </c>
      <c r="L55" s="171">
        <v>71</v>
      </c>
      <c r="M55" s="170">
        <v>8978</v>
      </c>
      <c r="N55" s="172">
        <v>50000</v>
      </c>
      <c r="O55" s="173">
        <v>12971115</v>
      </c>
      <c r="P55" s="204">
        <v>-4.5</v>
      </c>
      <c r="Q55" s="204">
        <v>2.83</v>
      </c>
      <c r="R55" s="204">
        <v>145.16</v>
      </c>
      <c r="S55" s="204">
        <v>132.84</v>
      </c>
      <c r="T55" s="204">
        <v>1196</v>
      </c>
      <c r="U55" s="175">
        <v>111</v>
      </c>
      <c r="V55" s="239">
        <v>129</v>
      </c>
      <c r="W55" s="175">
        <v>3</v>
      </c>
      <c r="X55" s="239">
        <v>14</v>
      </c>
      <c r="Y55" s="175">
        <v>114</v>
      </c>
      <c r="Z55" s="193"/>
      <c r="AA55" s="193"/>
      <c r="AB55" s="194"/>
      <c r="AC55" s="194"/>
      <c r="AD55" s="160"/>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row>
    <row r="56" spans="1:56" s="156" customFormat="1" ht="48.75" customHeight="1" thickBot="1">
      <c r="B56" s="157"/>
      <c r="C56" s="157"/>
      <c r="D56" s="179">
        <v>49</v>
      </c>
      <c r="E56" s="9" t="s">
        <v>74</v>
      </c>
      <c r="F56" s="180" t="s">
        <v>75</v>
      </c>
      <c r="G56" s="181" t="s">
        <v>73</v>
      </c>
      <c r="H56" s="196"/>
      <c r="I56" s="183">
        <v>26795.828597</v>
      </c>
      <c r="J56" s="183">
        <v>104627.98383500001</v>
      </c>
      <c r="K56" s="184" t="s">
        <v>351</v>
      </c>
      <c r="L56" s="184">
        <v>71</v>
      </c>
      <c r="M56" s="183">
        <v>14384</v>
      </c>
      <c r="N56" s="185">
        <v>50000</v>
      </c>
      <c r="O56" s="186">
        <v>7273915</v>
      </c>
      <c r="P56" s="205">
        <v>-4.41</v>
      </c>
      <c r="Q56" s="205">
        <v>4.4000000000000004</v>
      </c>
      <c r="R56" s="205">
        <v>147.09</v>
      </c>
      <c r="S56" s="205">
        <v>131.44</v>
      </c>
      <c r="T56" s="205">
        <v>627.78</v>
      </c>
      <c r="U56" s="188">
        <v>150</v>
      </c>
      <c r="V56" s="240">
        <v>52</v>
      </c>
      <c r="W56" s="188">
        <v>6</v>
      </c>
      <c r="X56" s="238">
        <v>48</v>
      </c>
      <c r="Y56" s="188">
        <v>156</v>
      </c>
      <c r="Z56" s="193"/>
      <c r="AA56" s="193"/>
      <c r="AB56" s="194"/>
      <c r="AC56" s="194"/>
      <c r="AD56" s="160"/>
    </row>
    <row r="57" spans="1:56" s="178" customFormat="1" ht="48.75" customHeight="1" thickBot="1">
      <c r="A57" s="156"/>
      <c r="B57" s="157"/>
      <c r="C57" s="157"/>
      <c r="D57" s="155">
        <v>50</v>
      </c>
      <c r="E57" s="8" t="s">
        <v>76</v>
      </c>
      <c r="F57" s="167" t="s">
        <v>59</v>
      </c>
      <c r="G57" s="168" t="s">
        <v>73</v>
      </c>
      <c r="H57" s="169"/>
      <c r="I57" s="170">
        <v>54960.788135000003</v>
      </c>
      <c r="J57" s="170">
        <v>80239.887596</v>
      </c>
      <c r="K57" s="171" t="s">
        <v>352</v>
      </c>
      <c r="L57" s="171">
        <v>71</v>
      </c>
      <c r="M57" s="170">
        <v>10813</v>
      </c>
      <c r="N57" s="172">
        <v>50000</v>
      </c>
      <c r="O57" s="173">
        <v>7420687</v>
      </c>
      <c r="P57" s="204">
        <v>-3.08</v>
      </c>
      <c r="Q57" s="204">
        <v>6.31</v>
      </c>
      <c r="R57" s="204">
        <v>90.08</v>
      </c>
      <c r="S57" s="204">
        <v>83.14</v>
      </c>
      <c r="T57" s="204">
        <v>643.37</v>
      </c>
      <c r="U57" s="175">
        <v>71</v>
      </c>
      <c r="V57" s="239">
        <v>16</v>
      </c>
      <c r="W57" s="175">
        <v>1</v>
      </c>
      <c r="X57" s="237">
        <v>84</v>
      </c>
      <c r="Y57" s="175">
        <v>72</v>
      </c>
      <c r="Z57" s="193"/>
      <c r="AA57" s="193"/>
      <c r="AB57" s="194"/>
      <c r="AC57" s="194"/>
      <c r="AD57" s="160"/>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row>
    <row r="58" spans="1:56" s="156" customFormat="1" ht="48.75" customHeight="1" thickBot="1">
      <c r="B58" s="157"/>
      <c r="C58" s="157"/>
      <c r="D58" s="179">
        <v>51</v>
      </c>
      <c r="E58" s="9" t="s">
        <v>77</v>
      </c>
      <c r="F58" s="180" t="s">
        <v>78</v>
      </c>
      <c r="G58" s="181" t="s">
        <v>73</v>
      </c>
      <c r="H58" s="196"/>
      <c r="I58" s="183">
        <v>24130.785026000001</v>
      </c>
      <c r="J58" s="183">
        <v>47956.800072999999</v>
      </c>
      <c r="K58" s="184" t="s">
        <v>353</v>
      </c>
      <c r="L58" s="184">
        <v>70</v>
      </c>
      <c r="M58" s="183">
        <v>7318</v>
      </c>
      <c r="N58" s="185">
        <v>50000</v>
      </c>
      <c r="O58" s="186">
        <v>6553266</v>
      </c>
      <c r="P58" s="205">
        <v>-6.44</v>
      </c>
      <c r="Q58" s="205">
        <v>5.07</v>
      </c>
      <c r="R58" s="205">
        <v>104.64</v>
      </c>
      <c r="S58" s="205">
        <v>105.83</v>
      </c>
      <c r="T58" s="205">
        <v>552.29999999999995</v>
      </c>
      <c r="U58" s="188">
        <v>81</v>
      </c>
      <c r="V58" s="240">
        <v>19</v>
      </c>
      <c r="W58" s="188">
        <v>3</v>
      </c>
      <c r="X58" s="238">
        <v>81</v>
      </c>
      <c r="Y58" s="188">
        <v>84</v>
      </c>
      <c r="Z58" s="193"/>
      <c r="AA58" s="193"/>
      <c r="AB58" s="194"/>
      <c r="AC58" s="194"/>
      <c r="AD58" s="160"/>
    </row>
    <row r="59" spans="1:56" s="178" customFormat="1" ht="48.75" customHeight="1" thickBot="1">
      <c r="A59" s="156"/>
      <c r="B59" s="157"/>
      <c r="C59" s="157"/>
      <c r="D59" s="155">
        <v>52</v>
      </c>
      <c r="E59" s="8" t="s">
        <v>79</v>
      </c>
      <c r="F59" s="167" t="s">
        <v>80</v>
      </c>
      <c r="G59" s="168" t="s">
        <v>73</v>
      </c>
      <c r="H59" s="169"/>
      <c r="I59" s="170">
        <v>74509.352022999999</v>
      </c>
      <c r="J59" s="170">
        <v>199042.18992999999</v>
      </c>
      <c r="K59" s="171" t="s">
        <v>354</v>
      </c>
      <c r="L59" s="171">
        <v>69</v>
      </c>
      <c r="M59" s="170">
        <v>11880</v>
      </c>
      <c r="N59" s="172">
        <v>50000</v>
      </c>
      <c r="O59" s="173">
        <v>16754393</v>
      </c>
      <c r="P59" s="204">
        <v>-7.5</v>
      </c>
      <c r="Q59" s="204">
        <v>0.06</v>
      </c>
      <c r="R59" s="204">
        <v>106.58</v>
      </c>
      <c r="S59" s="204">
        <v>100.99</v>
      </c>
      <c r="T59" s="204">
        <v>1563.58</v>
      </c>
      <c r="U59" s="175">
        <v>245</v>
      </c>
      <c r="V59" s="239">
        <v>42</v>
      </c>
      <c r="W59" s="175">
        <v>7</v>
      </c>
      <c r="X59" s="237">
        <v>58</v>
      </c>
      <c r="Y59" s="175">
        <v>252</v>
      </c>
      <c r="Z59" s="193"/>
      <c r="AA59" s="193"/>
      <c r="AB59" s="194"/>
      <c r="AC59" s="194"/>
      <c r="AD59" s="160"/>
      <c r="AE59" s="156"/>
      <c r="AF59" s="156"/>
      <c r="AG59" s="156"/>
      <c r="AH59" s="156"/>
      <c r="AI59" s="156"/>
      <c r="AJ59" s="156"/>
      <c r="AK59" s="156"/>
      <c r="AL59" s="156"/>
      <c r="AM59" s="156"/>
      <c r="AN59" s="156"/>
      <c r="AO59" s="156"/>
      <c r="AP59" s="156"/>
      <c r="AQ59" s="156"/>
      <c r="AR59" s="156"/>
      <c r="AS59" s="156"/>
      <c r="AT59" s="156"/>
      <c r="AU59" s="156"/>
      <c r="AV59" s="156"/>
      <c r="AW59" s="156"/>
      <c r="AX59" s="156"/>
      <c r="AY59" s="156"/>
      <c r="AZ59" s="156"/>
      <c r="BA59" s="156"/>
      <c r="BB59" s="156"/>
      <c r="BC59" s="156"/>
      <c r="BD59" s="156"/>
    </row>
    <row r="60" spans="1:56" s="156" customFormat="1" ht="48.75" customHeight="1" thickBot="1">
      <c r="B60" s="157"/>
      <c r="C60" s="157"/>
      <c r="D60" s="179">
        <v>53</v>
      </c>
      <c r="E60" s="9" t="s">
        <v>81</v>
      </c>
      <c r="F60" s="180" t="s">
        <v>57</v>
      </c>
      <c r="G60" s="181" t="s">
        <v>73</v>
      </c>
      <c r="H60" s="196"/>
      <c r="I60" s="183">
        <v>62544</v>
      </c>
      <c r="J60" s="183">
        <v>107050.650267</v>
      </c>
      <c r="K60" s="184" t="s">
        <v>355</v>
      </c>
      <c r="L60" s="184">
        <v>69</v>
      </c>
      <c r="M60" s="183">
        <v>9339</v>
      </c>
      <c r="N60" s="185">
        <v>50000</v>
      </c>
      <c r="O60" s="186">
        <v>11462753</v>
      </c>
      <c r="P60" s="187">
        <v>-5.05</v>
      </c>
      <c r="Q60" s="187">
        <v>3.94</v>
      </c>
      <c r="R60" s="187">
        <v>79.819999999999993</v>
      </c>
      <c r="S60" s="187">
        <v>70.5</v>
      </c>
      <c r="T60" s="187">
        <v>1046.28</v>
      </c>
      <c r="U60" s="188">
        <v>204</v>
      </c>
      <c r="V60" s="240">
        <v>87</v>
      </c>
      <c r="W60" s="188">
        <v>2</v>
      </c>
      <c r="X60" s="240">
        <v>13</v>
      </c>
      <c r="Y60" s="188">
        <v>206</v>
      </c>
      <c r="Z60" s="193"/>
      <c r="AA60" s="193"/>
      <c r="AB60" s="194"/>
      <c r="AC60" s="194"/>
      <c r="AD60" s="160"/>
    </row>
    <row r="61" spans="1:56" s="178" customFormat="1" ht="48.75" customHeight="1" thickBot="1">
      <c r="A61" s="156"/>
      <c r="B61" s="157"/>
      <c r="C61" s="157"/>
      <c r="D61" s="155">
        <v>54</v>
      </c>
      <c r="E61" s="8" t="s">
        <v>82</v>
      </c>
      <c r="F61" s="167" t="s">
        <v>180</v>
      </c>
      <c r="G61" s="168" t="s">
        <v>73</v>
      </c>
      <c r="H61" s="169"/>
      <c r="I61" s="170">
        <v>9934.2259460000005</v>
      </c>
      <c r="J61" s="170">
        <v>11745.379681</v>
      </c>
      <c r="K61" s="171" t="s">
        <v>356</v>
      </c>
      <c r="L61" s="171">
        <v>65</v>
      </c>
      <c r="M61" s="170">
        <v>4170</v>
      </c>
      <c r="N61" s="172">
        <v>50000</v>
      </c>
      <c r="O61" s="173">
        <v>2816638</v>
      </c>
      <c r="P61" s="204">
        <v>-5.96</v>
      </c>
      <c r="Q61" s="204">
        <v>-6.29</v>
      </c>
      <c r="R61" s="204">
        <v>46.27</v>
      </c>
      <c r="S61" s="204">
        <v>43.09</v>
      </c>
      <c r="T61" s="204">
        <v>181</v>
      </c>
      <c r="U61" s="175">
        <v>4</v>
      </c>
      <c r="V61" s="239">
        <v>2</v>
      </c>
      <c r="W61" s="175">
        <v>4</v>
      </c>
      <c r="X61" s="237">
        <v>98</v>
      </c>
      <c r="Y61" s="175">
        <v>8</v>
      </c>
      <c r="Z61" s="193"/>
      <c r="AA61" s="193"/>
      <c r="AB61" s="194"/>
      <c r="AC61" s="194"/>
      <c r="AD61" s="160"/>
      <c r="AE61" s="156"/>
      <c r="AF61" s="156"/>
      <c r="AG61" s="156"/>
      <c r="AH61" s="156"/>
      <c r="AI61" s="156"/>
      <c r="AJ61" s="156"/>
      <c r="AK61" s="156"/>
      <c r="AL61" s="156"/>
      <c r="AM61" s="156"/>
      <c r="AN61" s="156"/>
      <c r="AO61" s="156"/>
      <c r="AP61" s="156"/>
      <c r="AQ61" s="156"/>
      <c r="AR61" s="156"/>
      <c r="AS61" s="156"/>
      <c r="AT61" s="156"/>
      <c r="AU61" s="156"/>
      <c r="AV61" s="156"/>
      <c r="AW61" s="156"/>
      <c r="AX61" s="156"/>
      <c r="AY61" s="156"/>
      <c r="AZ61" s="156"/>
      <c r="BA61" s="156"/>
      <c r="BB61" s="156"/>
      <c r="BC61" s="156"/>
      <c r="BD61" s="156"/>
    </row>
    <row r="62" spans="1:56" s="192" customFormat="1" ht="48.75" customHeight="1" thickBot="1">
      <c r="A62" s="156"/>
      <c r="B62" s="157"/>
      <c r="C62" s="157"/>
      <c r="D62" s="179">
        <v>55</v>
      </c>
      <c r="E62" s="9" t="s">
        <v>83</v>
      </c>
      <c r="F62" s="180" t="s">
        <v>42</v>
      </c>
      <c r="G62" s="181" t="s">
        <v>73</v>
      </c>
      <c r="H62" s="196"/>
      <c r="I62" s="183">
        <v>47012.948357000001</v>
      </c>
      <c r="J62" s="183">
        <v>693463.07431399997</v>
      </c>
      <c r="K62" s="184" t="s">
        <v>357</v>
      </c>
      <c r="L62" s="184">
        <v>64</v>
      </c>
      <c r="M62" s="183">
        <v>37708</v>
      </c>
      <c r="N62" s="185">
        <v>50000</v>
      </c>
      <c r="O62" s="186">
        <v>18390343</v>
      </c>
      <c r="P62" s="205">
        <v>-9.0399999999999991</v>
      </c>
      <c r="Q62" s="205">
        <v>-1.2</v>
      </c>
      <c r="R62" s="205">
        <v>128.05000000000001</v>
      </c>
      <c r="S62" s="205">
        <v>128.36000000000001</v>
      </c>
      <c r="T62" s="205">
        <v>1736.61</v>
      </c>
      <c r="U62" s="188">
        <v>1758</v>
      </c>
      <c r="V62" s="240">
        <v>88</v>
      </c>
      <c r="W62" s="188">
        <v>10</v>
      </c>
      <c r="X62" s="238">
        <v>12</v>
      </c>
      <c r="Y62" s="188">
        <v>1768</v>
      </c>
      <c r="Z62" s="193"/>
      <c r="AA62" s="193"/>
      <c r="AB62" s="194"/>
      <c r="AC62" s="194"/>
      <c r="AD62" s="160"/>
      <c r="AE62" s="156"/>
      <c r="AF62" s="156"/>
      <c r="AG62" s="156"/>
      <c r="AH62" s="156"/>
      <c r="AI62" s="156"/>
      <c r="AJ62" s="156"/>
      <c r="AK62" s="156"/>
      <c r="AL62" s="156"/>
      <c r="AM62" s="156"/>
      <c r="AN62" s="156"/>
      <c r="AO62" s="156"/>
      <c r="AP62" s="156"/>
      <c r="AQ62" s="156"/>
      <c r="AR62" s="156"/>
      <c r="AS62" s="156"/>
      <c r="AT62" s="156"/>
      <c r="AU62" s="156"/>
      <c r="AV62" s="156"/>
      <c r="AW62" s="156"/>
      <c r="AX62" s="156"/>
      <c r="AY62" s="156"/>
      <c r="AZ62" s="156"/>
      <c r="BA62" s="156"/>
      <c r="BB62" s="156"/>
      <c r="BC62" s="156"/>
      <c r="BD62" s="156"/>
    </row>
    <row r="63" spans="1:56" s="178" customFormat="1" ht="48.75" customHeight="1" thickBot="1">
      <c r="A63" s="156"/>
      <c r="B63" s="157"/>
      <c r="C63" s="157"/>
      <c r="D63" s="155">
        <v>56</v>
      </c>
      <c r="E63" s="8" t="s">
        <v>84</v>
      </c>
      <c r="F63" s="167" t="s">
        <v>85</v>
      </c>
      <c r="G63" s="168" t="s">
        <v>73</v>
      </c>
      <c r="H63" s="169"/>
      <c r="I63" s="170">
        <v>23008.670501000001</v>
      </c>
      <c r="J63" s="170">
        <v>65876.513550000003</v>
      </c>
      <c r="K63" s="171" t="s">
        <v>358</v>
      </c>
      <c r="L63" s="171">
        <v>64</v>
      </c>
      <c r="M63" s="170">
        <v>10442</v>
      </c>
      <c r="N63" s="172">
        <v>50000</v>
      </c>
      <c r="O63" s="173">
        <v>6308802</v>
      </c>
      <c r="P63" s="204">
        <v>-3.09</v>
      </c>
      <c r="Q63" s="204">
        <v>0.67</v>
      </c>
      <c r="R63" s="204">
        <v>64.88</v>
      </c>
      <c r="S63" s="204">
        <v>62.55</v>
      </c>
      <c r="T63" s="204">
        <v>530.73</v>
      </c>
      <c r="U63" s="175">
        <v>49</v>
      </c>
      <c r="V63" s="239">
        <v>21</v>
      </c>
      <c r="W63" s="175">
        <v>8</v>
      </c>
      <c r="X63" s="237">
        <v>79</v>
      </c>
      <c r="Y63" s="175">
        <v>57</v>
      </c>
      <c r="Z63" s="193"/>
      <c r="AA63" s="193"/>
      <c r="AB63" s="194"/>
      <c r="AC63" s="194"/>
      <c r="AD63" s="160"/>
      <c r="AE63" s="156"/>
      <c r="AF63" s="156"/>
      <c r="AG63" s="156"/>
      <c r="AH63" s="156"/>
      <c r="AI63" s="156"/>
      <c r="AJ63" s="156"/>
      <c r="AK63" s="156"/>
      <c r="AL63" s="156"/>
      <c r="AM63" s="156"/>
      <c r="AN63" s="156"/>
      <c r="AO63" s="156"/>
      <c r="AP63" s="156"/>
      <c r="AQ63" s="156"/>
      <c r="AR63" s="156"/>
      <c r="AS63" s="156"/>
      <c r="AT63" s="156"/>
      <c r="AU63" s="156"/>
      <c r="AV63" s="156"/>
      <c r="AW63" s="156"/>
      <c r="AX63" s="156"/>
      <c r="AY63" s="156"/>
      <c r="AZ63" s="156"/>
      <c r="BA63" s="156"/>
      <c r="BB63" s="156"/>
      <c r="BC63" s="156"/>
      <c r="BD63" s="156"/>
    </row>
    <row r="64" spans="1:56" s="156" customFormat="1" ht="48.75" customHeight="1" thickBot="1">
      <c r="B64" s="157"/>
      <c r="C64" s="157"/>
      <c r="D64" s="179">
        <v>57</v>
      </c>
      <c r="E64" s="9" t="s">
        <v>86</v>
      </c>
      <c r="F64" s="180" t="s">
        <v>87</v>
      </c>
      <c r="G64" s="181" t="s">
        <v>73</v>
      </c>
      <c r="H64" s="196"/>
      <c r="I64" s="183">
        <v>26897</v>
      </c>
      <c r="J64" s="183">
        <v>50966.559825999997</v>
      </c>
      <c r="K64" s="184" t="s">
        <v>359</v>
      </c>
      <c r="L64" s="184">
        <v>62</v>
      </c>
      <c r="M64" s="183">
        <v>10114</v>
      </c>
      <c r="N64" s="185">
        <v>50000</v>
      </c>
      <c r="O64" s="186">
        <v>5039209</v>
      </c>
      <c r="P64" s="187">
        <v>-7.29</v>
      </c>
      <c r="Q64" s="187">
        <v>-5.92</v>
      </c>
      <c r="R64" s="187">
        <v>76.510000000000005</v>
      </c>
      <c r="S64" s="187">
        <v>74.83</v>
      </c>
      <c r="T64" s="187">
        <v>403.48</v>
      </c>
      <c r="U64" s="188">
        <v>45</v>
      </c>
      <c r="V64" s="240">
        <v>64</v>
      </c>
      <c r="W64" s="188">
        <v>15</v>
      </c>
      <c r="X64" s="240">
        <v>36</v>
      </c>
      <c r="Y64" s="188">
        <v>60</v>
      </c>
      <c r="Z64" s="193"/>
      <c r="AA64" s="193"/>
      <c r="AB64" s="194"/>
      <c r="AC64" s="194"/>
      <c r="AD64" s="160"/>
    </row>
    <row r="65" spans="1:56" s="178" customFormat="1" ht="48.75" customHeight="1" thickBot="1">
      <c r="A65" s="156"/>
      <c r="B65" s="157"/>
      <c r="C65" s="157"/>
      <c r="D65" s="155">
        <v>58</v>
      </c>
      <c r="E65" s="8" t="s">
        <v>88</v>
      </c>
      <c r="F65" s="167" t="s">
        <v>89</v>
      </c>
      <c r="G65" s="168" t="s">
        <v>73</v>
      </c>
      <c r="H65" s="169"/>
      <c r="I65" s="170">
        <v>13042.328513</v>
      </c>
      <c r="J65" s="170">
        <v>30587.881261999999</v>
      </c>
      <c r="K65" s="171" t="s">
        <v>360</v>
      </c>
      <c r="L65" s="171">
        <v>57</v>
      </c>
      <c r="M65" s="170">
        <v>8184</v>
      </c>
      <c r="N65" s="172">
        <v>50000</v>
      </c>
      <c r="O65" s="173">
        <v>3737523</v>
      </c>
      <c r="P65" s="204">
        <v>-6.22</v>
      </c>
      <c r="Q65" s="204">
        <v>7.7</v>
      </c>
      <c r="R65" s="204">
        <v>91.04</v>
      </c>
      <c r="S65" s="204">
        <v>83.73</v>
      </c>
      <c r="T65" s="204">
        <v>273.01</v>
      </c>
      <c r="U65" s="175">
        <v>44</v>
      </c>
      <c r="V65" s="239">
        <v>17</v>
      </c>
      <c r="W65" s="175">
        <v>3</v>
      </c>
      <c r="X65" s="237">
        <v>83</v>
      </c>
      <c r="Y65" s="175">
        <v>47</v>
      </c>
      <c r="Z65" s="193"/>
      <c r="AA65" s="193"/>
      <c r="AB65" s="194"/>
      <c r="AC65" s="194"/>
      <c r="AD65" s="160"/>
      <c r="AE65" s="156"/>
      <c r="AF65" s="156"/>
      <c r="AG65" s="156"/>
      <c r="AH65" s="156"/>
      <c r="AI65" s="156"/>
      <c r="AJ65" s="156"/>
      <c r="AK65" s="156"/>
      <c r="AL65" s="156"/>
      <c r="AM65" s="156"/>
      <c r="AN65" s="156"/>
      <c r="AO65" s="156"/>
      <c r="AP65" s="156"/>
      <c r="AQ65" s="156"/>
      <c r="AR65" s="156"/>
      <c r="AS65" s="156"/>
      <c r="AT65" s="156"/>
      <c r="AU65" s="156"/>
      <c r="AV65" s="156"/>
      <c r="AW65" s="156"/>
      <c r="AX65" s="156"/>
      <c r="AY65" s="156"/>
      <c r="AZ65" s="156"/>
      <c r="BA65" s="156"/>
      <c r="BB65" s="156"/>
      <c r="BC65" s="156"/>
      <c r="BD65" s="156"/>
    </row>
    <row r="66" spans="1:56" s="156" customFormat="1" ht="48.75" customHeight="1" thickBot="1">
      <c r="B66" s="157"/>
      <c r="C66" s="157"/>
      <c r="D66" s="179">
        <v>59</v>
      </c>
      <c r="E66" s="9" t="s">
        <v>90</v>
      </c>
      <c r="F66" s="180" t="s">
        <v>91</v>
      </c>
      <c r="G66" s="181" t="s">
        <v>73</v>
      </c>
      <c r="H66" s="196"/>
      <c r="I66" s="183">
        <v>13503</v>
      </c>
      <c r="J66" s="183">
        <v>24660.096504000001</v>
      </c>
      <c r="K66" s="184" t="s">
        <v>361</v>
      </c>
      <c r="L66" s="184">
        <v>56</v>
      </c>
      <c r="M66" s="183">
        <v>6052</v>
      </c>
      <c r="N66" s="185">
        <v>50000</v>
      </c>
      <c r="O66" s="186">
        <v>4074702</v>
      </c>
      <c r="P66" s="187">
        <v>-11.92</v>
      </c>
      <c r="Q66" s="187">
        <v>-17.149999999999999</v>
      </c>
      <c r="R66" s="187">
        <v>50.87</v>
      </c>
      <c r="S66" s="187">
        <v>44.14</v>
      </c>
      <c r="T66" s="187">
        <v>306.58</v>
      </c>
      <c r="U66" s="188">
        <v>47</v>
      </c>
      <c r="V66" s="240">
        <v>12</v>
      </c>
      <c r="W66" s="188">
        <v>2</v>
      </c>
      <c r="X66" s="240">
        <v>88</v>
      </c>
      <c r="Y66" s="188">
        <v>49</v>
      </c>
      <c r="Z66" s="193"/>
      <c r="AA66" s="193"/>
      <c r="AB66" s="194"/>
      <c r="AC66" s="194"/>
      <c r="AD66" s="160"/>
    </row>
    <row r="67" spans="1:56" s="178" customFormat="1" ht="48.75" customHeight="1" thickBot="1">
      <c r="A67" s="156"/>
      <c r="B67" s="157"/>
      <c r="C67" s="157"/>
      <c r="D67" s="155">
        <v>60</v>
      </c>
      <c r="E67" s="8" t="s">
        <v>92</v>
      </c>
      <c r="F67" s="167" t="s">
        <v>93</v>
      </c>
      <c r="G67" s="168" t="s">
        <v>73</v>
      </c>
      <c r="H67" s="169"/>
      <c r="I67" s="170">
        <v>427576.130382</v>
      </c>
      <c r="J67" s="170">
        <v>1373803.543446</v>
      </c>
      <c r="K67" s="171" t="s">
        <v>362</v>
      </c>
      <c r="L67" s="171">
        <v>55</v>
      </c>
      <c r="M67" s="170">
        <v>95932</v>
      </c>
      <c r="N67" s="172">
        <v>100000</v>
      </c>
      <c r="O67" s="173">
        <v>14320597</v>
      </c>
      <c r="P67" s="204">
        <v>-6.97</v>
      </c>
      <c r="Q67" s="204">
        <v>-3.19</v>
      </c>
      <c r="R67" s="204">
        <v>125.32</v>
      </c>
      <c r="S67" s="204">
        <v>120.91</v>
      </c>
      <c r="T67" s="204">
        <v>1332.08</v>
      </c>
      <c r="U67" s="175">
        <v>445</v>
      </c>
      <c r="V67" s="239">
        <v>86</v>
      </c>
      <c r="W67" s="175">
        <v>11</v>
      </c>
      <c r="X67" s="237">
        <v>14</v>
      </c>
      <c r="Y67" s="175">
        <v>456</v>
      </c>
      <c r="Z67" s="193"/>
      <c r="AA67" s="193"/>
      <c r="AB67" s="194"/>
      <c r="AC67" s="194"/>
      <c r="AD67" s="160"/>
      <c r="AE67" s="156"/>
      <c r="AF67" s="156"/>
      <c r="AG67" s="156"/>
      <c r="AH67" s="156"/>
      <c r="AI67" s="156"/>
      <c r="AJ67" s="156"/>
      <c r="AK67" s="156"/>
      <c r="AL67" s="156"/>
      <c r="AM67" s="156"/>
      <c r="AN67" s="156"/>
      <c r="AO67" s="156"/>
      <c r="AP67" s="156"/>
      <c r="AQ67" s="156"/>
      <c r="AR67" s="156"/>
      <c r="AS67" s="156"/>
      <c r="AT67" s="156"/>
      <c r="AU67" s="156"/>
      <c r="AV67" s="156"/>
      <c r="AW67" s="156"/>
      <c r="AX67" s="156"/>
      <c r="AY67" s="156"/>
      <c r="AZ67" s="156"/>
      <c r="BA67" s="156"/>
      <c r="BB67" s="156"/>
      <c r="BC67" s="156"/>
      <c r="BD67" s="156"/>
    </row>
    <row r="68" spans="1:56" s="156" customFormat="1" ht="48.75" customHeight="1" thickBot="1">
      <c r="B68" s="157"/>
      <c r="C68" s="157"/>
      <c r="D68" s="179">
        <v>61</v>
      </c>
      <c r="E68" s="9" t="s">
        <v>94</v>
      </c>
      <c r="F68" s="180" t="s">
        <v>95</v>
      </c>
      <c r="G68" s="181" t="s">
        <v>73</v>
      </c>
      <c r="H68" s="196"/>
      <c r="I68" s="183">
        <v>27896.077453999998</v>
      </c>
      <c r="J68" s="183">
        <v>45460.858156000002</v>
      </c>
      <c r="K68" s="184" t="s">
        <v>363</v>
      </c>
      <c r="L68" s="184">
        <v>55</v>
      </c>
      <c r="M68" s="183">
        <v>12239</v>
      </c>
      <c r="N68" s="185">
        <v>50000</v>
      </c>
      <c r="O68" s="186">
        <v>3714426</v>
      </c>
      <c r="P68" s="205">
        <v>-11.66</v>
      </c>
      <c r="Q68" s="205">
        <v>-8.14</v>
      </c>
      <c r="R68" s="205">
        <v>82.39</v>
      </c>
      <c r="S68" s="205">
        <v>72.64</v>
      </c>
      <c r="T68" s="205">
        <v>270.94</v>
      </c>
      <c r="U68" s="188">
        <v>20</v>
      </c>
      <c r="V68" s="240">
        <v>16</v>
      </c>
      <c r="W68" s="188">
        <v>3</v>
      </c>
      <c r="X68" s="238">
        <v>84</v>
      </c>
      <c r="Y68" s="188">
        <v>23</v>
      </c>
      <c r="Z68" s="193"/>
      <c r="AA68" s="193"/>
      <c r="AB68" s="194"/>
      <c r="AC68" s="194"/>
      <c r="AD68" s="160"/>
    </row>
    <row r="69" spans="1:56" s="178" customFormat="1" ht="48.75" customHeight="1" thickBot="1">
      <c r="A69" s="156"/>
      <c r="B69" s="157"/>
      <c r="C69" s="157"/>
      <c r="D69" s="155">
        <v>62</v>
      </c>
      <c r="E69" s="8" t="s">
        <v>96</v>
      </c>
      <c r="F69" s="167" t="s">
        <v>97</v>
      </c>
      <c r="G69" s="168" t="s">
        <v>73</v>
      </c>
      <c r="H69" s="169"/>
      <c r="I69" s="170">
        <v>9320.3047650000008</v>
      </c>
      <c r="J69" s="170">
        <v>23246.302725000001</v>
      </c>
      <c r="K69" s="171" t="s">
        <v>364</v>
      </c>
      <c r="L69" s="171">
        <v>53</v>
      </c>
      <c r="M69" s="170">
        <v>7468</v>
      </c>
      <c r="N69" s="172">
        <v>50000</v>
      </c>
      <c r="O69" s="173">
        <v>3112788</v>
      </c>
      <c r="P69" s="204">
        <v>-0.95</v>
      </c>
      <c r="Q69" s="204">
        <v>-2.2999999999999998</v>
      </c>
      <c r="R69" s="204">
        <v>70.12</v>
      </c>
      <c r="S69" s="204">
        <v>63.45</v>
      </c>
      <c r="T69" s="204">
        <v>211.28</v>
      </c>
      <c r="U69" s="175">
        <v>24</v>
      </c>
      <c r="V69" s="239">
        <v>7</v>
      </c>
      <c r="W69" s="175">
        <v>16</v>
      </c>
      <c r="X69" s="237">
        <v>93</v>
      </c>
      <c r="Y69" s="175">
        <v>40</v>
      </c>
      <c r="Z69" s="193"/>
      <c r="AA69" s="193"/>
      <c r="AB69" s="194"/>
      <c r="AC69" s="194"/>
      <c r="AD69" s="160"/>
      <c r="AE69" s="156"/>
      <c r="AF69" s="156"/>
      <c r="AG69" s="156"/>
      <c r="AH69" s="156"/>
      <c r="AI69" s="156"/>
      <c r="AJ69" s="156"/>
      <c r="AK69" s="156"/>
      <c r="AL69" s="156"/>
      <c r="AM69" s="156"/>
      <c r="AN69" s="156"/>
      <c r="AO69" s="156"/>
      <c r="AP69" s="156"/>
      <c r="AQ69" s="156"/>
      <c r="AR69" s="156"/>
      <c r="AS69" s="156"/>
      <c r="AT69" s="156"/>
      <c r="AU69" s="156"/>
      <c r="AV69" s="156"/>
      <c r="AW69" s="156"/>
      <c r="AX69" s="156"/>
      <c r="AY69" s="156"/>
      <c r="AZ69" s="156"/>
      <c r="BA69" s="156"/>
      <c r="BB69" s="156"/>
      <c r="BC69" s="156"/>
      <c r="BD69" s="156"/>
    </row>
    <row r="70" spans="1:56" s="156" customFormat="1" ht="48.75" customHeight="1" thickBot="1">
      <c r="B70" s="157"/>
      <c r="C70" s="157"/>
      <c r="D70" s="179">
        <v>63</v>
      </c>
      <c r="E70" s="9" t="s">
        <v>98</v>
      </c>
      <c r="F70" s="180" t="s">
        <v>19</v>
      </c>
      <c r="G70" s="181" t="s">
        <v>73</v>
      </c>
      <c r="H70" s="196"/>
      <c r="I70" s="183">
        <v>10053.450575999999</v>
      </c>
      <c r="J70" s="183">
        <v>24202.286640999999</v>
      </c>
      <c r="K70" s="184" t="s">
        <v>365</v>
      </c>
      <c r="L70" s="184">
        <v>51</v>
      </c>
      <c r="M70" s="183">
        <v>5267</v>
      </c>
      <c r="N70" s="185">
        <v>50000</v>
      </c>
      <c r="O70" s="186">
        <v>4595080</v>
      </c>
      <c r="P70" s="205">
        <v>-3.42</v>
      </c>
      <c r="Q70" s="205">
        <v>1.1399999999999999</v>
      </c>
      <c r="R70" s="205">
        <v>87.51</v>
      </c>
      <c r="S70" s="205">
        <v>80.62</v>
      </c>
      <c r="T70" s="205">
        <v>358.21</v>
      </c>
      <c r="U70" s="188">
        <v>18</v>
      </c>
      <c r="V70" s="240">
        <v>18</v>
      </c>
      <c r="W70" s="188">
        <v>4</v>
      </c>
      <c r="X70" s="238">
        <v>82</v>
      </c>
      <c r="Y70" s="188">
        <v>22</v>
      </c>
      <c r="Z70" s="193"/>
      <c r="AA70" s="193"/>
      <c r="AB70" s="194"/>
      <c r="AC70" s="194"/>
      <c r="AD70" s="160"/>
    </row>
    <row r="71" spans="1:56" s="178" customFormat="1" ht="48.75" customHeight="1" thickBot="1">
      <c r="A71" s="156"/>
      <c r="B71" s="157"/>
      <c r="C71" s="157"/>
      <c r="D71" s="155">
        <v>64</v>
      </c>
      <c r="E71" s="8" t="s">
        <v>99</v>
      </c>
      <c r="F71" s="167" t="s">
        <v>100</v>
      </c>
      <c r="G71" s="168" t="s">
        <v>73</v>
      </c>
      <c r="H71" s="169"/>
      <c r="I71" s="170">
        <v>22242.291000000001</v>
      </c>
      <c r="J71" s="170">
        <v>263145.85273400001</v>
      </c>
      <c r="K71" s="171" t="s">
        <v>366</v>
      </c>
      <c r="L71" s="171">
        <v>51</v>
      </c>
      <c r="M71" s="170">
        <v>32292</v>
      </c>
      <c r="N71" s="172">
        <v>50000</v>
      </c>
      <c r="O71" s="173">
        <v>8148949</v>
      </c>
      <c r="P71" s="204">
        <v>-11.45</v>
      </c>
      <c r="Q71" s="204">
        <v>-7.57</v>
      </c>
      <c r="R71" s="204">
        <v>128.68</v>
      </c>
      <c r="S71" s="204">
        <v>116.68</v>
      </c>
      <c r="T71" s="204">
        <v>714.9</v>
      </c>
      <c r="U71" s="175">
        <v>585</v>
      </c>
      <c r="V71" s="239">
        <v>88</v>
      </c>
      <c r="W71" s="175">
        <v>3</v>
      </c>
      <c r="X71" s="237">
        <v>12</v>
      </c>
      <c r="Y71" s="175">
        <v>588</v>
      </c>
      <c r="Z71" s="193"/>
      <c r="AA71" s="193"/>
      <c r="AB71" s="194"/>
      <c r="AC71" s="194"/>
      <c r="AD71" s="160"/>
      <c r="AE71" s="156"/>
      <c r="AF71" s="156"/>
      <c r="AG71" s="156"/>
      <c r="AH71" s="156"/>
      <c r="AI71" s="156"/>
      <c r="AJ71" s="156"/>
      <c r="AK71" s="156"/>
      <c r="AL71" s="156"/>
      <c r="AM71" s="156"/>
      <c r="AN71" s="156"/>
      <c r="AO71" s="156"/>
      <c r="AP71" s="156"/>
      <c r="AQ71" s="156"/>
      <c r="AR71" s="156"/>
      <c r="AS71" s="156"/>
      <c r="AT71" s="156"/>
      <c r="AU71" s="156"/>
      <c r="AV71" s="156"/>
      <c r="AW71" s="156"/>
      <c r="AX71" s="156"/>
      <c r="AY71" s="156"/>
      <c r="AZ71" s="156"/>
      <c r="BA71" s="156"/>
      <c r="BB71" s="156"/>
      <c r="BC71" s="156"/>
      <c r="BD71" s="156"/>
    </row>
    <row r="72" spans="1:56" s="156" customFormat="1" ht="48.75" customHeight="1" thickBot="1">
      <c r="B72" s="157"/>
      <c r="C72" s="157"/>
      <c r="D72" s="179">
        <v>65</v>
      </c>
      <c r="E72" s="9" t="s">
        <v>101</v>
      </c>
      <c r="F72" s="180" t="s">
        <v>102</v>
      </c>
      <c r="G72" s="181" t="s">
        <v>73</v>
      </c>
      <c r="H72" s="196"/>
      <c r="I72" s="183">
        <v>6725</v>
      </c>
      <c r="J72" s="183">
        <v>73251.048462000006</v>
      </c>
      <c r="K72" s="184" t="s">
        <v>367</v>
      </c>
      <c r="L72" s="184">
        <v>48</v>
      </c>
      <c r="M72" s="183">
        <v>18814</v>
      </c>
      <c r="N72" s="185">
        <v>50000</v>
      </c>
      <c r="O72" s="186">
        <v>3893433</v>
      </c>
      <c r="P72" s="187">
        <v>-6.71</v>
      </c>
      <c r="Q72" s="187">
        <v>6.5</v>
      </c>
      <c r="R72" s="187">
        <v>99.93</v>
      </c>
      <c r="S72" s="187">
        <v>89.11</v>
      </c>
      <c r="T72" s="187">
        <v>287.63</v>
      </c>
      <c r="U72" s="188">
        <v>93</v>
      </c>
      <c r="V72" s="240">
        <v>31</v>
      </c>
      <c r="W72" s="188">
        <v>12</v>
      </c>
      <c r="X72" s="240">
        <v>69</v>
      </c>
      <c r="Y72" s="188">
        <v>105</v>
      </c>
      <c r="Z72" s="193"/>
      <c r="AA72" s="193"/>
      <c r="AB72" s="194"/>
      <c r="AC72" s="194"/>
      <c r="AD72" s="160"/>
    </row>
    <row r="73" spans="1:56" s="178" customFormat="1" ht="48.75" customHeight="1" thickBot="1">
      <c r="A73" s="156"/>
      <c r="B73" s="157"/>
      <c r="C73" s="157"/>
      <c r="D73" s="155">
        <v>66</v>
      </c>
      <c r="E73" s="8" t="s">
        <v>103</v>
      </c>
      <c r="F73" s="167" t="s">
        <v>29</v>
      </c>
      <c r="G73" s="168" t="s">
        <v>73</v>
      </c>
      <c r="H73" s="169"/>
      <c r="I73" s="170">
        <v>11517.001534000001</v>
      </c>
      <c r="J73" s="170">
        <v>18851.901634000002</v>
      </c>
      <c r="K73" s="171" t="s">
        <v>368</v>
      </c>
      <c r="L73" s="171">
        <v>47</v>
      </c>
      <c r="M73" s="170">
        <v>6221</v>
      </c>
      <c r="N73" s="172">
        <v>50000</v>
      </c>
      <c r="O73" s="173">
        <v>3030366</v>
      </c>
      <c r="P73" s="204">
        <v>-4.18</v>
      </c>
      <c r="Q73" s="204">
        <v>-6.36</v>
      </c>
      <c r="R73" s="204">
        <v>56.17</v>
      </c>
      <c r="S73" s="204">
        <v>46.17</v>
      </c>
      <c r="T73" s="204">
        <v>203.05</v>
      </c>
      <c r="U73" s="175">
        <v>20</v>
      </c>
      <c r="V73" s="239">
        <v>12</v>
      </c>
      <c r="W73" s="175">
        <v>6</v>
      </c>
      <c r="X73" s="237">
        <v>88</v>
      </c>
      <c r="Y73" s="175">
        <v>26</v>
      </c>
      <c r="Z73" s="193"/>
      <c r="AA73" s="193"/>
      <c r="AB73" s="194"/>
      <c r="AC73" s="194"/>
      <c r="AD73" s="160"/>
      <c r="AE73" s="156"/>
      <c r="AF73" s="156"/>
      <c r="AG73" s="156"/>
      <c r="AH73" s="156"/>
      <c r="AI73" s="156"/>
      <c r="AJ73" s="156"/>
      <c r="AK73" s="156"/>
      <c r="AL73" s="156"/>
      <c r="AM73" s="156"/>
      <c r="AN73" s="156"/>
      <c r="AO73" s="156"/>
      <c r="AP73" s="156"/>
      <c r="AQ73" s="156"/>
      <c r="AR73" s="156"/>
      <c r="AS73" s="156"/>
      <c r="AT73" s="156"/>
      <c r="AU73" s="156"/>
      <c r="AV73" s="156"/>
      <c r="AW73" s="156"/>
      <c r="AX73" s="156"/>
      <c r="AY73" s="156"/>
      <c r="AZ73" s="156"/>
      <c r="BA73" s="156"/>
      <c r="BB73" s="156"/>
      <c r="BC73" s="156"/>
      <c r="BD73" s="156"/>
    </row>
    <row r="74" spans="1:56" s="156" customFormat="1" ht="48.75" customHeight="1" thickBot="1">
      <c r="B74" s="157"/>
      <c r="C74" s="157"/>
      <c r="D74" s="179">
        <v>67</v>
      </c>
      <c r="E74" s="9" t="s">
        <v>104</v>
      </c>
      <c r="F74" s="180" t="s">
        <v>105</v>
      </c>
      <c r="G74" s="181" t="s">
        <v>73</v>
      </c>
      <c r="H74" s="196"/>
      <c r="I74" s="183">
        <v>16074</v>
      </c>
      <c r="J74" s="183">
        <v>34613.013707999999</v>
      </c>
      <c r="K74" s="184" t="s">
        <v>368</v>
      </c>
      <c r="L74" s="184">
        <v>47</v>
      </c>
      <c r="M74" s="183">
        <v>6062</v>
      </c>
      <c r="N74" s="185">
        <v>50000</v>
      </c>
      <c r="O74" s="186">
        <v>5709834</v>
      </c>
      <c r="P74" s="187">
        <v>-7.21</v>
      </c>
      <c r="Q74" s="187">
        <v>5.65</v>
      </c>
      <c r="R74" s="187">
        <v>103.27</v>
      </c>
      <c r="S74" s="187">
        <v>89.72</v>
      </c>
      <c r="T74" s="187">
        <v>470.43</v>
      </c>
      <c r="U74" s="188">
        <v>38</v>
      </c>
      <c r="V74" s="240">
        <v>11</v>
      </c>
      <c r="W74" s="188">
        <v>3</v>
      </c>
      <c r="X74" s="240">
        <v>89</v>
      </c>
      <c r="Y74" s="188">
        <v>41</v>
      </c>
      <c r="Z74" s="193"/>
      <c r="AA74" s="193"/>
      <c r="AB74" s="194"/>
      <c r="AC74" s="194"/>
      <c r="AD74" s="160"/>
    </row>
    <row r="75" spans="1:56" s="178" customFormat="1" ht="48.75" customHeight="1" thickBot="1">
      <c r="A75" s="156"/>
      <c r="B75" s="157"/>
      <c r="C75" s="157"/>
      <c r="D75" s="155">
        <v>68</v>
      </c>
      <c r="E75" s="8" t="s">
        <v>108</v>
      </c>
      <c r="F75" s="167" t="s">
        <v>109</v>
      </c>
      <c r="G75" s="168" t="s">
        <v>73</v>
      </c>
      <c r="H75" s="169"/>
      <c r="I75" s="170">
        <v>8638</v>
      </c>
      <c r="J75" s="170">
        <v>16278.937658000001</v>
      </c>
      <c r="K75" s="171" t="s">
        <v>335</v>
      </c>
      <c r="L75" s="171">
        <v>47</v>
      </c>
      <c r="M75" s="170">
        <v>5767</v>
      </c>
      <c r="N75" s="172">
        <v>50000</v>
      </c>
      <c r="O75" s="173">
        <v>2822774</v>
      </c>
      <c r="P75" s="174">
        <v>-9.7799999999999994</v>
      </c>
      <c r="Q75" s="174">
        <v>-9.34</v>
      </c>
      <c r="R75" s="174">
        <v>71.849999999999994</v>
      </c>
      <c r="S75" s="174">
        <v>61.57</v>
      </c>
      <c r="T75" s="174">
        <v>180.48</v>
      </c>
      <c r="U75" s="175">
        <v>25</v>
      </c>
      <c r="V75" s="239">
        <v>13</v>
      </c>
      <c r="W75" s="175">
        <v>2</v>
      </c>
      <c r="X75" s="239">
        <v>87</v>
      </c>
      <c r="Y75" s="175">
        <v>27</v>
      </c>
      <c r="Z75" s="193"/>
      <c r="AA75" s="193"/>
      <c r="AB75" s="194"/>
      <c r="AC75" s="194"/>
      <c r="AD75" s="160"/>
      <c r="AE75" s="156"/>
      <c r="AF75" s="156"/>
      <c r="AG75" s="156"/>
      <c r="AH75" s="156"/>
      <c r="AI75" s="156"/>
      <c r="AJ75" s="156"/>
      <c r="AK75" s="156"/>
      <c r="AL75" s="156"/>
      <c r="AM75" s="156"/>
      <c r="AN75" s="156"/>
      <c r="AO75" s="156"/>
      <c r="AP75" s="156"/>
      <c r="AQ75" s="156"/>
      <c r="AR75" s="156"/>
      <c r="AS75" s="156"/>
      <c r="AT75" s="156"/>
      <c r="AU75" s="156"/>
      <c r="AV75" s="156"/>
      <c r="AW75" s="156"/>
      <c r="AX75" s="156"/>
      <c r="AY75" s="156"/>
      <c r="AZ75" s="156"/>
      <c r="BA75" s="156"/>
      <c r="BB75" s="156"/>
      <c r="BC75" s="156"/>
      <c r="BD75" s="156"/>
    </row>
    <row r="76" spans="1:56" s="192" customFormat="1" ht="48.75" customHeight="1" thickBot="1">
      <c r="A76" s="156"/>
      <c r="B76" s="157"/>
      <c r="C76" s="157"/>
      <c r="D76" s="179">
        <v>69</v>
      </c>
      <c r="E76" s="9" t="s">
        <v>408</v>
      </c>
      <c r="F76" s="180" t="s">
        <v>110</v>
      </c>
      <c r="G76" s="181" t="s">
        <v>73</v>
      </c>
      <c r="H76" s="196"/>
      <c r="I76" s="183">
        <v>6709.2491309999996</v>
      </c>
      <c r="J76" s="183">
        <v>129559.90437800001</v>
      </c>
      <c r="K76" s="184" t="s">
        <v>310</v>
      </c>
      <c r="L76" s="184">
        <v>47</v>
      </c>
      <c r="M76" s="183">
        <v>22208</v>
      </c>
      <c r="N76" s="185">
        <v>50000</v>
      </c>
      <c r="O76" s="186">
        <v>5833929</v>
      </c>
      <c r="P76" s="205">
        <v>-5.41</v>
      </c>
      <c r="Q76" s="205">
        <v>15.68</v>
      </c>
      <c r="R76" s="205">
        <v>127.08</v>
      </c>
      <c r="S76" s="205">
        <v>123.27</v>
      </c>
      <c r="T76" s="205">
        <v>483.12</v>
      </c>
      <c r="U76" s="188">
        <v>276</v>
      </c>
      <c r="V76" s="240">
        <v>68</v>
      </c>
      <c r="W76" s="188">
        <v>6</v>
      </c>
      <c r="X76" s="238">
        <v>32</v>
      </c>
      <c r="Y76" s="188">
        <v>282</v>
      </c>
      <c r="Z76" s="193"/>
      <c r="AA76" s="193"/>
      <c r="AB76" s="194"/>
      <c r="AC76" s="194"/>
      <c r="AD76" s="160"/>
      <c r="AE76" s="156"/>
      <c r="AF76" s="156"/>
      <c r="AG76" s="156"/>
      <c r="AH76" s="156"/>
      <c r="AI76" s="156"/>
      <c r="AJ76" s="156"/>
      <c r="AK76" s="156"/>
      <c r="AL76" s="156"/>
      <c r="AM76" s="156"/>
      <c r="AN76" s="156"/>
      <c r="AO76" s="156"/>
      <c r="AP76" s="156"/>
      <c r="AQ76" s="156"/>
      <c r="AR76" s="156"/>
      <c r="AS76" s="156"/>
      <c r="AT76" s="156"/>
      <c r="AU76" s="156"/>
      <c r="AV76" s="156"/>
      <c r="AW76" s="156"/>
      <c r="AX76" s="156"/>
      <c r="AY76" s="156"/>
      <c r="AZ76" s="156"/>
      <c r="BA76" s="156"/>
      <c r="BB76" s="156"/>
      <c r="BC76" s="156"/>
      <c r="BD76" s="156"/>
    </row>
    <row r="77" spans="1:56" s="178" customFormat="1" ht="48.75" customHeight="1" thickBot="1">
      <c r="A77" s="156"/>
      <c r="B77" s="157"/>
      <c r="C77" s="157"/>
      <c r="D77" s="155">
        <v>70</v>
      </c>
      <c r="E77" s="8" t="s">
        <v>111</v>
      </c>
      <c r="F77" s="167" t="s">
        <v>112</v>
      </c>
      <c r="G77" s="168" t="s">
        <v>73</v>
      </c>
      <c r="H77" s="169"/>
      <c r="I77" s="170">
        <v>23328</v>
      </c>
      <c r="J77" s="170">
        <v>37818.216240000002</v>
      </c>
      <c r="K77" s="171" t="s">
        <v>369</v>
      </c>
      <c r="L77" s="171">
        <v>46</v>
      </c>
      <c r="M77" s="170">
        <v>9040</v>
      </c>
      <c r="N77" s="172">
        <v>50000</v>
      </c>
      <c r="O77" s="173">
        <v>4183431</v>
      </c>
      <c r="P77" s="174">
        <v>-8.09</v>
      </c>
      <c r="Q77" s="174">
        <v>-7</v>
      </c>
      <c r="R77" s="174">
        <v>63.69</v>
      </c>
      <c r="S77" s="174">
        <v>60.59</v>
      </c>
      <c r="T77" s="174">
        <v>317.33999999999997</v>
      </c>
      <c r="U77" s="175">
        <v>26</v>
      </c>
      <c r="V77" s="239">
        <v>12</v>
      </c>
      <c r="W77" s="175">
        <v>9</v>
      </c>
      <c r="X77" s="239">
        <v>88</v>
      </c>
      <c r="Y77" s="175">
        <v>35</v>
      </c>
      <c r="Z77" s="193"/>
      <c r="AA77" s="193"/>
      <c r="AB77" s="194"/>
      <c r="AC77" s="194"/>
      <c r="AD77" s="160"/>
      <c r="AE77" s="156"/>
      <c r="AF77" s="156"/>
      <c r="AG77" s="156"/>
      <c r="AH77" s="156"/>
      <c r="AI77" s="156"/>
      <c r="AJ77" s="156"/>
      <c r="AK77" s="156"/>
      <c r="AL77" s="156"/>
      <c r="AM77" s="156"/>
      <c r="AN77" s="156"/>
      <c r="AO77" s="156"/>
      <c r="AP77" s="156"/>
      <c r="AQ77" s="156"/>
      <c r="AR77" s="156"/>
      <c r="AS77" s="156"/>
      <c r="AT77" s="156"/>
      <c r="AU77" s="156"/>
      <c r="AV77" s="156"/>
      <c r="AW77" s="156"/>
      <c r="AX77" s="156"/>
      <c r="AY77" s="156"/>
      <c r="AZ77" s="156"/>
      <c r="BA77" s="156"/>
      <c r="BB77" s="156"/>
      <c r="BC77" s="156"/>
      <c r="BD77" s="156"/>
    </row>
    <row r="78" spans="1:56" s="156" customFormat="1" ht="48.75" customHeight="1" thickBot="1">
      <c r="B78" s="157"/>
      <c r="C78" s="157"/>
      <c r="D78" s="179">
        <v>71</v>
      </c>
      <c r="E78" s="9" t="s">
        <v>113</v>
      </c>
      <c r="F78" s="180" t="s">
        <v>114</v>
      </c>
      <c r="G78" s="181" t="s">
        <v>73</v>
      </c>
      <c r="H78" s="196"/>
      <c r="I78" s="183">
        <v>9391.8079440000001</v>
      </c>
      <c r="J78" s="183">
        <v>14410.341597000001</v>
      </c>
      <c r="K78" s="184" t="s">
        <v>370</v>
      </c>
      <c r="L78" s="184">
        <v>46</v>
      </c>
      <c r="M78" s="183">
        <v>7152</v>
      </c>
      <c r="N78" s="185">
        <v>50000</v>
      </c>
      <c r="O78" s="186">
        <v>2014869</v>
      </c>
      <c r="P78" s="205">
        <v>-7.44</v>
      </c>
      <c r="Q78" s="205">
        <v>-10.56</v>
      </c>
      <c r="R78" s="205">
        <v>32.049999999999997</v>
      </c>
      <c r="S78" s="205">
        <v>29.38</v>
      </c>
      <c r="T78" s="205">
        <v>101.16</v>
      </c>
      <c r="U78" s="188">
        <v>50</v>
      </c>
      <c r="V78" s="240">
        <v>85</v>
      </c>
      <c r="W78" s="188">
        <v>1</v>
      </c>
      <c r="X78" s="238">
        <v>15</v>
      </c>
      <c r="Y78" s="188">
        <v>51</v>
      </c>
      <c r="Z78" s="193"/>
      <c r="AA78" s="193"/>
      <c r="AB78" s="194"/>
      <c r="AC78" s="194"/>
      <c r="AD78" s="160"/>
    </row>
    <row r="79" spans="1:56" s="178" customFormat="1" ht="48.75" customHeight="1" thickBot="1">
      <c r="A79" s="156"/>
      <c r="B79" s="157"/>
      <c r="C79" s="157"/>
      <c r="D79" s="155">
        <v>72</v>
      </c>
      <c r="E79" s="8" t="s">
        <v>406</v>
      </c>
      <c r="F79" s="167" t="s">
        <v>115</v>
      </c>
      <c r="G79" s="168" t="s">
        <v>73</v>
      </c>
      <c r="H79" s="169"/>
      <c r="I79" s="170">
        <v>18688</v>
      </c>
      <c r="J79" s="170">
        <v>121536.9022</v>
      </c>
      <c r="K79" s="171" t="s">
        <v>371</v>
      </c>
      <c r="L79" s="171">
        <v>43</v>
      </c>
      <c r="M79" s="170">
        <v>34180</v>
      </c>
      <c r="N79" s="172">
        <v>200000</v>
      </c>
      <c r="O79" s="173">
        <v>3555790</v>
      </c>
      <c r="P79" s="174">
        <v>-18.48</v>
      </c>
      <c r="Q79" s="174">
        <v>-22.97</v>
      </c>
      <c r="R79" s="174">
        <v>81.349999999999994</v>
      </c>
      <c r="S79" s="174">
        <v>83</v>
      </c>
      <c r="T79" s="174">
        <v>255.07</v>
      </c>
      <c r="U79" s="175">
        <v>377</v>
      </c>
      <c r="V79" s="239">
        <v>61</v>
      </c>
      <c r="W79" s="175">
        <v>3</v>
      </c>
      <c r="X79" s="239">
        <v>39</v>
      </c>
      <c r="Y79" s="175">
        <v>380</v>
      </c>
      <c r="Z79" s="193"/>
      <c r="AA79" s="193"/>
      <c r="AB79" s="194"/>
      <c r="AC79" s="194"/>
      <c r="AD79" s="160"/>
      <c r="AE79" s="156"/>
      <c r="AF79" s="156"/>
      <c r="AG79" s="156"/>
      <c r="AH79" s="156"/>
      <c r="AI79" s="156"/>
      <c r="AJ79" s="156"/>
      <c r="AK79" s="156"/>
      <c r="AL79" s="156"/>
      <c r="AM79" s="156"/>
      <c r="AN79" s="156"/>
      <c r="AO79" s="156"/>
      <c r="AP79" s="156"/>
      <c r="AQ79" s="156"/>
      <c r="AR79" s="156"/>
      <c r="AS79" s="156"/>
      <c r="AT79" s="156"/>
      <c r="AU79" s="156"/>
      <c r="AV79" s="156"/>
      <c r="AW79" s="156"/>
      <c r="AX79" s="156"/>
      <c r="AY79" s="156"/>
      <c r="AZ79" s="156"/>
      <c r="BA79" s="156"/>
      <c r="BB79" s="156"/>
      <c r="BC79" s="156"/>
      <c r="BD79" s="156"/>
    </row>
    <row r="80" spans="1:56" s="156" customFormat="1" ht="48.75" customHeight="1" thickBot="1">
      <c r="B80" s="157"/>
      <c r="C80" s="157"/>
      <c r="D80" s="179">
        <v>73</v>
      </c>
      <c r="E80" s="9" t="s">
        <v>116</v>
      </c>
      <c r="F80" s="180" t="s">
        <v>46</v>
      </c>
      <c r="G80" s="181" t="s">
        <v>73</v>
      </c>
      <c r="H80" s="196"/>
      <c r="I80" s="183">
        <v>8136.5626339999999</v>
      </c>
      <c r="J80" s="183">
        <v>14845.057032000001</v>
      </c>
      <c r="K80" s="184" t="s">
        <v>372</v>
      </c>
      <c r="L80" s="184">
        <v>43</v>
      </c>
      <c r="M80" s="183">
        <v>4932</v>
      </c>
      <c r="N80" s="185">
        <v>50000</v>
      </c>
      <c r="O80" s="186">
        <v>3012390</v>
      </c>
      <c r="P80" s="205">
        <v>-12.12</v>
      </c>
      <c r="Q80" s="205">
        <v>-10.78</v>
      </c>
      <c r="R80" s="205">
        <v>43.58</v>
      </c>
      <c r="S80" s="205">
        <v>41.41</v>
      </c>
      <c r="T80" s="205">
        <v>200.93</v>
      </c>
      <c r="U80" s="188">
        <v>59</v>
      </c>
      <c r="V80" s="240">
        <v>43</v>
      </c>
      <c r="W80" s="188">
        <v>2</v>
      </c>
      <c r="X80" s="238">
        <v>57</v>
      </c>
      <c r="Y80" s="188">
        <v>61</v>
      </c>
      <c r="Z80" s="193"/>
      <c r="AA80" s="193"/>
      <c r="AB80" s="194"/>
      <c r="AC80" s="194"/>
      <c r="AD80" s="160"/>
    </row>
    <row r="81" spans="1:56" s="178" customFormat="1" ht="48.75" customHeight="1" thickBot="1">
      <c r="A81" s="156"/>
      <c r="B81" s="157"/>
      <c r="C81" s="157"/>
      <c r="D81" s="155">
        <v>74</v>
      </c>
      <c r="E81" s="155" t="s">
        <v>117</v>
      </c>
      <c r="F81" s="167" t="s">
        <v>25</v>
      </c>
      <c r="G81" s="168" t="s">
        <v>73</v>
      </c>
      <c r="H81" s="169"/>
      <c r="I81" s="170">
        <v>13518.455464000001</v>
      </c>
      <c r="J81" s="170">
        <v>20120.533528</v>
      </c>
      <c r="K81" s="171" t="s">
        <v>373</v>
      </c>
      <c r="L81" s="171">
        <v>43</v>
      </c>
      <c r="M81" s="170">
        <v>7266</v>
      </c>
      <c r="N81" s="172">
        <v>50000</v>
      </c>
      <c r="O81" s="173">
        <v>2769135</v>
      </c>
      <c r="P81" s="204">
        <v>-3</v>
      </c>
      <c r="Q81" s="204">
        <v>1.49</v>
      </c>
      <c r="R81" s="204">
        <v>56.35</v>
      </c>
      <c r="S81" s="204">
        <v>53.33</v>
      </c>
      <c r="T81" s="204">
        <v>175.89</v>
      </c>
      <c r="U81" s="175">
        <v>53</v>
      </c>
      <c r="V81" s="239">
        <v>13</v>
      </c>
      <c r="W81" s="175">
        <v>9</v>
      </c>
      <c r="X81" s="237">
        <v>87</v>
      </c>
      <c r="Y81" s="175">
        <v>62</v>
      </c>
      <c r="Z81" s="193"/>
      <c r="AA81" s="193"/>
      <c r="AB81" s="194"/>
      <c r="AC81" s="194"/>
      <c r="AD81" s="160"/>
      <c r="AE81" s="156"/>
      <c r="AF81" s="156"/>
      <c r="AG81" s="156"/>
      <c r="AH81" s="156"/>
      <c r="AI81" s="156"/>
      <c r="AJ81" s="156"/>
      <c r="AK81" s="156"/>
      <c r="AL81" s="156"/>
      <c r="AM81" s="156"/>
      <c r="AN81" s="156"/>
      <c r="AO81" s="156"/>
      <c r="AP81" s="156"/>
      <c r="AQ81" s="156"/>
      <c r="AR81" s="156"/>
      <c r="AS81" s="156"/>
      <c r="AT81" s="156"/>
      <c r="AU81" s="156"/>
      <c r="AV81" s="156"/>
      <c r="AW81" s="156"/>
      <c r="AX81" s="156"/>
      <c r="AY81" s="156"/>
      <c r="AZ81" s="156"/>
      <c r="BA81" s="156"/>
      <c r="BB81" s="156"/>
      <c r="BC81" s="156"/>
      <c r="BD81" s="156"/>
    </row>
    <row r="82" spans="1:56" s="156" customFormat="1" ht="48.75" customHeight="1" thickBot="1">
      <c r="B82" s="157"/>
      <c r="C82" s="157"/>
      <c r="D82" s="179">
        <v>75</v>
      </c>
      <c r="E82" s="9" t="s">
        <v>118</v>
      </c>
      <c r="F82" s="180" t="s">
        <v>87</v>
      </c>
      <c r="G82" s="181" t="s">
        <v>73</v>
      </c>
      <c r="H82" s="196"/>
      <c r="I82" s="183">
        <v>36920</v>
      </c>
      <c r="J82" s="183">
        <v>44252.040587000003</v>
      </c>
      <c r="K82" s="184" t="s">
        <v>374</v>
      </c>
      <c r="L82" s="184">
        <v>42</v>
      </c>
      <c r="M82" s="183">
        <v>11611</v>
      </c>
      <c r="N82" s="185">
        <v>50000</v>
      </c>
      <c r="O82" s="186">
        <v>3811217</v>
      </c>
      <c r="P82" s="187">
        <v>-0.66</v>
      </c>
      <c r="Q82" s="187">
        <v>9.36</v>
      </c>
      <c r="R82" s="187">
        <v>87.81</v>
      </c>
      <c r="S82" s="187">
        <v>86.33</v>
      </c>
      <c r="T82" s="187">
        <v>280.63</v>
      </c>
      <c r="U82" s="188">
        <v>71</v>
      </c>
      <c r="V82" s="240">
        <v>40</v>
      </c>
      <c r="W82" s="188">
        <v>5</v>
      </c>
      <c r="X82" s="240">
        <v>60</v>
      </c>
      <c r="Y82" s="188">
        <v>76</v>
      </c>
      <c r="Z82" s="193"/>
      <c r="AA82" s="193"/>
      <c r="AB82" s="194"/>
      <c r="AC82" s="194"/>
      <c r="AD82" s="160"/>
    </row>
    <row r="83" spans="1:56" s="178" customFormat="1" ht="48.75" customHeight="1" thickBot="1">
      <c r="A83" s="156"/>
      <c r="B83" s="157"/>
      <c r="C83" s="157"/>
      <c r="D83" s="155">
        <v>76</v>
      </c>
      <c r="E83" s="8" t="s">
        <v>190</v>
      </c>
      <c r="F83" s="167" t="s">
        <v>119</v>
      </c>
      <c r="G83" s="168" t="s">
        <v>73</v>
      </c>
      <c r="H83" s="169"/>
      <c r="I83" s="170">
        <v>7266</v>
      </c>
      <c r="J83" s="170">
        <v>22220.658670000001</v>
      </c>
      <c r="K83" s="171" t="s">
        <v>375</v>
      </c>
      <c r="L83" s="171">
        <v>40</v>
      </c>
      <c r="M83" s="170">
        <v>6335</v>
      </c>
      <c r="N83" s="172">
        <v>50000</v>
      </c>
      <c r="O83" s="173">
        <v>3507602</v>
      </c>
      <c r="P83" s="174">
        <v>-1.5</v>
      </c>
      <c r="Q83" s="174">
        <v>5.56</v>
      </c>
      <c r="R83" s="174">
        <v>93.84</v>
      </c>
      <c r="S83" s="174">
        <v>87</v>
      </c>
      <c r="T83" s="174">
        <v>250.78</v>
      </c>
      <c r="U83" s="175">
        <v>19</v>
      </c>
      <c r="V83" s="239">
        <v>7.0000000000000009</v>
      </c>
      <c r="W83" s="175">
        <v>4</v>
      </c>
      <c r="X83" s="239">
        <v>93</v>
      </c>
      <c r="Y83" s="175">
        <v>23</v>
      </c>
      <c r="Z83" s="193"/>
      <c r="AA83" s="193"/>
      <c r="AB83" s="194"/>
      <c r="AC83" s="194"/>
      <c r="AD83" s="160"/>
      <c r="AE83" s="156"/>
      <c r="AF83" s="156"/>
      <c r="AG83" s="156"/>
      <c r="AH83" s="156"/>
      <c r="AI83" s="156"/>
      <c r="AJ83" s="156"/>
      <c r="AK83" s="156"/>
      <c r="AL83" s="156"/>
      <c r="AM83" s="156"/>
      <c r="AN83" s="156"/>
      <c r="AO83" s="156"/>
      <c r="AP83" s="156"/>
      <c r="AQ83" s="156"/>
      <c r="AR83" s="156"/>
      <c r="AS83" s="156"/>
      <c r="AT83" s="156"/>
      <c r="AU83" s="156"/>
      <c r="AV83" s="156"/>
      <c r="AW83" s="156"/>
      <c r="AX83" s="156"/>
      <c r="AY83" s="156"/>
      <c r="AZ83" s="156"/>
      <c r="BA83" s="156"/>
      <c r="BB83" s="156"/>
      <c r="BC83" s="156"/>
      <c r="BD83" s="156"/>
    </row>
    <row r="84" spans="1:56" s="156" customFormat="1" ht="48.75" customHeight="1" thickBot="1">
      <c r="B84" s="157"/>
      <c r="C84" s="157"/>
      <c r="D84" s="179">
        <v>77</v>
      </c>
      <c r="E84" s="9" t="s">
        <v>120</v>
      </c>
      <c r="F84" s="180" t="s">
        <v>121</v>
      </c>
      <c r="G84" s="181" t="s">
        <v>73</v>
      </c>
      <c r="H84" s="196"/>
      <c r="I84" s="183">
        <v>8800</v>
      </c>
      <c r="J84" s="183">
        <v>23899.366725</v>
      </c>
      <c r="K84" s="184" t="s">
        <v>375</v>
      </c>
      <c r="L84" s="184">
        <v>40</v>
      </c>
      <c r="M84" s="183">
        <v>7305</v>
      </c>
      <c r="N84" s="185">
        <v>50000</v>
      </c>
      <c r="O84" s="186">
        <v>3271645</v>
      </c>
      <c r="P84" s="187">
        <v>-7.97</v>
      </c>
      <c r="Q84" s="187">
        <v>-5.01</v>
      </c>
      <c r="R84" s="187">
        <v>79.92</v>
      </c>
      <c r="S84" s="187">
        <v>65.11</v>
      </c>
      <c r="T84" s="187">
        <v>226.41</v>
      </c>
      <c r="U84" s="188">
        <v>51</v>
      </c>
      <c r="V84" s="240">
        <v>38</v>
      </c>
      <c r="W84" s="188">
        <v>3</v>
      </c>
      <c r="X84" s="240">
        <v>62</v>
      </c>
      <c r="Y84" s="188">
        <v>54</v>
      </c>
      <c r="Z84" s="193"/>
      <c r="AA84" s="193"/>
      <c r="AB84" s="194"/>
      <c r="AC84" s="194"/>
      <c r="AD84" s="160"/>
    </row>
    <row r="85" spans="1:56" s="178" customFormat="1" ht="48.75" customHeight="1" thickBot="1">
      <c r="A85" s="156"/>
      <c r="B85" s="157"/>
      <c r="C85" s="157"/>
      <c r="D85" s="155">
        <v>78</v>
      </c>
      <c r="E85" s="8" t="s">
        <v>122</v>
      </c>
      <c r="F85" s="167" t="s">
        <v>123</v>
      </c>
      <c r="G85" s="168" t="s">
        <v>73</v>
      </c>
      <c r="H85" s="169"/>
      <c r="I85" s="170">
        <v>20275.827903000001</v>
      </c>
      <c r="J85" s="170">
        <v>196270.32529899999</v>
      </c>
      <c r="K85" s="171" t="s">
        <v>376</v>
      </c>
      <c r="L85" s="171">
        <v>39</v>
      </c>
      <c r="M85" s="170">
        <v>45440</v>
      </c>
      <c r="N85" s="172">
        <v>50000</v>
      </c>
      <c r="O85" s="173">
        <v>4319329</v>
      </c>
      <c r="P85" s="204">
        <v>-5.45</v>
      </c>
      <c r="Q85" s="204">
        <v>7.02</v>
      </c>
      <c r="R85" s="204">
        <v>105.54</v>
      </c>
      <c r="S85" s="204">
        <v>93.07</v>
      </c>
      <c r="T85" s="204">
        <v>329.64</v>
      </c>
      <c r="U85" s="175">
        <v>480</v>
      </c>
      <c r="V85" s="239">
        <v>69</v>
      </c>
      <c r="W85" s="175">
        <v>7</v>
      </c>
      <c r="X85" s="237">
        <v>31</v>
      </c>
      <c r="Y85" s="175">
        <v>487</v>
      </c>
      <c r="Z85" s="193"/>
      <c r="AA85" s="193"/>
      <c r="AB85" s="194"/>
      <c r="AC85" s="194"/>
      <c r="AD85" s="160"/>
      <c r="AE85" s="156"/>
      <c r="AF85" s="156"/>
      <c r="AG85" s="156"/>
      <c r="AH85" s="156"/>
      <c r="AI85" s="156"/>
      <c r="AJ85" s="156"/>
      <c r="AK85" s="156"/>
      <c r="AL85" s="156"/>
      <c r="AM85" s="156"/>
      <c r="AN85" s="156"/>
      <c r="AO85" s="156"/>
      <c r="AP85" s="156"/>
      <c r="AQ85" s="156"/>
      <c r="AR85" s="156"/>
      <c r="AS85" s="156"/>
      <c r="AT85" s="156"/>
      <c r="AU85" s="156"/>
      <c r="AV85" s="156"/>
      <c r="AW85" s="156"/>
      <c r="AX85" s="156"/>
      <c r="AY85" s="156"/>
      <c r="AZ85" s="156"/>
      <c r="BA85" s="156"/>
      <c r="BB85" s="156"/>
      <c r="BC85" s="156"/>
      <c r="BD85" s="156"/>
    </row>
    <row r="86" spans="1:56" s="156" customFormat="1" ht="48.75" customHeight="1" thickBot="1">
      <c r="B86" s="157"/>
      <c r="C86" s="157"/>
      <c r="D86" s="179">
        <v>79</v>
      </c>
      <c r="E86" s="9" t="s">
        <v>124</v>
      </c>
      <c r="F86" s="180" t="s">
        <v>125</v>
      </c>
      <c r="G86" s="181" t="s">
        <v>73</v>
      </c>
      <c r="H86" s="196"/>
      <c r="I86" s="183">
        <v>8524.7818520000001</v>
      </c>
      <c r="J86" s="183">
        <v>15997.595864000001</v>
      </c>
      <c r="K86" s="184" t="s">
        <v>376</v>
      </c>
      <c r="L86" s="184">
        <v>39</v>
      </c>
      <c r="M86" s="183">
        <v>5067</v>
      </c>
      <c r="N86" s="185">
        <v>50000</v>
      </c>
      <c r="O86" s="186">
        <v>3157212</v>
      </c>
      <c r="P86" s="205">
        <v>-5.1100000000000003</v>
      </c>
      <c r="Q86" s="205">
        <v>-2.2999999999999998</v>
      </c>
      <c r="R86" s="205">
        <v>73.819999999999993</v>
      </c>
      <c r="S86" s="205">
        <v>71.180000000000007</v>
      </c>
      <c r="T86" s="205">
        <v>213.93</v>
      </c>
      <c r="U86" s="188">
        <v>37</v>
      </c>
      <c r="V86" s="240">
        <v>40</v>
      </c>
      <c r="W86" s="188">
        <v>5</v>
      </c>
      <c r="X86" s="238">
        <v>60</v>
      </c>
      <c r="Y86" s="188">
        <v>42</v>
      </c>
      <c r="Z86" s="193"/>
      <c r="AA86" s="193"/>
      <c r="AB86" s="194"/>
      <c r="AC86" s="194"/>
      <c r="AD86" s="160"/>
    </row>
    <row r="87" spans="1:56" s="178" customFormat="1" ht="48.75" customHeight="1" thickBot="1">
      <c r="A87" s="156"/>
      <c r="B87" s="157"/>
      <c r="C87" s="157"/>
      <c r="D87" s="155">
        <v>80</v>
      </c>
      <c r="E87" s="8" t="s">
        <v>126</v>
      </c>
      <c r="F87" s="167" t="s">
        <v>127</v>
      </c>
      <c r="G87" s="168" t="s">
        <v>73</v>
      </c>
      <c r="H87" s="169"/>
      <c r="I87" s="170">
        <v>9331.6178029999992</v>
      </c>
      <c r="J87" s="170">
        <v>17846.225145</v>
      </c>
      <c r="K87" s="171" t="s">
        <v>377</v>
      </c>
      <c r="L87" s="171">
        <v>38</v>
      </c>
      <c r="M87" s="170">
        <v>5413</v>
      </c>
      <c r="N87" s="172">
        <v>50000</v>
      </c>
      <c r="O87" s="173">
        <v>3296920</v>
      </c>
      <c r="P87" s="204">
        <v>-0.97</v>
      </c>
      <c r="Q87" s="204">
        <v>2</v>
      </c>
      <c r="R87" s="204">
        <v>84.46</v>
      </c>
      <c r="S87" s="204">
        <v>70.3</v>
      </c>
      <c r="T87" s="204">
        <v>226.34</v>
      </c>
      <c r="U87" s="175">
        <v>34</v>
      </c>
      <c r="V87" s="239">
        <v>26</v>
      </c>
      <c r="W87" s="175">
        <v>2</v>
      </c>
      <c r="X87" s="237">
        <v>74</v>
      </c>
      <c r="Y87" s="175">
        <v>36</v>
      </c>
      <c r="Z87" s="193"/>
      <c r="AA87" s="193"/>
      <c r="AB87" s="194"/>
      <c r="AC87" s="194"/>
      <c r="AD87" s="160"/>
      <c r="AE87" s="156"/>
      <c r="AF87" s="156"/>
      <c r="AG87" s="156"/>
      <c r="AH87" s="156"/>
      <c r="AI87" s="156"/>
      <c r="AJ87" s="156"/>
      <c r="AK87" s="156"/>
      <c r="AL87" s="156"/>
      <c r="AM87" s="156"/>
      <c r="AN87" s="156"/>
      <c r="AO87" s="156"/>
      <c r="AP87" s="156"/>
      <c r="AQ87" s="156"/>
      <c r="AR87" s="156"/>
      <c r="AS87" s="156"/>
      <c r="AT87" s="156"/>
      <c r="AU87" s="156"/>
      <c r="AV87" s="156"/>
      <c r="AW87" s="156"/>
      <c r="AX87" s="156"/>
      <c r="AY87" s="156"/>
      <c r="AZ87" s="156"/>
      <c r="BA87" s="156"/>
      <c r="BB87" s="156"/>
      <c r="BC87" s="156"/>
      <c r="BD87" s="156"/>
    </row>
    <row r="88" spans="1:56" s="156" customFormat="1" ht="48.75" customHeight="1" thickBot="1">
      <c r="B88" s="157"/>
      <c r="C88" s="157"/>
      <c r="D88" s="179">
        <v>81</v>
      </c>
      <c r="E88" s="9" t="s">
        <v>128</v>
      </c>
      <c r="F88" s="180" t="s">
        <v>129</v>
      </c>
      <c r="G88" s="181" t="s">
        <v>73</v>
      </c>
      <c r="H88" s="196"/>
      <c r="I88" s="183">
        <v>41292.301841</v>
      </c>
      <c r="J88" s="183">
        <v>640164.36558999994</v>
      </c>
      <c r="K88" s="184" t="s">
        <v>378</v>
      </c>
      <c r="L88" s="184">
        <v>37</v>
      </c>
      <c r="M88" s="183">
        <v>93661</v>
      </c>
      <c r="N88" s="185">
        <v>150000</v>
      </c>
      <c r="O88" s="186">
        <v>6834908</v>
      </c>
      <c r="P88" s="205">
        <v>-8.6999999999999993</v>
      </c>
      <c r="Q88" s="205">
        <v>3.56</v>
      </c>
      <c r="R88" s="205">
        <v>143.30000000000001</v>
      </c>
      <c r="S88" s="205">
        <v>147.62</v>
      </c>
      <c r="T88" s="205">
        <v>583.54999999999995</v>
      </c>
      <c r="U88" s="188">
        <v>1180</v>
      </c>
      <c r="V88" s="240">
        <v>84</v>
      </c>
      <c r="W88" s="188">
        <v>12</v>
      </c>
      <c r="X88" s="238">
        <v>16</v>
      </c>
      <c r="Y88" s="188">
        <v>1192</v>
      </c>
      <c r="Z88" s="193"/>
      <c r="AA88" s="193"/>
      <c r="AB88" s="194"/>
      <c r="AC88" s="194"/>
      <c r="AD88" s="160"/>
    </row>
    <row r="89" spans="1:56" s="178" customFormat="1" ht="48.75" customHeight="1" thickBot="1">
      <c r="A89" s="156"/>
      <c r="B89" s="157"/>
      <c r="C89" s="157"/>
      <c r="D89" s="155">
        <v>82</v>
      </c>
      <c r="E89" s="8" t="s">
        <v>130</v>
      </c>
      <c r="F89" s="167" t="s">
        <v>42</v>
      </c>
      <c r="G89" s="168" t="s">
        <v>73</v>
      </c>
      <c r="H89" s="169"/>
      <c r="I89" s="170">
        <v>41999.181316000002</v>
      </c>
      <c r="J89" s="170">
        <v>409056.16436900001</v>
      </c>
      <c r="K89" s="171" t="s">
        <v>379</v>
      </c>
      <c r="L89" s="171">
        <v>36</v>
      </c>
      <c r="M89" s="170">
        <v>80638</v>
      </c>
      <c r="N89" s="172">
        <v>100000</v>
      </c>
      <c r="O89" s="173">
        <v>5072746</v>
      </c>
      <c r="P89" s="204">
        <v>-7.73</v>
      </c>
      <c r="Q89" s="204">
        <v>1.59</v>
      </c>
      <c r="R89" s="204">
        <v>135.53</v>
      </c>
      <c r="S89" s="204">
        <v>131.08000000000001</v>
      </c>
      <c r="T89" s="204">
        <v>404.71</v>
      </c>
      <c r="U89" s="175">
        <v>1116</v>
      </c>
      <c r="V89" s="239">
        <v>94</v>
      </c>
      <c r="W89" s="175">
        <v>8</v>
      </c>
      <c r="X89" s="237">
        <v>6</v>
      </c>
      <c r="Y89" s="175">
        <v>1124</v>
      </c>
      <c r="Z89" s="193"/>
      <c r="AA89" s="193"/>
      <c r="AB89" s="194"/>
      <c r="AC89" s="194"/>
      <c r="AD89" s="160"/>
      <c r="AE89" s="156"/>
      <c r="AF89" s="156"/>
      <c r="AG89" s="156"/>
      <c r="AH89" s="156"/>
      <c r="AI89" s="156"/>
      <c r="AJ89" s="156"/>
      <c r="AK89" s="156"/>
      <c r="AL89" s="156"/>
      <c r="AM89" s="156"/>
      <c r="AN89" s="156"/>
      <c r="AO89" s="156"/>
      <c r="AP89" s="156"/>
      <c r="AQ89" s="156"/>
      <c r="AR89" s="156"/>
      <c r="AS89" s="156"/>
      <c r="AT89" s="156"/>
      <c r="AU89" s="156"/>
      <c r="AV89" s="156"/>
      <c r="AW89" s="156"/>
      <c r="AX89" s="156"/>
      <c r="AY89" s="156"/>
      <c r="AZ89" s="156"/>
      <c r="BA89" s="156"/>
      <c r="BB89" s="156"/>
      <c r="BC89" s="156"/>
      <c r="BD89" s="156"/>
    </row>
    <row r="90" spans="1:56" s="156" customFormat="1" ht="48.75" customHeight="1" thickBot="1">
      <c r="B90" s="157"/>
      <c r="C90" s="157"/>
      <c r="D90" s="179">
        <v>83</v>
      </c>
      <c r="E90" s="9" t="s">
        <v>131</v>
      </c>
      <c r="F90" s="180" t="s">
        <v>177</v>
      </c>
      <c r="G90" s="181" t="s">
        <v>73</v>
      </c>
      <c r="H90" s="196"/>
      <c r="I90" s="183">
        <v>7332.0503779999999</v>
      </c>
      <c r="J90" s="183">
        <v>12136.752619999999</v>
      </c>
      <c r="K90" s="184" t="s">
        <v>380</v>
      </c>
      <c r="L90" s="184">
        <v>35</v>
      </c>
      <c r="M90" s="183">
        <v>4598</v>
      </c>
      <c r="N90" s="185">
        <v>50000</v>
      </c>
      <c r="O90" s="186">
        <v>2639572</v>
      </c>
      <c r="P90" s="205">
        <v>-7.14</v>
      </c>
      <c r="Q90" s="205">
        <v>-0.25</v>
      </c>
      <c r="R90" s="205">
        <v>111.37</v>
      </c>
      <c r="S90" s="205">
        <v>103.45</v>
      </c>
      <c r="T90" s="205">
        <v>162.97</v>
      </c>
      <c r="U90" s="188">
        <v>69</v>
      </c>
      <c r="V90" s="240">
        <v>66</v>
      </c>
      <c r="W90" s="188">
        <v>2</v>
      </c>
      <c r="X90" s="238">
        <v>34</v>
      </c>
      <c r="Y90" s="188">
        <v>71</v>
      </c>
      <c r="Z90" s="193"/>
      <c r="AA90" s="193"/>
      <c r="AB90" s="194"/>
      <c r="AC90" s="194"/>
      <c r="AD90" s="160"/>
    </row>
    <row r="91" spans="1:56" s="178" customFormat="1" ht="48.75" customHeight="1" thickBot="1">
      <c r="A91" s="156"/>
      <c r="B91" s="157"/>
      <c r="C91" s="157"/>
      <c r="D91" s="155">
        <v>84</v>
      </c>
      <c r="E91" s="8" t="s">
        <v>132</v>
      </c>
      <c r="F91" s="167" t="s">
        <v>133</v>
      </c>
      <c r="G91" s="168" t="s">
        <v>73</v>
      </c>
      <c r="H91" s="169"/>
      <c r="I91" s="170">
        <v>4986</v>
      </c>
      <c r="J91" s="170">
        <v>22008.092574999999</v>
      </c>
      <c r="K91" s="171" t="s">
        <v>313</v>
      </c>
      <c r="L91" s="171">
        <v>35</v>
      </c>
      <c r="M91" s="170">
        <v>10755</v>
      </c>
      <c r="N91" s="172">
        <v>50000</v>
      </c>
      <c r="O91" s="173">
        <v>2042515</v>
      </c>
      <c r="P91" s="204">
        <v>-2.86</v>
      </c>
      <c r="Q91" s="204">
        <v>1.53</v>
      </c>
      <c r="R91" s="204">
        <v>104</v>
      </c>
      <c r="S91" s="204">
        <v>95.08</v>
      </c>
      <c r="T91" s="204">
        <v>103.37</v>
      </c>
      <c r="U91" s="175">
        <v>48</v>
      </c>
      <c r="V91" s="239">
        <v>91</v>
      </c>
      <c r="W91" s="175">
        <v>1</v>
      </c>
      <c r="X91" s="237">
        <v>9</v>
      </c>
      <c r="Y91" s="175">
        <v>49</v>
      </c>
      <c r="Z91" s="193"/>
      <c r="AA91" s="193"/>
      <c r="AB91" s="194"/>
      <c r="AC91" s="194"/>
      <c r="AD91" s="160"/>
      <c r="AE91" s="156"/>
      <c r="AF91" s="156"/>
      <c r="AG91" s="156"/>
      <c r="AH91" s="156"/>
      <c r="AI91" s="156"/>
      <c r="AJ91" s="156"/>
      <c r="AK91" s="156"/>
      <c r="AL91" s="156"/>
      <c r="AM91" s="156"/>
      <c r="AN91" s="156"/>
      <c r="AO91" s="156"/>
      <c r="AP91" s="156"/>
      <c r="AQ91" s="156"/>
      <c r="AR91" s="156"/>
      <c r="AS91" s="156"/>
      <c r="AT91" s="156"/>
      <c r="AU91" s="156"/>
      <c r="AV91" s="156"/>
      <c r="AW91" s="156"/>
      <c r="AX91" s="156"/>
      <c r="AY91" s="156"/>
      <c r="AZ91" s="156"/>
      <c r="BA91" s="156"/>
      <c r="BB91" s="156"/>
      <c r="BC91" s="156"/>
      <c r="BD91" s="156"/>
    </row>
    <row r="92" spans="1:56" s="156" customFormat="1" ht="48.75" customHeight="1" thickBot="1">
      <c r="B92" s="157"/>
      <c r="C92" s="157"/>
      <c r="D92" s="179">
        <v>85</v>
      </c>
      <c r="E92" s="9" t="s">
        <v>32</v>
      </c>
      <c r="F92" s="180" t="s">
        <v>33</v>
      </c>
      <c r="G92" s="181" t="s">
        <v>23</v>
      </c>
      <c r="H92" s="196">
        <v>20</v>
      </c>
      <c r="I92" s="183">
        <v>56645.618862000003</v>
      </c>
      <c r="J92" s="183">
        <v>40966.971525000001</v>
      </c>
      <c r="K92" s="183" t="s">
        <v>381</v>
      </c>
      <c r="L92" s="183">
        <v>34</v>
      </c>
      <c r="M92" s="183">
        <v>36152</v>
      </c>
      <c r="N92" s="185">
        <v>50000</v>
      </c>
      <c r="O92" s="186">
        <v>1133187</v>
      </c>
      <c r="P92" s="205">
        <v>-6.9</v>
      </c>
      <c r="Q92" s="205">
        <v>-3.58</v>
      </c>
      <c r="R92" s="205">
        <v>36.67</v>
      </c>
      <c r="S92" s="215">
        <v>32.590000000000003</v>
      </c>
      <c r="T92" s="215">
        <v>69.55</v>
      </c>
      <c r="U92" s="216">
        <v>46</v>
      </c>
      <c r="V92" s="240">
        <v>10</v>
      </c>
      <c r="W92" s="188">
        <v>4</v>
      </c>
      <c r="X92" s="238">
        <v>90</v>
      </c>
      <c r="Y92" s="188">
        <v>50</v>
      </c>
      <c r="Z92" s="193"/>
      <c r="AA92" s="193"/>
      <c r="AB92" s="194"/>
      <c r="AC92" s="194"/>
      <c r="AD92" s="160"/>
    </row>
    <row r="93" spans="1:56" s="178" customFormat="1" ht="48.75" customHeight="1" thickBot="1">
      <c r="A93" s="156"/>
      <c r="B93" s="157"/>
      <c r="C93" s="157"/>
      <c r="D93" s="155">
        <v>86</v>
      </c>
      <c r="E93" s="8" t="s">
        <v>134</v>
      </c>
      <c r="F93" s="167" t="s">
        <v>89</v>
      </c>
      <c r="G93" s="168" t="s">
        <v>73</v>
      </c>
      <c r="H93" s="169"/>
      <c r="I93" s="170">
        <v>11626.465990999999</v>
      </c>
      <c r="J93" s="170">
        <v>21147.10586</v>
      </c>
      <c r="K93" s="171" t="s">
        <v>382</v>
      </c>
      <c r="L93" s="171">
        <v>34</v>
      </c>
      <c r="M93" s="170">
        <v>13539</v>
      </c>
      <c r="N93" s="172">
        <v>50000</v>
      </c>
      <c r="O93" s="173">
        <v>1561940</v>
      </c>
      <c r="P93" s="204">
        <v>-2.4700000000000002</v>
      </c>
      <c r="Q93" s="204">
        <v>12.05</v>
      </c>
      <c r="R93" s="204">
        <v>104.61</v>
      </c>
      <c r="S93" s="204">
        <v>92.85</v>
      </c>
      <c r="T93" s="204">
        <v>55.9</v>
      </c>
      <c r="U93" s="175">
        <v>243</v>
      </c>
      <c r="V93" s="239">
        <v>23</v>
      </c>
      <c r="W93" s="175">
        <v>6</v>
      </c>
      <c r="X93" s="237">
        <v>77</v>
      </c>
      <c r="Y93" s="175">
        <v>249</v>
      </c>
      <c r="Z93" s="193"/>
      <c r="AA93" s="193"/>
      <c r="AB93" s="194"/>
      <c r="AC93" s="194"/>
      <c r="AD93" s="160"/>
      <c r="AE93" s="156"/>
      <c r="AF93" s="156"/>
      <c r="AG93" s="156"/>
      <c r="AH93" s="156"/>
      <c r="AI93" s="156"/>
      <c r="AJ93" s="156"/>
      <c r="AK93" s="156"/>
      <c r="AL93" s="156"/>
      <c r="AM93" s="156"/>
      <c r="AN93" s="156"/>
      <c r="AO93" s="156"/>
      <c r="AP93" s="156"/>
      <c r="AQ93" s="156"/>
      <c r="AR93" s="156"/>
      <c r="AS93" s="156"/>
      <c r="AT93" s="156"/>
      <c r="AU93" s="156"/>
      <c r="AV93" s="156"/>
      <c r="AW93" s="156"/>
      <c r="AX93" s="156"/>
      <c r="AY93" s="156"/>
      <c r="AZ93" s="156"/>
      <c r="BA93" s="156"/>
      <c r="BB93" s="156"/>
      <c r="BC93" s="156"/>
      <c r="BD93" s="156"/>
    </row>
    <row r="94" spans="1:56" s="156" customFormat="1" ht="48.75" customHeight="1" thickBot="1">
      <c r="B94" s="157"/>
      <c r="C94" s="157"/>
      <c r="D94" s="179">
        <v>87</v>
      </c>
      <c r="E94" s="9" t="s">
        <v>135</v>
      </c>
      <c r="F94" s="180" t="s">
        <v>136</v>
      </c>
      <c r="G94" s="181" t="s">
        <v>73</v>
      </c>
      <c r="H94" s="196"/>
      <c r="I94" s="183">
        <v>7074.5017550000002</v>
      </c>
      <c r="J94" s="183">
        <v>11285.843602999999</v>
      </c>
      <c r="K94" s="184" t="s">
        <v>345</v>
      </c>
      <c r="L94" s="184">
        <v>34</v>
      </c>
      <c r="M94" s="183">
        <v>5841</v>
      </c>
      <c r="N94" s="185">
        <v>50000</v>
      </c>
      <c r="O94" s="186">
        <v>1932176</v>
      </c>
      <c r="P94" s="205">
        <v>-6.02</v>
      </c>
      <c r="Q94" s="205">
        <v>-10.54</v>
      </c>
      <c r="R94" s="205">
        <v>52.75</v>
      </c>
      <c r="S94" s="205">
        <v>49.39</v>
      </c>
      <c r="T94" s="205">
        <v>92.83</v>
      </c>
      <c r="U94" s="188">
        <v>30</v>
      </c>
      <c r="V94" s="240">
        <v>14</v>
      </c>
      <c r="W94" s="188">
        <v>3</v>
      </c>
      <c r="X94" s="238">
        <v>86</v>
      </c>
      <c r="Y94" s="188">
        <v>33</v>
      </c>
      <c r="Z94" s="193"/>
      <c r="AA94" s="193"/>
      <c r="AB94" s="194"/>
      <c r="AC94" s="194"/>
      <c r="AD94" s="160"/>
    </row>
    <row r="95" spans="1:56" s="178" customFormat="1" ht="48.75" customHeight="1" thickBot="1">
      <c r="A95" s="156"/>
      <c r="B95" s="157"/>
      <c r="C95" s="157"/>
      <c r="D95" s="155">
        <v>88</v>
      </c>
      <c r="E95" s="8" t="s">
        <v>137</v>
      </c>
      <c r="F95" s="167" t="s">
        <v>138</v>
      </c>
      <c r="G95" s="168" t="s">
        <v>73</v>
      </c>
      <c r="H95" s="169"/>
      <c r="I95" s="170">
        <v>11960.881715</v>
      </c>
      <c r="J95" s="170">
        <v>163734.53031199999</v>
      </c>
      <c r="K95" s="171" t="s">
        <v>383</v>
      </c>
      <c r="L95" s="171">
        <v>33</v>
      </c>
      <c r="M95" s="170">
        <v>35526</v>
      </c>
      <c r="N95" s="172">
        <v>50000</v>
      </c>
      <c r="O95" s="173">
        <v>4608865</v>
      </c>
      <c r="P95" s="204">
        <v>-4.1900000000000004</v>
      </c>
      <c r="Q95" s="204">
        <v>11.32</v>
      </c>
      <c r="R95" s="204">
        <v>143.79</v>
      </c>
      <c r="S95" s="204">
        <v>137.66</v>
      </c>
      <c r="T95" s="204">
        <v>360.59</v>
      </c>
      <c r="U95" s="175">
        <v>460</v>
      </c>
      <c r="V95" s="239">
        <v>77</v>
      </c>
      <c r="W95" s="175">
        <v>5</v>
      </c>
      <c r="X95" s="237">
        <v>23</v>
      </c>
      <c r="Y95" s="175">
        <v>465</v>
      </c>
      <c r="Z95" s="194"/>
      <c r="AA95" s="194"/>
      <c r="AB95" s="194"/>
      <c r="AC95" s="194"/>
      <c r="AD95" s="160"/>
      <c r="AE95" s="156"/>
      <c r="AF95" s="156"/>
      <c r="AG95" s="156"/>
      <c r="AH95" s="156"/>
      <c r="AI95" s="156"/>
      <c r="AJ95" s="156"/>
      <c r="AK95" s="156"/>
      <c r="AL95" s="156"/>
      <c r="AM95" s="156"/>
      <c r="AN95" s="156"/>
      <c r="AO95" s="156"/>
      <c r="AP95" s="156"/>
      <c r="AQ95" s="156"/>
      <c r="AR95" s="156"/>
      <c r="AS95" s="156"/>
      <c r="AT95" s="156"/>
      <c r="AU95" s="156"/>
      <c r="AV95" s="156"/>
      <c r="AW95" s="156"/>
      <c r="AX95" s="156"/>
      <c r="AY95" s="156"/>
      <c r="AZ95" s="156"/>
      <c r="BA95" s="156"/>
      <c r="BB95" s="156"/>
      <c r="BC95" s="156"/>
      <c r="BD95" s="156"/>
    </row>
    <row r="96" spans="1:56" s="156" customFormat="1" ht="48.75" customHeight="1" thickBot="1">
      <c r="B96" s="157"/>
      <c r="C96" s="157"/>
      <c r="D96" s="179">
        <v>89</v>
      </c>
      <c r="E96" s="9" t="s">
        <v>139</v>
      </c>
      <c r="F96" s="180" t="s">
        <v>140</v>
      </c>
      <c r="G96" s="181" t="s">
        <v>73</v>
      </c>
      <c r="H96" s="196"/>
      <c r="I96" s="183">
        <v>5971.9468420000003</v>
      </c>
      <c r="J96" s="183">
        <v>9319.8426060000002</v>
      </c>
      <c r="K96" s="184" t="s">
        <v>384</v>
      </c>
      <c r="L96" s="184">
        <v>32</v>
      </c>
      <c r="M96" s="183">
        <v>5287</v>
      </c>
      <c r="N96" s="185">
        <v>50000</v>
      </c>
      <c r="O96" s="186">
        <v>1762785</v>
      </c>
      <c r="P96" s="205">
        <v>-8.8800000000000008</v>
      </c>
      <c r="Q96" s="205">
        <v>-8.94</v>
      </c>
      <c r="R96" s="205">
        <v>48.06</v>
      </c>
      <c r="S96" s="205">
        <v>43.01</v>
      </c>
      <c r="T96" s="205">
        <v>75.510000000000005</v>
      </c>
      <c r="U96" s="188">
        <v>46</v>
      </c>
      <c r="V96" s="240">
        <v>6</v>
      </c>
      <c r="W96" s="188">
        <v>2</v>
      </c>
      <c r="X96" s="238">
        <v>94</v>
      </c>
      <c r="Y96" s="188">
        <v>48</v>
      </c>
      <c r="Z96" s="177"/>
      <c r="AA96" s="193"/>
      <c r="AB96" s="194"/>
      <c r="AC96" s="194"/>
      <c r="AD96" s="160"/>
    </row>
    <row r="97" spans="1:56" s="178" customFormat="1" ht="48.75" customHeight="1" thickBot="1">
      <c r="A97" s="156"/>
      <c r="B97" s="156"/>
      <c r="C97" s="156"/>
      <c r="D97" s="155">
        <v>90</v>
      </c>
      <c r="E97" s="8" t="s">
        <v>141</v>
      </c>
      <c r="F97" s="167" t="s">
        <v>142</v>
      </c>
      <c r="G97" s="168" t="s">
        <v>73</v>
      </c>
      <c r="H97" s="169"/>
      <c r="I97" s="170">
        <v>27384.172933000002</v>
      </c>
      <c r="J97" s="170">
        <v>66579.060748000004</v>
      </c>
      <c r="K97" s="171" t="s">
        <v>385</v>
      </c>
      <c r="L97" s="171">
        <v>30</v>
      </c>
      <c r="M97" s="170">
        <v>22648</v>
      </c>
      <c r="N97" s="172">
        <v>50000</v>
      </c>
      <c r="O97" s="173">
        <v>2939732</v>
      </c>
      <c r="P97" s="204">
        <v>-7.63</v>
      </c>
      <c r="Q97" s="204">
        <v>4.1900000000000004</v>
      </c>
      <c r="R97" s="204">
        <v>107.37</v>
      </c>
      <c r="S97" s="204">
        <v>97.97</v>
      </c>
      <c r="T97" s="204">
        <v>193.98</v>
      </c>
      <c r="U97" s="175">
        <v>155</v>
      </c>
      <c r="V97" s="239">
        <v>29</v>
      </c>
      <c r="W97" s="175">
        <v>8</v>
      </c>
      <c r="X97" s="237">
        <v>71</v>
      </c>
      <c r="Y97" s="175">
        <v>163</v>
      </c>
      <c r="Z97" s="177"/>
      <c r="AA97" s="193"/>
      <c r="AB97" s="194"/>
      <c r="AC97" s="194"/>
      <c r="AD97" s="160"/>
      <c r="AE97" s="156"/>
      <c r="AF97" s="156"/>
      <c r="AG97" s="156"/>
      <c r="AH97" s="156"/>
      <c r="AI97" s="156"/>
      <c r="AJ97" s="156"/>
      <c r="AK97" s="156"/>
      <c r="AL97" s="156"/>
      <c r="AM97" s="156"/>
      <c r="AN97" s="156"/>
      <c r="AO97" s="156"/>
      <c r="AP97" s="156"/>
      <c r="AQ97" s="156"/>
      <c r="AR97" s="156"/>
      <c r="AS97" s="156"/>
      <c r="AT97" s="156"/>
      <c r="AU97" s="156"/>
      <c r="AV97" s="156"/>
      <c r="AW97" s="156"/>
      <c r="AX97" s="156"/>
      <c r="AY97" s="156"/>
      <c r="AZ97" s="156"/>
      <c r="BA97" s="156"/>
      <c r="BB97" s="156"/>
      <c r="BC97" s="156"/>
      <c r="BD97" s="156"/>
    </row>
    <row r="98" spans="1:56" s="156" customFormat="1" ht="48.75" customHeight="1" thickBot="1">
      <c r="B98" s="157"/>
      <c r="C98" s="157"/>
      <c r="D98" s="179">
        <v>91</v>
      </c>
      <c r="E98" s="9" t="s">
        <v>143</v>
      </c>
      <c r="F98" s="180" t="s">
        <v>143</v>
      </c>
      <c r="G98" s="181" t="s">
        <v>73</v>
      </c>
      <c r="H98" s="196"/>
      <c r="I98" s="183">
        <v>6965</v>
      </c>
      <c r="J98" s="183">
        <v>37059.616044000002</v>
      </c>
      <c r="K98" s="184" t="s">
        <v>386</v>
      </c>
      <c r="L98" s="184">
        <v>28</v>
      </c>
      <c r="M98" s="183">
        <v>19062</v>
      </c>
      <c r="N98" s="185">
        <v>50000</v>
      </c>
      <c r="O98" s="186">
        <v>1944162</v>
      </c>
      <c r="P98" s="187">
        <v>-10.15</v>
      </c>
      <c r="Q98" s="187">
        <v>1.65</v>
      </c>
      <c r="R98" s="187">
        <v>55.12</v>
      </c>
      <c r="S98" s="187">
        <v>52.26</v>
      </c>
      <c r="T98" s="187">
        <v>93.11</v>
      </c>
      <c r="U98" s="188">
        <v>103</v>
      </c>
      <c r="V98" s="240">
        <v>71</v>
      </c>
      <c r="W98" s="188">
        <v>3</v>
      </c>
      <c r="X98" s="240">
        <v>28.999999999999996</v>
      </c>
      <c r="Y98" s="188">
        <v>106</v>
      </c>
      <c r="Z98" s="177"/>
      <c r="AA98" s="193"/>
      <c r="AB98" s="194"/>
      <c r="AC98" s="194"/>
      <c r="AD98" s="160"/>
    </row>
    <row r="99" spans="1:56" s="178" customFormat="1" ht="48.75" customHeight="1" thickBot="1">
      <c r="A99" s="156"/>
      <c r="B99" s="156"/>
      <c r="C99" s="156"/>
      <c r="D99" s="155">
        <v>92</v>
      </c>
      <c r="E99" s="8" t="s">
        <v>144</v>
      </c>
      <c r="F99" s="167" t="s">
        <v>115</v>
      </c>
      <c r="G99" s="168" t="s">
        <v>73</v>
      </c>
      <c r="H99" s="169"/>
      <c r="I99" s="170">
        <v>16349</v>
      </c>
      <c r="J99" s="170">
        <v>95704.705193000002</v>
      </c>
      <c r="K99" s="171" t="s">
        <v>387</v>
      </c>
      <c r="L99" s="171">
        <v>21</v>
      </c>
      <c r="M99" s="170">
        <v>30293</v>
      </c>
      <c r="N99" s="172">
        <v>200000</v>
      </c>
      <c r="O99" s="173">
        <v>3159301</v>
      </c>
      <c r="P99" s="174">
        <v>-13.03</v>
      </c>
      <c r="Q99" s="174">
        <v>-9.25</v>
      </c>
      <c r="R99" s="174">
        <v>111.8</v>
      </c>
      <c r="S99" s="174">
        <v>111.47</v>
      </c>
      <c r="T99" s="174">
        <v>213.6</v>
      </c>
      <c r="U99" s="175">
        <v>346</v>
      </c>
      <c r="V99" s="239">
        <v>65</v>
      </c>
      <c r="W99" s="175">
        <v>6</v>
      </c>
      <c r="X99" s="239">
        <v>35</v>
      </c>
      <c r="Y99" s="175">
        <v>352</v>
      </c>
      <c r="Z99" s="177"/>
      <c r="AA99" s="193"/>
      <c r="AB99" s="194"/>
      <c r="AC99" s="194"/>
      <c r="AD99" s="160"/>
      <c r="AE99" s="156"/>
      <c r="AF99" s="156"/>
      <c r="AG99" s="156"/>
      <c r="AH99" s="156"/>
      <c r="AI99" s="156"/>
      <c r="AJ99" s="156"/>
      <c r="AK99" s="156"/>
      <c r="AL99" s="156"/>
      <c r="AM99" s="156"/>
      <c r="AN99" s="156"/>
      <c r="AO99" s="156"/>
      <c r="AP99" s="156"/>
      <c r="AQ99" s="156"/>
      <c r="AR99" s="156"/>
      <c r="AS99" s="156"/>
      <c r="AT99" s="156"/>
      <c r="AU99" s="156"/>
      <c r="AV99" s="156"/>
      <c r="AW99" s="156"/>
      <c r="AX99" s="156"/>
      <c r="AY99" s="156"/>
      <c r="AZ99" s="156"/>
      <c r="BA99" s="156"/>
      <c r="BB99" s="156"/>
      <c r="BC99" s="156"/>
      <c r="BD99" s="156"/>
    </row>
    <row r="100" spans="1:56" s="156" customFormat="1" ht="48.75" customHeight="1" thickBot="1">
      <c r="B100" s="157"/>
      <c r="C100" s="157"/>
      <c r="D100" s="179">
        <v>93</v>
      </c>
      <c r="E100" s="9" t="s">
        <v>148</v>
      </c>
      <c r="F100" s="180" t="s">
        <v>149</v>
      </c>
      <c r="G100" s="181" t="s">
        <v>73</v>
      </c>
      <c r="H100" s="196"/>
      <c r="I100" s="183">
        <v>19108</v>
      </c>
      <c r="J100" s="183">
        <v>61680.739977999998</v>
      </c>
      <c r="K100" s="184" t="s">
        <v>388</v>
      </c>
      <c r="L100" s="184">
        <v>19</v>
      </c>
      <c r="M100" s="183">
        <v>19526</v>
      </c>
      <c r="N100" s="185">
        <v>50000</v>
      </c>
      <c r="O100" s="186">
        <v>3158903</v>
      </c>
      <c r="P100" s="187">
        <v>-8.15</v>
      </c>
      <c r="Q100" s="187">
        <v>-5.43</v>
      </c>
      <c r="R100" s="187">
        <v>80.209999999999994</v>
      </c>
      <c r="S100" s="187">
        <v>76.33</v>
      </c>
      <c r="T100" s="187">
        <v>213.42</v>
      </c>
      <c r="U100" s="188">
        <v>144</v>
      </c>
      <c r="V100" s="240">
        <v>85</v>
      </c>
      <c r="W100" s="188">
        <v>1</v>
      </c>
      <c r="X100" s="240">
        <v>15</v>
      </c>
      <c r="Y100" s="188">
        <v>145</v>
      </c>
      <c r="Z100" s="177"/>
      <c r="AA100" s="193"/>
      <c r="AB100" s="194"/>
      <c r="AC100" s="194"/>
      <c r="AD100" s="160"/>
    </row>
    <row r="101" spans="1:56" s="178" customFormat="1" ht="48.75" customHeight="1" thickBot="1">
      <c r="A101" s="156"/>
      <c r="B101" s="156"/>
      <c r="C101" s="156"/>
      <c r="D101" s="155">
        <v>94</v>
      </c>
      <c r="E101" s="8" t="s">
        <v>150</v>
      </c>
      <c r="F101" s="167" t="s">
        <v>202</v>
      </c>
      <c r="G101" s="168" t="s">
        <v>73</v>
      </c>
      <c r="H101" s="169"/>
      <c r="I101" s="170">
        <v>18124</v>
      </c>
      <c r="J101" s="170">
        <v>125151.37697100001</v>
      </c>
      <c r="K101" s="171" t="s">
        <v>389</v>
      </c>
      <c r="L101" s="171">
        <v>18</v>
      </c>
      <c r="M101" s="170">
        <v>34501</v>
      </c>
      <c r="N101" s="172">
        <v>50000</v>
      </c>
      <c r="O101" s="173">
        <v>3627471</v>
      </c>
      <c r="P101" s="174">
        <v>-6.5</v>
      </c>
      <c r="Q101" s="174">
        <v>-0.6</v>
      </c>
      <c r="R101" s="174">
        <v>148.15</v>
      </c>
      <c r="S101" s="174">
        <v>135.03</v>
      </c>
      <c r="T101" s="174">
        <v>262.75</v>
      </c>
      <c r="U101" s="175">
        <v>423</v>
      </c>
      <c r="V101" s="239">
        <v>98</v>
      </c>
      <c r="W101" s="175">
        <v>2</v>
      </c>
      <c r="X101" s="239">
        <v>2</v>
      </c>
      <c r="Y101" s="175">
        <v>425</v>
      </c>
      <c r="Z101" s="194"/>
      <c r="AA101" s="193"/>
      <c r="AB101" s="194"/>
      <c r="AC101" s="194"/>
      <c r="AD101" s="160"/>
      <c r="AE101" s="156"/>
      <c r="AF101" s="156"/>
      <c r="AG101" s="156"/>
      <c r="AH101" s="156"/>
      <c r="AI101" s="156"/>
      <c r="AJ101" s="156"/>
      <c r="AK101" s="156"/>
      <c r="AL101" s="156"/>
      <c r="AM101" s="156"/>
      <c r="AN101" s="156"/>
      <c r="AO101" s="156"/>
      <c r="AP101" s="156"/>
      <c r="AQ101" s="156"/>
      <c r="AR101" s="156"/>
      <c r="AS101" s="156"/>
      <c r="AT101" s="156"/>
      <c r="AU101" s="156"/>
      <c r="AV101" s="156"/>
      <c r="AW101" s="156"/>
      <c r="AX101" s="156"/>
      <c r="AY101" s="156"/>
      <c r="AZ101" s="156"/>
      <c r="BA101" s="156"/>
      <c r="BB101" s="156"/>
      <c r="BC101" s="156"/>
      <c r="BD101" s="156"/>
    </row>
    <row r="102" spans="1:56" s="156" customFormat="1" ht="48.75" customHeight="1" thickBot="1">
      <c r="B102" s="157"/>
      <c r="C102" s="157"/>
      <c r="D102" s="179">
        <v>95</v>
      </c>
      <c r="E102" s="9" t="s">
        <v>156</v>
      </c>
      <c r="F102" s="180" t="s">
        <v>157</v>
      </c>
      <c r="G102" s="181" t="s">
        <v>73</v>
      </c>
      <c r="H102" s="196"/>
      <c r="I102" s="183">
        <v>10356.100718</v>
      </c>
      <c r="J102" s="183">
        <v>196464.533677</v>
      </c>
      <c r="K102" s="184" t="s">
        <v>390</v>
      </c>
      <c r="L102" s="184">
        <v>16</v>
      </c>
      <c r="M102" s="183">
        <v>59490</v>
      </c>
      <c r="N102" s="185">
        <v>100000</v>
      </c>
      <c r="O102" s="186">
        <v>3302480</v>
      </c>
      <c r="P102" s="205">
        <v>-5.98</v>
      </c>
      <c r="Q102" s="205">
        <v>1.32</v>
      </c>
      <c r="R102" s="205">
        <v>138.83000000000001</v>
      </c>
      <c r="S102" s="205">
        <v>133.53</v>
      </c>
      <c r="T102" s="205">
        <v>230.28</v>
      </c>
      <c r="U102" s="188">
        <v>570</v>
      </c>
      <c r="V102" s="240">
        <v>75</v>
      </c>
      <c r="W102" s="188">
        <v>9</v>
      </c>
      <c r="X102" s="238">
        <v>25</v>
      </c>
      <c r="Y102" s="188">
        <v>579</v>
      </c>
      <c r="Z102" s="194"/>
      <c r="AA102" s="194"/>
      <c r="AB102" s="194"/>
      <c r="AC102" s="194"/>
      <c r="AD102" s="160"/>
    </row>
    <row r="103" spans="1:56" s="178" customFormat="1" ht="48.75" customHeight="1" thickBot="1">
      <c r="A103" s="156"/>
      <c r="B103" s="156"/>
      <c r="C103" s="156"/>
      <c r="D103" s="155">
        <v>96</v>
      </c>
      <c r="E103" s="8" t="s">
        <v>147</v>
      </c>
      <c r="F103" s="167" t="s">
        <v>196</v>
      </c>
      <c r="G103" s="168" t="s">
        <v>73</v>
      </c>
      <c r="H103" s="169"/>
      <c r="I103" s="170">
        <v>20314</v>
      </c>
      <c r="J103" s="170">
        <v>132604.25325199999</v>
      </c>
      <c r="K103" s="171" t="s">
        <v>391</v>
      </c>
      <c r="L103" s="171">
        <v>16</v>
      </c>
      <c r="M103" s="170">
        <v>42748</v>
      </c>
      <c r="N103" s="172">
        <v>50000</v>
      </c>
      <c r="O103" s="173">
        <v>3101999</v>
      </c>
      <c r="P103" s="174">
        <v>-4.4400000000000004</v>
      </c>
      <c r="Q103" s="174">
        <v>2.94</v>
      </c>
      <c r="R103" s="174">
        <v>144.97999999999999</v>
      </c>
      <c r="S103" s="174">
        <v>131.88</v>
      </c>
      <c r="T103" s="174">
        <v>210.23</v>
      </c>
      <c r="U103" s="175">
        <v>386</v>
      </c>
      <c r="V103" s="239">
        <v>51</v>
      </c>
      <c r="W103" s="175">
        <v>3</v>
      </c>
      <c r="X103" s="239">
        <v>49</v>
      </c>
      <c r="Y103" s="175">
        <v>389</v>
      </c>
      <c r="Z103" s="160"/>
      <c r="AA103" s="160"/>
      <c r="AB103" s="160"/>
      <c r="AC103" s="160"/>
      <c r="AD103" s="160"/>
      <c r="AE103" s="156"/>
      <c r="AF103" s="156"/>
      <c r="AG103" s="156"/>
      <c r="AH103" s="156"/>
      <c r="AI103" s="156"/>
      <c r="AJ103" s="156"/>
      <c r="AK103" s="156"/>
      <c r="AL103" s="156"/>
      <c r="AM103" s="156"/>
      <c r="AN103" s="156"/>
      <c r="AO103" s="156"/>
      <c r="AP103" s="156"/>
      <c r="AQ103" s="156"/>
      <c r="AR103" s="156"/>
      <c r="AS103" s="156"/>
      <c r="AT103" s="156"/>
      <c r="AU103" s="156"/>
      <c r="AV103" s="156"/>
      <c r="AW103" s="156"/>
      <c r="AX103" s="156"/>
      <c r="AY103" s="156"/>
      <c r="AZ103" s="156"/>
      <c r="BA103" s="156"/>
      <c r="BB103" s="156"/>
      <c r="BC103" s="156"/>
      <c r="BD103" s="156"/>
    </row>
    <row r="104" spans="1:56" s="156" customFormat="1" ht="48.75" customHeight="1" thickBot="1">
      <c r="D104" s="179">
        <v>97</v>
      </c>
      <c r="E104" s="9" t="s">
        <v>158</v>
      </c>
      <c r="F104" s="180" t="s">
        <v>456</v>
      </c>
      <c r="G104" s="181" t="s">
        <v>73</v>
      </c>
      <c r="H104" s="196"/>
      <c r="I104" s="183">
        <v>6154.8835419999996</v>
      </c>
      <c r="J104" s="183">
        <v>18828.385553</v>
      </c>
      <c r="K104" s="184" t="s">
        <v>392</v>
      </c>
      <c r="L104" s="184">
        <v>12</v>
      </c>
      <c r="M104" s="183">
        <v>9191</v>
      </c>
      <c r="N104" s="185">
        <v>50000</v>
      </c>
      <c r="O104" s="186">
        <v>2048567</v>
      </c>
      <c r="P104" s="205">
        <v>-7.24</v>
      </c>
      <c r="Q104" s="205">
        <v>0.78</v>
      </c>
      <c r="R104" s="205">
        <v>100.38</v>
      </c>
      <c r="S104" s="205">
        <v>105.15</v>
      </c>
      <c r="T104" s="205">
        <v>104.88</v>
      </c>
      <c r="U104" s="188">
        <v>52</v>
      </c>
      <c r="V104" s="240">
        <v>53</v>
      </c>
      <c r="W104" s="188">
        <v>2</v>
      </c>
      <c r="X104" s="238">
        <v>47</v>
      </c>
      <c r="Y104" s="188">
        <v>54</v>
      </c>
      <c r="Z104" s="160"/>
      <c r="AA104" s="160"/>
      <c r="AB104" s="160"/>
      <c r="AC104" s="160"/>
      <c r="AD104" s="160"/>
    </row>
    <row r="105" spans="1:56" s="178" customFormat="1" ht="48.75" customHeight="1" thickBot="1">
      <c r="A105" s="156"/>
      <c r="B105" s="156"/>
      <c r="C105" s="156"/>
      <c r="D105" s="155">
        <v>98</v>
      </c>
      <c r="E105" s="8" t="s">
        <v>161</v>
      </c>
      <c r="F105" s="167" t="s">
        <v>457</v>
      </c>
      <c r="G105" s="168" t="s">
        <v>73</v>
      </c>
      <c r="H105" s="169"/>
      <c r="I105" s="170">
        <v>50488</v>
      </c>
      <c r="J105" s="170">
        <v>195360.21239100001</v>
      </c>
      <c r="K105" s="171" t="s">
        <v>393</v>
      </c>
      <c r="L105" s="171">
        <v>12</v>
      </c>
      <c r="M105" s="170">
        <v>116651</v>
      </c>
      <c r="N105" s="172">
        <v>200000</v>
      </c>
      <c r="O105" s="173">
        <v>1674741</v>
      </c>
      <c r="P105" s="174">
        <v>-5.9653106036721431</v>
      </c>
      <c r="Q105" s="174">
        <v>4.6184725573719447</v>
      </c>
      <c r="R105" s="174">
        <v>79.668154503730108</v>
      </c>
      <c r="S105" s="169" t="s">
        <v>49</v>
      </c>
      <c r="T105" s="174">
        <v>82.26400000000001</v>
      </c>
      <c r="U105" s="175">
        <v>1437</v>
      </c>
      <c r="V105" s="239">
        <v>88</v>
      </c>
      <c r="W105" s="175">
        <v>5</v>
      </c>
      <c r="X105" s="239">
        <v>12</v>
      </c>
      <c r="Y105" s="175">
        <v>1442</v>
      </c>
      <c r="Z105" s="160"/>
      <c r="AA105" s="160"/>
      <c r="AB105" s="160"/>
      <c r="AC105" s="160"/>
      <c r="AD105" s="160"/>
      <c r="AE105" s="156"/>
      <c r="AF105" s="156"/>
      <c r="AG105" s="156"/>
      <c r="AH105" s="156"/>
      <c r="AI105" s="156"/>
      <c r="AJ105" s="156"/>
      <c r="AK105" s="156"/>
      <c r="AL105" s="156"/>
      <c r="AM105" s="156"/>
      <c r="AN105" s="156"/>
      <c r="AO105" s="156"/>
      <c r="AP105" s="156"/>
      <c r="AQ105" s="156"/>
      <c r="AR105" s="156"/>
      <c r="AS105" s="156"/>
      <c r="AT105" s="156"/>
      <c r="AU105" s="156"/>
      <c r="AV105" s="156"/>
      <c r="AW105" s="156"/>
      <c r="AX105" s="156"/>
      <c r="AY105" s="156"/>
      <c r="AZ105" s="156"/>
      <c r="BA105" s="156"/>
      <c r="BB105" s="156"/>
      <c r="BC105" s="156"/>
      <c r="BD105" s="156"/>
    </row>
    <row r="106" spans="1:56" s="156" customFormat="1" ht="48.75" customHeight="1" thickBot="1">
      <c r="D106" s="179">
        <v>99</v>
      </c>
      <c r="E106" s="9" t="s">
        <v>167</v>
      </c>
      <c r="F106" s="180" t="s">
        <v>458</v>
      </c>
      <c r="G106" s="181" t="s">
        <v>73</v>
      </c>
      <c r="H106" s="196"/>
      <c r="I106" s="196" t="s">
        <v>49</v>
      </c>
      <c r="J106" s="183">
        <v>61281.167837000001</v>
      </c>
      <c r="K106" s="184" t="s">
        <v>394</v>
      </c>
      <c r="L106" s="184">
        <v>9</v>
      </c>
      <c r="M106" s="183">
        <v>37297</v>
      </c>
      <c r="N106" s="185">
        <v>50000</v>
      </c>
      <c r="O106" s="186">
        <v>1643059</v>
      </c>
      <c r="P106" s="205">
        <v>0.1</v>
      </c>
      <c r="Q106" s="205">
        <v>11.78</v>
      </c>
      <c r="R106" s="205">
        <v>80.47</v>
      </c>
      <c r="S106" s="196" t="s">
        <v>49</v>
      </c>
      <c r="T106" s="205">
        <v>80.48</v>
      </c>
      <c r="U106" s="188">
        <v>167</v>
      </c>
      <c r="V106" s="240">
        <v>92</v>
      </c>
      <c r="W106" s="188">
        <v>3</v>
      </c>
      <c r="X106" s="238">
        <v>8</v>
      </c>
      <c r="Y106" s="188">
        <v>170</v>
      </c>
      <c r="Z106" s="160"/>
      <c r="AA106" s="160"/>
      <c r="AB106" s="160"/>
      <c r="AC106" s="160"/>
      <c r="AD106" s="160"/>
    </row>
    <row r="107" spans="1:56" s="178" customFormat="1" ht="48.75" customHeight="1" thickBot="1">
      <c r="A107" s="156"/>
      <c r="B107" s="156"/>
      <c r="C107" s="156"/>
      <c r="D107" s="155">
        <v>100</v>
      </c>
      <c r="E107" s="8" t="s">
        <v>168</v>
      </c>
      <c r="F107" s="167" t="s">
        <v>181</v>
      </c>
      <c r="G107" s="168" t="s">
        <v>73</v>
      </c>
      <c r="H107" s="169"/>
      <c r="I107" s="169" t="s">
        <v>49</v>
      </c>
      <c r="J107" s="170">
        <v>20097.966899999999</v>
      </c>
      <c r="K107" s="171" t="s">
        <v>395</v>
      </c>
      <c r="L107" s="171">
        <v>8</v>
      </c>
      <c r="M107" s="170">
        <v>13310</v>
      </c>
      <c r="N107" s="172">
        <v>50000</v>
      </c>
      <c r="O107" s="173">
        <v>1509990</v>
      </c>
      <c r="P107" s="174">
        <v>-1.33</v>
      </c>
      <c r="Q107" s="174">
        <v>2.41</v>
      </c>
      <c r="R107" s="169" t="s">
        <v>49</v>
      </c>
      <c r="S107" s="169" t="s">
        <v>49</v>
      </c>
      <c r="T107" s="174">
        <v>49.51</v>
      </c>
      <c r="U107" s="175">
        <v>38</v>
      </c>
      <c r="V107" s="239">
        <v>20</v>
      </c>
      <c r="W107" s="175">
        <v>4</v>
      </c>
      <c r="X107" s="239">
        <v>80</v>
      </c>
      <c r="Y107" s="175">
        <v>42</v>
      </c>
      <c r="Z107" s="160"/>
      <c r="AA107" s="160"/>
      <c r="AB107" s="160"/>
      <c r="AC107" s="160"/>
      <c r="AD107" s="160"/>
      <c r="AE107" s="156"/>
      <c r="AF107" s="156"/>
      <c r="AG107" s="156"/>
      <c r="AH107" s="156"/>
      <c r="AI107" s="156"/>
      <c r="AJ107" s="156"/>
      <c r="AK107" s="156"/>
      <c r="AL107" s="156"/>
      <c r="AM107" s="156"/>
      <c r="AN107" s="156"/>
      <c r="AO107" s="156"/>
      <c r="AP107" s="156"/>
      <c r="AQ107" s="156"/>
      <c r="AR107" s="156"/>
      <c r="AS107" s="156"/>
      <c r="AT107" s="156"/>
      <c r="AU107" s="156"/>
      <c r="AV107" s="156"/>
      <c r="AW107" s="156"/>
      <c r="AX107" s="156"/>
      <c r="AY107" s="156"/>
      <c r="AZ107" s="156"/>
      <c r="BA107" s="156"/>
      <c r="BB107" s="156"/>
      <c r="BC107" s="156"/>
      <c r="BD107" s="156"/>
    </row>
    <row r="108" spans="1:56" s="192" customFormat="1" ht="48.75" customHeight="1" thickBot="1">
      <c r="A108" s="156"/>
      <c r="B108" s="157"/>
      <c r="C108" s="157"/>
      <c r="D108" s="179">
        <v>101</v>
      </c>
      <c r="E108" s="9" t="s">
        <v>172</v>
      </c>
      <c r="F108" s="180" t="s">
        <v>178</v>
      </c>
      <c r="G108" s="181" t="s">
        <v>73</v>
      </c>
      <c r="H108" s="196"/>
      <c r="I108" s="196" t="s">
        <v>49</v>
      </c>
      <c r="J108" s="183">
        <v>5082.1496800000004</v>
      </c>
      <c r="K108" s="184" t="s">
        <v>396</v>
      </c>
      <c r="L108" s="184">
        <v>8</v>
      </c>
      <c r="M108" s="183">
        <v>5121</v>
      </c>
      <c r="N108" s="185">
        <v>50000</v>
      </c>
      <c r="O108" s="186">
        <v>992413</v>
      </c>
      <c r="P108" s="205">
        <v>-10.77</v>
      </c>
      <c r="Q108" s="205">
        <v>-17.12</v>
      </c>
      <c r="R108" s="196" t="s">
        <v>49</v>
      </c>
      <c r="S108" s="196" t="s">
        <v>49</v>
      </c>
      <c r="T108" s="205">
        <v>-1.21</v>
      </c>
      <c r="U108" s="188">
        <v>5</v>
      </c>
      <c r="V108" s="240">
        <v>4</v>
      </c>
      <c r="W108" s="188">
        <v>3</v>
      </c>
      <c r="X108" s="238">
        <v>96</v>
      </c>
      <c r="Y108" s="188">
        <v>8</v>
      </c>
      <c r="Z108" s="160"/>
      <c r="AA108" s="160"/>
      <c r="AB108" s="160"/>
      <c r="AC108" s="160"/>
      <c r="AD108" s="160"/>
      <c r="AE108" s="156"/>
      <c r="AF108" s="156"/>
      <c r="AG108" s="156"/>
      <c r="AH108" s="156"/>
      <c r="AI108" s="156"/>
      <c r="AJ108" s="156"/>
      <c r="AK108" s="156"/>
      <c r="AL108" s="156"/>
      <c r="AM108" s="156"/>
      <c r="AN108" s="156"/>
      <c r="AO108" s="156"/>
      <c r="AP108" s="156"/>
      <c r="AQ108" s="156"/>
      <c r="AR108" s="156"/>
      <c r="AS108" s="156"/>
      <c r="AT108" s="156"/>
      <c r="AU108" s="156"/>
      <c r="AV108" s="156"/>
      <c r="AW108" s="156"/>
      <c r="AX108" s="156"/>
      <c r="AY108" s="156"/>
      <c r="AZ108" s="156"/>
      <c r="BA108" s="156"/>
      <c r="BB108" s="156"/>
      <c r="BC108" s="156"/>
      <c r="BD108" s="156"/>
    </row>
    <row r="109" spans="1:56" s="178" customFormat="1" ht="48.75" customHeight="1" thickBot="1">
      <c r="A109" s="156"/>
      <c r="B109" s="156"/>
      <c r="C109" s="156"/>
      <c r="D109" s="155">
        <v>102</v>
      </c>
      <c r="E109" s="8" t="s">
        <v>174</v>
      </c>
      <c r="F109" s="167" t="s">
        <v>195</v>
      </c>
      <c r="G109" s="168" t="s">
        <v>73</v>
      </c>
      <c r="H109" s="169"/>
      <c r="I109" s="169" t="s">
        <v>49</v>
      </c>
      <c r="J109" s="170">
        <v>10609.918202999999</v>
      </c>
      <c r="K109" s="171" t="s">
        <v>397</v>
      </c>
      <c r="L109" s="171">
        <v>7</v>
      </c>
      <c r="M109" s="170">
        <v>9087</v>
      </c>
      <c r="N109" s="172">
        <v>50000</v>
      </c>
      <c r="O109" s="173">
        <v>1167593</v>
      </c>
      <c r="P109" s="204">
        <v>-9.17</v>
      </c>
      <c r="Q109" s="204">
        <v>-8.09</v>
      </c>
      <c r="R109" s="169" t="s">
        <v>49</v>
      </c>
      <c r="S109" s="169" t="s">
        <v>49</v>
      </c>
      <c r="T109" s="204">
        <v>13.66</v>
      </c>
      <c r="U109" s="175">
        <v>109</v>
      </c>
      <c r="V109" s="239">
        <v>71</v>
      </c>
      <c r="W109" s="175">
        <v>3</v>
      </c>
      <c r="X109" s="237">
        <v>29</v>
      </c>
      <c r="Y109" s="175">
        <v>112</v>
      </c>
      <c r="Z109" s="160"/>
      <c r="AA109" s="160"/>
      <c r="AB109" s="160"/>
      <c r="AC109" s="160"/>
      <c r="AD109" s="160"/>
      <c r="AE109" s="156"/>
      <c r="AF109" s="156"/>
      <c r="AG109" s="156"/>
      <c r="AH109" s="156"/>
      <c r="AI109" s="156"/>
      <c r="AJ109" s="156"/>
      <c r="AK109" s="156"/>
      <c r="AL109" s="156"/>
      <c r="AM109" s="156"/>
      <c r="AN109" s="156"/>
      <c r="AO109" s="156"/>
      <c r="AP109" s="156"/>
      <c r="AQ109" s="156"/>
      <c r="AR109" s="156"/>
      <c r="AS109" s="156"/>
      <c r="AT109" s="156"/>
      <c r="AU109" s="156"/>
      <c r="AV109" s="156"/>
      <c r="AW109" s="156"/>
      <c r="AX109" s="156"/>
      <c r="AY109" s="156"/>
      <c r="AZ109" s="156"/>
      <c r="BA109" s="156"/>
      <c r="BB109" s="156"/>
      <c r="BC109" s="156"/>
      <c r="BD109" s="156"/>
    </row>
    <row r="110" spans="1:56" s="156" customFormat="1" ht="48.75" customHeight="1" thickBot="1">
      <c r="D110" s="179">
        <v>103</v>
      </c>
      <c r="E110" s="9" t="s">
        <v>184</v>
      </c>
      <c r="F110" s="180" t="s">
        <v>185</v>
      </c>
      <c r="G110" s="181" t="s">
        <v>73</v>
      </c>
      <c r="H110" s="196"/>
      <c r="I110" s="196" t="s">
        <v>49</v>
      </c>
      <c r="J110" s="183">
        <v>64154.050689000003</v>
      </c>
      <c r="K110" s="184" t="s">
        <v>398</v>
      </c>
      <c r="L110" s="184">
        <v>7</v>
      </c>
      <c r="M110" s="183">
        <v>42897</v>
      </c>
      <c r="N110" s="185">
        <v>50000</v>
      </c>
      <c r="O110" s="186">
        <v>1495537</v>
      </c>
      <c r="P110" s="187">
        <v>-5.39</v>
      </c>
      <c r="Q110" s="187">
        <v>6.45</v>
      </c>
      <c r="R110" s="196" t="s">
        <v>49</v>
      </c>
      <c r="S110" s="196" t="s">
        <v>49</v>
      </c>
      <c r="T110" s="187">
        <v>48.35</v>
      </c>
      <c r="U110" s="188">
        <v>370</v>
      </c>
      <c r="V110" s="240">
        <v>94</v>
      </c>
      <c r="W110" s="188">
        <v>4</v>
      </c>
      <c r="X110" s="240">
        <v>6</v>
      </c>
      <c r="Y110" s="188">
        <v>374</v>
      </c>
      <c r="Z110" s="160"/>
      <c r="AA110" s="160"/>
      <c r="AB110" s="160"/>
      <c r="AC110" s="160"/>
      <c r="AD110" s="160"/>
    </row>
    <row r="111" spans="1:56" s="178" customFormat="1" ht="48.75" customHeight="1" thickBot="1">
      <c r="A111" s="156"/>
      <c r="B111" s="156"/>
      <c r="C111" s="156"/>
      <c r="D111" s="155">
        <v>104</v>
      </c>
      <c r="E111" s="8" t="s">
        <v>191</v>
      </c>
      <c r="F111" s="167" t="s">
        <v>93</v>
      </c>
      <c r="G111" s="168" t="s">
        <v>73</v>
      </c>
      <c r="H111" s="169"/>
      <c r="I111" s="169" t="s">
        <v>49</v>
      </c>
      <c r="J111" s="170">
        <v>108862.27451800001</v>
      </c>
      <c r="K111" s="171" t="s">
        <v>399</v>
      </c>
      <c r="L111" s="171">
        <v>4</v>
      </c>
      <c r="M111" s="170">
        <v>95727</v>
      </c>
      <c r="N111" s="172">
        <v>100000</v>
      </c>
      <c r="O111" s="173">
        <v>1137216</v>
      </c>
      <c r="P111" s="174">
        <v>-6.7603532102945882</v>
      </c>
      <c r="Q111" s="174">
        <v>0.25521876082696171</v>
      </c>
      <c r="R111" s="169" t="s">
        <v>49</v>
      </c>
      <c r="S111" s="169" t="s">
        <v>49</v>
      </c>
      <c r="T111" s="174">
        <v>21.966999999999999</v>
      </c>
      <c r="U111" s="175">
        <v>197</v>
      </c>
      <c r="V111" s="239">
        <v>99</v>
      </c>
      <c r="W111" s="175">
        <v>3</v>
      </c>
      <c r="X111" s="237">
        <v>1</v>
      </c>
      <c r="Y111" s="175">
        <v>200</v>
      </c>
      <c r="Z111" s="160"/>
      <c r="AA111" s="160"/>
      <c r="AB111" s="160"/>
      <c r="AC111" s="160"/>
      <c r="AD111" s="160"/>
      <c r="AE111" s="156"/>
      <c r="AF111" s="156"/>
      <c r="AG111" s="156"/>
      <c r="AH111" s="156"/>
      <c r="AI111" s="156"/>
      <c r="AJ111" s="156"/>
      <c r="AK111" s="156"/>
      <c r="AL111" s="156"/>
      <c r="AM111" s="156"/>
      <c r="AN111" s="156"/>
      <c r="AO111" s="156"/>
      <c r="AP111" s="156"/>
      <c r="AQ111" s="156"/>
      <c r="AR111" s="156"/>
      <c r="AS111" s="156"/>
      <c r="AT111" s="156"/>
      <c r="AU111" s="156"/>
      <c r="AV111" s="156"/>
      <c r="AW111" s="156"/>
      <c r="AX111" s="156"/>
      <c r="AY111" s="156"/>
      <c r="AZ111" s="156"/>
      <c r="BA111" s="156"/>
      <c r="BB111" s="156"/>
      <c r="BC111" s="156"/>
      <c r="BD111" s="156"/>
    </row>
    <row r="112" spans="1:56" s="156" customFormat="1" ht="48.75" customHeight="1" thickBot="1">
      <c r="D112" s="179">
        <v>105</v>
      </c>
      <c r="E112" s="9" t="s">
        <v>199</v>
      </c>
      <c r="F112" s="180" t="s">
        <v>200</v>
      </c>
      <c r="G112" s="181" t="s">
        <v>73</v>
      </c>
      <c r="H112" s="196"/>
      <c r="I112" s="196" t="s">
        <v>49</v>
      </c>
      <c r="J112" s="183">
        <v>4545</v>
      </c>
      <c r="K112" s="184" t="s">
        <v>400</v>
      </c>
      <c r="L112" s="184">
        <v>3</v>
      </c>
      <c r="M112" s="183">
        <v>5010</v>
      </c>
      <c r="N112" s="185">
        <v>100000</v>
      </c>
      <c r="O112" s="186">
        <v>907138</v>
      </c>
      <c r="P112" s="217">
        <v>-4.04</v>
      </c>
      <c r="Q112" s="187">
        <v>-9.2799999999999994</v>
      </c>
      <c r="R112" s="196" t="s">
        <v>49</v>
      </c>
      <c r="S112" s="196" t="s">
        <v>49</v>
      </c>
      <c r="T112" s="187">
        <v>-9.2799999999999994</v>
      </c>
      <c r="U112" s="188">
        <v>2</v>
      </c>
      <c r="V112" s="240">
        <v>0</v>
      </c>
      <c r="W112" s="188">
        <v>2</v>
      </c>
      <c r="X112" s="240">
        <v>100</v>
      </c>
      <c r="Y112" s="188">
        <v>4</v>
      </c>
      <c r="Z112" s="160"/>
      <c r="AA112" s="160"/>
      <c r="AB112" s="160"/>
      <c r="AC112" s="160"/>
      <c r="AD112" s="160"/>
    </row>
    <row r="113" spans="1:56" s="178" customFormat="1" ht="48.75" customHeight="1" thickBot="1">
      <c r="A113" s="156"/>
      <c r="B113" s="156"/>
      <c r="C113" s="156"/>
      <c r="D113" s="155">
        <v>106</v>
      </c>
      <c r="E113" s="11" t="s">
        <v>203</v>
      </c>
      <c r="F113" s="167" t="s">
        <v>204</v>
      </c>
      <c r="G113" s="168" t="s">
        <v>73</v>
      </c>
      <c r="H113" s="169"/>
      <c r="I113" s="169"/>
      <c r="J113" s="170">
        <v>5433.9130770000002</v>
      </c>
      <c r="K113" s="171" t="s">
        <v>401</v>
      </c>
      <c r="L113" s="171">
        <v>2</v>
      </c>
      <c r="M113" s="170">
        <v>5332</v>
      </c>
      <c r="N113" s="172">
        <v>50000</v>
      </c>
      <c r="O113" s="173">
        <v>1019113</v>
      </c>
      <c r="P113" s="204">
        <v>2.41</v>
      </c>
      <c r="Q113" s="204">
        <v>1.91</v>
      </c>
      <c r="R113" s="169" t="s">
        <v>49</v>
      </c>
      <c r="S113" s="169" t="s">
        <v>49</v>
      </c>
      <c r="T113" s="204">
        <v>-0.11</v>
      </c>
      <c r="U113" s="175">
        <v>16</v>
      </c>
      <c r="V113" s="239">
        <v>35</v>
      </c>
      <c r="W113" s="175">
        <v>2</v>
      </c>
      <c r="X113" s="237">
        <v>65</v>
      </c>
      <c r="Y113" s="175">
        <v>18</v>
      </c>
      <c r="Z113" s="160"/>
      <c r="AA113" s="160"/>
      <c r="AB113" s="160"/>
      <c r="AC113" s="160"/>
      <c r="AD113" s="160"/>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row>
    <row r="114" spans="1:56" s="156" customFormat="1" ht="48.75" customHeight="1" thickBot="1">
      <c r="D114" s="179">
        <v>107</v>
      </c>
      <c r="E114" s="9" t="s">
        <v>444</v>
      </c>
      <c r="F114" s="180" t="s">
        <v>459</v>
      </c>
      <c r="G114" s="181" t="s">
        <v>73</v>
      </c>
      <c r="H114" s="196"/>
      <c r="I114" s="196"/>
      <c r="J114" s="183">
        <v>17845.335919000001</v>
      </c>
      <c r="K114" s="184" t="s">
        <v>460</v>
      </c>
      <c r="L114" s="184">
        <v>1</v>
      </c>
      <c r="M114" s="183">
        <v>18146</v>
      </c>
      <c r="N114" s="185">
        <v>50000</v>
      </c>
      <c r="O114" s="186">
        <v>983431</v>
      </c>
      <c r="P114" s="217">
        <v>-1.66</v>
      </c>
      <c r="Q114" s="187" t="s">
        <v>49</v>
      </c>
      <c r="R114" s="196" t="s">
        <v>49</v>
      </c>
      <c r="S114" s="196" t="s">
        <v>49</v>
      </c>
      <c r="T114" s="187">
        <v>-1.65</v>
      </c>
      <c r="U114" s="188">
        <v>86</v>
      </c>
      <c r="V114" s="240">
        <v>86</v>
      </c>
      <c r="W114" s="188">
        <v>1</v>
      </c>
      <c r="X114" s="240">
        <v>14</v>
      </c>
      <c r="Y114" s="188">
        <v>87</v>
      </c>
      <c r="Z114" s="160"/>
      <c r="AA114" s="160"/>
      <c r="AB114" s="160"/>
      <c r="AC114" s="160"/>
      <c r="AD114" s="160"/>
    </row>
    <row r="115" spans="1:56" s="178" customFormat="1" ht="48.75" customHeight="1" thickBot="1">
      <c r="A115" s="156"/>
      <c r="B115" s="156"/>
      <c r="C115" s="156"/>
      <c r="D115" s="155">
        <v>108</v>
      </c>
      <c r="E115" s="8" t="s">
        <v>445</v>
      </c>
      <c r="F115" s="167" t="s">
        <v>461</v>
      </c>
      <c r="G115" s="168" t="s">
        <v>73</v>
      </c>
      <c r="H115" s="169"/>
      <c r="I115" s="169"/>
      <c r="J115" s="170">
        <v>5022.58806</v>
      </c>
      <c r="K115" s="171" t="s">
        <v>460</v>
      </c>
      <c r="L115" s="171">
        <v>1</v>
      </c>
      <c r="M115" s="170">
        <v>5130</v>
      </c>
      <c r="N115" s="172">
        <v>50000</v>
      </c>
      <c r="O115" s="173">
        <v>979062</v>
      </c>
      <c r="P115" s="174">
        <v>-5.01</v>
      </c>
      <c r="Q115" s="174" t="s">
        <v>49</v>
      </c>
      <c r="R115" s="169" t="s">
        <v>49</v>
      </c>
      <c r="S115" s="169" t="s">
        <v>49</v>
      </c>
      <c r="T115" s="174">
        <v>-3.78</v>
      </c>
      <c r="U115" s="175">
        <v>2</v>
      </c>
      <c r="V115" s="239">
        <v>3</v>
      </c>
      <c r="W115" s="175">
        <v>5</v>
      </c>
      <c r="X115" s="239">
        <v>97</v>
      </c>
      <c r="Y115" s="175">
        <v>7</v>
      </c>
      <c r="Z115" s="160"/>
      <c r="AA115" s="160"/>
      <c r="AB115" s="160"/>
      <c r="AC115" s="160"/>
      <c r="AD115" s="160"/>
      <c r="AE115" s="156"/>
      <c r="AF115" s="156"/>
      <c r="AG115" s="156"/>
      <c r="AH115" s="156"/>
      <c r="AI115" s="156"/>
      <c r="AJ115" s="156"/>
      <c r="AK115" s="156"/>
      <c r="AL115" s="156"/>
      <c r="AM115" s="156"/>
      <c r="AN115" s="156"/>
      <c r="AO115" s="156"/>
      <c r="AP115" s="156"/>
      <c r="AQ115" s="156"/>
      <c r="AR115" s="156"/>
      <c r="AS115" s="156"/>
      <c r="AT115" s="156"/>
      <c r="AU115" s="156"/>
      <c r="AV115" s="156"/>
      <c r="AW115" s="156"/>
      <c r="AX115" s="156"/>
      <c r="AY115" s="156"/>
      <c r="AZ115" s="156"/>
      <c r="BA115" s="156"/>
      <c r="BB115" s="156"/>
      <c r="BC115" s="156"/>
      <c r="BD115" s="156"/>
    </row>
    <row r="116" spans="1:56" ht="80.25" customHeight="1" thickBot="1">
      <c r="B116" s="156"/>
      <c r="C116" s="156"/>
      <c r="D116" s="272" t="s">
        <v>145</v>
      </c>
      <c r="E116" s="273"/>
      <c r="F116" s="218" t="s">
        <v>49</v>
      </c>
      <c r="G116" s="219" t="s">
        <v>49</v>
      </c>
      <c r="H116" s="220"/>
      <c r="I116" s="221">
        <f>SUM(I55:I113)</f>
        <v>1490963.3055579998</v>
      </c>
      <c r="J116" s="221">
        <f>SUM(J55:J115)</f>
        <v>6626489.5106899962</v>
      </c>
      <c r="K116" s="222" t="s">
        <v>49</v>
      </c>
      <c r="L116" s="222"/>
      <c r="M116" s="221">
        <f>SUM(M55:M115)</f>
        <v>1372557</v>
      </c>
      <c r="N116" s="222" t="s">
        <v>49</v>
      </c>
      <c r="O116" s="223" t="s">
        <v>49</v>
      </c>
      <c r="P116" s="224">
        <f>AVERAGE(P55:P115)</f>
        <v>-6.2069780953109275</v>
      </c>
      <c r="Q116" s="224">
        <f>AVERAGE(Q55:Q115)</f>
        <v>-0.76993743528476399</v>
      </c>
      <c r="R116" s="224">
        <f>AVERAGE(R55:R115)</f>
        <v>92.553426048148651</v>
      </c>
      <c r="S116" s="224">
        <f>AVERAGE(S55:S115)</f>
        <v>86.852599999999981</v>
      </c>
      <c r="T116" s="224">
        <f>AVERAGE(T55:T115)</f>
        <v>325.61296721311464</v>
      </c>
      <c r="U116" s="222">
        <f>SUM(U55:U115)</f>
        <v>13456</v>
      </c>
      <c r="V116" s="242">
        <v>74</v>
      </c>
      <c r="W116" s="222">
        <f>SUM(W55:W115)</f>
        <v>292</v>
      </c>
      <c r="X116" s="242">
        <f>100-V116</f>
        <v>26</v>
      </c>
      <c r="Y116" s="225">
        <f>W116+U116</f>
        <v>13748</v>
      </c>
      <c r="AA116" s="226"/>
      <c r="AC116" s="226"/>
    </row>
    <row r="117" spans="1:56" s="156" customFormat="1" ht="48.75" customHeight="1" thickBot="1">
      <c r="D117" s="179">
        <v>109</v>
      </c>
      <c r="E117" s="9" t="s">
        <v>186</v>
      </c>
      <c r="F117" s="180" t="s">
        <v>181</v>
      </c>
      <c r="G117" s="181" t="s">
        <v>192</v>
      </c>
      <c r="H117" s="196"/>
      <c r="I117" s="196" t="s">
        <v>49</v>
      </c>
      <c r="J117" s="183">
        <v>254801.87405000001</v>
      </c>
      <c r="K117" s="184" t="s">
        <v>402</v>
      </c>
      <c r="L117" s="184">
        <v>6</v>
      </c>
      <c r="M117" s="183">
        <v>22282630</v>
      </c>
      <c r="N117" s="185">
        <v>50000000</v>
      </c>
      <c r="O117" s="186">
        <v>11435</v>
      </c>
      <c r="P117" s="187">
        <v>-1.22</v>
      </c>
      <c r="Q117" s="187">
        <v>0.63</v>
      </c>
      <c r="R117" s="196" t="s">
        <v>49</v>
      </c>
      <c r="S117" s="196" t="s">
        <v>49</v>
      </c>
      <c r="T117" s="187">
        <v>14.01</v>
      </c>
      <c r="U117" s="188">
        <v>490</v>
      </c>
      <c r="V117" s="240">
        <v>55</v>
      </c>
      <c r="W117" s="188">
        <v>39</v>
      </c>
      <c r="X117" s="240">
        <v>45</v>
      </c>
      <c r="Y117" s="188">
        <v>529</v>
      </c>
      <c r="Z117" s="160"/>
      <c r="AA117" s="160"/>
      <c r="AB117" s="160"/>
      <c r="AC117" s="160"/>
      <c r="AD117" s="160"/>
    </row>
    <row r="118" spans="1:56" s="178" customFormat="1" ht="48.75" customHeight="1" thickBot="1">
      <c r="A118" s="156"/>
      <c r="B118" s="156"/>
      <c r="C118" s="156"/>
      <c r="D118" s="155">
        <v>110</v>
      </c>
      <c r="E118" s="8" t="s">
        <v>193</v>
      </c>
      <c r="F118" s="167" t="s">
        <v>157</v>
      </c>
      <c r="G118" s="168" t="s">
        <v>194</v>
      </c>
      <c r="H118" s="169"/>
      <c r="I118" s="169" t="s">
        <v>49</v>
      </c>
      <c r="J118" s="170">
        <v>267297.09752399998</v>
      </c>
      <c r="K118" s="171" t="s">
        <v>349</v>
      </c>
      <c r="L118" s="171">
        <v>4</v>
      </c>
      <c r="M118" s="170">
        <v>23204985</v>
      </c>
      <c r="N118" s="172">
        <v>50000000</v>
      </c>
      <c r="O118" s="173">
        <v>11514</v>
      </c>
      <c r="P118" s="204">
        <v>-2.67</v>
      </c>
      <c r="Q118" s="204">
        <v>3.8</v>
      </c>
      <c r="R118" s="169" t="s">
        <v>49</v>
      </c>
      <c r="S118" s="169" t="s">
        <v>49</v>
      </c>
      <c r="T118" s="204">
        <v>13.9</v>
      </c>
      <c r="U118" s="175">
        <v>882</v>
      </c>
      <c r="V118" s="239">
        <v>29</v>
      </c>
      <c r="W118" s="175">
        <v>29</v>
      </c>
      <c r="X118" s="239">
        <v>71</v>
      </c>
      <c r="Y118" s="175">
        <v>911</v>
      </c>
      <c r="Z118" s="160"/>
      <c r="AA118" s="160"/>
      <c r="AB118" s="160"/>
      <c r="AC118" s="160"/>
      <c r="AD118" s="160"/>
      <c r="AE118" s="156"/>
      <c r="AF118" s="156"/>
      <c r="AG118" s="156"/>
      <c r="AH118" s="156"/>
      <c r="AI118" s="156"/>
      <c r="AJ118" s="156"/>
      <c r="AK118" s="156"/>
      <c r="AL118" s="156"/>
      <c r="AM118" s="156"/>
      <c r="AN118" s="156"/>
      <c r="AO118" s="156"/>
      <c r="AP118" s="156"/>
      <c r="AQ118" s="156"/>
      <c r="AR118" s="156"/>
      <c r="AS118" s="156"/>
      <c r="AT118" s="156"/>
      <c r="AU118" s="156"/>
      <c r="AV118" s="156"/>
      <c r="AW118" s="156"/>
      <c r="AX118" s="156"/>
      <c r="AY118" s="156"/>
      <c r="AZ118" s="156"/>
      <c r="BA118" s="156"/>
      <c r="BB118" s="156"/>
      <c r="BC118" s="156"/>
      <c r="BD118" s="156"/>
    </row>
    <row r="119" spans="1:56" s="156" customFormat="1" ht="48.75" customHeight="1" thickBot="1">
      <c r="D119" s="179">
        <v>111</v>
      </c>
      <c r="E119" s="9" t="s">
        <v>205</v>
      </c>
      <c r="F119" s="227" t="s">
        <v>202</v>
      </c>
      <c r="G119" s="181" t="s">
        <v>194</v>
      </c>
      <c r="H119" s="196"/>
      <c r="I119" s="196" t="s">
        <v>49</v>
      </c>
      <c r="J119" s="183">
        <v>245560.53137099999</v>
      </c>
      <c r="K119" s="184" t="s">
        <v>403</v>
      </c>
      <c r="L119" s="184">
        <v>2</v>
      </c>
      <c r="M119" s="183">
        <v>28290152</v>
      </c>
      <c r="N119" s="185">
        <v>50000000</v>
      </c>
      <c r="O119" s="186">
        <v>8680</v>
      </c>
      <c r="P119" s="205">
        <v>0.23</v>
      </c>
      <c r="Q119" s="196" t="s">
        <v>49</v>
      </c>
      <c r="R119" s="196" t="s">
        <v>49</v>
      </c>
      <c r="S119" s="196" t="s">
        <v>49</v>
      </c>
      <c r="T119" s="205">
        <v>-12.94</v>
      </c>
      <c r="U119" s="228">
        <v>1182</v>
      </c>
      <c r="V119" s="240">
        <v>43</v>
      </c>
      <c r="W119" s="188">
        <v>25</v>
      </c>
      <c r="X119" s="240">
        <v>57</v>
      </c>
      <c r="Y119" s="188">
        <v>1207</v>
      </c>
      <c r="Z119" s="160"/>
      <c r="AA119" s="160"/>
      <c r="AB119" s="160"/>
      <c r="AC119" s="160"/>
      <c r="AD119" s="160"/>
    </row>
    <row r="120" spans="1:56" s="156" customFormat="1" ht="48.75" customHeight="1" thickBot="1">
      <c r="D120" s="155">
        <v>112</v>
      </c>
      <c r="E120" s="8" t="s">
        <v>306</v>
      </c>
      <c r="F120" s="167" t="s">
        <v>457</v>
      </c>
      <c r="G120" s="168" t="s">
        <v>194</v>
      </c>
      <c r="H120" s="169"/>
      <c r="I120" s="169" t="s">
        <v>49</v>
      </c>
      <c r="J120" s="170">
        <v>477839</v>
      </c>
      <c r="K120" s="171" t="s">
        <v>404</v>
      </c>
      <c r="L120" s="171">
        <v>2</v>
      </c>
      <c r="M120" s="170">
        <v>50313924</v>
      </c>
      <c r="N120" s="172">
        <v>100000000</v>
      </c>
      <c r="O120" s="173">
        <v>9497</v>
      </c>
      <c r="P120" s="236">
        <v>-2.5</v>
      </c>
      <c r="Q120" s="169" t="s">
        <v>49</v>
      </c>
      <c r="R120" s="169" t="s">
        <v>49</v>
      </c>
      <c r="S120" s="169" t="s">
        <v>49</v>
      </c>
      <c r="T120" s="174">
        <v>-5.0999999999999996</v>
      </c>
      <c r="U120" s="175">
        <v>4233</v>
      </c>
      <c r="V120" s="239">
        <v>71</v>
      </c>
      <c r="W120" s="175">
        <v>20</v>
      </c>
      <c r="X120" s="239">
        <v>29</v>
      </c>
      <c r="Y120" s="175">
        <v>4253</v>
      </c>
      <c r="Z120" s="160"/>
      <c r="AA120" s="160"/>
      <c r="AB120" s="160"/>
      <c r="AC120" s="160"/>
      <c r="AD120" s="160"/>
    </row>
    <row r="121" spans="1:56" s="156" customFormat="1" ht="48.75" customHeight="1" thickBot="1">
      <c r="D121" s="179">
        <v>113</v>
      </c>
      <c r="E121" s="9" t="s">
        <v>446</v>
      </c>
      <c r="F121" s="180" t="s">
        <v>462</v>
      </c>
      <c r="G121" s="181" t="s">
        <v>192</v>
      </c>
      <c r="H121" s="196"/>
      <c r="I121" s="196" t="s">
        <v>49</v>
      </c>
      <c r="J121" s="183">
        <v>740302.07195699995</v>
      </c>
      <c r="K121" s="184" t="s">
        <v>450</v>
      </c>
      <c r="L121" s="184">
        <v>1</v>
      </c>
      <c r="M121" s="183">
        <v>72357539</v>
      </c>
      <c r="N121" s="185">
        <v>100000000</v>
      </c>
      <c r="O121" s="235">
        <v>10230</v>
      </c>
      <c r="P121" s="234">
        <v>2.2999999999999998</v>
      </c>
      <c r="Q121" s="187" t="s">
        <v>49</v>
      </c>
      <c r="R121" s="196" t="s">
        <v>49</v>
      </c>
      <c r="S121" s="196" t="s">
        <v>49</v>
      </c>
      <c r="T121" s="187">
        <v>1.26</v>
      </c>
      <c r="U121" s="188">
        <v>5599</v>
      </c>
      <c r="V121" s="240">
        <v>7</v>
      </c>
      <c r="W121" s="188">
        <v>28</v>
      </c>
      <c r="X121" s="240">
        <v>93</v>
      </c>
      <c r="Y121" s="188">
        <v>5627</v>
      </c>
      <c r="Z121" s="160"/>
      <c r="AA121" s="160"/>
      <c r="AB121" s="160"/>
      <c r="AC121" s="160"/>
      <c r="AD121" s="160"/>
    </row>
    <row r="122" spans="1:56" ht="48.75" customHeight="1" thickBot="1">
      <c r="B122" s="156"/>
      <c r="C122" s="156"/>
      <c r="D122" s="265" t="s">
        <v>187</v>
      </c>
      <c r="E122" s="266"/>
      <c r="F122" s="229" t="s">
        <v>49</v>
      </c>
      <c r="G122" s="219" t="s">
        <v>49</v>
      </c>
      <c r="H122" s="220"/>
      <c r="I122" s="221"/>
      <c r="J122" s="221">
        <f>SUM(J117:J121)</f>
        <v>1985800.5749019999</v>
      </c>
      <c r="K122" s="222" t="s">
        <v>49</v>
      </c>
      <c r="L122" s="222"/>
      <c r="M122" s="221">
        <f>SUM(M117:M121)</f>
        <v>196449230</v>
      </c>
      <c r="N122" s="222" t="s">
        <v>49</v>
      </c>
      <c r="O122" s="223" t="s">
        <v>49</v>
      </c>
      <c r="P122" s="224">
        <f>AVERAGE(P117:P121)</f>
        <v>-0.77200000000000002</v>
      </c>
      <c r="Q122" s="224">
        <f>AVERAGE(Q117:Q118)</f>
        <v>2.2149999999999999</v>
      </c>
      <c r="R122" s="224" t="s">
        <v>49</v>
      </c>
      <c r="S122" s="224" t="s">
        <v>49</v>
      </c>
      <c r="T122" s="224">
        <f>AVERAGE(T117:T121)</f>
        <v>2.226</v>
      </c>
      <c r="U122" s="222">
        <f>SUM(U117:U121)</f>
        <v>12386</v>
      </c>
      <c r="V122" s="242">
        <v>67</v>
      </c>
      <c r="W122" s="222">
        <f>SUM(W117:W121)</f>
        <v>141</v>
      </c>
      <c r="X122" s="242">
        <f>100-V122</f>
        <v>33</v>
      </c>
      <c r="Y122" s="225">
        <f>W122+U122</f>
        <v>12527</v>
      </c>
    </row>
    <row r="123" spans="1:56" ht="48.75" customHeight="1" thickBot="1">
      <c r="B123" s="156"/>
      <c r="C123" s="156"/>
      <c r="D123" s="267" t="s">
        <v>146</v>
      </c>
      <c r="E123" s="268"/>
      <c r="F123" s="218" t="s">
        <v>49</v>
      </c>
      <c r="G123" s="219" t="s">
        <v>49</v>
      </c>
      <c r="H123" s="220"/>
      <c r="I123" s="221">
        <f>I116+I54+I52+I44+I33</f>
        <v>23972108.810764998</v>
      </c>
      <c r="J123" s="222">
        <f>J33+J44+J52+J54+J116+J122</f>
        <v>41603146.513452001</v>
      </c>
      <c r="K123" s="222" t="s">
        <v>49</v>
      </c>
      <c r="L123" s="222"/>
      <c r="M123" s="222">
        <f>M33+M44+M52+M54+M116+M122</f>
        <v>228843939</v>
      </c>
      <c r="N123" s="222" t="s">
        <v>49</v>
      </c>
      <c r="O123" s="230" t="s">
        <v>49</v>
      </c>
      <c r="P123" s="224" t="s">
        <v>49</v>
      </c>
      <c r="Q123" s="224" t="s">
        <v>49</v>
      </c>
      <c r="R123" s="224"/>
      <c r="S123" s="231" t="s">
        <v>49</v>
      </c>
      <c r="T123" s="231" t="s">
        <v>49</v>
      </c>
      <c r="U123" s="225">
        <f>U122+U52+U33+U54+U44+U116</f>
        <v>109833</v>
      </c>
      <c r="V123" s="242">
        <v>68</v>
      </c>
      <c r="W123" s="225">
        <f>W122+W52+W33+W54+W44+W116</f>
        <v>1114</v>
      </c>
      <c r="X123" s="242">
        <f>100-V123</f>
        <v>32</v>
      </c>
      <c r="Y123" s="225">
        <f>W123+U123</f>
        <v>110947</v>
      </c>
    </row>
    <row r="125" spans="1:56">
      <c r="J125" s="7"/>
    </row>
    <row r="127" spans="1:56">
      <c r="O127" s="233"/>
    </row>
  </sheetData>
  <sortState ref="D1:AC120">
    <sortCondition descending="1" ref="E54:E108"/>
  </sortState>
  <mergeCells count="8">
    <mergeCell ref="D122:E122"/>
    <mergeCell ref="D123:E123"/>
    <mergeCell ref="D2:Y2"/>
    <mergeCell ref="D33:E33"/>
    <mergeCell ref="D44:E44"/>
    <mergeCell ref="D52:E52"/>
    <mergeCell ref="D54:E54"/>
    <mergeCell ref="D116:E116"/>
  </mergeCells>
  <pageMargins left="0" right="0" top="0" bottom="0" header="0" footer="0"/>
  <pageSetup scale="29" orientation="landscape" r:id="rId1"/>
</worksheet>
</file>

<file path=xl/worksheets/sheet2.xml><?xml version="1.0" encoding="utf-8"?>
<worksheet xmlns="http://schemas.openxmlformats.org/spreadsheetml/2006/main" xmlns:r="http://schemas.openxmlformats.org/officeDocument/2006/relationships">
  <dimension ref="A1:BA128"/>
  <sheetViews>
    <sheetView rightToLeft="1" workbookViewId="0">
      <pane ySplit="1" topLeftCell="A104" activePane="bottomLeft" state="frozen"/>
      <selection pane="bottomLeft" activeCell="B2" sqref="B2:J128"/>
    </sheetView>
  </sheetViews>
  <sheetFormatPr defaultRowHeight="18"/>
  <cols>
    <col min="1" max="1" width="3.125" style="2" customWidth="1"/>
    <col min="2" max="2" width="6.375" style="1" customWidth="1"/>
    <col min="3" max="3" width="29" customWidth="1"/>
    <col min="4" max="4" width="15.625" style="24" customWidth="1"/>
    <col min="5" max="5" width="11.625" style="13" customWidth="1"/>
    <col min="6" max="6" width="13.125" style="13" customWidth="1"/>
    <col min="7" max="7" width="12.125" style="13" customWidth="1"/>
    <col min="8" max="8" width="10.375" style="14" customWidth="1"/>
    <col min="9" max="9" width="9" style="14" customWidth="1"/>
    <col min="10" max="10" width="11.125" style="13" customWidth="1"/>
    <col min="11" max="53" width="9" style="2"/>
  </cols>
  <sheetData>
    <row r="1" spans="1:53" ht="18.75" thickBot="1">
      <c r="D1" s="12"/>
    </row>
    <row r="2" spans="1:53" ht="29.25" customHeight="1">
      <c r="B2" s="290" t="s">
        <v>476</v>
      </c>
      <c r="C2" s="291"/>
      <c r="D2" s="292"/>
      <c r="E2" s="291"/>
      <c r="F2" s="291"/>
      <c r="G2" s="291"/>
      <c r="H2" s="291"/>
      <c r="I2" s="291"/>
      <c r="J2" s="293"/>
    </row>
    <row r="3" spans="1:53" ht="21.75" customHeight="1">
      <c r="B3" s="284" t="s">
        <v>206</v>
      </c>
      <c r="C3" s="308" t="s">
        <v>207</v>
      </c>
      <c r="D3" s="306" t="s">
        <v>208</v>
      </c>
      <c r="E3" s="279" t="s">
        <v>209</v>
      </c>
      <c r="F3" s="279"/>
      <c r="G3" s="280"/>
      <c r="H3" s="279"/>
      <c r="I3" s="281"/>
      <c r="J3" s="300" t="s">
        <v>210</v>
      </c>
    </row>
    <row r="4" spans="1:53" ht="18" customHeight="1">
      <c r="B4" s="285"/>
      <c r="C4" s="309"/>
      <c r="D4" s="307"/>
      <c r="E4" s="294" t="s">
        <v>212</v>
      </c>
      <c r="F4" s="303" t="s">
        <v>213</v>
      </c>
      <c r="G4" s="30" t="s">
        <v>214</v>
      </c>
      <c r="H4" s="294" t="s">
        <v>215</v>
      </c>
      <c r="I4" s="297" t="s">
        <v>216</v>
      </c>
      <c r="J4" s="301"/>
    </row>
    <row r="5" spans="1:53" ht="21.75" customHeight="1">
      <c r="B5" s="285"/>
      <c r="C5" s="309"/>
      <c r="D5" s="307"/>
      <c r="E5" s="295"/>
      <c r="F5" s="304"/>
      <c r="G5" s="31" t="s">
        <v>266</v>
      </c>
      <c r="H5" s="295"/>
      <c r="I5" s="298"/>
      <c r="J5" s="301"/>
    </row>
    <row r="6" spans="1:53" ht="15" customHeight="1">
      <c r="B6" s="286"/>
      <c r="C6" s="310"/>
      <c r="D6" s="32" t="s">
        <v>211</v>
      </c>
      <c r="E6" s="296"/>
      <c r="F6" s="305"/>
      <c r="G6" s="33" t="s">
        <v>267</v>
      </c>
      <c r="H6" s="296"/>
      <c r="I6" s="299"/>
      <c r="J6" s="302"/>
    </row>
    <row r="7" spans="1:53" ht="20.25">
      <c r="B7" s="150">
        <v>1</v>
      </c>
      <c r="C7" s="151" t="s">
        <v>405</v>
      </c>
      <c r="D7" s="243">
        <v>93167.965874999994</v>
      </c>
      <c r="E7" s="152">
        <v>32.97</v>
      </c>
      <c r="F7" s="119">
        <v>3.85</v>
      </c>
      <c r="G7" s="119">
        <v>58.919999999999995</v>
      </c>
      <c r="H7" s="152">
        <v>3.58</v>
      </c>
      <c r="I7" s="152">
        <f>100-(H7+G7+F7+E7)</f>
        <v>0.68000000000000682</v>
      </c>
      <c r="J7" s="112">
        <v>7.8200000000000074</v>
      </c>
    </row>
    <row r="8" spans="1:53" ht="20.25">
      <c r="B8" s="27">
        <v>2</v>
      </c>
      <c r="C8" s="28" t="s">
        <v>35</v>
      </c>
      <c r="D8" s="244">
        <v>44189.625408</v>
      </c>
      <c r="E8" s="110">
        <v>29.34</v>
      </c>
      <c r="F8" s="110">
        <v>64.11</v>
      </c>
      <c r="G8" s="111">
        <v>5.86</v>
      </c>
      <c r="H8" s="110">
        <v>0</v>
      </c>
      <c r="I8" s="110">
        <f t="shared" ref="I8:I71" si="0">100-(H8+G8+F8+E8)</f>
        <v>0.68999999999999773</v>
      </c>
      <c r="J8" s="110">
        <v>1.9199999999999875</v>
      </c>
      <c r="K8" s="2">
        <f t="shared" ref="K8:K35" si="1">E8*$D8/$D$36</f>
        <v>4.2250643345273703E-2</v>
      </c>
      <c r="L8" s="2">
        <f t="shared" ref="L8:L35" si="2">F8*$D8/$D$36</f>
        <v>9.2320679784100121E-2</v>
      </c>
      <c r="M8" s="2">
        <f t="shared" ref="M8:M35" si="3">G8*$D8/$D$36</f>
        <v>8.4386083845706863E-3</v>
      </c>
      <c r="N8" s="2">
        <f t="shared" ref="N8:N35" si="4">H8*$D8/$D$36</f>
        <v>0</v>
      </c>
      <c r="O8" s="2">
        <f t="shared" ref="O8:O35" si="5">I8*$D8/$D$36</f>
        <v>9.9362453674978744E-4</v>
      </c>
      <c r="Q8" s="120">
        <f>SUM(E8:I8)</f>
        <v>100</v>
      </c>
    </row>
    <row r="9" spans="1:53" s="26" customFormat="1" ht="20.25">
      <c r="A9" s="2"/>
      <c r="B9" s="150">
        <v>3</v>
      </c>
      <c r="C9" s="151" t="s">
        <v>43</v>
      </c>
      <c r="D9" s="243">
        <v>292939.343872</v>
      </c>
      <c r="E9" s="152">
        <v>28.46</v>
      </c>
      <c r="F9" s="119">
        <v>41.11</v>
      </c>
      <c r="G9" s="119">
        <v>25.1</v>
      </c>
      <c r="H9" s="152">
        <v>3.9600000000000004</v>
      </c>
      <c r="I9" s="152">
        <f t="shared" si="0"/>
        <v>1.3700000000000045</v>
      </c>
      <c r="J9" s="112">
        <v>4.8299999999999983</v>
      </c>
      <c r="K9" s="2">
        <f t="shared" si="1"/>
        <v>0.27168489719723449</v>
      </c>
      <c r="L9" s="2">
        <f t="shared" si="2"/>
        <v>0.39244434728665883</v>
      </c>
      <c r="M9" s="2">
        <f t="shared" si="3"/>
        <v>0.23960965986122931</v>
      </c>
      <c r="N9" s="2">
        <f t="shared" si="4"/>
        <v>3.7802958288863271E-2</v>
      </c>
      <c r="O9" s="2">
        <f t="shared" si="5"/>
        <v>1.3078296175692639E-2</v>
      </c>
      <c r="P9" s="2"/>
      <c r="Q9" s="120">
        <f t="shared" ref="Q9:Q34" si="6">SUM(E9:I9)</f>
        <v>99.999999999999986</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s="2" customFormat="1" ht="20.25">
      <c r="B10" s="27">
        <v>4</v>
      </c>
      <c r="C10" s="28" t="s">
        <v>151</v>
      </c>
      <c r="D10" s="244">
        <v>219700.15341599999</v>
      </c>
      <c r="E10" s="110">
        <v>28.09</v>
      </c>
      <c r="F10" s="110">
        <v>14.01</v>
      </c>
      <c r="G10" s="111">
        <v>55.94</v>
      </c>
      <c r="H10" s="110">
        <v>0</v>
      </c>
      <c r="I10" s="110">
        <f t="shared" si="0"/>
        <v>1.9599999999999937</v>
      </c>
      <c r="J10" s="110">
        <v>1.8499999999999943</v>
      </c>
      <c r="K10" s="2">
        <f t="shared" si="1"/>
        <v>0.2011106159164818</v>
      </c>
      <c r="L10" s="2">
        <f t="shared" si="2"/>
        <v>0.10030472513314027</v>
      </c>
      <c r="M10" s="2">
        <f t="shared" si="3"/>
        <v>0.40050294960370214</v>
      </c>
      <c r="N10" s="2">
        <f t="shared" si="4"/>
        <v>0</v>
      </c>
      <c r="O10" s="2">
        <f t="shared" si="5"/>
        <v>1.4032638205635568E-2</v>
      </c>
      <c r="Q10" s="120">
        <f t="shared" si="6"/>
        <v>99.999999999999986</v>
      </c>
    </row>
    <row r="11" spans="1:53" s="26" customFormat="1" ht="20.25">
      <c r="A11" s="2"/>
      <c r="B11" s="15">
        <v>5</v>
      </c>
      <c r="C11" s="17" t="s">
        <v>65</v>
      </c>
      <c r="D11" s="245">
        <v>336682.816544</v>
      </c>
      <c r="E11" s="112">
        <v>25.03</v>
      </c>
      <c r="F11" s="112">
        <v>18.489999999999998</v>
      </c>
      <c r="G11" s="112">
        <v>49.85</v>
      </c>
      <c r="H11" s="112">
        <v>3.22</v>
      </c>
      <c r="I11" s="152">
        <f t="shared" si="0"/>
        <v>3.4099999999999966</v>
      </c>
      <c r="J11" s="112">
        <v>15.75</v>
      </c>
      <c r="K11" s="2">
        <f t="shared" si="1"/>
        <v>0.2746216030500897</v>
      </c>
      <c r="L11" s="2">
        <f t="shared" si="2"/>
        <v>0.20286669757875178</v>
      </c>
      <c r="M11" s="2">
        <f t="shared" si="3"/>
        <v>0.5469391495024758</v>
      </c>
      <c r="N11" s="2">
        <f t="shared" si="4"/>
        <v>3.5328867831453808E-2</v>
      </c>
      <c r="O11" s="2">
        <f t="shared" si="5"/>
        <v>3.7413490467471229E-2</v>
      </c>
      <c r="P11" s="2"/>
      <c r="Q11" s="120">
        <f t="shared" si="6"/>
        <v>100</v>
      </c>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s="2" customFormat="1" ht="20.25">
      <c r="B12" s="27">
        <v>6</v>
      </c>
      <c r="C12" s="28" t="s">
        <v>40</v>
      </c>
      <c r="D12" s="244">
        <v>791358.83768600004</v>
      </c>
      <c r="E12" s="110">
        <v>23.89</v>
      </c>
      <c r="F12" s="110">
        <v>16.350000000000001</v>
      </c>
      <c r="G12" s="111">
        <v>59.16</v>
      </c>
      <c r="H12" s="110">
        <v>0</v>
      </c>
      <c r="I12" s="110">
        <f t="shared" si="0"/>
        <v>0.60000000000000853</v>
      </c>
      <c r="J12" s="110">
        <v>0.32999999999999829</v>
      </c>
      <c r="K12" s="2">
        <f t="shared" si="1"/>
        <v>0.61608765022482515</v>
      </c>
      <c r="L12" s="2">
        <f t="shared" si="2"/>
        <v>0.42164223864277489</v>
      </c>
      <c r="M12" s="2">
        <f t="shared" si="3"/>
        <v>1.5256486139514713</v>
      </c>
      <c r="N12" s="2">
        <f t="shared" si="4"/>
        <v>0</v>
      </c>
      <c r="O12" s="2">
        <f t="shared" si="5"/>
        <v>1.5473109674964434E-2</v>
      </c>
      <c r="Q12" s="120">
        <f t="shared" si="6"/>
        <v>100.00000000000001</v>
      </c>
    </row>
    <row r="13" spans="1:53" s="26" customFormat="1" ht="20.100000000000001" customHeight="1">
      <c r="A13" s="2"/>
      <c r="B13" s="15">
        <v>7</v>
      </c>
      <c r="C13" s="151" t="s">
        <v>182</v>
      </c>
      <c r="D13" s="243">
        <v>230205.041295</v>
      </c>
      <c r="E13" s="152">
        <v>21.41</v>
      </c>
      <c r="F13" s="119">
        <v>4.32</v>
      </c>
      <c r="G13" s="119">
        <v>73.06</v>
      </c>
      <c r="H13" s="152">
        <v>0</v>
      </c>
      <c r="I13" s="152">
        <f t="shared" si="0"/>
        <v>1.210000000000008</v>
      </c>
      <c r="J13" s="112">
        <v>1.2199999999999989</v>
      </c>
      <c r="K13" s="2">
        <f t="shared" si="1"/>
        <v>0.16061436833472398</v>
      </c>
      <c r="L13" s="2">
        <f t="shared" si="2"/>
        <v>3.2407943540682285E-2</v>
      </c>
      <c r="M13" s="2">
        <f t="shared" si="3"/>
        <v>0.54808434145422402</v>
      </c>
      <c r="N13" s="2">
        <f t="shared" si="4"/>
        <v>0</v>
      </c>
      <c r="O13" s="2">
        <f t="shared" si="5"/>
        <v>9.0772249269041247E-3</v>
      </c>
      <c r="P13" s="2"/>
      <c r="Q13" s="120">
        <f t="shared" si="6"/>
        <v>100.00000000000001</v>
      </c>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s="2" customFormat="1" ht="20.100000000000001" customHeight="1">
      <c r="B14" s="27">
        <v>8</v>
      </c>
      <c r="C14" s="28" t="s">
        <v>171</v>
      </c>
      <c r="D14" s="244">
        <v>137653.199047</v>
      </c>
      <c r="E14" s="110">
        <v>19.400000000000002</v>
      </c>
      <c r="F14" s="110">
        <v>7.4700000000000006</v>
      </c>
      <c r="G14" s="111">
        <v>72.989999999999995</v>
      </c>
      <c r="H14" s="110">
        <v>0</v>
      </c>
      <c r="I14" s="110">
        <f t="shared" si="0"/>
        <v>0.14000000000000057</v>
      </c>
      <c r="J14" s="110">
        <v>0.15000000000000568</v>
      </c>
      <c r="K14" s="2">
        <f t="shared" si="1"/>
        <v>8.7024379510152669E-2</v>
      </c>
      <c r="L14" s="2">
        <f t="shared" si="2"/>
        <v>3.3508871904167035E-2</v>
      </c>
      <c r="M14" s="2">
        <f t="shared" si="3"/>
        <v>0.32741801342505372</v>
      </c>
      <c r="N14" s="2">
        <f t="shared" si="4"/>
        <v>0</v>
      </c>
      <c r="O14" s="2">
        <f t="shared" si="5"/>
        <v>6.2801098615574336E-4</v>
      </c>
      <c r="Q14" s="120">
        <f t="shared" si="6"/>
        <v>100</v>
      </c>
    </row>
    <row r="15" spans="1:53" s="26" customFormat="1" ht="20.100000000000001" customHeight="1">
      <c r="A15" s="2"/>
      <c r="B15" s="15">
        <v>9</v>
      </c>
      <c r="C15" s="16" t="s">
        <v>38</v>
      </c>
      <c r="D15" s="245">
        <v>103691.38430000001</v>
      </c>
      <c r="E15" s="112">
        <v>15.96</v>
      </c>
      <c r="F15" s="112">
        <v>0</v>
      </c>
      <c r="G15" s="112">
        <v>82.64</v>
      </c>
      <c r="H15" s="112">
        <v>0</v>
      </c>
      <c r="I15" s="152">
        <f t="shared" si="0"/>
        <v>1.4000000000000057</v>
      </c>
      <c r="J15" s="112">
        <v>4.769999999999996</v>
      </c>
      <c r="K15" s="2">
        <f t="shared" si="1"/>
        <v>5.392975609390923E-2</v>
      </c>
      <c r="L15" s="2">
        <f t="shared" si="2"/>
        <v>0</v>
      </c>
      <c r="M15" s="2">
        <f t="shared" si="3"/>
        <v>0.27924530348375048</v>
      </c>
      <c r="N15" s="2">
        <f t="shared" si="4"/>
        <v>0</v>
      </c>
      <c r="O15" s="2">
        <f t="shared" si="5"/>
        <v>4.730680359114863E-3</v>
      </c>
      <c r="P15" s="2"/>
      <c r="Q15" s="120">
        <f t="shared" si="6"/>
        <v>100</v>
      </c>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s="2" customFormat="1" ht="20.100000000000001" customHeight="1">
      <c r="B16" s="27">
        <v>10</v>
      </c>
      <c r="C16" s="28" t="s">
        <v>166</v>
      </c>
      <c r="D16" s="244">
        <v>52030.329714</v>
      </c>
      <c r="E16" s="110">
        <v>14.69</v>
      </c>
      <c r="F16" s="110">
        <v>70.19</v>
      </c>
      <c r="G16" s="111">
        <v>8.99</v>
      </c>
      <c r="H16" s="110">
        <v>0</v>
      </c>
      <c r="I16" s="110">
        <f t="shared" si="0"/>
        <v>6.1300000000000097</v>
      </c>
      <c r="J16" s="110">
        <v>2.0499999999999972</v>
      </c>
      <c r="K16" s="2">
        <f t="shared" si="1"/>
        <v>2.4907564892881082E-2</v>
      </c>
      <c r="L16" s="2">
        <f t="shared" si="2"/>
        <v>0.11901034580199613</v>
      </c>
      <c r="M16" s="2">
        <f t="shared" si="3"/>
        <v>1.5242954961674672E-2</v>
      </c>
      <c r="N16" s="2">
        <f t="shared" si="4"/>
        <v>0</v>
      </c>
      <c r="O16" s="2">
        <f t="shared" si="5"/>
        <v>1.0393694540051823E-2</v>
      </c>
      <c r="Q16" s="120">
        <f t="shared" si="6"/>
        <v>100</v>
      </c>
    </row>
    <row r="17" spans="1:53" s="26" customFormat="1" ht="20.100000000000001" customHeight="1">
      <c r="A17" s="2"/>
      <c r="B17" s="150">
        <v>11</v>
      </c>
      <c r="C17" s="151" t="s">
        <v>27</v>
      </c>
      <c r="D17" s="243">
        <v>175720.17079199999</v>
      </c>
      <c r="E17" s="152">
        <v>13.3</v>
      </c>
      <c r="F17" s="119">
        <v>66.66</v>
      </c>
      <c r="G17" s="119">
        <v>19.600000000000001</v>
      </c>
      <c r="H17" s="152">
        <v>0</v>
      </c>
      <c r="I17" s="152">
        <f t="shared" si="0"/>
        <v>0.44000000000001194</v>
      </c>
      <c r="J17" s="112">
        <v>0.46000000000000796</v>
      </c>
      <c r="K17" s="2">
        <f t="shared" si="1"/>
        <v>7.6159863036250275E-2</v>
      </c>
      <c r="L17" s="2">
        <f t="shared" si="2"/>
        <v>0.3817155240598829</v>
      </c>
      <c r="M17" s="2">
        <f t="shared" si="3"/>
        <v>0.11223558763236882</v>
      </c>
      <c r="N17" s="2">
        <f t="shared" si="4"/>
        <v>0</v>
      </c>
      <c r="O17" s="2">
        <f t="shared" si="5"/>
        <v>2.5195744162369196E-3</v>
      </c>
      <c r="P17" s="2"/>
      <c r="Q17" s="120">
        <f t="shared" si="6"/>
        <v>100.00000000000001</v>
      </c>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s="2" customFormat="1" ht="20.100000000000001" customHeight="1">
      <c r="B18" s="27">
        <v>12</v>
      </c>
      <c r="C18" s="28" t="s">
        <v>34</v>
      </c>
      <c r="D18" s="244">
        <v>58617.832686000002</v>
      </c>
      <c r="E18" s="110">
        <v>13.28</v>
      </c>
      <c r="F18" s="110">
        <v>3.4</v>
      </c>
      <c r="G18" s="111">
        <v>82.47</v>
      </c>
      <c r="H18" s="110">
        <v>0</v>
      </c>
      <c r="I18" s="110">
        <f t="shared" si="0"/>
        <v>0.84999999999999432</v>
      </c>
      <c r="J18" s="110">
        <v>1</v>
      </c>
      <c r="K18" s="2">
        <f t="shared" si="1"/>
        <v>2.5367678715609378E-2</v>
      </c>
      <c r="L18" s="2">
        <f t="shared" si="2"/>
        <v>6.4947370205626423E-3</v>
      </c>
      <c r="M18" s="2">
        <f t="shared" si="3"/>
        <v>0.15753557708405913</v>
      </c>
      <c r="N18" s="2">
        <f t="shared" si="4"/>
        <v>0</v>
      </c>
      <c r="O18" s="2">
        <f t="shared" si="5"/>
        <v>1.6236842551406495E-3</v>
      </c>
      <c r="Q18" s="120">
        <f t="shared" si="6"/>
        <v>100</v>
      </c>
    </row>
    <row r="19" spans="1:53" s="26" customFormat="1" ht="20.100000000000001" customHeight="1">
      <c r="A19" s="2"/>
      <c r="B19" s="150">
        <v>13</v>
      </c>
      <c r="C19" s="16" t="s">
        <v>41</v>
      </c>
      <c r="D19" s="245">
        <v>278418.42651299998</v>
      </c>
      <c r="E19" s="112">
        <v>11.05</v>
      </c>
      <c r="F19" s="112">
        <v>0</v>
      </c>
      <c r="G19" s="112">
        <v>86.75</v>
      </c>
      <c r="H19" s="112">
        <v>0</v>
      </c>
      <c r="I19" s="152">
        <f t="shared" si="0"/>
        <v>2.2000000000000028</v>
      </c>
      <c r="J19" s="112">
        <v>1.1500000000000057</v>
      </c>
      <c r="K19" s="2">
        <f t="shared" si="1"/>
        <v>0.10025664088594204</v>
      </c>
      <c r="L19" s="2">
        <f t="shared" si="2"/>
        <v>0</v>
      </c>
      <c r="M19" s="2">
        <f t="shared" si="3"/>
        <v>0.78708267844845881</v>
      </c>
      <c r="N19" s="2">
        <f t="shared" si="4"/>
        <v>0</v>
      </c>
      <c r="O19" s="2">
        <f t="shared" si="5"/>
        <v>1.9960598185436444E-2</v>
      </c>
      <c r="P19" s="2"/>
      <c r="Q19" s="120">
        <f t="shared" si="6"/>
        <v>100</v>
      </c>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s="2" customFormat="1" ht="20.100000000000001" customHeight="1">
      <c r="B20" s="27">
        <v>14</v>
      </c>
      <c r="C20" s="28" t="s">
        <v>50</v>
      </c>
      <c r="D20" s="244">
        <v>79896.990657000002</v>
      </c>
      <c r="E20" s="110">
        <v>10.81</v>
      </c>
      <c r="F20" s="110">
        <v>0</v>
      </c>
      <c r="G20" s="111">
        <v>84.78</v>
      </c>
      <c r="H20" s="110">
        <v>0</v>
      </c>
      <c r="I20" s="110">
        <f t="shared" si="0"/>
        <v>4.4099999999999966</v>
      </c>
      <c r="J20" s="110">
        <v>2.6599999999999966</v>
      </c>
      <c r="K20" s="2">
        <f t="shared" si="1"/>
        <v>2.8145502864268191E-2</v>
      </c>
      <c r="L20" s="2">
        <f t="shared" si="2"/>
        <v>0</v>
      </c>
      <c r="M20" s="2">
        <f t="shared" si="3"/>
        <v>0.2207378106228175</v>
      </c>
      <c r="N20" s="2">
        <f t="shared" si="4"/>
        <v>0</v>
      </c>
      <c r="O20" s="2">
        <f t="shared" si="5"/>
        <v>1.1482115414562686E-2</v>
      </c>
      <c r="Q20" s="120">
        <f t="shared" si="6"/>
        <v>100</v>
      </c>
    </row>
    <row r="21" spans="1:53" s="26" customFormat="1" ht="20.100000000000001" customHeight="1">
      <c r="A21" s="2"/>
      <c r="B21" s="15">
        <v>15</v>
      </c>
      <c r="C21" s="16" t="s">
        <v>28</v>
      </c>
      <c r="D21" s="245">
        <v>18318977.866238002</v>
      </c>
      <c r="E21" s="112">
        <v>8.0299999999999994</v>
      </c>
      <c r="F21" s="112">
        <v>8.86</v>
      </c>
      <c r="G21" s="112">
        <v>80.95</v>
      </c>
      <c r="H21" s="112">
        <v>2.11</v>
      </c>
      <c r="I21" s="152">
        <f t="shared" si="0"/>
        <v>4.9999999999997158E-2</v>
      </c>
      <c r="J21" s="112">
        <v>0.98000000000000398</v>
      </c>
      <c r="K21" s="2">
        <f t="shared" si="1"/>
        <v>4.7936870681102164</v>
      </c>
      <c r="L21" s="2">
        <f t="shared" si="2"/>
        <v>5.2891740253370507</v>
      </c>
      <c r="M21" s="2">
        <f t="shared" si="3"/>
        <v>48.324902635556917</v>
      </c>
      <c r="N21" s="2">
        <f t="shared" si="4"/>
        <v>1.2596114213838798</v>
      </c>
      <c r="O21" s="2">
        <f t="shared" si="5"/>
        <v>2.9848611881132903E-2</v>
      </c>
      <c r="P21" s="2"/>
      <c r="Q21" s="120">
        <f t="shared" si="6"/>
        <v>100</v>
      </c>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s="2" customFormat="1" ht="20.100000000000001" customHeight="1">
      <c r="B22" s="27">
        <v>16</v>
      </c>
      <c r="C22" s="28" t="s">
        <v>37</v>
      </c>
      <c r="D22" s="246">
        <v>288277.94427799998</v>
      </c>
      <c r="E22" s="110">
        <v>3.09</v>
      </c>
      <c r="F22" s="110">
        <v>34.659999999999997</v>
      </c>
      <c r="G22" s="110">
        <v>60.59</v>
      </c>
      <c r="H22" s="110">
        <v>0</v>
      </c>
      <c r="I22" s="110">
        <f t="shared" si="0"/>
        <v>1.6599999999999966</v>
      </c>
      <c r="J22" s="110">
        <v>1.5899999999999892</v>
      </c>
      <c r="K22" s="2">
        <f t="shared" si="1"/>
        <v>2.9028379524904599E-2</v>
      </c>
      <c r="L22" s="2">
        <f t="shared" si="2"/>
        <v>0.32560635415313699</v>
      </c>
      <c r="M22" s="2">
        <f t="shared" si="3"/>
        <v>0.56920049042523302</v>
      </c>
      <c r="N22" s="2">
        <f t="shared" si="4"/>
        <v>0</v>
      </c>
      <c r="O22" s="2">
        <f t="shared" si="5"/>
        <v>1.5594533984252925E-2</v>
      </c>
      <c r="Q22" s="120">
        <f t="shared" si="6"/>
        <v>100</v>
      </c>
    </row>
    <row r="23" spans="1:53" s="26" customFormat="1" ht="20.100000000000001" customHeight="1">
      <c r="A23" s="2"/>
      <c r="B23" s="15">
        <v>17</v>
      </c>
      <c r="C23" s="16" t="s">
        <v>170</v>
      </c>
      <c r="D23" s="245">
        <v>5060.6786300000003</v>
      </c>
      <c r="E23" s="112">
        <v>3.03</v>
      </c>
      <c r="F23" s="112">
        <v>89.71</v>
      </c>
      <c r="G23" s="112">
        <v>6.67</v>
      </c>
      <c r="H23" s="112">
        <v>0</v>
      </c>
      <c r="I23" s="152">
        <f t="shared" si="0"/>
        <v>0.59000000000000341</v>
      </c>
      <c r="J23" s="112">
        <v>9.9999999999994316E-2</v>
      </c>
      <c r="K23" s="2">
        <f t="shared" si="1"/>
        <v>4.9969417197458406E-4</v>
      </c>
      <c r="L23" s="2">
        <f t="shared" si="2"/>
        <v>1.4794575632950476E-2</v>
      </c>
      <c r="M23" s="2">
        <f t="shared" si="3"/>
        <v>1.0999868406173187E-3</v>
      </c>
      <c r="N23" s="2">
        <f t="shared" si="4"/>
        <v>0</v>
      </c>
      <c r="O23" s="2">
        <f t="shared" si="5"/>
        <v>9.7300185301982289E-5</v>
      </c>
      <c r="P23" s="2"/>
      <c r="Q23" s="120">
        <f t="shared" si="6"/>
        <v>100</v>
      </c>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s="2" customFormat="1" ht="20.100000000000001" customHeight="1">
      <c r="B24" s="27">
        <v>18</v>
      </c>
      <c r="C24" s="28" t="s">
        <v>36</v>
      </c>
      <c r="D24" s="246">
        <v>196692.07790599999</v>
      </c>
      <c r="E24" s="110">
        <v>2.79</v>
      </c>
      <c r="F24" s="110">
        <v>43.79</v>
      </c>
      <c r="G24" s="110">
        <v>50.79</v>
      </c>
      <c r="H24" s="110">
        <v>0</v>
      </c>
      <c r="I24" s="110">
        <f t="shared" si="0"/>
        <v>2.6299999999999955</v>
      </c>
      <c r="J24" s="110">
        <v>1.4099999999999966</v>
      </c>
      <c r="K24" s="2">
        <f t="shared" si="1"/>
        <v>1.7883147898859218E-2</v>
      </c>
      <c r="L24" s="2">
        <f t="shared" si="2"/>
        <v>0.28068209551650364</v>
      </c>
      <c r="M24" s="2">
        <f t="shared" si="3"/>
        <v>0.3255502085243942</v>
      </c>
      <c r="N24" s="2">
        <f t="shared" si="4"/>
        <v>0</v>
      </c>
      <c r="O24" s="2">
        <f t="shared" si="5"/>
        <v>1.6857591030107408E-2</v>
      </c>
      <c r="Q24" s="120">
        <f t="shared" si="6"/>
        <v>100</v>
      </c>
    </row>
    <row r="25" spans="1:53" s="26" customFormat="1" ht="20.100000000000001" customHeight="1">
      <c r="A25" s="2"/>
      <c r="B25" s="15">
        <v>19</v>
      </c>
      <c r="C25" s="16" t="s">
        <v>26</v>
      </c>
      <c r="D25" s="245">
        <v>1127295.463589</v>
      </c>
      <c r="E25" s="112">
        <v>2.75</v>
      </c>
      <c r="F25" s="112">
        <v>54.09</v>
      </c>
      <c r="G25" s="112">
        <v>42.29</v>
      </c>
      <c r="H25" s="112">
        <v>0</v>
      </c>
      <c r="I25" s="152">
        <f t="shared" si="0"/>
        <v>0.87000000000000455</v>
      </c>
      <c r="J25" s="112">
        <v>0.73000000000000398</v>
      </c>
      <c r="K25" s="2">
        <f t="shared" si="1"/>
        <v>0.10102371844951621</v>
      </c>
      <c r="L25" s="2">
        <f t="shared" si="2"/>
        <v>1.9870447021579387</v>
      </c>
      <c r="M25" s="2">
        <f t="shared" si="3"/>
        <v>1.5535611102654689</v>
      </c>
      <c r="N25" s="2">
        <f t="shared" si="4"/>
        <v>0</v>
      </c>
      <c r="O25" s="2">
        <f t="shared" si="5"/>
        <v>3.1960230927665291E-2</v>
      </c>
      <c r="P25" s="2"/>
      <c r="Q25" s="120">
        <f t="shared" si="6"/>
        <v>100</v>
      </c>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s="2" customFormat="1" ht="20.100000000000001" customHeight="1">
      <c r="B26" s="27">
        <v>20</v>
      </c>
      <c r="C26" s="28" t="s">
        <v>39</v>
      </c>
      <c r="D26" s="246">
        <v>147802.45425099999</v>
      </c>
      <c r="E26" s="110">
        <v>2.38</v>
      </c>
      <c r="F26" s="110">
        <v>27.73</v>
      </c>
      <c r="G26" s="110">
        <v>68.13</v>
      </c>
      <c r="H26" s="110">
        <v>0</v>
      </c>
      <c r="I26" s="110">
        <f t="shared" si="0"/>
        <v>1.7600000000000051</v>
      </c>
      <c r="J26" s="110">
        <v>1.3900000000000148</v>
      </c>
      <c r="K26" s="2">
        <f t="shared" si="1"/>
        <v>1.1463348594740469E-2</v>
      </c>
      <c r="L26" s="2">
        <f t="shared" si="2"/>
        <v>0.13356246072779546</v>
      </c>
      <c r="M26" s="2">
        <f t="shared" si="3"/>
        <v>0.32815039485700342</v>
      </c>
      <c r="N26" s="2">
        <f t="shared" si="4"/>
        <v>0</v>
      </c>
      <c r="O26" s="2">
        <f t="shared" si="5"/>
        <v>8.4770981204803711E-3</v>
      </c>
      <c r="Q26" s="120">
        <f t="shared" si="6"/>
        <v>100</v>
      </c>
    </row>
    <row r="27" spans="1:53" s="26" customFormat="1" ht="20.100000000000001" customHeight="1">
      <c r="A27" s="2"/>
      <c r="B27" s="15">
        <v>21</v>
      </c>
      <c r="C27" s="16" t="s">
        <v>164</v>
      </c>
      <c r="D27" s="245">
        <v>28254.016878999999</v>
      </c>
      <c r="E27" s="112">
        <v>2.15</v>
      </c>
      <c r="F27" s="112">
        <v>18.149999999999999</v>
      </c>
      <c r="G27" s="112">
        <v>77.08</v>
      </c>
      <c r="H27" s="112">
        <v>0</v>
      </c>
      <c r="I27" s="152">
        <f t="shared" si="0"/>
        <v>2.6200000000000045</v>
      </c>
      <c r="J27" s="112">
        <v>2.7400000000000091</v>
      </c>
      <c r="K27" s="2">
        <f t="shared" si="1"/>
        <v>1.9795731602863667E-3</v>
      </c>
      <c r="L27" s="2">
        <f t="shared" si="2"/>
        <v>1.6711280399626768E-2</v>
      </c>
      <c r="M27" s="2">
        <f t="shared" si="3"/>
        <v>7.096999962552239E-2</v>
      </c>
      <c r="N27" s="2">
        <f t="shared" si="4"/>
        <v>0</v>
      </c>
      <c r="O27" s="2">
        <f t="shared" si="5"/>
        <v>2.4123170604419954E-3</v>
      </c>
      <c r="P27" s="2"/>
      <c r="Q27" s="120">
        <f t="shared" si="6"/>
        <v>100</v>
      </c>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s="2" customFormat="1" ht="20.100000000000001" customHeight="1">
      <c r="B28" s="27">
        <v>22</v>
      </c>
      <c r="C28" s="28" t="s">
        <v>24</v>
      </c>
      <c r="D28" s="246">
        <v>389611.73995100003</v>
      </c>
      <c r="E28" s="110">
        <v>1.47</v>
      </c>
      <c r="F28" s="110">
        <v>36.93</v>
      </c>
      <c r="G28" s="110">
        <v>60.86</v>
      </c>
      <c r="H28" s="110">
        <v>0</v>
      </c>
      <c r="I28" s="110">
        <f t="shared" si="0"/>
        <v>0.74000000000000909</v>
      </c>
      <c r="J28" s="110">
        <v>0.62999999999999545</v>
      </c>
      <c r="K28" s="2">
        <f t="shared" si="1"/>
        <v>1.866389429772608E-2</v>
      </c>
      <c r="L28" s="2">
        <f t="shared" si="2"/>
        <v>0.46888273225511851</v>
      </c>
      <c r="M28" s="2">
        <f t="shared" si="3"/>
        <v>0.77271061697932608</v>
      </c>
      <c r="N28" s="2">
        <f t="shared" si="4"/>
        <v>0</v>
      </c>
      <c r="O28" s="2">
        <f t="shared" si="5"/>
        <v>9.3954297825288909E-3</v>
      </c>
      <c r="Q28" s="120">
        <f t="shared" si="6"/>
        <v>100</v>
      </c>
    </row>
    <row r="29" spans="1:53" s="26" customFormat="1" ht="20.100000000000001" customHeight="1">
      <c r="A29" s="2"/>
      <c r="B29" s="15">
        <v>23</v>
      </c>
      <c r="C29" s="16" t="s">
        <v>152</v>
      </c>
      <c r="D29" s="245">
        <v>2875431.4853059999</v>
      </c>
      <c r="E29" s="112">
        <v>0.99</v>
      </c>
      <c r="F29" s="112">
        <v>28.27</v>
      </c>
      <c r="G29" s="112">
        <v>70.19</v>
      </c>
      <c r="H29" s="112">
        <v>0</v>
      </c>
      <c r="I29" s="152">
        <f t="shared" si="0"/>
        <v>0.55000000000001137</v>
      </c>
      <c r="J29" s="112">
        <v>0.65000000000000568</v>
      </c>
      <c r="K29" s="2">
        <f t="shared" si="1"/>
        <v>9.2766487990943364E-2</v>
      </c>
      <c r="L29" s="2">
        <f t="shared" si="2"/>
        <v>2.6489986015191604</v>
      </c>
      <c r="M29" s="2">
        <f t="shared" si="3"/>
        <v>6.5770502950346614</v>
      </c>
      <c r="N29" s="2">
        <f t="shared" si="4"/>
        <v>0</v>
      </c>
      <c r="O29" s="2">
        <f t="shared" si="5"/>
        <v>5.1536937772747378E-2</v>
      </c>
      <c r="P29" s="2"/>
      <c r="Q29" s="120">
        <f t="shared" si="6"/>
        <v>100</v>
      </c>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s="2" customFormat="1" ht="20.100000000000001" customHeight="1">
      <c r="B30" s="27">
        <v>24</v>
      </c>
      <c r="C30" s="28" t="s">
        <v>217</v>
      </c>
      <c r="D30" s="246">
        <v>1058691.5045400001</v>
      </c>
      <c r="E30" s="110">
        <v>0.54</v>
      </c>
      <c r="F30" s="110">
        <v>24</v>
      </c>
      <c r="G30" s="110">
        <v>73.459999999999994</v>
      </c>
      <c r="H30" s="110">
        <v>0</v>
      </c>
      <c r="I30" s="110">
        <f t="shared" si="0"/>
        <v>2</v>
      </c>
      <c r="J30" s="110">
        <v>1.3499999999999943</v>
      </c>
      <c r="K30" s="2">
        <f t="shared" si="1"/>
        <v>1.8630138545795996E-2</v>
      </c>
      <c r="L30" s="2">
        <f t="shared" si="2"/>
        <v>0.8280061575909331</v>
      </c>
      <c r="M30" s="2">
        <f t="shared" si="3"/>
        <v>2.534388847359581</v>
      </c>
      <c r="N30" s="2">
        <f t="shared" si="4"/>
        <v>0</v>
      </c>
      <c r="O30" s="2">
        <f t="shared" si="5"/>
        <v>6.9000513132577754E-2</v>
      </c>
      <c r="Q30" s="120">
        <f t="shared" si="6"/>
        <v>100</v>
      </c>
    </row>
    <row r="31" spans="1:53" s="26" customFormat="1" ht="20.100000000000001" customHeight="1">
      <c r="A31" s="2"/>
      <c r="B31" s="15">
        <v>25</v>
      </c>
      <c r="C31" s="16" t="s">
        <v>447</v>
      </c>
      <c r="D31" s="245">
        <v>10425.810063999999</v>
      </c>
      <c r="E31" s="112">
        <v>0.01</v>
      </c>
      <c r="F31" s="112">
        <v>32.229999999999997</v>
      </c>
      <c r="G31" s="112">
        <v>63.67</v>
      </c>
      <c r="H31" s="112">
        <v>0.23</v>
      </c>
      <c r="I31" s="152">
        <f t="shared" si="0"/>
        <v>3.8599999999999994</v>
      </c>
      <c r="J31" s="112" t="s">
        <v>49</v>
      </c>
      <c r="K31" s="2">
        <f t="shared" si="1"/>
        <v>3.397525346873193E-6</v>
      </c>
      <c r="L31" s="2">
        <f t="shared" si="2"/>
        <v>1.0950224192972299E-2</v>
      </c>
      <c r="M31" s="2">
        <f t="shared" si="3"/>
        <v>2.1632043883541618E-2</v>
      </c>
      <c r="N31" s="2">
        <f t="shared" si="4"/>
        <v>7.8143082978083443E-5</v>
      </c>
      <c r="O31" s="2">
        <f t="shared" si="5"/>
        <v>1.3114447838930522E-3</v>
      </c>
      <c r="P31" s="2"/>
      <c r="Q31" s="120">
        <f t="shared" si="6"/>
        <v>100</v>
      </c>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s="2" customFormat="1" ht="20.100000000000001" customHeight="1">
      <c r="B32" s="27">
        <v>26</v>
      </c>
      <c r="C32" s="28" t="s">
        <v>18</v>
      </c>
      <c r="D32" s="244">
        <v>2357702.2793769999</v>
      </c>
      <c r="E32" s="110">
        <v>0</v>
      </c>
      <c r="F32" s="110">
        <v>33.909999999999997</v>
      </c>
      <c r="G32" s="111">
        <v>65.41</v>
      </c>
      <c r="H32" s="110">
        <v>0</v>
      </c>
      <c r="I32" s="110">
        <f t="shared" si="0"/>
        <v>0.68000000000000682</v>
      </c>
      <c r="J32" s="110">
        <v>1.5599999999999881</v>
      </c>
      <c r="K32" s="2">
        <f t="shared" si="1"/>
        <v>0</v>
      </c>
      <c r="L32" s="2">
        <f t="shared" si="2"/>
        <v>2.6053714502262131</v>
      </c>
      <c r="M32" s="2">
        <f t="shared" si="3"/>
        <v>5.0255778991240518</v>
      </c>
      <c r="N32" s="2">
        <f t="shared" si="4"/>
        <v>0</v>
      </c>
      <c r="O32" s="2">
        <f t="shared" si="5"/>
        <v>5.2245726515890378E-2</v>
      </c>
      <c r="Q32" s="120">
        <f t="shared" si="6"/>
        <v>100</v>
      </c>
    </row>
    <row r="33" spans="1:53" s="26" customFormat="1" ht="20.100000000000001" customHeight="1">
      <c r="A33" s="2"/>
      <c r="B33" s="15">
        <v>27</v>
      </c>
      <c r="C33" s="16" t="s">
        <v>30</v>
      </c>
      <c r="D33" s="245">
        <v>797786.15737000003</v>
      </c>
      <c r="E33" s="112">
        <v>0</v>
      </c>
      <c r="F33" s="112">
        <v>40.97</v>
      </c>
      <c r="G33" s="112">
        <v>58.13</v>
      </c>
      <c r="H33" s="112">
        <v>0</v>
      </c>
      <c r="I33" s="152">
        <f t="shared" si="0"/>
        <v>0.90000000000000568</v>
      </c>
      <c r="J33" s="112">
        <v>1.0300000000000011</v>
      </c>
      <c r="K33" s="2">
        <f t="shared" si="1"/>
        <v>0</v>
      </c>
      <c r="L33" s="2">
        <f t="shared" si="2"/>
        <v>1.0651367202221775</v>
      </c>
      <c r="M33" s="2">
        <f t="shared" si="3"/>
        <v>1.5112618390655403</v>
      </c>
      <c r="N33" s="2">
        <f t="shared" si="4"/>
        <v>0</v>
      </c>
      <c r="O33" s="2">
        <f t="shared" si="5"/>
        <v>2.3398170568707979E-2</v>
      </c>
      <c r="P33" s="2"/>
      <c r="Q33" s="120">
        <f t="shared" si="6"/>
        <v>100</v>
      </c>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s="2" customFormat="1" ht="20.100000000000001" customHeight="1">
      <c r="B34" s="27">
        <v>28</v>
      </c>
      <c r="C34" s="28" t="s">
        <v>45</v>
      </c>
      <c r="D34" s="244">
        <v>29366.974547000002</v>
      </c>
      <c r="E34" s="110">
        <v>0</v>
      </c>
      <c r="F34" s="110">
        <v>33.67</v>
      </c>
      <c r="G34" s="111">
        <v>65.709999999999994</v>
      </c>
      <c r="H34" s="110">
        <v>0</v>
      </c>
      <c r="I34" s="110">
        <f t="shared" si="0"/>
        <v>0.62000000000000455</v>
      </c>
      <c r="J34" s="110">
        <v>3.6500000000000057</v>
      </c>
      <c r="K34" s="2">
        <f t="shared" si="1"/>
        <v>0</v>
      </c>
      <c r="L34" s="2">
        <f t="shared" si="2"/>
        <v>3.2222202295274484E-2</v>
      </c>
      <c r="M34" s="2">
        <f t="shared" si="3"/>
        <v>6.2884493995321838E-2</v>
      </c>
      <c r="N34" s="2">
        <f t="shared" si="4"/>
        <v>0</v>
      </c>
      <c r="O34" s="2">
        <f t="shared" si="5"/>
        <v>5.9334022640541507E-4</v>
      </c>
      <c r="Q34" s="120">
        <f t="shared" si="6"/>
        <v>100</v>
      </c>
    </row>
    <row r="35" spans="1:53" s="2" customFormat="1" ht="20.100000000000001" customHeight="1">
      <c r="B35" s="15">
        <v>29</v>
      </c>
      <c r="C35" s="16" t="s">
        <v>448</v>
      </c>
      <c r="D35" s="245">
        <v>160833.49950599999</v>
      </c>
      <c r="E35" s="112">
        <v>0</v>
      </c>
      <c r="F35" s="112">
        <v>0</v>
      </c>
      <c r="G35" s="112">
        <v>99.26</v>
      </c>
      <c r="H35" s="112">
        <v>0</v>
      </c>
      <c r="I35" s="152">
        <f t="shared" si="0"/>
        <v>0.73999999999999488</v>
      </c>
      <c r="J35" s="112" t="s">
        <v>49</v>
      </c>
      <c r="K35" s="2">
        <f t="shared" si="1"/>
        <v>0</v>
      </c>
      <c r="L35" s="2">
        <f t="shared" si="2"/>
        <v>0</v>
      </c>
      <c r="M35" s="2">
        <f t="shared" si="3"/>
        <v>0.52023992598517699</v>
      </c>
      <c r="N35" s="2">
        <f t="shared" si="4"/>
        <v>0</v>
      </c>
      <c r="O35" s="2">
        <f t="shared" si="5"/>
        <v>3.8784761759926285E-3</v>
      </c>
      <c r="Q35" s="120"/>
    </row>
    <row r="36" spans="1:53" ht="30.75" customHeight="1">
      <c r="B36" s="282" t="s">
        <v>218</v>
      </c>
      <c r="C36" s="283"/>
      <c r="D36" s="247">
        <f>SUM(D7:D35)</f>
        <v>30686482.070237003</v>
      </c>
      <c r="E36" s="114">
        <v>7.1478910218921907</v>
      </c>
      <c r="F36" s="114">
        <v>17.50154877052837</v>
      </c>
      <c r="G36" s="114">
        <v>73.546790464295427</v>
      </c>
      <c r="H36" s="114">
        <v>1.354662412729839</v>
      </c>
      <c r="I36" s="114">
        <v>0.44910733055422164</v>
      </c>
      <c r="J36" s="114"/>
      <c r="K36" s="102">
        <f>SUM(K8:K34)</f>
        <v>7.047790012337952</v>
      </c>
      <c r="L36" s="102">
        <f t="shared" ref="L36:O36" si="7">SUM(L8:L34)</f>
        <v>17.489859692979564</v>
      </c>
      <c r="M36" s="102">
        <f t="shared" si="7"/>
        <v>72.847662109953035</v>
      </c>
      <c r="N36" s="102">
        <f t="shared" si="7"/>
        <v>1.3328213905871751</v>
      </c>
      <c r="O36" s="102">
        <f t="shared" si="7"/>
        <v>0.45413598811625061</v>
      </c>
    </row>
    <row r="37" spans="1:53" s="26" customFormat="1" ht="20.100000000000001" customHeight="1">
      <c r="A37" s="2"/>
      <c r="B37" s="150">
        <v>30</v>
      </c>
      <c r="C37" s="151" t="s">
        <v>221</v>
      </c>
      <c r="D37" s="243">
        <v>164650.09670200001</v>
      </c>
      <c r="E37" s="152">
        <v>87.22</v>
      </c>
      <c r="F37" s="119">
        <v>4.26</v>
      </c>
      <c r="G37" s="119">
        <v>7.76</v>
      </c>
      <c r="H37" s="152">
        <v>0</v>
      </c>
      <c r="I37" s="152">
        <f t="shared" si="0"/>
        <v>0.76000000000000512</v>
      </c>
      <c r="J37" s="112">
        <v>0.57999999999999829</v>
      </c>
      <c r="K37" s="2">
        <f>E37*D37/$D$47</f>
        <v>29.856393344003195</v>
      </c>
      <c r="L37" s="2">
        <f>F37*D37/$D$47</f>
        <v>1.4582462238644074</v>
      </c>
      <c r="M37" s="2">
        <f>G37*D37/$D$47</f>
        <v>2.6563358444102816</v>
      </c>
      <c r="N37" s="2">
        <f>H37*D37/$D$47</f>
        <v>0</v>
      </c>
      <c r="O37" s="2">
        <f>I37*D37/$D$47</f>
        <v>0.26015660331853452</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s="2" customFormat="1" ht="20.100000000000001" customHeight="1">
      <c r="B38" s="27">
        <v>31</v>
      </c>
      <c r="C38" s="28" t="s">
        <v>54</v>
      </c>
      <c r="D38" s="246">
        <v>20819.924609000002</v>
      </c>
      <c r="E38" s="110">
        <v>58.03</v>
      </c>
      <c r="F38" s="110">
        <v>7.56</v>
      </c>
      <c r="G38" s="110">
        <v>33.25</v>
      </c>
      <c r="H38" s="110">
        <v>0</v>
      </c>
      <c r="I38" s="110">
        <f t="shared" si="0"/>
        <v>1.1599999999999966</v>
      </c>
      <c r="J38" s="110">
        <v>1.1599999999999966</v>
      </c>
      <c r="K38" s="2">
        <f t="shared" ref="K38:K46" si="8">E38*D38/$D$47</f>
        <v>2.5118343451400311</v>
      </c>
      <c r="L38" s="2">
        <f t="shared" ref="L38:L46" si="9">F38*D38/$D$47</f>
        <v>0.32723535497602335</v>
      </c>
      <c r="M38" s="2">
        <f t="shared" ref="M38:M46" si="10">G38*D38/$D$47</f>
        <v>1.4392295704963989</v>
      </c>
      <c r="N38" s="2">
        <f t="shared" ref="N38:N46" si="11">H38*D38/$D$47</f>
        <v>0</v>
      </c>
      <c r="O38" s="2">
        <f t="shared" ref="O38:O46" si="12">I38*D38/$D$47</f>
        <v>5.021071584288174E-2</v>
      </c>
    </row>
    <row r="39" spans="1:53" s="26" customFormat="1" ht="20.100000000000001" customHeight="1">
      <c r="A39" s="2"/>
      <c r="B39" s="150">
        <v>32</v>
      </c>
      <c r="C39" s="16" t="s">
        <v>197</v>
      </c>
      <c r="D39" s="243">
        <v>58631.751451999997</v>
      </c>
      <c r="E39" s="112">
        <v>56.63</v>
      </c>
      <c r="F39" s="112">
        <v>0</v>
      </c>
      <c r="G39" s="119">
        <v>42.870000000000005</v>
      </c>
      <c r="H39" s="112">
        <v>0</v>
      </c>
      <c r="I39" s="152">
        <f t="shared" si="0"/>
        <v>0.5</v>
      </c>
      <c r="J39" s="113">
        <v>1.25</v>
      </c>
      <c r="K39" s="2">
        <f t="shared" si="8"/>
        <v>6.9030131476630547</v>
      </c>
      <c r="L39" s="2">
        <f t="shared" si="9"/>
        <v>0</v>
      </c>
      <c r="M39" s="2">
        <f t="shared" si="10"/>
        <v>5.2257138202421887</v>
      </c>
      <c r="N39" s="2">
        <f t="shared" si="11"/>
        <v>0</v>
      </c>
      <c r="O39" s="2">
        <f t="shared" si="12"/>
        <v>6.094837672314192E-2</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s="2" customFormat="1" ht="20.100000000000001" customHeight="1">
      <c r="B40" s="27">
        <v>33</v>
      </c>
      <c r="C40" s="28" t="s">
        <v>162</v>
      </c>
      <c r="D40" s="244">
        <v>7145.736664</v>
      </c>
      <c r="E40" s="110">
        <v>55.279999999999994</v>
      </c>
      <c r="F40" s="110">
        <v>0</v>
      </c>
      <c r="G40" s="111">
        <v>39.33</v>
      </c>
      <c r="H40" s="110">
        <v>3.33</v>
      </c>
      <c r="I40" s="110">
        <f t="shared" si="0"/>
        <v>2.0600000000000023</v>
      </c>
      <c r="J40" s="110">
        <v>2.0200000000000102</v>
      </c>
      <c r="K40" s="2">
        <f t="shared" si="8"/>
        <v>0.82124797764762092</v>
      </c>
      <c r="L40" s="2">
        <f t="shared" si="9"/>
        <v>0</v>
      </c>
      <c r="M40" s="2">
        <f t="shared" si="10"/>
        <v>0.58429238351810653</v>
      </c>
      <c r="N40" s="2">
        <f t="shared" si="11"/>
        <v>4.9470979840205827E-2</v>
      </c>
      <c r="O40" s="2">
        <f t="shared" si="12"/>
        <v>3.0603669210457689E-2</v>
      </c>
    </row>
    <row r="41" spans="1:53" s="26" customFormat="1" ht="20.100000000000001" customHeight="1">
      <c r="A41" s="2"/>
      <c r="B41" s="150">
        <v>34</v>
      </c>
      <c r="C41" s="16" t="s">
        <v>55</v>
      </c>
      <c r="D41" s="243">
        <v>10447.058528</v>
      </c>
      <c r="E41" s="112">
        <v>53.12</v>
      </c>
      <c r="F41" s="112">
        <v>0</v>
      </c>
      <c r="G41" s="119">
        <v>45.08</v>
      </c>
      <c r="H41" s="112">
        <v>0</v>
      </c>
      <c r="I41" s="152">
        <f t="shared" si="0"/>
        <v>1.8000000000000114</v>
      </c>
      <c r="J41" s="113">
        <v>2.2400000000000091</v>
      </c>
      <c r="K41" s="2">
        <f t="shared" si="8"/>
        <v>1.1537490738563443</v>
      </c>
      <c r="L41" s="2">
        <f t="shared" si="9"/>
        <v>0</v>
      </c>
      <c r="M41" s="2">
        <f t="shared" si="10"/>
        <v>0.97912289626212357</v>
      </c>
      <c r="N41" s="2">
        <f t="shared" si="11"/>
        <v>0</v>
      </c>
      <c r="O41" s="2">
        <f t="shared" si="12"/>
        <v>3.9095412894228784E-2</v>
      </c>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s="2" customFormat="1" ht="20.100000000000001" customHeight="1">
      <c r="B42" s="27">
        <v>35</v>
      </c>
      <c r="C42" s="149" t="s">
        <v>220</v>
      </c>
      <c r="D42" s="246">
        <v>66272.128052</v>
      </c>
      <c r="E42" s="110">
        <v>52.01</v>
      </c>
      <c r="F42" s="110">
        <v>24.68</v>
      </c>
      <c r="G42" s="110">
        <v>19.760000000000002</v>
      </c>
      <c r="H42" s="110">
        <v>3.52</v>
      </c>
      <c r="I42" s="110">
        <f t="shared" si="0"/>
        <v>3.0000000000001137E-2</v>
      </c>
      <c r="J42" s="110">
        <v>9.9999999999994316E-2</v>
      </c>
      <c r="K42" s="2">
        <f t="shared" si="8"/>
        <v>7.1660039202358385</v>
      </c>
      <c r="L42" s="2">
        <f t="shared" si="9"/>
        <v>3.4004417756473853</v>
      </c>
      <c r="M42" s="2">
        <f t="shared" si="10"/>
        <v>2.7225579208586845</v>
      </c>
      <c r="N42" s="2">
        <f t="shared" si="11"/>
        <v>0.48499007497077784</v>
      </c>
      <c r="O42" s="2">
        <f t="shared" si="12"/>
        <v>4.1334381389556488E-3</v>
      </c>
    </row>
    <row r="43" spans="1:53" s="26" customFormat="1" ht="20.100000000000001" customHeight="1">
      <c r="A43" s="2"/>
      <c r="B43" s="150">
        <v>36</v>
      </c>
      <c r="C43" s="16" t="s">
        <v>173</v>
      </c>
      <c r="D43" s="243">
        <v>14367.342078</v>
      </c>
      <c r="E43" s="112">
        <v>51.559999999999995</v>
      </c>
      <c r="F43" s="112">
        <v>13.33</v>
      </c>
      <c r="G43" s="119">
        <v>33.75</v>
      </c>
      <c r="H43" s="112">
        <v>0</v>
      </c>
      <c r="I43" s="152">
        <f t="shared" si="0"/>
        <v>1.3600000000000136</v>
      </c>
      <c r="J43" s="113">
        <v>1.7900000000000063</v>
      </c>
      <c r="K43" s="2">
        <f t="shared" si="8"/>
        <v>1.5400989052097858</v>
      </c>
      <c r="L43" s="2">
        <f t="shared" si="9"/>
        <v>0.39816754085427553</v>
      </c>
      <c r="M43" s="2">
        <f t="shared" si="10"/>
        <v>1.0081136161914328</v>
      </c>
      <c r="N43" s="2">
        <f t="shared" si="11"/>
        <v>0</v>
      </c>
      <c r="O43" s="2">
        <f t="shared" si="12"/>
        <v>4.0623244978381108E-2</v>
      </c>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s="2" customFormat="1" ht="20.100000000000001" customHeight="1">
      <c r="B44" s="27">
        <v>37</v>
      </c>
      <c r="C44" s="149" t="s">
        <v>219</v>
      </c>
      <c r="D44" s="246">
        <v>106675.876141</v>
      </c>
      <c r="E44" s="110">
        <v>48.47</v>
      </c>
      <c r="F44" s="110">
        <v>0</v>
      </c>
      <c r="G44" s="110">
        <v>48.29</v>
      </c>
      <c r="H44" s="110">
        <v>0.05</v>
      </c>
      <c r="I44" s="110">
        <f t="shared" si="0"/>
        <v>3.1899999999999977</v>
      </c>
      <c r="J44" s="110">
        <v>2.1800000000000068</v>
      </c>
      <c r="K44" s="2">
        <f t="shared" si="8"/>
        <v>10.749753593821264</v>
      </c>
      <c r="L44" s="2">
        <f t="shared" si="9"/>
        <v>0</v>
      </c>
      <c r="M44" s="2">
        <f t="shared" si="10"/>
        <v>10.709832907894135</v>
      </c>
      <c r="N44" s="2">
        <f t="shared" si="11"/>
        <v>1.108907942420184E-2</v>
      </c>
      <c r="O44" s="2">
        <f t="shared" si="12"/>
        <v>0.70748326726407695</v>
      </c>
    </row>
    <row r="45" spans="1:53" s="26" customFormat="1" ht="20.100000000000001" customHeight="1">
      <c r="A45" s="2"/>
      <c r="B45" s="150">
        <v>38</v>
      </c>
      <c r="C45" s="151" t="s">
        <v>159</v>
      </c>
      <c r="D45" s="243">
        <v>20027.468574999999</v>
      </c>
      <c r="E45" s="152">
        <v>42.94</v>
      </c>
      <c r="F45" s="119">
        <v>50.33</v>
      </c>
      <c r="G45" s="119">
        <v>0</v>
      </c>
      <c r="H45" s="152">
        <v>2.42</v>
      </c>
      <c r="I45" s="152">
        <f t="shared" si="0"/>
        <v>4.3100000000000023</v>
      </c>
      <c r="J45" s="112">
        <v>1.519999999999996</v>
      </c>
      <c r="K45" s="2">
        <f t="shared" si="8"/>
        <v>1.7879170681195911</v>
      </c>
      <c r="L45" s="2">
        <f t="shared" si="9"/>
        <v>2.0956186781196791</v>
      </c>
      <c r="M45" s="2">
        <f t="shared" si="10"/>
        <v>0</v>
      </c>
      <c r="N45" s="2">
        <f t="shared" si="11"/>
        <v>0.10076290882276225</v>
      </c>
      <c r="O45" s="2">
        <f t="shared" si="12"/>
        <v>0.17945790786202706</v>
      </c>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s="2" customFormat="1" ht="20.100000000000001" customHeight="1">
      <c r="B46" s="27">
        <v>39</v>
      </c>
      <c r="C46" s="28" t="s">
        <v>154</v>
      </c>
      <c r="D46" s="244">
        <v>11957.802012</v>
      </c>
      <c r="E46" s="110">
        <v>54.32</v>
      </c>
      <c r="F46" s="110">
        <v>36.090000000000003</v>
      </c>
      <c r="G46" s="111">
        <v>7.36</v>
      </c>
      <c r="H46" s="110">
        <v>1.17</v>
      </c>
      <c r="I46" s="110">
        <f t="shared" si="0"/>
        <v>1.0600000000000023</v>
      </c>
      <c r="J46" s="110">
        <v>2.710000000000008</v>
      </c>
      <c r="K46" s="2">
        <f t="shared" si="8"/>
        <v>1.3504247564232257</v>
      </c>
      <c r="L46" s="2">
        <f t="shared" si="9"/>
        <v>0.89721703717441503</v>
      </c>
      <c r="M46" s="2">
        <f t="shared" si="10"/>
        <v>0.18297360469946505</v>
      </c>
      <c r="N46" s="2">
        <f t="shared" si="11"/>
        <v>2.9086836616626918E-2</v>
      </c>
      <c r="O46" s="2">
        <f t="shared" si="12"/>
        <v>2.6352176763781706E-2</v>
      </c>
    </row>
    <row r="47" spans="1:53" ht="20.100000000000001" customHeight="1">
      <c r="B47" s="311" t="s">
        <v>222</v>
      </c>
      <c r="C47" s="312"/>
      <c r="D47" s="247">
        <f>SUM(D37:D46)</f>
        <v>480995.18481300003</v>
      </c>
      <c r="E47" s="116">
        <v>63.84</v>
      </c>
      <c r="F47" s="116">
        <v>8.58</v>
      </c>
      <c r="G47" s="116">
        <v>25.51</v>
      </c>
      <c r="H47" s="116">
        <v>0.68</v>
      </c>
      <c r="I47" s="116">
        <f t="shared" si="0"/>
        <v>1.3899999999999864</v>
      </c>
      <c r="J47" s="116"/>
      <c r="K47" s="102">
        <f>SUM(K37:K46)</f>
        <v>63.840436132119954</v>
      </c>
      <c r="L47" s="102">
        <f t="shared" ref="L47:O47" si="13">SUM(L37:L46)</f>
        <v>8.5769266106361854</v>
      </c>
      <c r="M47" s="102">
        <f t="shared" si="13"/>
        <v>25.508172564572817</v>
      </c>
      <c r="N47" s="102">
        <f t="shared" si="13"/>
        <v>0.67539987967457471</v>
      </c>
      <c r="O47" s="102">
        <f t="shared" si="13"/>
        <v>1.3990648129964673</v>
      </c>
    </row>
    <row r="48" spans="1:53" s="26" customFormat="1" ht="20.100000000000001" customHeight="1">
      <c r="A48" s="2"/>
      <c r="B48" s="27">
        <v>40</v>
      </c>
      <c r="C48" s="28" t="s">
        <v>188</v>
      </c>
      <c r="D48" s="244">
        <v>164684.954489</v>
      </c>
      <c r="E48" s="110">
        <v>99.57</v>
      </c>
      <c r="F48" s="110">
        <v>0</v>
      </c>
      <c r="G48" s="111">
        <v>0.06</v>
      </c>
      <c r="H48" s="110">
        <v>0</v>
      </c>
      <c r="I48" s="110">
        <f t="shared" si="0"/>
        <v>0.37000000000000455</v>
      </c>
      <c r="J48" s="110">
        <v>0.77000000000001023</v>
      </c>
      <c r="K48" s="2">
        <f>E48*D48/$D$55</f>
        <v>9.5205080075896404</v>
      </c>
      <c r="L48" s="2">
        <f>F48*D48/$D$55</f>
        <v>0</v>
      </c>
      <c r="M48" s="2">
        <f>G48*D48/$D$55</f>
        <v>5.7369737918587776E-3</v>
      </c>
      <c r="N48" s="2">
        <f>H48*D48/$D$55</f>
        <v>0</v>
      </c>
      <c r="O48" s="2">
        <f>I48*D48/$D$55</f>
        <v>3.5378005049796227E-2</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s="2" customFormat="1" ht="20.100000000000001" customHeight="1">
      <c r="B49" s="15">
        <v>41</v>
      </c>
      <c r="C49" s="16" t="s">
        <v>160</v>
      </c>
      <c r="D49" s="245">
        <v>381514.2</v>
      </c>
      <c r="E49" s="112">
        <v>98.26</v>
      </c>
      <c r="F49" s="112">
        <v>0</v>
      </c>
      <c r="G49" s="112">
        <v>0.05</v>
      </c>
      <c r="H49" s="112">
        <v>0</v>
      </c>
      <c r="I49" s="152">
        <f t="shared" si="0"/>
        <v>1.6899999999999977</v>
      </c>
      <c r="J49" s="113">
        <v>0.59999999999999432</v>
      </c>
      <c r="K49" s="2">
        <f t="shared" ref="K49:K54" si="14">E49*D49/$D$55</f>
        <v>21.765325092750523</v>
      </c>
      <c r="L49" s="2">
        <f t="shared" ref="L49:L54" si="15">F49*D49/$D$55</f>
        <v>0</v>
      </c>
      <c r="M49" s="2">
        <f t="shared" ref="M49:M54" si="16">G49*D49/$D$55</f>
        <v>1.1075374054931064E-2</v>
      </c>
      <c r="N49" s="2">
        <f t="shared" ref="N49:N54" si="17">H49*D49/$D$55</f>
        <v>0</v>
      </c>
      <c r="O49" s="2">
        <f t="shared" ref="O49:O54" si="18">I49*D49/$D$55</f>
        <v>0.3743476430566694</v>
      </c>
    </row>
    <row r="50" spans="1:53" s="26" customFormat="1" ht="20.100000000000001" customHeight="1">
      <c r="A50" s="2"/>
      <c r="B50" s="27">
        <v>42</v>
      </c>
      <c r="C50" s="28" t="s">
        <v>223</v>
      </c>
      <c r="D50" s="244">
        <v>229921.967947</v>
      </c>
      <c r="E50" s="110">
        <v>92.7</v>
      </c>
      <c r="F50" s="110">
        <v>3.38</v>
      </c>
      <c r="G50" s="111">
        <v>0.21</v>
      </c>
      <c r="H50" s="110">
        <v>0</v>
      </c>
      <c r="I50" s="110">
        <f t="shared" si="0"/>
        <v>3.7099999999999937</v>
      </c>
      <c r="J50" s="110">
        <v>2.7000000000000028</v>
      </c>
      <c r="K50" s="2">
        <f t="shared" si="14"/>
        <v>12.374791591879914</v>
      </c>
      <c r="L50" s="2">
        <f t="shared" si="15"/>
        <v>0.4512059933177357</v>
      </c>
      <c r="M50" s="2">
        <f t="shared" si="16"/>
        <v>2.8033508460569376E-2</v>
      </c>
      <c r="N50" s="2">
        <f t="shared" si="17"/>
        <v>0</v>
      </c>
      <c r="O50" s="2">
        <f t="shared" si="18"/>
        <v>0.49525864947005821</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s="2" customFormat="1" ht="20.100000000000001" customHeight="1">
      <c r="B51" s="150">
        <v>43</v>
      </c>
      <c r="C51" s="151" t="s">
        <v>58</v>
      </c>
      <c r="D51" s="243">
        <v>289937.61642400001</v>
      </c>
      <c r="E51" s="152">
        <v>88.09</v>
      </c>
      <c r="F51" s="119">
        <v>6.83</v>
      </c>
      <c r="G51" s="119">
        <v>0</v>
      </c>
      <c r="H51" s="152">
        <v>0.01</v>
      </c>
      <c r="I51" s="152">
        <f t="shared" si="0"/>
        <v>5.0699999999999932</v>
      </c>
      <c r="J51" s="112">
        <v>3.5600000000000023</v>
      </c>
      <c r="K51" s="2">
        <f t="shared" si="14"/>
        <v>14.828897581013001</v>
      </c>
      <c r="L51" s="2">
        <f t="shared" si="15"/>
        <v>1.1497487850870562</v>
      </c>
      <c r="M51" s="2">
        <f t="shared" si="16"/>
        <v>0</v>
      </c>
      <c r="N51" s="2">
        <f t="shared" si="17"/>
        <v>1.6833803588390281E-3</v>
      </c>
      <c r="O51" s="2">
        <f t="shared" si="18"/>
        <v>0.85347384193138609</v>
      </c>
    </row>
    <row r="52" spans="1:53" s="26" customFormat="1" ht="20.100000000000001" customHeight="1">
      <c r="A52" s="2"/>
      <c r="B52" s="27">
        <v>44</v>
      </c>
      <c r="C52" s="28" t="s">
        <v>224</v>
      </c>
      <c r="D52" s="244">
        <v>111480.92634200001</v>
      </c>
      <c r="E52" s="110">
        <v>86.47</v>
      </c>
      <c r="F52" s="110">
        <v>0</v>
      </c>
      <c r="G52" s="111">
        <v>11</v>
      </c>
      <c r="H52" s="110">
        <v>0</v>
      </c>
      <c r="I52" s="110">
        <f t="shared" si="0"/>
        <v>2.5300000000000011</v>
      </c>
      <c r="J52" s="110">
        <v>6.0799999999999983</v>
      </c>
      <c r="K52" s="2">
        <f t="shared" si="14"/>
        <v>5.5968506642444087</v>
      </c>
      <c r="L52" s="2">
        <f t="shared" si="15"/>
        <v>0</v>
      </c>
      <c r="M52" s="2">
        <f t="shared" si="16"/>
        <v>0.71198516603086037</v>
      </c>
      <c r="N52" s="2">
        <f t="shared" si="17"/>
        <v>0</v>
      </c>
      <c r="O52" s="2">
        <f t="shared" si="18"/>
        <v>0.16375658818709798</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s="2" customFormat="1" ht="20.100000000000001" customHeight="1">
      <c r="B53" s="150">
        <v>45</v>
      </c>
      <c r="C53" s="151" t="s">
        <v>60</v>
      </c>
      <c r="D53" s="243">
        <v>258402.88080000001</v>
      </c>
      <c r="E53" s="152">
        <v>83.6</v>
      </c>
      <c r="F53" s="119">
        <v>8.24</v>
      </c>
      <c r="G53" s="119">
        <v>3.27</v>
      </c>
      <c r="H53" s="152">
        <v>0</v>
      </c>
      <c r="I53" s="152">
        <f t="shared" si="0"/>
        <v>4.8900000000000006</v>
      </c>
      <c r="J53" s="112">
        <v>2.4899999999999807</v>
      </c>
      <c r="K53" s="2">
        <f t="shared" si="14"/>
        <v>12.542419430824616</v>
      </c>
      <c r="L53" s="2">
        <f t="shared" si="15"/>
        <v>1.2362384702152494</v>
      </c>
      <c r="M53" s="2">
        <f t="shared" si="16"/>
        <v>0.49059463563153705</v>
      </c>
      <c r="N53" s="2">
        <f t="shared" si="17"/>
        <v>0</v>
      </c>
      <c r="O53" s="2">
        <f t="shared" si="18"/>
        <v>0.73364151933890409</v>
      </c>
    </row>
    <row r="54" spans="1:53" s="26" customFormat="1" ht="20.100000000000001" customHeight="1">
      <c r="A54" s="2"/>
      <c r="B54" s="27">
        <v>46</v>
      </c>
      <c r="C54" s="28" t="s">
        <v>465</v>
      </c>
      <c r="D54" s="244">
        <v>286411.02015200001</v>
      </c>
      <c r="E54" s="110">
        <v>78.81</v>
      </c>
      <c r="F54" s="110">
        <v>13.66</v>
      </c>
      <c r="G54" s="111">
        <v>1.17</v>
      </c>
      <c r="H54" s="110">
        <v>1.68</v>
      </c>
      <c r="I54" s="110">
        <f t="shared" si="0"/>
        <v>4.6800000000000068</v>
      </c>
      <c r="J54" s="110">
        <v>4.1599999999999966</v>
      </c>
      <c r="K54" s="2">
        <f t="shared" si="14"/>
        <v>13.105353593909475</v>
      </c>
      <c r="L54" s="2">
        <f t="shared" si="15"/>
        <v>2.2715281067479181</v>
      </c>
      <c r="M54" s="2">
        <f t="shared" si="16"/>
        <v>0.19455987444326969</v>
      </c>
      <c r="N54" s="2">
        <f t="shared" si="17"/>
        <v>0.27936802484161799</v>
      </c>
      <c r="O54" s="2">
        <f t="shared" si="18"/>
        <v>0.77823949777307999</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ht="20.100000000000001" customHeight="1">
      <c r="B55" s="274" t="s">
        <v>225</v>
      </c>
      <c r="C55" s="275"/>
      <c r="D55" s="247">
        <f>SUM(D48:D54)</f>
        <v>1722353.5661539999</v>
      </c>
      <c r="E55" s="114">
        <v>89.734145962211571</v>
      </c>
      <c r="F55" s="114">
        <v>5.1087213553679591</v>
      </c>
      <c r="G55" s="114">
        <v>1.4419855324130262</v>
      </c>
      <c r="H55" s="114">
        <v>0.28105140520045707</v>
      </c>
      <c r="I55" s="114">
        <v>3.4340957448069922</v>
      </c>
      <c r="J55" s="114"/>
      <c r="K55" s="102">
        <f>SUM(K48:K54)</f>
        <v>89.734145962211571</v>
      </c>
      <c r="L55" s="102">
        <f t="shared" ref="L55:O55" si="19">SUM(L48:L54)</f>
        <v>5.1087213553679591</v>
      </c>
      <c r="M55" s="102">
        <f t="shared" si="19"/>
        <v>1.4419855324130264</v>
      </c>
      <c r="N55" s="102">
        <f t="shared" si="19"/>
        <v>0.28105140520045702</v>
      </c>
      <c r="O55" s="102">
        <f t="shared" si="19"/>
        <v>3.4340957448069922</v>
      </c>
    </row>
    <row r="56" spans="1:53" s="26" customFormat="1" ht="20.100000000000001" customHeight="1">
      <c r="A56" s="2"/>
      <c r="B56" s="15">
        <v>47</v>
      </c>
      <c r="C56" s="17" t="s">
        <v>226</v>
      </c>
      <c r="D56" s="245">
        <v>101025.606656</v>
      </c>
      <c r="E56" s="112">
        <v>96.68</v>
      </c>
      <c r="F56" s="112">
        <v>1.39</v>
      </c>
      <c r="G56" s="112">
        <v>0</v>
      </c>
      <c r="H56" s="112">
        <v>0</v>
      </c>
      <c r="I56" s="152">
        <f t="shared" si="0"/>
        <v>1.9299999999999926</v>
      </c>
      <c r="J56" s="113">
        <v>1.730000000000004</v>
      </c>
      <c r="K56" s="2">
        <f>E56*D56/$D$57</f>
        <v>96.679999999999993</v>
      </c>
      <c r="L56" s="2">
        <f>F56*D56/$D$57</f>
        <v>1.3900000000000001</v>
      </c>
      <c r="M56" s="2">
        <f>G56*D56/$D$57</f>
        <v>0</v>
      </c>
      <c r="N56" s="2">
        <f>H56*D56/$D$57</f>
        <v>0</v>
      </c>
      <c r="O56" s="2">
        <f>I56*D56/$D$57</f>
        <v>1.9299999999999928</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ht="20.100000000000001" customHeight="1">
      <c r="B57" s="311" t="s">
        <v>227</v>
      </c>
      <c r="C57" s="312"/>
      <c r="D57" s="247">
        <f>SUM(D56)</f>
        <v>101025.606656</v>
      </c>
      <c r="E57" s="116">
        <v>96.68</v>
      </c>
      <c r="F57" s="116">
        <v>1.39</v>
      </c>
      <c r="G57" s="116">
        <v>0</v>
      </c>
      <c r="H57" s="116">
        <v>0</v>
      </c>
      <c r="I57" s="116">
        <v>1.9299999999999928</v>
      </c>
      <c r="J57" s="116"/>
      <c r="K57" s="102">
        <f>SUM(K56)</f>
        <v>96.679999999999993</v>
      </c>
      <c r="L57" s="102">
        <f t="shared" ref="L57:O57" si="20">SUM(L56)</f>
        <v>1.3900000000000001</v>
      </c>
      <c r="M57" s="102">
        <f t="shared" si="20"/>
        <v>0</v>
      </c>
      <c r="N57" s="102">
        <f t="shared" si="20"/>
        <v>0</v>
      </c>
      <c r="O57" s="102">
        <f t="shared" si="20"/>
        <v>1.9299999999999928</v>
      </c>
    </row>
    <row r="58" spans="1:53" s="26" customFormat="1" ht="20.100000000000001" customHeight="1">
      <c r="A58" s="2"/>
      <c r="B58" s="27">
        <v>48</v>
      </c>
      <c r="C58" s="28" t="s">
        <v>228</v>
      </c>
      <c r="D58" s="246">
        <v>1373803.543446</v>
      </c>
      <c r="E58" s="110">
        <v>98.9</v>
      </c>
      <c r="F58" s="110">
        <v>0</v>
      </c>
      <c r="G58" s="110">
        <v>0</v>
      </c>
      <c r="H58" s="110">
        <v>0</v>
      </c>
      <c r="I58" s="110">
        <f t="shared" si="0"/>
        <v>1.0999999999999943</v>
      </c>
      <c r="J58" s="115">
        <v>2.2099999999999937</v>
      </c>
      <c r="K58" s="2">
        <f>E58*$D58/$D$119</f>
        <v>20.503944091003586</v>
      </c>
      <c r="L58" s="2">
        <f t="shared" ref="L58:O58" si="21">F58*$D58/$D$119</f>
        <v>0</v>
      </c>
      <c r="M58" s="2">
        <f t="shared" si="21"/>
        <v>0</v>
      </c>
      <c r="N58" s="2">
        <f t="shared" si="21"/>
        <v>0</v>
      </c>
      <c r="O58" s="2">
        <f t="shared" si="21"/>
        <v>0.22805195652278895</v>
      </c>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s="2" customFormat="1" ht="20.100000000000001" customHeight="1">
      <c r="B59" s="150">
        <v>49</v>
      </c>
      <c r="C59" s="151" t="s">
        <v>238</v>
      </c>
      <c r="D59" s="243">
        <v>640164.36558999994</v>
      </c>
      <c r="E59" s="152">
        <v>98.85</v>
      </c>
      <c r="F59" s="119">
        <v>0.09</v>
      </c>
      <c r="G59" s="119">
        <v>0</v>
      </c>
      <c r="H59" s="152">
        <v>7.0000000000000007E-2</v>
      </c>
      <c r="I59" s="152">
        <f t="shared" si="0"/>
        <v>0.99000000000000909</v>
      </c>
      <c r="J59" s="112">
        <v>0.44000000000001194</v>
      </c>
      <c r="K59" s="2">
        <f t="shared" ref="K59:K118" si="22">E59*$D59/$D$119</f>
        <v>9.549588426343453</v>
      </c>
      <c r="L59" s="2">
        <f t="shared" ref="L59:L118" si="23">F59*$D59/$D$119</f>
        <v>8.6946176871108838E-3</v>
      </c>
      <c r="M59" s="2">
        <f t="shared" ref="M59:M118" si="24">G59*$D59/$D$119</f>
        <v>0</v>
      </c>
      <c r="N59" s="2">
        <f t="shared" ref="N59:N118" si="25">H59*$D59/$D$119</f>
        <v>6.7624804233084659E-3</v>
      </c>
      <c r="O59" s="2">
        <f t="shared" ref="O59:O118" si="26">I59*$D59/$D$119</f>
        <v>9.5640794558220596E-2</v>
      </c>
    </row>
    <row r="60" spans="1:53" s="26" customFormat="1" ht="20.100000000000001" customHeight="1">
      <c r="A60" s="2"/>
      <c r="B60" s="27">
        <v>50</v>
      </c>
      <c r="C60" s="28" t="s">
        <v>249</v>
      </c>
      <c r="D60" s="246">
        <v>73251.048462000006</v>
      </c>
      <c r="E60" s="110">
        <v>98.76</v>
      </c>
      <c r="F60" s="110">
        <v>0</v>
      </c>
      <c r="G60" s="110">
        <v>0</v>
      </c>
      <c r="H60" s="110">
        <v>0</v>
      </c>
      <c r="I60" s="110">
        <f t="shared" si="0"/>
        <v>1.2399999999999949</v>
      </c>
      <c r="J60" s="115">
        <v>0.92000000000000171</v>
      </c>
      <c r="K60" s="2">
        <f t="shared" si="22"/>
        <v>1.0917203648231288</v>
      </c>
      <c r="L60" s="2">
        <f t="shared" si="23"/>
        <v>0</v>
      </c>
      <c r="M60" s="2">
        <f t="shared" si="24"/>
        <v>0</v>
      </c>
      <c r="N60" s="2">
        <f t="shared" si="25"/>
        <v>0</v>
      </c>
      <c r="O60" s="2">
        <f t="shared" si="26"/>
        <v>1.370730308202384E-2</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s="2" customFormat="1" ht="20.100000000000001" customHeight="1">
      <c r="B61" s="150">
        <v>51</v>
      </c>
      <c r="C61" s="16" t="s">
        <v>253</v>
      </c>
      <c r="D61" s="245">
        <v>18851.901634000002</v>
      </c>
      <c r="E61" s="112">
        <v>98.69</v>
      </c>
      <c r="F61" s="112">
        <v>0</v>
      </c>
      <c r="G61" s="112">
        <v>0</v>
      </c>
      <c r="H61" s="112">
        <v>0.31</v>
      </c>
      <c r="I61" s="152">
        <f t="shared" si="0"/>
        <v>1</v>
      </c>
      <c r="J61" s="112">
        <v>0.92000000000000171</v>
      </c>
      <c r="K61" s="2">
        <f t="shared" si="22"/>
        <v>0.28076618385316549</v>
      </c>
      <c r="L61" s="2">
        <f t="shared" si="23"/>
        <v>0</v>
      </c>
      <c r="M61" s="2">
        <f t="shared" si="24"/>
        <v>0</v>
      </c>
      <c r="N61" s="2">
        <f t="shared" si="25"/>
        <v>8.8192843240937581E-4</v>
      </c>
      <c r="O61" s="2">
        <f t="shared" si="26"/>
        <v>2.8449304271270185E-3</v>
      </c>
    </row>
    <row r="62" spans="1:53" s="26" customFormat="1" ht="20.100000000000001" customHeight="1">
      <c r="A62" s="25"/>
      <c r="B62" s="27">
        <v>52</v>
      </c>
      <c r="C62" s="28" t="s">
        <v>137</v>
      </c>
      <c r="D62" s="244">
        <v>163734.53031199999</v>
      </c>
      <c r="E62" s="110">
        <v>98.6</v>
      </c>
      <c r="F62" s="110">
        <v>0</v>
      </c>
      <c r="G62" s="111">
        <v>0</v>
      </c>
      <c r="H62" s="110">
        <v>0</v>
      </c>
      <c r="I62" s="110">
        <f t="shared" si="0"/>
        <v>1.4000000000000057</v>
      </c>
      <c r="J62" s="110">
        <v>0.90000000000000568</v>
      </c>
      <c r="K62" s="2">
        <f t="shared" si="22"/>
        <v>2.4363163425700716</v>
      </c>
      <c r="L62" s="2">
        <f t="shared" si="23"/>
        <v>0</v>
      </c>
      <c r="M62" s="2">
        <f t="shared" si="24"/>
        <v>0</v>
      </c>
      <c r="N62" s="2">
        <f t="shared" si="25"/>
        <v>0</v>
      </c>
      <c r="O62" s="2">
        <f t="shared" si="26"/>
        <v>3.4592726973611709E-2</v>
      </c>
      <c r="P62" s="25"/>
      <c r="Q62" s="25"/>
      <c r="R62" s="25"/>
      <c r="S62" s="25"/>
      <c r="T62" s="25"/>
      <c r="U62" s="25"/>
      <c r="V62" s="25"/>
      <c r="W62" s="25"/>
      <c r="X62" s="25"/>
      <c r="Y62" s="25"/>
      <c r="Z62" s="25"/>
      <c r="AA62" s="25"/>
      <c r="AB62" s="25"/>
      <c r="AC62" s="25"/>
      <c r="AD62" s="25"/>
      <c r="AE62" s="25"/>
      <c r="AF62" s="25"/>
      <c r="AG62" s="2"/>
      <c r="AH62" s="2"/>
      <c r="AI62" s="2"/>
      <c r="AJ62" s="2"/>
      <c r="AK62" s="2"/>
      <c r="AL62" s="2"/>
      <c r="AM62" s="2"/>
      <c r="AN62" s="2"/>
      <c r="AO62" s="2"/>
      <c r="AP62" s="2"/>
      <c r="AQ62" s="2"/>
      <c r="AR62" s="2"/>
      <c r="AS62" s="2"/>
      <c r="AT62" s="2"/>
      <c r="AU62" s="2"/>
      <c r="AV62" s="2"/>
      <c r="AW62" s="2"/>
      <c r="AX62" s="2"/>
      <c r="AY62" s="2"/>
      <c r="AZ62" s="2"/>
      <c r="BA62" s="2"/>
    </row>
    <row r="63" spans="1:53" s="2" customFormat="1" ht="20.100000000000001" customHeight="1">
      <c r="B63" s="150">
        <v>53</v>
      </c>
      <c r="C63" s="16" t="s">
        <v>256</v>
      </c>
      <c r="D63" s="245">
        <v>24202.286640999999</v>
      </c>
      <c r="E63" s="112">
        <v>98.32</v>
      </c>
      <c r="F63" s="112">
        <v>0</v>
      </c>
      <c r="G63" s="112">
        <v>0</v>
      </c>
      <c r="H63" s="112">
        <v>0</v>
      </c>
      <c r="I63" s="152">
        <f t="shared" si="0"/>
        <v>1.6800000000000068</v>
      </c>
      <c r="J63" s="113">
        <v>1.5599999999999881</v>
      </c>
      <c r="K63" s="2">
        <f t="shared" si="22"/>
        <v>0.35909946264977066</v>
      </c>
      <c r="L63" s="2">
        <f t="shared" si="23"/>
        <v>0</v>
      </c>
      <c r="M63" s="2">
        <f t="shared" si="24"/>
        <v>0</v>
      </c>
      <c r="N63" s="2">
        <f t="shared" si="25"/>
        <v>0</v>
      </c>
      <c r="O63" s="2">
        <f t="shared" si="26"/>
        <v>6.135955016798385E-3</v>
      </c>
    </row>
    <row r="64" spans="1:53" s="26" customFormat="1" ht="20.100000000000001" customHeight="1">
      <c r="A64" s="2"/>
      <c r="B64" s="27">
        <v>54</v>
      </c>
      <c r="C64" s="28" t="s">
        <v>235</v>
      </c>
      <c r="D64" s="244">
        <v>34613.013707999999</v>
      </c>
      <c r="E64" s="110">
        <v>98.17</v>
      </c>
      <c r="F64" s="110">
        <v>0</v>
      </c>
      <c r="G64" s="111">
        <v>0.62</v>
      </c>
      <c r="H64" s="110">
        <v>0</v>
      </c>
      <c r="I64" s="110">
        <f t="shared" si="0"/>
        <v>1.2099999999999937</v>
      </c>
      <c r="J64" s="110">
        <v>3.1499999999999915</v>
      </c>
      <c r="K64" s="2">
        <f t="shared" si="22"/>
        <v>0.5127842653689707</v>
      </c>
      <c r="L64" s="2">
        <f t="shared" si="23"/>
        <v>0</v>
      </c>
      <c r="M64" s="2">
        <f t="shared" si="24"/>
        <v>3.2385274985103573E-3</v>
      </c>
      <c r="N64" s="2">
        <f t="shared" si="25"/>
        <v>0</v>
      </c>
      <c r="O64" s="2">
        <f t="shared" si="26"/>
        <v>6.3203520535443742E-3</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s="2" customFormat="1" ht="20.100000000000001" customHeight="1">
      <c r="B65" s="150">
        <v>55</v>
      </c>
      <c r="C65" s="16" t="s">
        <v>230</v>
      </c>
      <c r="D65" s="245">
        <v>16278.937658000001</v>
      </c>
      <c r="E65" s="112">
        <v>97.95</v>
      </c>
      <c r="F65" s="112">
        <v>0</v>
      </c>
      <c r="G65" s="112">
        <v>0</v>
      </c>
      <c r="H65" s="112">
        <v>0</v>
      </c>
      <c r="I65" s="152">
        <f t="shared" si="0"/>
        <v>2.0499999999999972</v>
      </c>
      <c r="J65" s="113">
        <v>1.9000000000000057</v>
      </c>
      <c r="K65" s="2">
        <f t="shared" si="22"/>
        <v>0.24062845659512214</v>
      </c>
      <c r="L65" s="2">
        <f t="shared" si="23"/>
        <v>0</v>
      </c>
      <c r="M65" s="2">
        <f t="shared" si="24"/>
        <v>0</v>
      </c>
      <c r="N65" s="2">
        <f t="shared" si="25"/>
        <v>0</v>
      </c>
      <c r="O65" s="2">
        <f t="shared" si="26"/>
        <v>5.0361239001531369E-3</v>
      </c>
    </row>
    <row r="66" spans="1:53" s="29" customFormat="1" ht="20.100000000000001" customHeight="1">
      <c r="A66" s="2"/>
      <c r="B66" s="27">
        <v>56</v>
      </c>
      <c r="C66" s="28" t="s">
        <v>32</v>
      </c>
      <c r="D66" s="246">
        <v>40966.971525000001</v>
      </c>
      <c r="E66" s="110">
        <v>97.94</v>
      </c>
      <c r="F66" s="110">
        <v>0</v>
      </c>
      <c r="G66" s="110">
        <v>1.23</v>
      </c>
      <c r="H66" s="110">
        <v>0</v>
      </c>
      <c r="I66" s="110">
        <f t="shared" si="0"/>
        <v>0.82999999999999829</v>
      </c>
      <c r="J66" s="115">
        <v>1.2800000000000011</v>
      </c>
      <c r="K66" s="2">
        <f t="shared" si="22"/>
        <v>0.60549483775470592</v>
      </c>
      <c r="L66" s="2">
        <f t="shared" si="23"/>
        <v>0</v>
      </c>
      <c r="M66" s="2">
        <f t="shared" si="24"/>
        <v>7.6042337189941613E-3</v>
      </c>
      <c r="N66" s="2">
        <f t="shared" si="25"/>
        <v>0</v>
      </c>
      <c r="O66" s="2">
        <f t="shared" si="26"/>
        <v>5.1313121843619032E-3</v>
      </c>
      <c r="P66" s="2"/>
      <c r="Q66" s="2"/>
      <c r="R66" s="2"/>
      <c r="S66" s="2"/>
      <c r="T66" s="2"/>
      <c r="U66" s="2"/>
      <c r="V66" s="2"/>
      <c r="W66" s="2"/>
      <c r="X66" s="2"/>
      <c r="Y66" s="2"/>
      <c r="Z66" s="2"/>
      <c r="AA66" s="2"/>
      <c r="AB66" s="2"/>
      <c r="AC66" s="2"/>
      <c r="AD66" s="2"/>
      <c r="AE66" s="2"/>
      <c r="AF66" s="2"/>
      <c r="AG66" s="25"/>
      <c r="AH66" s="25"/>
      <c r="AI66" s="25"/>
      <c r="AJ66" s="25"/>
      <c r="AK66" s="25"/>
      <c r="AL66" s="25"/>
      <c r="AM66" s="25"/>
      <c r="AN66" s="25"/>
      <c r="AO66" s="25"/>
      <c r="AP66" s="25"/>
      <c r="AQ66" s="25"/>
      <c r="AR66" s="25"/>
      <c r="AS66" s="25"/>
      <c r="AT66" s="25"/>
      <c r="AU66" s="25"/>
      <c r="AV66" s="25"/>
      <c r="AW66" s="25"/>
      <c r="AX66" s="25"/>
      <c r="AY66" s="25"/>
      <c r="AZ66" s="25"/>
      <c r="BA66" s="25"/>
    </row>
    <row r="67" spans="1:53" s="2" customFormat="1" ht="20.100000000000001" customHeight="1">
      <c r="B67" s="150">
        <v>57</v>
      </c>
      <c r="C67" s="17" t="s">
        <v>229</v>
      </c>
      <c r="D67" s="245">
        <v>409056.16436900001</v>
      </c>
      <c r="E67" s="112">
        <v>97.81</v>
      </c>
      <c r="F67" s="112">
        <v>0</v>
      </c>
      <c r="G67" s="112">
        <v>0.01</v>
      </c>
      <c r="H67" s="112">
        <v>0</v>
      </c>
      <c r="I67" s="152">
        <f t="shared" si="0"/>
        <v>2.1799999999999926</v>
      </c>
      <c r="J67" s="112">
        <v>4.8900000000000006</v>
      </c>
      <c r="K67" s="2">
        <f t="shared" si="22"/>
        <v>6.037855092411637</v>
      </c>
      <c r="L67" s="2">
        <f t="shared" si="23"/>
        <v>0</v>
      </c>
      <c r="M67" s="2">
        <f t="shared" si="24"/>
        <v>6.1730447729389998E-4</v>
      </c>
      <c r="N67" s="2">
        <f t="shared" si="25"/>
        <v>0</v>
      </c>
      <c r="O67" s="2">
        <f t="shared" si="26"/>
        <v>0.13457237605006975</v>
      </c>
    </row>
    <row r="68" spans="1:53" s="26" customFormat="1" ht="20.100000000000001" customHeight="1">
      <c r="A68" s="2"/>
      <c r="B68" s="27">
        <v>58</v>
      </c>
      <c r="C68" s="28" t="s">
        <v>241</v>
      </c>
      <c r="D68" s="244">
        <v>199042.18992999999</v>
      </c>
      <c r="E68" s="110">
        <v>97.64</v>
      </c>
      <c r="F68" s="110">
        <v>0</v>
      </c>
      <c r="G68" s="111">
        <v>0</v>
      </c>
      <c r="H68" s="110">
        <v>0.04</v>
      </c>
      <c r="I68" s="110">
        <f t="shared" si="0"/>
        <v>2.3199999999999932</v>
      </c>
      <c r="J68" s="110">
        <v>1.8799999999999955</v>
      </c>
      <c r="K68" s="2">
        <f t="shared" si="22"/>
        <v>2.9328469310051837</v>
      </c>
      <c r="L68" s="2">
        <f t="shared" si="23"/>
        <v>0</v>
      </c>
      <c r="M68" s="2">
        <f t="shared" si="24"/>
        <v>0</v>
      </c>
      <c r="N68" s="2">
        <f t="shared" si="25"/>
        <v>1.2014940315465726E-3</v>
      </c>
      <c r="O68" s="2">
        <f t="shared" si="26"/>
        <v>6.9686653829701004E-2</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s="2" customFormat="1" ht="20.100000000000001" customHeight="1">
      <c r="B69" s="150">
        <v>59</v>
      </c>
      <c r="C69" s="151" t="s">
        <v>240</v>
      </c>
      <c r="D69" s="243">
        <v>104627.98383500001</v>
      </c>
      <c r="E69" s="152">
        <v>97.42</v>
      </c>
      <c r="F69" s="119">
        <v>0</v>
      </c>
      <c r="G69" s="119">
        <v>0</v>
      </c>
      <c r="H69" s="152">
        <v>0</v>
      </c>
      <c r="I69" s="152">
        <f t="shared" si="0"/>
        <v>2.5799999999999983</v>
      </c>
      <c r="J69" s="112">
        <v>1.3400000000000034</v>
      </c>
      <c r="K69" s="2">
        <f t="shared" si="22"/>
        <v>1.5381987957216803</v>
      </c>
      <c r="L69" s="2">
        <f t="shared" si="23"/>
        <v>0</v>
      </c>
      <c r="M69" s="2">
        <f t="shared" si="24"/>
        <v>0</v>
      </c>
      <c r="N69" s="2">
        <f t="shared" si="25"/>
        <v>0</v>
      </c>
      <c r="O69" s="2">
        <f t="shared" si="26"/>
        <v>4.0736531440791757E-2</v>
      </c>
    </row>
    <row r="70" spans="1:53" s="26" customFormat="1" ht="20.100000000000001" customHeight="1">
      <c r="A70" s="2"/>
      <c r="B70" s="27">
        <v>60</v>
      </c>
      <c r="C70" s="28" t="s">
        <v>191</v>
      </c>
      <c r="D70" s="246">
        <v>108862.27451800001</v>
      </c>
      <c r="E70" s="110">
        <v>96.49</v>
      </c>
      <c r="F70" s="110">
        <v>0</v>
      </c>
      <c r="G70" s="110">
        <v>0.14000000000000001</v>
      </c>
      <c r="H70" s="110">
        <v>0</v>
      </c>
      <c r="I70" s="110">
        <f t="shared" si="0"/>
        <v>3.3700000000000045</v>
      </c>
      <c r="J70" s="115">
        <v>4.1800000000000068</v>
      </c>
      <c r="K70" s="2">
        <f t="shared" si="22"/>
        <v>1.585171281309107</v>
      </c>
      <c r="L70" s="2">
        <f t="shared" si="23"/>
        <v>0</v>
      </c>
      <c r="M70" s="2">
        <f t="shared" si="24"/>
        <v>2.2999686950282414E-3</v>
      </c>
      <c r="N70" s="2">
        <f t="shared" si="25"/>
        <v>0</v>
      </c>
      <c r="O70" s="2">
        <f t="shared" si="26"/>
        <v>5.5363532158894162E-2</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s="2" customFormat="1" ht="20.100000000000001" customHeight="1">
      <c r="B71" s="150">
        <v>61</v>
      </c>
      <c r="C71" s="151" t="s">
        <v>126</v>
      </c>
      <c r="D71" s="243">
        <v>17846.225145</v>
      </c>
      <c r="E71" s="152">
        <v>96.47</v>
      </c>
      <c r="F71" s="119">
        <v>0</v>
      </c>
      <c r="G71" s="119">
        <v>0.66</v>
      </c>
      <c r="H71" s="152">
        <v>0</v>
      </c>
      <c r="I71" s="152">
        <f t="shared" si="0"/>
        <v>2.8700000000000045</v>
      </c>
      <c r="J71" s="112">
        <v>5.7099999999999937</v>
      </c>
      <c r="K71" s="2">
        <f t="shared" si="22"/>
        <v>0.25980956235738195</v>
      </c>
      <c r="L71" s="2">
        <f t="shared" si="23"/>
        <v>0</v>
      </c>
      <c r="M71" s="2">
        <f t="shared" si="24"/>
        <v>1.777488453984369E-3</v>
      </c>
      <c r="N71" s="2">
        <f t="shared" si="25"/>
        <v>0</v>
      </c>
      <c r="O71" s="2">
        <f t="shared" si="26"/>
        <v>7.7293816105077984E-3</v>
      </c>
    </row>
    <row r="72" spans="1:53" s="26" customFormat="1" ht="20.100000000000001" customHeight="1">
      <c r="A72" s="2"/>
      <c r="B72" s="27">
        <v>62</v>
      </c>
      <c r="C72" s="28" t="s">
        <v>444</v>
      </c>
      <c r="D72" s="244">
        <v>17845.335919000001</v>
      </c>
      <c r="E72" s="110">
        <v>96.24</v>
      </c>
      <c r="F72" s="110">
        <v>0</v>
      </c>
      <c r="G72" s="111">
        <v>0.9</v>
      </c>
      <c r="H72" s="110">
        <v>0</v>
      </c>
      <c r="I72" s="110">
        <f t="shared" ref="I72:I118" si="27">100-(H72+G72+F72+E72)</f>
        <v>2.8599999999999994</v>
      </c>
      <c r="J72" s="110" t="s">
        <v>49</v>
      </c>
      <c r="K72" s="2">
        <f t="shared" si="22"/>
        <v>0.25917721986490072</v>
      </c>
      <c r="L72" s="2">
        <f t="shared" si="23"/>
        <v>0</v>
      </c>
      <c r="M72" s="2">
        <f t="shared" si="24"/>
        <v>2.4237271184373516E-3</v>
      </c>
      <c r="N72" s="2">
        <f t="shared" si="25"/>
        <v>0</v>
      </c>
      <c r="O72" s="2">
        <f t="shared" si="26"/>
        <v>7.7020661763675816E-3</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s="2" customFormat="1" ht="20.100000000000001" customHeight="1">
      <c r="B73" s="150">
        <v>63</v>
      </c>
      <c r="C73" s="151" t="s">
        <v>239</v>
      </c>
      <c r="D73" s="243">
        <v>693463.07431399997</v>
      </c>
      <c r="E73" s="152">
        <v>96.02</v>
      </c>
      <c r="F73" s="119">
        <v>0</v>
      </c>
      <c r="G73" s="119">
        <v>0</v>
      </c>
      <c r="H73" s="152">
        <v>0</v>
      </c>
      <c r="I73" s="152">
        <f t="shared" si="27"/>
        <v>3.980000000000004</v>
      </c>
      <c r="J73" s="112">
        <v>3.230000000000004</v>
      </c>
      <c r="K73" s="2">
        <f t="shared" si="22"/>
        <v>10.048506722633721</v>
      </c>
      <c r="L73" s="2">
        <f t="shared" si="23"/>
        <v>0</v>
      </c>
      <c r="M73" s="2">
        <f t="shared" si="24"/>
        <v>0</v>
      </c>
      <c r="N73" s="2">
        <f t="shared" si="25"/>
        <v>0</v>
      </c>
      <c r="O73" s="2">
        <f t="shared" si="26"/>
        <v>0.41650756879902362</v>
      </c>
    </row>
    <row r="74" spans="1:53" s="26" customFormat="1" ht="20.100000000000001" customHeight="1">
      <c r="A74" s="2"/>
      <c r="B74" s="27">
        <v>64</v>
      </c>
      <c r="C74" s="28" t="s">
        <v>150</v>
      </c>
      <c r="D74" s="244">
        <v>125151.37697100001</v>
      </c>
      <c r="E74" s="110">
        <v>95.13000000000001</v>
      </c>
      <c r="F74" s="110">
        <v>0</v>
      </c>
      <c r="G74" s="111">
        <v>0.05</v>
      </c>
      <c r="H74" s="110">
        <v>0</v>
      </c>
      <c r="I74" s="110">
        <f t="shared" si="27"/>
        <v>4.8199999999999932</v>
      </c>
      <c r="J74" s="110">
        <v>17.870000000000005</v>
      </c>
      <c r="K74" s="2">
        <f t="shared" si="22"/>
        <v>1.7966753696727018</v>
      </c>
      <c r="L74" s="2">
        <f t="shared" si="23"/>
        <v>0</v>
      </c>
      <c r="M74" s="2">
        <f t="shared" si="24"/>
        <v>9.4432637951892236E-4</v>
      </c>
      <c r="N74" s="2">
        <f t="shared" si="25"/>
        <v>0</v>
      </c>
      <c r="O74" s="2">
        <f t="shared" si="26"/>
        <v>9.1033062985623983E-2</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s="2" customFormat="1" ht="20.100000000000001" customHeight="1">
      <c r="B75" s="150">
        <v>65</v>
      </c>
      <c r="C75" s="151" t="s">
        <v>156</v>
      </c>
      <c r="D75" s="243">
        <v>196464.533677</v>
      </c>
      <c r="E75" s="152">
        <v>95.08</v>
      </c>
      <c r="F75" s="119">
        <v>0</v>
      </c>
      <c r="G75" s="119">
        <v>0</v>
      </c>
      <c r="H75" s="152">
        <v>2.56</v>
      </c>
      <c r="I75" s="152">
        <f t="shared" si="27"/>
        <v>2.3599999999999994</v>
      </c>
      <c r="J75" s="112">
        <v>0.68000000000000682</v>
      </c>
      <c r="K75" s="2">
        <f t="shared" si="22"/>
        <v>2.8189658841041583</v>
      </c>
      <c r="L75" s="2">
        <f t="shared" si="23"/>
        <v>0</v>
      </c>
      <c r="M75" s="2">
        <f t="shared" si="24"/>
        <v>0</v>
      </c>
      <c r="N75" s="2">
        <f t="shared" si="25"/>
        <v>7.5899796627120805E-2</v>
      </c>
      <c r="O75" s="2">
        <f t="shared" si="26"/>
        <v>6.9970125015626966E-2</v>
      </c>
    </row>
    <row r="76" spans="1:53" s="26" customFormat="1" ht="20.100000000000001" customHeight="1">
      <c r="A76" s="2"/>
      <c r="B76" s="27">
        <v>66</v>
      </c>
      <c r="C76" s="28" t="s">
        <v>231</v>
      </c>
      <c r="D76" s="246">
        <v>116454.663673</v>
      </c>
      <c r="E76" s="110">
        <v>94.94</v>
      </c>
      <c r="F76" s="110">
        <v>0</v>
      </c>
      <c r="G76" s="110">
        <v>0</v>
      </c>
      <c r="H76" s="110">
        <v>0</v>
      </c>
      <c r="I76" s="110">
        <f t="shared" si="27"/>
        <v>5.0600000000000023</v>
      </c>
      <c r="J76" s="115">
        <v>1</v>
      </c>
      <c r="K76" s="2">
        <f t="shared" si="22"/>
        <v>1.6684861194269616</v>
      </c>
      <c r="L76" s="2">
        <f t="shared" si="23"/>
        <v>0</v>
      </c>
      <c r="M76" s="2">
        <f t="shared" si="24"/>
        <v>0</v>
      </c>
      <c r="N76" s="2">
        <f t="shared" si="25"/>
        <v>0</v>
      </c>
      <c r="O76" s="2">
        <f t="shared" si="26"/>
        <v>8.8925002783868015E-2</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s="2" customFormat="1" ht="20.100000000000001" customHeight="1">
      <c r="B77" s="150">
        <v>67</v>
      </c>
      <c r="C77" s="151" t="s">
        <v>236</v>
      </c>
      <c r="D77" s="243">
        <v>37818.216240000002</v>
      </c>
      <c r="E77" s="152">
        <v>94.87</v>
      </c>
      <c r="F77" s="119">
        <v>0</v>
      </c>
      <c r="G77" s="119">
        <v>0.8</v>
      </c>
      <c r="H77" s="152">
        <v>0</v>
      </c>
      <c r="I77" s="152">
        <f t="shared" si="27"/>
        <v>4.3299999999999983</v>
      </c>
      <c r="J77" s="112">
        <v>13.209999999999994</v>
      </c>
      <c r="K77" s="2">
        <f t="shared" si="22"/>
        <v>0.54143512472189992</v>
      </c>
      <c r="L77" s="2">
        <f t="shared" si="23"/>
        <v>0</v>
      </c>
      <c r="M77" s="2">
        <f t="shared" si="24"/>
        <v>4.5657014838992298E-3</v>
      </c>
      <c r="N77" s="2">
        <f t="shared" si="25"/>
        <v>0</v>
      </c>
      <c r="O77" s="2">
        <f t="shared" si="26"/>
        <v>2.4711859281604572E-2</v>
      </c>
    </row>
    <row r="78" spans="1:53" s="26" customFormat="1" ht="20.100000000000001" customHeight="1">
      <c r="A78" s="2"/>
      <c r="B78" s="27">
        <v>68</v>
      </c>
      <c r="C78" s="28" t="s">
        <v>124</v>
      </c>
      <c r="D78" s="244">
        <v>15997.595864000001</v>
      </c>
      <c r="E78" s="110">
        <v>94.61</v>
      </c>
      <c r="F78" s="110">
        <v>0</v>
      </c>
      <c r="G78" s="111">
        <v>0</v>
      </c>
      <c r="H78" s="110">
        <v>1.39</v>
      </c>
      <c r="I78" s="110">
        <f t="shared" si="27"/>
        <v>4</v>
      </c>
      <c r="J78" s="110">
        <v>5.0100000000000051</v>
      </c>
      <c r="K78" s="2">
        <f t="shared" si="22"/>
        <v>0.22840638957495915</v>
      </c>
      <c r="L78" s="2">
        <f t="shared" si="23"/>
        <v>0</v>
      </c>
      <c r="M78" s="2">
        <f t="shared" si="24"/>
        <v>0</v>
      </c>
      <c r="N78" s="2">
        <f t="shared" si="25"/>
        <v>3.3557222440460128E-3</v>
      </c>
      <c r="O78" s="2">
        <f t="shared" si="26"/>
        <v>9.6567546591252162E-3</v>
      </c>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s="2" customFormat="1" ht="20.100000000000001" customHeight="1">
      <c r="B79" s="150">
        <v>69</v>
      </c>
      <c r="C79" s="151" t="s">
        <v>252</v>
      </c>
      <c r="D79" s="243">
        <v>11745.379681</v>
      </c>
      <c r="E79" s="152">
        <v>94.48</v>
      </c>
      <c r="F79" s="119">
        <v>0</v>
      </c>
      <c r="G79" s="119">
        <v>0</v>
      </c>
      <c r="H79" s="152">
        <v>0</v>
      </c>
      <c r="I79" s="152">
        <f t="shared" si="27"/>
        <v>5.519999999999996</v>
      </c>
      <c r="J79" s="112">
        <v>5.5300000000000011</v>
      </c>
      <c r="K79" s="2">
        <f t="shared" si="22"/>
        <v>0.16746475950360779</v>
      </c>
      <c r="L79" s="2">
        <f t="shared" si="23"/>
        <v>0</v>
      </c>
      <c r="M79" s="2">
        <f t="shared" si="24"/>
        <v>0</v>
      </c>
      <c r="N79" s="2">
        <f t="shared" si="25"/>
        <v>0</v>
      </c>
      <c r="O79" s="2">
        <f t="shared" si="26"/>
        <v>9.7841392089322004E-3</v>
      </c>
    </row>
    <row r="80" spans="1:53" s="26" customFormat="1" ht="20.100000000000001" customHeight="1">
      <c r="A80" s="2"/>
      <c r="B80" s="27">
        <v>70</v>
      </c>
      <c r="C80" s="28" t="s">
        <v>255</v>
      </c>
      <c r="D80" s="246">
        <v>14845.057032000001</v>
      </c>
      <c r="E80" s="110">
        <v>94.44</v>
      </c>
      <c r="F80" s="110">
        <v>0</v>
      </c>
      <c r="G80" s="110">
        <v>0</v>
      </c>
      <c r="H80" s="110">
        <v>0.11</v>
      </c>
      <c r="I80" s="110">
        <f t="shared" si="27"/>
        <v>5.4500000000000028</v>
      </c>
      <c r="J80" s="115">
        <v>6.4399999999999977</v>
      </c>
      <c r="K80" s="2">
        <f t="shared" si="22"/>
        <v>0.21157012077667911</v>
      </c>
      <c r="L80" s="2">
        <f t="shared" si="23"/>
        <v>0</v>
      </c>
      <c r="M80" s="2">
        <f t="shared" si="24"/>
        <v>0</v>
      </c>
      <c r="N80" s="2">
        <f t="shared" si="25"/>
        <v>2.4642856083687741E-4</v>
      </c>
      <c r="O80" s="2">
        <f t="shared" si="26"/>
        <v>1.2209415059645297E-2</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s="2" customFormat="1" ht="20.100000000000001" customHeight="1">
      <c r="B81" s="150">
        <v>71</v>
      </c>
      <c r="C81" s="16" t="s">
        <v>147</v>
      </c>
      <c r="D81" s="245">
        <v>132604.25325199999</v>
      </c>
      <c r="E81" s="112">
        <v>94.1</v>
      </c>
      <c r="F81" s="112">
        <v>0</v>
      </c>
      <c r="G81" s="112">
        <v>1.4500000000000002</v>
      </c>
      <c r="H81" s="112">
        <v>0</v>
      </c>
      <c r="I81" s="152">
        <f t="shared" si="27"/>
        <v>4.4500000000000028</v>
      </c>
      <c r="J81" s="112">
        <v>0.40999999999999659</v>
      </c>
      <c r="K81" s="2">
        <f t="shared" si="22"/>
        <v>1.8830574183937545</v>
      </c>
      <c r="L81" s="2">
        <f t="shared" si="23"/>
        <v>0</v>
      </c>
      <c r="M81" s="2">
        <f t="shared" si="24"/>
        <v>2.9016293907236392E-2</v>
      </c>
      <c r="N81" s="2">
        <f t="shared" si="25"/>
        <v>0</v>
      </c>
      <c r="O81" s="2">
        <f t="shared" si="26"/>
        <v>8.9050005439449659E-2</v>
      </c>
    </row>
    <row r="82" spans="1:53" s="26" customFormat="1" ht="20.100000000000001" customHeight="1">
      <c r="A82" s="2"/>
      <c r="B82" s="27">
        <v>72</v>
      </c>
      <c r="C82" s="28" t="s">
        <v>174</v>
      </c>
      <c r="D82" s="246">
        <v>10609.918202999999</v>
      </c>
      <c r="E82" s="110">
        <v>94.06</v>
      </c>
      <c r="F82" s="110">
        <v>0</v>
      </c>
      <c r="G82" s="110">
        <v>4.25</v>
      </c>
      <c r="H82" s="110">
        <v>0</v>
      </c>
      <c r="I82" s="110">
        <f t="shared" si="27"/>
        <v>1.6899999999999977</v>
      </c>
      <c r="J82" s="115">
        <v>3.5400000000000063</v>
      </c>
      <c r="K82" s="2">
        <f t="shared" si="22"/>
        <v>0.15060295569233675</v>
      </c>
      <c r="L82" s="2">
        <f t="shared" si="23"/>
        <v>0</v>
      </c>
      <c r="M82" s="2">
        <f t="shared" si="24"/>
        <v>6.8048326779973555E-3</v>
      </c>
      <c r="N82" s="2">
        <f t="shared" si="25"/>
        <v>0</v>
      </c>
      <c r="O82" s="2">
        <f t="shared" si="26"/>
        <v>2.7059217001918858E-3</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s="2" customFormat="1" ht="20.100000000000001" customHeight="1">
      <c r="B83" s="150">
        <v>73</v>
      </c>
      <c r="C83" s="16" t="s">
        <v>237</v>
      </c>
      <c r="D83" s="245">
        <v>30587.881261999999</v>
      </c>
      <c r="E83" s="112">
        <v>93.64</v>
      </c>
      <c r="F83" s="112">
        <v>0</v>
      </c>
      <c r="G83" s="112">
        <v>0</v>
      </c>
      <c r="H83" s="112">
        <v>0.06</v>
      </c>
      <c r="I83" s="152">
        <f t="shared" si="27"/>
        <v>6.2999999999999972</v>
      </c>
      <c r="J83" s="112">
        <v>3.1100000000000136</v>
      </c>
      <c r="K83" s="2">
        <f t="shared" si="22"/>
        <v>0.43224232027425846</v>
      </c>
      <c r="L83" s="2">
        <f t="shared" si="23"/>
        <v>0</v>
      </c>
      <c r="M83" s="2">
        <f t="shared" si="24"/>
        <v>0</v>
      </c>
      <c r="N83" s="2">
        <f t="shared" si="25"/>
        <v>2.769600514358768E-4</v>
      </c>
      <c r="O83" s="2">
        <f t="shared" si="26"/>
        <v>2.9080805400767056E-2</v>
      </c>
    </row>
    <row r="84" spans="1:53" s="26" customFormat="1" ht="20.100000000000001" customHeight="1">
      <c r="A84" s="2"/>
      <c r="B84" s="27">
        <v>74</v>
      </c>
      <c r="C84" s="28" t="s">
        <v>144</v>
      </c>
      <c r="D84" s="244">
        <v>95704.705193000002</v>
      </c>
      <c r="E84" s="110">
        <v>93.62</v>
      </c>
      <c r="F84" s="110">
        <v>0</v>
      </c>
      <c r="G84" s="111">
        <v>1.97</v>
      </c>
      <c r="H84" s="110">
        <v>2.0500000000000003</v>
      </c>
      <c r="I84" s="110">
        <f t="shared" si="27"/>
        <v>2.3599999999999994</v>
      </c>
      <c r="J84" s="110">
        <v>24.17</v>
      </c>
      <c r="K84" s="2">
        <f t="shared" si="22"/>
        <v>1.3521298850189676</v>
      </c>
      <c r="L84" s="2">
        <f t="shared" si="23"/>
        <v>0</v>
      </c>
      <c r="M84" s="2">
        <f t="shared" si="24"/>
        <v>2.8452209714669576E-2</v>
      </c>
      <c r="N84" s="2">
        <f t="shared" si="25"/>
        <v>2.9607629398514031E-2</v>
      </c>
      <c r="O84" s="2">
        <f t="shared" si="26"/>
        <v>3.4084880673411262E-2</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s="2" customFormat="1" ht="20.100000000000001" customHeight="1">
      <c r="B85" s="150">
        <v>75</v>
      </c>
      <c r="C85" s="151" t="s">
        <v>234</v>
      </c>
      <c r="D85" s="243">
        <v>50966.559825999997</v>
      </c>
      <c r="E85" s="152">
        <v>93.600000000000009</v>
      </c>
      <c r="F85" s="119">
        <v>0</v>
      </c>
      <c r="G85" s="119">
        <v>0.06</v>
      </c>
      <c r="H85" s="152">
        <v>0</v>
      </c>
      <c r="I85" s="152">
        <f t="shared" si="27"/>
        <v>6.3399999999999892</v>
      </c>
      <c r="J85" s="112">
        <v>12.419999999999987</v>
      </c>
      <c r="K85" s="2">
        <f t="shared" si="22"/>
        <v>0.71990908489597316</v>
      </c>
      <c r="L85" s="2">
        <f t="shared" si="23"/>
        <v>0</v>
      </c>
      <c r="M85" s="2">
        <f t="shared" si="24"/>
        <v>4.6148018262562372E-4</v>
      </c>
      <c r="N85" s="2">
        <f t="shared" si="25"/>
        <v>0</v>
      </c>
      <c r="O85" s="2">
        <f t="shared" si="26"/>
        <v>4.876307263077416E-2</v>
      </c>
    </row>
    <row r="86" spans="1:53" s="26" customFormat="1" ht="20.100000000000001" customHeight="1">
      <c r="A86" s="2"/>
      <c r="B86" s="27">
        <v>76</v>
      </c>
      <c r="C86" s="28" t="s">
        <v>199</v>
      </c>
      <c r="D86" s="244">
        <v>4545</v>
      </c>
      <c r="E86" s="110">
        <v>92.86</v>
      </c>
      <c r="F86" s="110">
        <v>0</v>
      </c>
      <c r="G86" s="111">
        <v>1.41</v>
      </c>
      <c r="H86" s="110">
        <v>0</v>
      </c>
      <c r="I86" s="110">
        <f t="shared" si="27"/>
        <v>5.730000000000004</v>
      </c>
      <c r="J86" s="110">
        <v>4.5499999999999972</v>
      </c>
      <c r="K86" s="2">
        <f t="shared" si="22"/>
        <v>6.3691144356169557E-2</v>
      </c>
      <c r="L86" s="2">
        <f t="shared" si="23"/>
        <v>0</v>
      </c>
      <c r="M86" s="2">
        <f t="shared" si="24"/>
        <v>9.6709577366141581E-4</v>
      </c>
      <c r="N86" s="2">
        <f t="shared" si="25"/>
        <v>0</v>
      </c>
      <c r="O86" s="2">
        <f t="shared" si="26"/>
        <v>3.9301126121134159E-3</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s="2" customFormat="1" ht="20.100000000000001" customHeight="1">
      <c r="B87" s="150">
        <v>77</v>
      </c>
      <c r="C87" s="151" t="s">
        <v>148</v>
      </c>
      <c r="D87" s="243">
        <v>61680.739977999998</v>
      </c>
      <c r="E87" s="152">
        <v>91.24</v>
      </c>
      <c r="F87" s="119">
        <v>0</v>
      </c>
      <c r="G87" s="119">
        <v>0.77</v>
      </c>
      <c r="H87" s="152">
        <v>0</v>
      </c>
      <c r="I87" s="152">
        <f t="shared" si="27"/>
        <v>7.9900000000000091</v>
      </c>
      <c r="J87" s="112">
        <v>4.7300000000000182</v>
      </c>
      <c r="K87" s="2">
        <f t="shared" si="22"/>
        <v>0.84928086078064557</v>
      </c>
      <c r="L87" s="2">
        <f t="shared" si="23"/>
        <v>0</v>
      </c>
      <c r="M87" s="2">
        <f t="shared" si="24"/>
        <v>7.1673198465705516E-3</v>
      </c>
      <c r="N87" s="2">
        <f t="shared" si="25"/>
        <v>0</v>
      </c>
      <c r="O87" s="2">
        <f t="shared" si="26"/>
        <v>7.4372578667660741E-2</v>
      </c>
    </row>
    <row r="88" spans="1:53" s="26" customFormat="1" ht="20.100000000000001" customHeight="1">
      <c r="A88" s="2"/>
      <c r="B88" s="27">
        <v>78</v>
      </c>
      <c r="C88" s="28" t="s">
        <v>251</v>
      </c>
      <c r="D88" s="244">
        <v>196270.32529899999</v>
      </c>
      <c r="E88" s="110">
        <v>90.75</v>
      </c>
      <c r="F88" s="110">
        <v>0</v>
      </c>
      <c r="G88" s="111">
        <v>3.14</v>
      </c>
      <c r="H88" s="110">
        <v>0</v>
      </c>
      <c r="I88" s="110">
        <f t="shared" si="27"/>
        <v>6.1099999999999994</v>
      </c>
      <c r="J88" s="110">
        <v>3.480000000000004</v>
      </c>
      <c r="K88" s="2">
        <f t="shared" si="22"/>
        <v>2.6879288033505975</v>
      </c>
      <c r="L88" s="2">
        <f t="shared" si="23"/>
        <v>0</v>
      </c>
      <c r="M88" s="2">
        <f t="shared" si="24"/>
        <v>9.3003817548439408E-2</v>
      </c>
      <c r="N88" s="2">
        <f t="shared" si="25"/>
        <v>0</v>
      </c>
      <c r="O88" s="2">
        <f t="shared" si="26"/>
        <v>0.18097239656718619</v>
      </c>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s="2" customFormat="1" ht="20.100000000000001" customHeight="1">
      <c r="B89" s="150">
        <v>79</v>
      </c>
      <c r="C89" s="151" t="s">
        <v>233</v>
      </c>
      <c r="D89" s="243">
        <v>263145.85273400001</v>
      </c>
      <c r="E89" s="152">
        <v>90.2</v>
      </c>
      <c r="F89" s="119">
        <v>0</v>
      </c>
      <c r="G89" s="119">
        <v>0</v>
      </c>
      <c r="H89" s="152">
        <v>0</v>
      </c>
      <c r="I89" s="152">
        <f t="shared" si="27"/>
        <v>9.7999999999999972</v>
      </c>
      <c r="J89" s="112">
        <v>0.93999999999999773</v>
      </c>
      <c r="K89" s="2">
        <f t="shared" si="22"/>
        <v>3.5819502737181979</v>
      </c>
      <c r="L89" s="2">
        <f t="shared" si="23"/>
        <v>0</v>
      </c>
      <c r="M89" s="2">
        <f t="shared" si="24"/>
        <v>0</v>
      </c>
      <c r="N89" s="2">
        <f t="shared" si="25"/>
        <v>0</v>
      </c>
      <c r="O89" s="2">
        <f t="shared" si="26"/>
        <v>0.38916976366339606</v>
      </c>
    </row>
    <row r="90" spans="1:53" s="26" customFormat="1" ht="20.100000000000001" customHeight="1">
      <c r="A90" s="2"/>
      <c r="B90" s="27">
        <v>80</v>
      </c>
      <c r="C90" s="28" t="s">
        <v>246</v>
      </c>
      <c r="D90" s="244">
        <v>22220.658670000001</v>
      </c>
      <c r="E90" s="110">
        <v>90.05</v>
      </c>
      <c r="F90" s="110">
        <v>3.1300000000000003</v>
      </c>
      <c r="G90" s="111">
        <v>0.92999999999999994</v>
      </c>
      <c r="H90" s="110">
        <v>0</v>
      </c>
      <c r="I90" s="110">
        <f t="shared" si="27"/>
        <v>5.8900000000000006</v>
      </c>
      <c r="J90" s="110">
        <v>0.84999999999999432</v>
      </c>
      <c r="K90" s="2">
        <f t="shared" si="22"/>
        <v>0.30196536341082125</v>
      </c>
      <c r="L90" s="2">
        <f t="shared" si="23"/>
        <v>1.0495853275689847E-2</v>
      </c>
      <c r="M90" s="2">
        <f t="shared" si="24"/>
        <v>3.1185762129046501E-3</v>
      </c>
      <c r="N90" s="2">
        <f t="shared" si="25"/>
        <v>0</v>
      </c>
      <c r="O90" s="2">
        <f t="shared" si="26"/>
        <v>1.9750982681729454E-2</v>
      </c>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s="2" customFormat="1" ht="20.100000000000001" customHeight="1">
      <c r="B91" s="150">
        <v>81</v>
      </c>
      <c r="C91" s="151" t="s">
        <v>139</v>
      </c>
      <c r="D91" s="243">
        <v>9319.8426060000002</v>
      </c>
      <c r="E91" s="152">
        <v>89.95</v>
      </c>
      <c r="F91" s="119">
        <v>7.97</v>
      </c>
      <c r="G91" s="119">
        <v>0</v>
      </c>
      <c r="H91" s="152">
        <v>0</v>
      </c>
      <c r="I91" s="152">
        <f t="shared" si="27"/>
        <v>2.0799999999999983</v>
      </c>
      <c r="J91" s="112">
        <v>2.9599999999999937</v>
      </c>
      <c r="K91" s="2">
        <f t="shared" si="22"/>
        <v>0.12651040057594662</v>
      </c>
      <c r="L91" s="2">
        <f t="shared" si="23"/>
        <v>1.120942626559527E-2</v>
      </c>
      <c r="M91" s="2">
        <f t="shared" si="24"/>
        <v>0</v>
      </c>
      <c r="N91" s="2">
        <f t="shared" si="25"/>
        <v>0</v>
      </c>
      <c r="O91" s="2">
        <f t="shared" si="26"/>
        <v>2.925421158398763E-3</v>
      </c>
    </row>
    <row r="92" spans="1:53" s="26" customFormat="1" ht="20.100000000000001" customHeight="1">
      <c r="A92" s="2"/>
      <c r="B92" s="27">
        <v>82</v>
      </c>
      <c r="C92" s="28" t="s">
        <v>141</v>
      </c>
      <c r="D92" s="244">
        <v>66579.060748000004</v>
      </c>
      <c r="E92" s="110">
        <v>88.77</v>
      </c>
      <c r="F92" s="110">
        <v>7.71</v>
      </c>
      <c r="G92" s="111">
        <v>0</v>
      </c>
      <c r="H92" s="110">
        <v>0</v>
      </c>
      <c r="I92" s="110">
        <f t="shared" si="27"/>
        <v>3.5200000000000102</v>
      </c>
      <c r="J92" s="110">
        <v>7.5100000000000051</v>
      </c>
      <c r="K92" s="2">
        <f t="shared" si="22"/>
        <v>0.89190863624932315</v>
      </c>
      <c r="L92" s="2">
        <f t="shared" si="23"/>
        <v>7.7465535490394075E-2</v>
      </c>
      <c r="M92" s="2">
        <f t="shared" si="24"/>
        <v>0</v>
      </c>
      <c r="N92" s="2">
        <f t="shared" si="25"/>
        <v>0</v>
      </c>
      <c r="O92" s="2">
        <f t="shared" si="26"/>
        <v>3.5366885204434234E-2</v>
      </c>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s="2" customFormat="1" ht="20.100000000000001" customHeight="1">
      <c r="B93" s="150">
        <v>83</v>
      </c>
      <c r="C93" s="151" t="s">
        <v>158</v>
      </c>
      <c r="D93" s="243">
        <v>18828.385553</v>
      </c>
      <c r="E93" s="152">
        <v>88.65</v>
      </c>
      <c r="F93" s="119">
        <v>0</v>
      </c>
      <c r="G93" s="119">
        <v>3.95</v>
      </c>
      <c r="H93" s="152">
        <v>1.99</v>
      </c>
      <c r="I93" s="152">
        <f t="shared" si="27"/>
        <v>5.4099999999999966</v>
      </c>
      <c r="J93" s="112">
        <v>5.269999999999996</v>
      </c>
      <c r="K93" s="2">
        <f t="shared" si="22"/>
        <v>0.25188848131137354</v>
      </c>
      <c r="L93" s="2">
        <f t="shared" si="23"/>
        <v>0</v>
      </c>
      <c r="M93" s="2">
        <f t="shared" si="24"/>
        <v>1.1223457430117602E-2</v>
      </c>
      <c r="N93" s="2">
        <f t="shared" si="25"/>
        <v>5.6543494394769699E-3</v>
      </c>
      <c r="O93" s="2">
        <f t="shared" si="26"/>
        <v>1.5371874606819288E-2</v>
      </c>
    </row>
    <row r="94" spans="1:53" s="26" customFormat="1" ht="20.100000000000001" customHeight="1">
      <c r="A94" s="2"/>
      <c r="B94" s="27">
        <v>84</v>
      </c>
      <c r="C94" s="28" t="s">
        <v>243</v>
      </c>
      <c r="D94" s="244">
        <v>14410.341597000001</v>
      </c>
      <c r="E94" s="110">
        <v>88.11</v>
      </c>
      <c r="F94" s="110">
        <v>0</v>
      </c>
      <c r="G94" s="111">
        <v>0.47</v>
      </c>
      <c r="H94" s="110">
        <v>0</v>
      </c>
      <c r="I94" s="110">
        <f t="shared" si="27"/>
        <v>11.420000000000002</v>
      </c>
      <c r="J94" s="110">
        <v>9.6899999999999977</v>
      </c>
      <c r="K94" s="2">
        <f t="shared" si="22"/>
        <v>0.19160902557279691</v>
      </c>
      <c r="L94" s="2">
        <f t="shared" si="23"/>
        <v>0</v>
      </c>
      <c r="M94" s="2">
        <f t="shared" si="24"/>
        <v>1.0220887756124677E-3</v>
      </c>
      <c r="N94" s="2">
        <f t="shared" si="25"/>
        <v>0</v>
      </c>
      <c r="O94" s="2">
        <f t="shared" si="26"/>
        <v>2.4834582590413583E-2</v>
      </c>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s="2" customFormat="1" ht="20.100000000000001" customHeight="1">
      <c r="B95" s="150">
        <v>85</v>
      </c>
      <c r="C95" s="151" t="s">
        <v>254</v>
      </c>
      <c r="D95" s="243">
        <v>65876.513550000003</v>
      </c>
      <c r="E95" s="152">
        <v>87.72</v>
      </c>
      <c r="F95" s="119">
        <v>4.5999999999999996</v>
      </c>
      <c r="G95" s="119">
        <v>0</v>
      </c>
      <c r="H95" s="152">
        <v>0</v>
      </c>
      <c r="I95" s="152">
        <f t="shared" si="27"/>
        <v>7.6800000000000068</v>
      </c>
      <c r="J95" s="112">
        <v>6.0600000000000023</v>
      </c>
      <c r="K95" s="2">
        <f t="shared" si="22"/>
        <v>0.87205869099825717</v>
      </c>
      <c r="L95" s="2">
        <f t="shared" si="23"/>
        <v>4.5730391912813299E-2</v>
      </c>
      <c r="M95" s="2">
        <f t="shared" si="24"/>
        <v>0</v>
      </c>
      <c r="N95" s="2">
        <f t="shared" si="25"/>
        <v>0</v>
      </c>
      <c r="O95" s="2">
        <f t="shared" si="26"/>
        <v>7.6349871715305759E-2</v>
      </c>
    </row>
    <row r="96" spans="1:53" s="26" customFormat="1" ht="20.100000000000001" customHeight="1">
      <c r="A96" s="2"/>
      <c r="B96" s="27">
        <v>86</v>
      </c>
      <c r="C96" s="28" t="s">
        <v>406</v>
      </c>
      <c r="D96" s="244">
        <v>121536.9022</v>
      </c>
      <c r="E96" s="110">
        <v>86.68</v>
      </c>
      <c r="F96" s="110">
        <v>0</v>
      </c>
      <c r="G96" s="111">
        <v>5.09</v>
      </c>
      <c r="H96" s="110">
        <v>3.9600000000000004</v>
      </c>
      <c r="I96" s="110">
        <f t="shared" si="27"/>
        <v>4.269999999999996</v>
      </c>
      <c r="J96" s="110">
        <v>5.7200000000000131</v>
      </c>
      <c r="K96" s="2">
        <f t="shared" si="22"/>
        <v>1.5898038721258068</v>
      </c>
      <c r="L96" s="2">
        <f t="shared" si="23"/>
        <v>0</v>
      </c>
      <c r="M96" s="2">
        <f t="shared" si="24"/>
        <v>9.3356041868024403E-2</v>
      </c>
      <c r="N96" s="2">
        <f t="shared" si="25"/>
        <v>7.2630633751940413E-2</v>
      </c>
      <c r="O96" s="2">
        <f t="shared" si="26"/>
        <v>7.8316365182016484E-2</v>
      </c>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s="2" customFormat="1" ht="20.100000000000001" customHeight="1">
      <c r="B97" s="150">
        <v>87</v>
      </c>
      <c r="C97" s="16" t="s">
        <v>258</v>
      </c>
      <c r="D97" s="245">
        <v>44252.040587000003</v>
      </c>
      <c r="E97" s="112">
        <v>84.72</v>
      </c>
      <c r="F97" s="112">
        <v>0</v>
      </c>
      <c r="G97" s="112">
        <v>10.879999999999999</v>
      </c>
      <c r="H97" s="112">
        <v>0</v>
      </c>
      <c r="I97" s="152">
        <f t="shared" si="27"/>
        <v>4.4000000000000057</v>
      </c>
      <c r="J97" s="112">
        <v>2.9399999999999977</v>
      </c>
      <c r="K97" s="2">
        <f t="shared" si="22"/>
        <v>0.5657645533857133</v>
      </c>
      <c r="L97" s="2">
        <f t="shared" si="23"/>
        <v>0</v>
      </c>
      <c r="M97" s="2">
        <f t="shared" si="24"/>
        <v>7.2657204211951848E-2</v>
      </c>
      <c r="N97" s="2">
        <f t="shared" si="25"/>
        <v>0</v>
      </c>
      <c r="O97" s="2">
        <f t="shared" si="26"/>
        <v>2.9383428173951159E-2</v>
      </c>
    </row>
    <row r="98" spans="1:53" s="26" customFormat="1" ht="20.100000000000001" customHeight="1">
      <c r="A98" s="2"/>
      <c r="B98" s="27">
        <v>88</v>
      </c>
      <c r="C98" s="28" t="s">
        <v>244</v>
      </c>
      <c r="D98" s="244">
        <v>21147.10586</v>
      </c>
      <c r="E98" s="110">
        <v>83.74</v>
      </c>
      <c r="F98" s="110">
        <v>9.33</v>
      </c>
      <c r="G98" s="111">
        <v>0.85</v>
      </c>
      <c r="H98" s="110">
        <v>0.14000000000000001</v>
      </c>
      <c r="I98" s="110">
        <f t="shared" si="27"/>
        <v>5.9399999999999977</v>
      </c>
      <c r="J98" s="110">
        <v>5.1200000000000045</v>
      </c>
      <c r="K98" s="2">
        <f t="shared" si="22"/>
        <v>0.26723933416926299</v>
      </c>
      <c r="L98" s="2">
        <f t="shared" si="23"/>
        <v>2.9774814757573723E-2</v>
      </c>
      <c r="M98" s="2">
        <f t="shared" si="24"/>
        <v>2.7126037024584847E-3</v>
      </c>
      <c r="N98" s="2">
        <f t="shared" si="25"/>
        <v>4.467817862872799E-4</v>
      </c>
      <c r="O98" s="2">
        <f t="shared" si="26"/>
        <v>1.895631293247458E-2</v>
      </c>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s="2" customFormat="1" ht="20.100000000000001" customHeight="1">
      <c r="B99" s="150">
        <v>89</v>
      </c>
      <c r="C99" s="16" t="s">
        <v>161</v>
      </c>
      <c r="D99" s="245">
        <v>195360.21239100001</v>
      </c>
      <c r="E99" s="112">
        <v>83.43</v>
      </c>
      <c r="F99" s="112">
        <v>11.31</v>
      </c>
      <c r="G99" s="112">
        <v>1.94</v>
      </c>
      <c r="H99" s="112">
        <v>0</v>
      </c>
      <c r="I99" s="152">
        <f t="shared" si="27"/>
        <v>3.3199999999999932</v>
      </c>
      <c r="J99" s="113">
        <v>1.4599999999999937</v>
      </c>
      <c r="K99" s="2">
        <f t="shared" si="22"/>
        <v>2.4596586916024519</v>
      </c>
      <c r="L99" s="2">
        <f t="shared" si="23"/>
        <v>0.33343808944053377</v>
      </c>
      <c r="M99" s="2">
        <f t="shared" si="24"/>
        <v>5.7194508710401021E-2</v>
      </c>
      <c r="N99" s="2">
        <f t="shared" si="25"/>
        <v>0</v>
      </c>
      <c r="O99" s="2">
        <f t="shared" si="26"/>
        <v>9.7879262329139682E-2</v>
      </c>
    </row>
    <row r="100" spans="1:53" s="26" customFormat="1" ht="20.100000000000001" customHeight="1">
      <c r="A100" s="2"/>
      <c r="B100" s="27">
        <v>90</v>
      </c>
      <c r="C100" s="28" t="s">
        <v>242</v>
      </c>
      <c r="D100" s="246">
        <v>47956.800072999999</v>
      </c>
      <c r="E100" s="110">
        <v>80.650000000000006</v>
      </c>
      <c r="F100" s="110">
        <v>0</v>
      </c>
      <c r="G100" s="110">
        <v>18.47</v>
      </c>
      <c r="H100" s="110">
        <v>0</v>
      </c>
      <c r="I100" s="110">
        <f t="shared" si="27"/>
        <v>0.87999999999999545</v>
      </c>
      <c r="J100" s="115">
        <v>12.519999999999996</v>
      </c>
      <c r="K100" s="2">
        <f t="shared" si="22"/>
        <v>0.58367494880177007</v>
      </c>
      <c r="L100" s="2">
        <f t="shared" si="23"/>
        <v>0</v>
      </c>
      <c r="M100" s="2">
        <f t="shared" si="24"/>
        <v>0.1336698859810129</v>
      </c>
      <c r="N100" s="2">
        <f t="shared" si="25"/>
        <v>0</v>
      </c>
      <c r="O100" s="2">
        <f t="shared" si="26"/>
        <v>6.3686789205896462E-3</v>
      </c>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s="2" customFormat="1" ht="20.100000000000001" customHeight="1">
      <c r="B101" s="150">
        <v>91</v>
      </c>
      <c r="C101" s="151" t="s">
        <v>247</v>
      </c>
      <c r="D101" s="243">
        <v>23246.302725000001</v>
      </c>
      <c r="E101" s="152">
        <v>78.47</v>
      </c>
      <c r="F101" s="119">
        <v>8.9499999999999993</v>
      </c>
      <c r="G101" s="119">
        <v>1.03</v>
      </c>
      <c r="H101" s="152">
        <v>0.77</v>
      </c>
      <c r="I101" s="152">
        <f t="shared" si="27"/>
        <v>10.780000000000001</v>
      </c>
      <c r="J101" s="112">
        <v>6</v>
      </c>
      <c r="K101" s="2">
        <f t="shared" si="22"/>
        <v>0.27527959893213622</v>
      </c>
      <c r="L101" s="2">
        <f t="shared" si="23"/>
        <v>3.139738002348183E-2</v>
      </c>
      <c r="M101" s="2">
        <f t="shared" si="24"/>
        <v>3.6133297680655068E-3</v>
      </c>
      <c r="N101" s="2">
        <f t="shared" si="25"/>
        <v>2.7012271081654758E-3</v>
      </c>
      <c r="O101" s="2">
        <f t="shared" si="26"/>
        <v>3.7817179514316672E-2</v>
      </c>
    </row>
    <row r="102" spans="1:53" s="26" customFormat="1" ht="20.100000000000001" customHeight="1">
      <c r="A102" s="2"/>
      <c r="B102" s="27">
        <v>92</v>
      </c>
      <c r="C102" s="28" t="s">
        <v>245</v>
      </c>
      <c r="D102" s="246">
        <v>107050.650267</v>
      </c>
      <c r="E102" s="110">
        <v>77.17</v>
      </c>
      <c r="F102" s="110">
        <v>17.36</v>
      </c>
      <c r="G102" s="110">
        <v>0.33999999999999997</v>
      </c>
      <c r="H102" s="110">
        <v>0.5</v>
      </c>
      <c r="I102" s="110">
        <f t="shared" si="27"/>
        <v>4.6299999999999955</v>
      </c>
      <c r="J102" s="115">
        <v>3.3799999999999955</v>
      </c>
      <c r="K102" s="2">
        <f t="shared" si="22"/>
        <v>1.2466779986261816</v>
      </c>
      <c r="L102" s="2">
        <f t="shared" si="23"/>
        <v>0.28045004608203333</v>
      </c>
      <c r="M102" s="2">
        <f t="shared" si="24"/>
        <v>5.4926852343255362E-3</v>
      </c>
      <c r="N102" s="2">
        <f t="shared" si="25"/>
        <v>8.0774782857728489E-3</v>
      </c>
      <c r="O102" s="2">
        <f t="shared" si="26"/>
        <v>7.4797448926256505E-2</v>
      </c>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s="2" customFormat="1" ht="20.100000000000001" customHeight="1">
      <c r="B103" s="150">
        <v>93</v>
      </c>
      <c r="C103" s="151" t="s">
        <v>259</v>
      </c>
      <c r="D103" s="243">
        <v>11285.843602999999</v>
      </c>
      <c r="E103" s="152">
        <v>76.87</v>
      </c>
      <c r="F103" s="119">
        <v>0</v>
      </c>
      <c r="G103" s="119">
        <v>22.12</v>
      </c>
      <c r="H103" s="152">
        <v>0.02</v>
      </c>
      <c r="I103" s="152">
        <f t="shared" si="27"/>
        <v>0.98999999999999488</v>
      </c>
      <c r="J103" s="112">
        <v>17.660000000000011</v>
      </c>
      <c r="K103" s="2">
        <f t="shared" si="22"/>
        <v>0.13092042119180466</v>
      </c>
      <c r="L103" s="2">
        <f t="shared" si="23"/>
        <v>0</v>
      </c>
      <c r="M103" s="2">
        <f t="shared" si="24"/>
        <v>3.767347101291426E-2</v>
      </c>
      <c r="N103" s="2">
        <f t="shared" si="25"/>
        <v>3.4062812850736217E-5</v>
      </c>
      <c r="O103" s="2">
        <f t="shared" si="26"/>
        <v>1.6861092361114341E-3</v>
      </c>
    </row>
    <row r="104" spans="1:53" s="26" customFormat="1" ht="20.100000000000001" customHeight="1">
      <c r="A104" s="2"/>
      <c r="B104" s="27">
        <v>94</v>
      </c>
      <c r="C104" s="28" t="s">
        <v>120</v>
      </c>
      <c r="D104" s="246">
        <v>23899.366725</v>
      </c>
      <c r="E104" s="110">
        <v>76.81</v>
      </c>
      <c r="F104" s="110">
        <v>12.21</v>
      </c>
      <c r="G104" s="110">
        <v>2.85</v>
      </c>
      <c r="H104" s="110">
        <v>4.5199999999999996</v>
      </c>
      <c r="I104" s="110">
        <f t="shared" si="27"/>
        <v>3.6099999999999994</v>
      </c>
      <c r="J104" s="115">
        <v>13.219999999999999</v>
      </c>
      <c r="K104" s="2">
        <f t="shared" si="22"/>
        <v>0.2770260716757858</v>
      </c>
      <c r="L104" s="2">
        <f t="shared" si="23"/>
        <v>4.4037082868914786E-2</v>
      </c>
      <c r="M104" s="2">
        <f t="shared" si="24"/>
        <v>1.0278925976773722E-2</v>
      </c>
      <c r="N104" s="2">
        <f t="shared" si="25"/>
        <v>1.6302015935093762E-2</v>
      </c>
      <c r="O104" s="2">
        <f t="shared" si="26"/>
        <v>1.3019972903913379E-2</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s="2" customFormat="1" ht="20.100000000000001" customHeight="1">
      <c r="B105" s="150">
        <v>95</v>
      </c>
      <c r="C105" s="151" t="s">
        <v>257</v>
      </c>
      <c r="D105" s="243">
        <v>24660.096504000001</v>
      </c>
      <c r="E105" s="152">
        <v>75.349999999999994</v>
      </c>
      <c r="F105" s="119">
        <v>19.149999999999999</v>
      </c>
      <c r="G105" s="119">
        <v>1.8599999999999999</v>
      </c>
      <c r="H105" s="152">
        <v>0</v>
      </c>
      <c r="I105" s="152">
        <f t="shared" si="27"/>
        <v>3.6400000000000148</v>
      </c>
      <c r="J105" s="112">
        <v>2.8500000000000085</v>
      </c>
      <c r="K105" s="2">
        <f t="shared" si="22"/>
        <v>0.28041065613682942</v>
      </c>
      <c r="L105" s="2">
        <f t="shared" si="23"/>
        <v>7.1265614665166344E-2</v>
      </c>
      <c r="M105" s="2">
        <f t="shared" si="24"/>
        <v>6.9218821554678537E-3</v>
      </c>
      <c r="N105" s="2">
        <f t="shared" si="25"/>
        <v>0</v>
      </c>
      <c r="O105" s="2">
        <f t="shared" si="26"/>
        <v>1.3546048949410265E-2</v>
      </c>
    </row>
    <row r="106" spans="1:53" s="26" customFormat="1" ht="20.100000000000001" customHeight="1">
      <c r="A106" s="2"/>
      <c r="B106" s="27">
        <v>96</v>
      </c>
      <c r="C106" s="28" t="s">
        <v>232</v>
      </c>
      <c r="D106" s="244">
        <v>12136.752619999999</v>
      </c>
      <c r="E106" s="110">
        <v>72.61</v>
      </c>
      <c r="F106" s="110">
        <v>18.22</v>
      </c>
      <c r="G106" s="111">
        <v>2.68</v>
      </c>
      <c r="H106" s="110">
        <v>0</v>
      </c>
      <c r="I106" s="110">
        <f t="shared" si="27"/>
        <v>6.4900000000000091</v>
      </c>
      <c r="J106" s="110">
        <v>5.1899999999999977</v>
      </c>
      <c r="K106" s="2">
        <f t="shared" si="22"/>
        <v>0.13298890857920306</v>
      </c>
      <c r="L106" s="2">
        <f t="shared" si="23"/>
        <v>3.3370856828440702E-2</v>
      </c>
      <c r="M106" s="2">
        <f t="shared" si="24"/>
        <v>4.9085563282228921E-3</v>
      </c>
      <c r="N106" s="2">
        <f t="shared" si="25"/>
        <v>0</v>
      </c>
      <c r="O106" s="2">
        <f t="shared" si="26"/>
        <v>1.1886765138121869E-2</v>
      </c>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s="2" customFormat="1" ht="20.100000000000001" customHeight="1">
      <c r="B107" s="150">
        <v>97</v>
      </c>
      <c r="C107" s="17" t="s">
        <v>168</v>
      </c>
      <c r="D107" s="245">
        <v>20097.966899999999</v>
      </c>
      <c r="E107" s="112">
        <v>71.599999999999994</v>
      </c>
      <c r="F107" s="112">
        <v>6.88</v>
      </c>
      <c r="G107" s="112">
        <v>18.29</v>
      </c>
      <c r="H107" s="112">
        <v>0</v>
      </c>
      <c r="I107" s="152">
        <f t="shared" si="27"/>
        <v>3.230000000000004</v>
      </c>
      <c r="J107" s="113">
        <v>11.269999999999996</v>
      </c>
      <c r="K107" s="2">
        <f t="shared" si="22"/>
        <v>0.21716090061239068</v>
      </c>
      <c r="L107" s="2">
        <f t="shared" si="23"/>
        <v>2.0866857489011844E-2</v>
      </c>
      <c r="M107" s="2">
        <f t="shared" si="24"/>
        <v>5.5473084807271311E-2</v>
      </c>
      <c r="N107" s="2">
        <f t="shared" si="25"/>
        <v>0</v>
      </c>
      <c r="O107" s="2">
        <f t="shared" si="26"/>
        <v>9.7965043153355139E-3</v>
      </c>
    </row>
    <row r="108" spans="1:53" s="26" customFormat="1" ht="20.100000000000001" customHeight="1">
      <c r="A108" s="2"/>
      <c r="B108" s="27">
        <v>98</v>
      </c>
      <c r="C108" s="28" t="s">
        <v>143</v>
      </c>
      <c r="D108" s="244">
        <v>37059.616044000002</v>
      </c>
      <c r="E108" s="110">
        <v>70.73</v>
      </c>
      <c r="F108" s="110">
        <v>27.68</v>
      </c>
      <c r="G108" s="111">
        <v>0.09</v>
      </c>
      <c r="H108" s="110">
        <v>0</v>
      </c>
      <c r="I108" s="110">
        <f t="shared" si="27"/>
        <v>1.5</v>
      </c>
      <c r="J108" s="110">
        <v>6.2800000000000011</v>
      </c>
      <c r="K108" s="2">
        <f t="shared" si="22"/>
        <v>0.39556791549484838</v>
      </c>
      <c r="L108" s="2">
        <f t="shared" si="23"/>
        <v>0.15480446629290831</v>
      </c>
      <c r="M108" s="2">
        <f t="shared" si="24"/>
        <v>5.0333822132809776E-4</v>
      </c>
      <c r="N108" s="2">
        <f t="shared" si="25"/>
        <v>0</v>
      </c>
      <c r="O108" s="2">
        <f t="shared" si="26"/>
        <v>8.3889703554682962E-3</v>
      </c>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s="2" customFormat="1" ht="20.100000000000001" customHeight="1">
      <c r="B109" s="150">
        <v>99</v>
      </c>
      <c r="C109" s="17" t="s">
        <v>260</v>
      </c>
      <c r="D109" s="245">
        <v>20120.533528</v>
      </c>
      <c r="E109" s="112">
        <v>68.08</v>
      </c>
      <c r="F109" s="112">
        <v>0</v>
      </c>
      <c r="G109" s="112">
        <v>29.28</v>
      </c>
      <c r="H109" s="112">
        <v>0.19</v>
      </c>
      <c r="I109" s="152">
        <f t="shared" si="27"/>
        <v>2.4500000000000028</v>
      </c>
      <c r="J109" s="112">
        <v>2.8900000000000006</v>
      </c>
      <c r="K109" s="2">
        <f t="shared" si="22"/>
        <v>0.2067166816421333</v>
      </c>
      <c r="L109" s="2">
        <f t="shared" si="23"/>
        <v>0</v>
      </c>
      <c r="M109" s="2">
        <f t="shared" si="24"/>
        <v>8.890517682846158E-2</v>
      </c>
      <c r="N109" s="2">
        <f t="shared" si="25"/>
        <v>5.7691200810818639E-4</v>
      </c>
      <c r="O109" s="2">
        <f t="shared" si="26"/>
        <v>7.4391285256055701E-3</v>
      </c>
    </row>
    <row r="110" spans="1:53" s="26" customFormat="1" ht="20.100000000000001" customHeight="1">
      <c r="A110" s="2"/>
      <c r="B110" s="27">
        <v>100</v>
      </c>
      <c r="C110" s="28" t="s">
        <v>466</v>
      </c>
      <c r="D110" s="246">
        <v>80239.887596</v>
      </c>
      <c r="E110" s="110">
        <v>67.75</v>
      </c>
      <c r="F110" s="110">
        <v>30.49</v>
      </c>
      <c r="G110" s="110">
        <v>0</v>
      </c>
      <c r="H110" s="110">
        <v>0</v>
      </c>
      <c r="I110" s="110">
        <f t="shared" si="27"/>
        <v>1.7600000000000051</v>
      </c>
      <c r="J110" s="115">
        <v>0.71999999999999886</v>
      </c>
      <c r="K110" s="2">
        <f t="shared" si="22"/>
        <v>0.82038194972754719</v>
      </c>
      <c r="L110" s="2">
        <f t="shared" si="23"/>
        <v>0.36920214977406512</v>
      </c>
      <c r="M110" s="2">
        <f t="shared" si="24"/>
        <v>0</v>
      </c>
      <c r="N110" s="2">
        <f t="shared" si="25"/>
        <v>0</v>
      </c>
      <c r="O110" s="2">
        <f t="shared" si="26"/>
        <v>2.1311767254914942E-2</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s="2" customFormat="1" ht="20.100000000000001" customHeight="1">
      <c r="B111" s="150">
        <v>101</v>
      </c>
      <c r="C111" s="151" t="s">
        <v>467</v>
      </c>
      <c r="D111" s="243">
        <v>129559.90437800001</v>
      </c>
      <c r="E111" s="152">
        <v>66.66</v>
      </c>
      <c r="F111" s="119">
        <v>0</v>
      </c>
      <c r="G111" s="119">
        <v>32.090000000000003</v>
      </c>
      <c r="H111" s="152">
        <v>0.04</v>
      </c>
      <c r="I111" s="152">
        <f t="shared" si="27"/>
        <v>1.210000000000008</v>
      </c>
      <c r="J111" s="112">
        <v>2.980000000000004</v>
      </c>
      <c r="K111" s="2">
        <f t="shared" si="22"/>
        <v>1.303324061994658</v>
      </c>
      <c r="L111" s="2">
        <f t="shared" si="23"/>
        <v>0</v>
      </c>
      <c r="M111" s="2">
        <f t="shared" si="24"/>
        <v>0.62741777901903062</v>
      </c>
      <c r="N111" s="2">
        <f t="shared" si="25"/>
        <v>7.8207264446124097E-4</v>
      </c>
      <c r="O111" s="2">
        <f t="shared" si="26"/>
        <v>2.3657697494952695E-2</v>
      </c>
    </row>
    <row r="112" spans="1:53" s="26" customFormat="1" ht="20.100000000000001" customHeight="1">
      <c r="A112" s="2"/>
      <c r="B112" s="27">
        <v>102</v>
      </c>
      <c r="C112" s="28" t="s">
        <v>250</v>
      </c>
      <c r="D112" s="244">
        <v>45460.858156000002</v>
      </c>
      <c r="E112" s="110">
        <v>66.05</v>
      </c>
      <c r="F112" s="110">
        <v>22.36</v>
      </c>
      <c r="G112" s="111">
        <v>8.6999999999999993</v>
      </c>
      <c r="H112" s="110">
        <v>0</v>
      </c>
      <c r="I112" s="110">
        <f t="shared" si="27"/>
        <v>2.8900000000000006</v>
      </c>
      <c r="J112" s="110">
        <v>2.8400000000000034</v>
      </c>
      <c r="K112" s="2">
        <f t="shared" si="22"/>
        <v>0.45313429929373544</v>
      </c>
      <c r="L112" s="2">
        <f t="shared" si="23"/>
        <v>0.15340019579421538</v>
      </c>
      <c r="M112" s="2">
        <f t="shared" si="24"/>
        <v>5.9686122692740325E-2</v>
      </c>
      <c r="N112" s="2">
        <f t="shared" si="25"/>
        <v>0</v>
      </c>
      <c r="O112" s="2">
        <f t="shared" si="26"/>
        <v>1.9826769492186161E-2</v>
      </c>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s="2" customFormat="1" ht="20.100000000000001" customHeight="1">
      <c r="B113" s="150">
        <v>103</v>
      </c>
      <c r="C113" s="151" t="s">
        <v>167</v>
      </c>
      <c r="D113" s="243">
        <v>61281.167837000001</v>
      </c>
      <c r="E113" s="152">
        <v>64.61</v>
      </c>
      <c r="F113" s="119">
        <v>33.11</v>
      </c>
      <c r="G113" s="119">
        <v>0</v>
      </c>
      <c r="H113" s="152">
        <v>2.0499999999999998</v>
      </c>
      <c r="I113" s="152">
        <f t="shared" si="27"/>
        <v>0.23000000000000398</v>
      </c>
      <c r="J113" s="112">
        <v>0.57999999999999829</v>
      </c>
      <c r="K113" s="2">
        <f t="shared" si="22"/>
        <v>0.59750736005259164</v>
      </c>
      <c r="L113" s="2">
        <f t="shared" si="23"/>
        <v>0.30619824626747111</v>
      </c>
      <c r="M113" s="2">
        <f t="shared" si="24"/>
        <v>0</v>
      </c>
      <c r="N113" s="2">
        <f t="shared" si="25"/>
        <v>1.895821216696816E-2</v>
      </c>
      <c r="O113" s="2">
        <f t="shared" si="26"/>
        <v>2.1270189260501234E-3</v>
      </c>
    </row>
    <row r="114" spans="1:53" s="26" customFormat="1" ht="20.100000000000001" customHeight="1">
      <c r="A114" s="2"/>
      <c r="B114" s="27">
        <v>104</v>
      </c>
      <c r="C114" s="28" t="s">
        <v>172</v>
      </c>
      <c r="D114" s="244">
        <v>5082.1496800000004</v>
      </c>
      <c r="E114" s="110">
        <v>55.75</v>
      </c>
      <c r="F114" s="110">
        <v>25.97</v>
      </c>
      <c r="G114" s="111">
        <v>1.86</v>
      </c>
      <c r="H114" s="110">
        <v>0.06</v>
      </c>
      <c r="I114" s="110">
        <f t="shared" si="27"/>
        <v>16.36</v>
      </c>
      <c r="J114" s="110">
        <v>3.6299999999999955</v>
      </c>
      <c r="K114" s="2">
        <f t="shared" si="22"/>
        <v>4.2757155836876545E-2</v>
      </c>
      <c r="L114" s="2">
        <f t="shared" si="23"/>
        <v>1.9917548647240969E-2</v>
      </c>
      <c r="M114" s="2">
        <f t="shared" si="24"/>
        <v>1.4265167687280787E-3</v>
      </c>
      <c r="N114" s="2">
        <f t="shared" si="25"/>
        <v>4.6016669958970274E-5</v>
      </c>
      <c r="O114" s="2">
        <f t="shared" si="26"/>
        <v>1.2547212008812562E-2</v>
      </c>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s="2" customFormat="1" ht="20.100000000000001" customHeight="1">
      <c r="B115" s="150">
        <v>105</v>
      </c>
      <c r="C115" s="17" t="s">
        <v>184</v>
      </c>
      <c r="D115" s="245">
        <v>64154.050689000003</v>
      </c>
      <c r="E115" s="112">
        <v>53.03</v>
      </c>
      <c r="F115" s="112">
        <v>30.380000000000003</v>
      </c>
      <c r="G115" s="112">
        <v>12.01</v>
      </c>
      <c r="H115" s="112">
        <v>0</v>
      </c>
      <c r="I115" s="152">
        <f t="shared" si="27"/>
        <v>4.5799999999999983</v>
      </c>
      <c r="J115" s="112">
        <v>3.7900000000000063</v>
      </c>
      <c r="K115" s="2">
        <f t="shared" si="22"/>
        <v>0.51340748409083659</v>
      </c>
      <c r="L115" s="2">
        <f t="shared" si="23"/>
        <v>0.2941225601863024</v>
      </c>
      <c r="M115" s="2">
        <f t="shared" si="24"/>
        <v>0.11627425766417022</v>
      </c>
      <c r="N115" s="2">
        <f t="shared" si="25"/>
        <v>0</v>
      </c>
      <c r="O115" s="2">
        <f t="shared" si="26"/>
        <v>4.4341057460607777E-2</v>
      </c>
    </row>
    <row r="116" spans="1:53" s="2" customFormat="1" ht="20.100000000000001" customHeight="1">
      <c r="B116" s="27">
        <v>106</v>
      </c>
      <c r="C116" s="28" t="s">
        <v>445</v>
      </c>
      <c r="D116" s="246">
        <v>5022.58806</v>
      </c>
      <c r="E116" s="110">
        <v>43.519999999999996</v>
      </c>
      <c r="F116" s="110">
        <v>0</v>
      </c>
      <c r="G116" s="110">
        <v>55.47</v>
      </c>
      <c r="H116" s="110">
        <v>0</v>
      </c>
      <c r="I116" s="110">
        <f t="shared" si="27"/>
        <v>1.0100000000000051</v>
      </c>
      <c r="J116" s="115">
        <v>2.12</v>
      </c>
    </row>
    <row r="117" spans="1:53" s="2" customFormat="1" ht="20.100000000000001" customHeight="1">
      <c r="B117" s="150">
        <v>107</v>
      </c>
      <c r="C117" s="17" t="s">
        <v>248</v>
      </c>
      <c r="D117" s="245">
        <v>22008.092574999999</v>
      </c>
      <c r="E117" s="112">
        <v>33.9</v>
      </c>
      <c r="F117" s="112">
        <v>61.64</v>
      </c>
      <c r="G117" s="112">
        <v>1.64</v>
      </c>
      <c r="H117" s="112">
        <v>0</v>
      </c>
      <c r="I117" s="152">
        <f t="shared" si="27"/>
        <v>2.8199999999999932</v>
      </c>
      <c r="J117" s="113">
        <v>2.0300000000000011</v>
      </c>
    </row>
    <row r="118" spans="1:53" s="2" customFormat="1" ht="20.100000000000001" customHeight="1">
      <c r="B118" s="27">
        <v>108</v>
      </c>
      <c r="C118" s="28" t="s">
        <v>203</v>
      </c>
      <c r="D118" s="246">
        <v>5433.9130770000002</v>
      </c>
      <c r="E118" s="110">
        <v>26.87</v>
      </c>
      <c r="F118" s="110">
        <v>27.88</v>
      </c>
      <c r="G118" s="110">
        <v>44.68</v>
      </c>
      <c r="H118" s="110">
        <v>0</v>
      </c>
      <c r="I118" s="110">
        <f t="shared" si="27"/>
        <v>0.56999999999999318</v>
      </c>
      <c r="J118" s="115">
        <v>0.71999999999999886</v>
      </c>
      <c r="K118" s="2">
        <f t="shared" si="22"/>
        <v>2.2034177243236364E-2</v>
      </c>
      <c r="L118" s="2">
        <f t="shared" si="23"/>
        <v>2.2862406458557121E-2</v>
      </c>
      <c r="M118" s="2">
        <f t="shared" si="24"/>
        <v>3.6638892416367724E-2</v>
      </c>
      <c r="N118" s="2">
        <f t="shared" si="25"/>
        <v>0</v>
      </c>
      <c r="O118" s="2">
        <f t="shared" si="26"/>
        <v>4.674164878542827E-4</v>
      </c>
    </row>
    <row r="119" spans="1:53" ht="20.100000000000001" customHeight="1">
      <c r="B119" s="313" t="s">
        <v>261</v>
      </c>
      <c r="C119" s="314"/>
      <c r="D119" s="248">
        <f>SUM(D58:D118)</f>
        <v>6626489.5106899971</v>
      </c>
      <c r="E119" s="114">
        <v>92.558658119485926</v>
      </c>
      <c r="F119" s="114">
        <v>2.5234247278028876</v>
      </c>
      <c r="G119" s="114">
        <v>1.6670033538208653</v>
      </c>
      <c r="H119" s="114">
        <v>0.24444220237830203</v>
      </c>
      <c r="I119" s="114">
        <v>3.0064715965120139</v>
      </c>
      <c r="J119" s="114"/>
      <c r="K119" s="102">
        <f>SUM(K58:K118)</f>
        <v>92.413082189861811</v>
      </c>
      <c r="L119" s="102">
        <f t="shared" ref="L119:O119" si="28">SUM(L58:L118)</f>
        <v>2.3187041402075201</v>
      </c>
      <c r="M119" s="102">
        <f t="shared" si="28"/>
        <v>1.6195127132632181</v>
      </c>
      <c r="N119" s="102">
        <f t="shared" si="28"/>
        <v>0.24444220237830205</v>
      </c>
      <c r="O119" s="102">
        <f t="shared" si="28"/>
        <v>2.9963401936185523</v>
      </c>
    </row>
    <row r="120" spans="1:53" s="2" customFormat="1" ht="20.100000000000001" customHeight="1">
      <c r="B120" s="27">
        <v>109</v>
      </c>
      <c r="C120" s="28" t="s">
        <v>193</v>
      </c>
      <c r="D120" s="244">
        <v>267297.09752399998</v>
      </c>
      <c r="E120" s="110">
        <v>97.77</v>
      </c>
      <c r="F120" s="110">
        <v>0</v>
      </c>
      <c r="G120" s="111">
        <v>0.26</v>
      </c>
      <c r="H120" s="110">
        <v>0</v>
      </c>
      <c r="I120" s="110">
        <f t="shared" ref="I120:I124" si="29">100-(H120+G120+F120+E120)</f>
        <v>1.9699999999999989</v>
      </c>
      <c r="J120" s="110">
        <v>4.5400000000000063</v>
      </c>
      <c r="K120" s="2">
        <f>E120*D120/$D$125</f>
        <v>13.16025262315738</v>
      </c>
      <c r="L120" s="2">
        <f>F120*D120/$D$125</f>
        <v>0</v>
      </c>
      <c r="M120" s="2">
        <f>G120*D120/$D$125</f>
        <v>3.4997091971166197E-2</v>
      </c>
      <c r="N120" s="2">
        <f>H120*D120/$D$125</f>
        <v>0</v>
      </c>
      <c r="O120" s="2">
        <f>I120*D120/$D$125</f>
        <v>0.2651702737815283</v>
      </c>
    </row>
    <row r="121" spans="1:53" s="26" customFormat="1" ht="20.100000000000001" customHeight="1">
      <c r="A121" s="2"/>
      <c r="B121" s="150">
        <v>110</v>
      </c>
      <c r="C121" s="151" t="s">
        <v>205</v>
      </c>
      <c r="D121" s="243">
        <v>245560.53137099999</v>
      </c>
      <c r="E121" s="152">
        <v>91.95</v>
      </c>
      <c r="F121" s="119">
        <v>0</v>
      </c>
      <c r="G121" s="119">
        <v>4.57</v>
      </c>
      <c r="H121" s="152">
        <v>0</v>
      </c>
      <c r="I121" s="152">
        <f t="shared" si="29"/>
        <v>3.4799999999999898</v>
      </c>
      <c r="J121" s="112">
        <v>2.9599999999999937</v>
      </c>
      <c r="K121" s="2">
        <f t="shared" ref="K121:K123" si="30">E121*D121/$D$125</f>
        <v>11.370371801145112</v>
      </c>
      <c r="L121" s="2">
        <f t="shared" ref="L121:L123" si="31">F121*D121/$D$125</f>
        <v>0</v>
      </c>
      <c r="M121" s="2">
        <f t="shared" ref="M121:M123" si="32">G121*D121/$D$125</f>
        <v>0.56511798946419967</v>
      </c>
      <c r="N121" s="2">
        <f t="shared" ref="N121:N123" si="33">H121*D121/$D$125</f>
        <v>0</v>
      </c>
      <c r="O121" s="2">
        <f t="shared" ref="O121:O123" si="34">I121*D121/$D$125</f>
        <v>0.4303305477758006</v>
      </c>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s="2" customFormat="1" ht="20.100000000000001" customHeight="1">
      <c r="B122" s="27">
        <v>111</v>
      </c>
      <c r="C122" s="28" t="s">
        <v>306</v>
      </c>
      <c r="D122" s="244">
        <v>477839</v>
      </c>
      <c r="E122" s="110">
        <v>59.65</v>
      </c>
      <c r="F122" s="110">
        <v>0</v>
      </c>
      <c r="G122" s="111">
        <v>37.86</v>
      </c>
      <c r="H122" s="110">
        <v>0</v>
      </c>
      <c r="I122" s="110">
        <f t="shared" si="29"/>
        <v>2.4900000000000091</v>
      </c>
      <c r="J122" s="110">
        <v>1.1200000000000045</v>
      </c>
      <c r="K122" s="2">
        <f t="shared" si="30"/>
        <v>14.353453569428359</v>
      </c>
      <c r="L122" s="2">
        <f t="shared" si="31"/>
        <v>0</v>
      </c>
      <c r="M122" s="2">
        <f t="shared" si="32"/>
        <v>9.1101718715600626</v>
      </c>
      <c r="N122" s="2">
        <f t="shared" si="33"/>
        <v>0</v>
      </c>
      <c r="O122" s="2">
        <f t="shared" si="34"/>
        <v>0.59916344321670989</v>
      </c>
    </row>
    <row r="123" spans="1:53" s="2" customFormat="1" ht="20.100000000000001" customHeight="1">
      <c r="B123" s="150">
        <v>112</v>
      </c>
      <c r="C123" s="151" t="s">
        <v>186</v>
      </c>
      <c r="D123" s="243">
        <v>254801.87405000001</v>
      </c>
      <c r="E123" s="152">
        <v>48.31</v>
      </c>
      <c r="F123" s="119">
        <v>30.28</v>
      </c>
      <c r="G123" s="119">
        <v>20.04</v>
      </c>
      <c r="H123" s="152">
        <v>0</v>
      </c>
      <c r="I123" s="152">
        <f t="shared" si="29"/>
        <v>1.3700000000000045</v>
      </c>
      <c r="J123" s="112">
        <v>3.289999999999992</v>
      </c>
      <c r="K123" s="2">
        <f t="shared" si="30"/>
        <v>6.1987486009077113</v>
      </c>
      <c r="L123" s="2">
        <f t="shared" si="31"/>
        <v>3.8852847782133204</v>
      </c>
      <c r="M123" s="2">
        <f t="shared" si="32"/>
        <v>2.5713707713142315</v>
      </c>
      <c r="N123" s="2">
        <f t="shared" si="33"/>
        <v>0</v>
      </c>
      <c r="O123" s="2">
        <f t="shared" si="34"/>
        <v>0.17578732318864818</v>
      </c>
    </row>
    <row r="124" spans="1:53" s="2" customFormat="1" ht="20.100000000000001" customHeight="1">
      <c r="B124" s="146">
        <v>113</v>
      </c>
      <c r="C124" s="28" t="s">
        <v>446</v>
      </c>
      <c r="D124" s="246">
        <v>740302.07195699995</v>
      </c>
      <c r="E124" s="110">
        <v>6.65</v>
      </c>
      <c r="F124" s="110">
        <v>0</v>
      </c>
      <c r="G124" s="110">
        <v>91.65</v>
      </c>
      <c r="H124" s="110">
        <v>0</v>
      </c>
      <c r="I124" s="110">
        <f t="shared" si="29"/>
        <v>1.6999999999999886</v>
      </c>
      <c r="J124" s="115" t="s">
        <v>49</v>
      </c>
    </row>
    <row r="125" spans="1:53" s="2" customFormat="1" ht="20.100000000000001" customHeight="1">
      <c r="B125" s="274" t="s">
        <v>464</v>
      </c>
      <c r="C125" s="275"/>
      <c r="D125" s="248">
        <f>SUM(D120:D124)</f>
        <v>1985800.5749019999</v>
      </c>
      <c r="E125" s="114">
        <v>47.56</v>
      </c>
      <c r="F125" s="114">
        <v>3.88528477821332</v>
      </c>
      <c r="G125" s="114">
        <v>46.448575466393308</v>
      </c>
      <c r="H125" s="114">
        <v>0</v>
      </c>
      <c r="I125" s="114">
        <v>2.1042078363155707</v>
      </c>
      <c r="J125" s="114"/>
      <c r="K125" s="102">
        <f>SUM(K120:K123)</f>
        <v>45.082826594638561</v>
      </c>
      <c r="L125" s="102">
        <f t="shared" ref="L125:O125" si="35">SUM(L120:L123)</f>
        <v>3.8852847782133204</v>
      </c>
      <c r="M125" s="102">
        <f t="shared" si="35"/>
        <v>12.28165772430966</v>
      </c>
      <c r="N125" s="102">
        <f t="shared" si="35"/>
        <v>0</v>
      </c>
      <c r="O125" s="102">
        <f t="shared" si="35"/>
        <v>1.4704515879626869</v>
      </c>
    </row>
    <row r="126" spans="1:53" ht="20.100000000000001" customHeight="1">
      <c r="B126" s="274" t="s">
        <v>263</v>
      </c>
      <c r="C126" s="275"/>
      <c r="D126" s="248">
        <f>D125+D119+D36+D47+D55+D57</f>
        <v>41603146.513452001</v>
      </c>
      <c r="E126" s="114">
        <v>26.97</v>
      </c>
      <c r="F126" s="114">
        <v>13.81111401260711</v>
      </c>
      <c r="G126" s="114">
        <v>57.09</v>
      </c>
      <c r="H126" s="114">
        <v>1.06</v>
      </c>
      <c r="I126" s="114">
        <v>1.0766995293770425</v>
      </c>
      <c r="J126" s="114"/>
      <c r="K126" s="102">
        <f>(K36*$D36+K47*$D47+K55*$D55+K57*$D57+K119*$D119+K125*$D125)/$D$126</f>
        <v>26.757584995912886</v>
      </c>
      <c r="L126" s="102">
        <f t="shared" ref="L126:O126" si="36">(L36*$D36+L47*$D47+L55*$D55+L57*$D57+L119*$D119+L125*$D125)/$D$126</f>
        <v>13.769329816013633</v>
      </c>
      <c r="M126" s="102">
        <f t="shared" si="36"/>
        <v>54.931229793746652</v>
      </c>
      <c r="N126" s="102">
        <f t="shared" si="36"/>
        <v>1.0414675572932448</v>
      </c>
      <c r="O126" s="102">
        <f t="shared" si="36"/>
        <v>1.0454431908569872</v>
      </c>
    </row>
    <row r="127" spans="1:53" s="19" customFormat="1" ht="19.5" customHeight="1">
      <c r="A127" s="34"/>
      <c r="B127" s="20"/>
      <c r="C127" s="276" t="s">
        <v>264</v>
      </c>
      <c r="D127" s="277"/>
      <c r="E127" s="277"/>
      <c r="F127" s="277"/>
      <c r="G127" s="277"/>
      <c r="H127" s="277"/>
      <c r="I127" s="278"/>
      <c r="J127" s="21"/>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row>
    <row r="128" spans="1:53" s="19" customFormat="1" ht="50.25" customHeight="1" thickBot="1">
      <c r="A128" s="34"/>
      <c r="B128" s="22"/>
      <c r="C128" s="287" t="s">
        <v>265</v>
      </c>
      <c r="D128" s="288"/>
      <c r="E128" s="288"/>
      <c r="F128" s="288"/>
      <c r="G128" s="288"/>
      <c r="H128" s="288"/>
      <c r="I128" s="289"/>
      <c r="J128" s="23"/>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row>
  </sheetData>
  <sortState ref="B121:J125">
    <sortCondition descending="1" ref="E121:E125"/>
  </sortState>
  <mergeCells count="19">
    <mergeCell ref="C128:I128"/>
    <mergeCell ref="B2:J2"/>
    <mergeCell ref="H4:H6"/>
    <mergeCell ref="I4:I6"/>
    <mergeCell ref="J3:J6"/>
    <mergeCell ref="F4:F6"/>
    <mergeCell ref="E4:E6"/>
    <mergeCell ref="D3:D5"/>
    <mergeCell ref="C3:C6"/>
    <mergeCell ref="B47:C47"/>
    <mergeCell ref="B55:C55"/>
    <mergeCell ref="B57:C57"/>
    <mergeCell ref="B119:C119"/>
    <mergeCell ref="B126:C126"/>
    <mergeCell ref="C127:I127"/>
    <mergeCell ref="E3:I3"/>
    <mergeCell ref="B125:C125"/>
    <mergeCell ref="B36:C36"/>
    <mergeCell ref="B3:B6"/>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26"/>
  <sheetViews>
    <sheetView rightToLeft="1" tabSelected="1" topLeftCell="D118" workbookViewId="0">
      <selection activeCell="L124" sqref="L124"/>
    </sheetView>
  </sheetViews>
  <sheetFormatPr defaultRowHeight="18"/>
  <cols>
    <col min="1" max="1" width="4.125" style="36" customWidth="1"/>
    <col min="2" max="2" width="4.625" style="49" customWidth="1"/>
    <col min="3" max="3" width="26" style="37" customWidth="1"/>
    <col min="4" max="4" width="11.75" style="37" bestFit="1" customWidth="1"/>
    <col min="5" max="5" width="11.875" style="37" bestFit="1" customWidth="1"/>
    <col min="6" max="6" width="10.375" style="37" customWidth="1"/>
    <col min="7" max="7" width="11.875" style="37" bestFit="1" customWidth="1"/>
    <col min="8" max="8" width="10.625" style="37" bestFit="1" customWidth="1"/>
    <col min="9" max="9" width="10.75" style="37" bestFit="1" customWidth="1"/>
    <col min="10" max="10" width="11.75" style="37" customWidth="1"/>
    <col min="11" max="11" width="10.875" style="37" bestFit="1" customWidth="1"/>
    <col min="12" max="13" width="11.875" style="37" bestFit="1" customWidth="1"/>
    <col min="14" max="14" width="13" style="37" bestFit="1" customWidth="1"/>
    <col min="15" max="16" width="10.75" style="37" bestFit="1" customWidth="1"/>
    <col min="17" max="17" width="13" style="37" bestFit="1" customWidth="1"/>
    <col min="18" max="18" width="9" style="35"/>
    <col min="19" max="50" width="9" style="36"/>
    <col min="51" max="257" width="9" style="37"/>
    <col min="258" max="258" width="4.625" style="37" customWidth="1"/>
    <col min="259" max="259" width="27.375" style="37" bestFit="1" customWidth="1"/>
    <col min="260" max="260" width="10.25" style="37" bestFit="1" customWidth="1"/>
    <col min="261" max="261" width="10.75" style="37" customWidth="1"/>
    <col min="262" max="262" width="11.75" style="37" customWidth="1"/>
    <col min="263" max="263" width="10" style="37" bestFit="1" customWidth="1"/>
    <col min="264" max="264" width="9" style="37" customWidth="1"/>
    <col min="265" max="265" width="9.25" style="37" customWidth="1"/>
    <col min="266" max="266" width="11.75" style="37" customWidth="1"/>
    <col min="267" max="267" width="10.875" style="37" bestFit="1" customWidth="1"/>
    <col min="268" max="269" width="10.375" style="37" bestFit="1" customWidth="1"/>
    <col min="270" max="270" width="11.75" style="37" customWidth="1"/>
    <col min="271" max="271" width="10.375" style="37" bestFit="1" customWidth="1"/>
    <col min="272" max="272" width="10.25" style="37" bestFit="1" customWidth="1"/>
    <col min="273" max="273" width="11.75" style="37" customWidth="1"/>
    <col min="274" max="513" width="9" style="37"/>
    <col min="514" max="514" width="4.625" style="37" customWidth="1"/>
    <col min="515" max="515" width="27.375" style="37" bestFit="1" customWidth="1"/>
    <col min="516" max="516" width="10.25" style="37" bestFit="1" customWidth="1"/>
    <col min="517" max="517" width="10.75" style="37" customWidth="1"/>
    <col min="518" max="518" width="11.75" style="37" customWidth="1"/>
    <col min="519" max="519" width="10" style="37" bestFit="1" customWidth="1"/>
    <col min="520" max="520" width="9" style="37" customWidth="1"/>
    <col min="521" max="521" width="9.25" style="37" customWidth="1"/>
    <col min="522" max="522" width="11.75" style="37" customWidth="1"/>
    <col min="523" max="523" width="10.875" style="37" bestFit="1" customWidth="1"/>
    <col min="524" max="525" width="10.375" style="37" bestFit="1" customWidth="1"/>
    <col min="526" max="526" width="11.75" style="37" customWidth="1"/>
    <col min="527" max="527" width="10.375" style="37" bestFit="1" customWidth="1"/>
    <col min="528" max="528" width="10.25" style="37" bestFit="1" customWidth="1"/>
    <col min="529" max="529" width="11.75" style="37" customWidth="1"/>
    <col min="530" max="769" width="9" style="37"/>
    <col min="770" max="770" width="4.625" style="37" customWidth="1"/>
    <col min="771" max="771" width="27.375" style="37" bestFit="1" customWidth="1"/>
    <col min="772" max="772" width="10.25" style="37" bestFit="1" customWidth="1"/>
    <col min="773" max="773" width="10.75" style="37" customWidth="1"/>
    <col min="774" max="774" width="11.75" style="37" customWidth="1"/>
    <col min="775" max="775" width="10" style="37" bestFit="1" customWidth="1"/>
    <col min="776" max="776" width="9" style="37" customWidth="1"/>
    <col min="777" max="777" width="9.25" style="37" customWidth="1"/>
    <col min="778" max="778" width="11.75" style="37" customWidth="1"/>
    <col min="779" max="779" width="10.875" style="37" bestFit="1" customWidth="1"/>
    <col min="780" max="781" width="10.375" style="37" bestFit="1" customWidth="1"/>
    <col min="782" max="782" width="11.75" style="37" customWidth="1"/>
    <col min="783" max="783" width="10.375" style="37" bestFit="1" customWidth="1"/>
    <col min="784" max="784" width="10.25" style="37" bestFit="1" customWidth="1"/>
    <col min="785" max="785" width="11.75" style="37" customWidth="1"/>
    <col min="786" max="1025" width="9" style="37"/>
    <col min="1026" max="1026" width="4.625" style="37" customWidth="1"/>
    <col min="1027" max="1027" width="27.375" style="37" bestFit="1" customWidth="1"/>
    <col min="1028" max="1028" width="10.25" style="37" bestFit="1" customWidth="1"/>
    <col min="1029" max="1029" width="10.75" style="37" customWidth="1"/>
    <col min="1030" max="1030" width="11.75" style="37" customWidth="1"/>
    <col min="1031" max="1031" width="10" style="37" bestFit="1" customWidth="1"/>
    <col min="1032" max="1032" width="9" style="37" customWidth="1"/>
    <col min="1033" max="1033" width="9.25" style="37" customWidth="1"/>
    <col min="1034" max="1034" width="11.75" style="37" customWidth="1"/>
    <col min="1035" max="1035" width="10.875" style="37" bestFit="1" customWidth="1"/>
    <col min="1036" max="1037" width="10.375" style="37" bestFit="1" customWidth="1"/>
    <col min="1038" max="1038" width="11.75" style="37" customWidth="1"/>
    <col min="1039" max="1039" width="10.375" style="37" bestFit="1" customWidth="1"/>
    <col min="1040" max="1040" width="10.25" style="37" bestFit="1" customWidth="1"/>
    <col min="1041" max="1041" width="11.75" style="37" customWidth="1"/>
    <col min="1042" max="1281" width="9" style="37"/>
    <col min="1282" max="1282" width="4.625" style="37" customWidth="1"/>
    <col min="1283" max="1283" width="27.375" style="37" bestFit="1" customWidth="1"/>
    <col min="1284" max="1284" width="10.25" style="37" bestFit="1" customWidth="1"/>
    <col min="1285" max="1285" width="10.75" style="37" customWidth="1"/>
    <col min="1286" max="1286" width="11.75" style="37" customWidth="1"/>
    <col min="1287" max="1287" width="10" style="37" bestFit="1" customWidth="1"/>
    <col min="1288" max="1288" width="9" style="37" customWidth="1"/>
    <col min="1289" max="1289" width="9.25" style="37" customWidth="1"/>
    <col min="1290" max="1290" width="11.75" style="37" customWidth="1"/>
    <col min="1291" max="1291" width="10.875" style="37" bestFit="1" customWidth="1"/>
    <col min="1292" max="1293" width="10.375" style="37" bestFit="1" customWidth="1"/>
    <col min="1294" max="1294" width="11.75" style="37" customWidth="1"/>
    <col min="1295" max="1295" width="10.375" style="37" bestFit="1" customWidth="1"/>
    <col min="1296" max="1296" width="10.25" style="37" bestFit="1" customWidth="1"/>
    <col min="1297" max="1297" width="11.75" style="37" customWidth="1"/>
    <col min="1298" max="1537" width="9" style="37"/>
    <col min="1538" max="1538" width="4.625" style="37" customWidth="1"/>
    <col min="1539" max="1539" width="27.375" style="37" bestFit="1" customWidth="1"/>
    <col min="1540" max="1540" width="10.25" style="37" bestFit="1" customWidth="1"/>
    <col min="1541" max="1541" width="10.75" style="37" customWidth="1"/>
    <col min="1542" max="1542" width="11.75" style="37" customWidth="1"/>
    <col min="1543" max="1543" width="10" style="37" bestFit="1" customWidth="1"/>
    <col min="1544" max="1544" width="9" style="37" customWidth="1"/>
    <col min="1545" max="1545" width="9.25" style="37" customWidth="1"/>
    <col min="1546" max="1546" width="11.75" style="37" customWidth="1"/>
    <col min="1547" max="1547" width="10.875" style="37" bestFit="1" customWidth="1"/>
    <col min="1548" max="1549" width="10.375" style="37" bestFit="1" customWidth="1"/>
    <col min="1550" max="1550" width="11.75" style="37" customWidth="1"/>
    <col min="1551" max="1551" width="10.375" style="37" bestFit="1" customWidth="1"/>
    <col min="1552" max="1552" width="10.25" style="37" bestFit="1" customWidth="1"/>
    <col min="1553" max="1553" width="11.75" style="37" customWidth="1"/>
    <col min="1554" max="1793" width="9" style="37"/>
    <col min="1794" max="1794" width="4.625" style="37" customWidth="1"/>
    <col min="1795" max="1795" width="27.375" style="37" bestFit="1" customWidth="1"/>
    <col min="1796" max="1796" width="10.25" style="37" bestFit="1" customWidth="1"/>
    <col min="1797" max="1797" width="10.75" style="37" customWidth="1"/>
    <col min="1798" max="1798" width="11.75" style="37" customWidth="1"/>
    <col min="1799" max="1799" width="10" style="37" bestFit="1" customWidth="1"/>
    <col min="1800" max="1800" width="9" style="37" customWidth="1"/>
    <col min="1801" max="1801" width="9.25" style="37" customWidth="1"/>
    <col min="1802" max="1802" width="11.75" style="37" customWidth="1"/>
    <col min="1803" max="1803" width="10.875" style="37" bestFit="1" customWidth="1"/>
    <col min="1804" max="1805" width="10.375" style="37" bestFit="1" customWidth="1"/>
    <col min="1806" max="1806" width="11.75" style="37" customWidth="1"/>
    <col min="1807" max="1807" width="10.375" style="37" bestFit="1" customWidth="1"/>
    <col min="1808" max="1808" width="10.25" style="37" bestFit="1" customWidth="1"/>
    <col min="1809" max="1809" width="11.75" style="37" customWidth="1"/>
    <col min="1810" max="2049" width="9" style="37"/>
    <col min="2050" max="2050" width="4.625" style="37" customWidth="1"/>
    <col min="2051" max="2051" width="27.375" style="37" bestFit="1" customWidth="1"/>
    <col min="2052" max="2052" width="10.25" style="37" bestFit="1" customWidth="1"/>
    <col min="2053" max="2053" width="10.75" style="37" customWidth="1"/>
    <col min="2054" max="2054" width="11.75" style="37" customWidth="1"/>
    <col min="2055" max="2055" width="10" style="37" bestFit="1" customWidth="1"/>
    <col min="2056" max="2056" width="9" style="37" customWidth="1"/>
    <col min="2057" max="2057" width="9.25" style="37" customWidth="1"/>
    <col min="2058" max="2058" width="11.75" style="37" customWidth="1"/>
    <col min="2059" max="2059" width="10.875" style="37" bestFit="1" customWidth="1"/>
    <col min="2060" max="2061" width="10.375" style="37" bestFit="1" customWidth="1"/>
    <col min="2062" max="2062" width="11.75" style="37" customWidth="1"/>
    <col min="2063" max="2063" width="10.375" style="37" bestFit="1" customWidth="1"/>
    <col min="2064" max="2064" width="10.25" style="37" bestFit="1" customWidth="1"/>
    <col min="2065" max="2065" width="11.75" style="37" customWidth="1"/>
    <col min="2066" max="2305" width="9" style="37"/>
    <col min="2306" max="2306" width="4.625" style="37" customWidth="1"/>
    <col min="2307" max="2307" width="27.375" style="37" bestFit="1" customWidth="1"/>
    <col min="2308" max="2308" width="10.25" style="37" bestFit="1" customWidth="1"/>
    <col min="2309" max="2309" width="10.75" style="37" customWidth="1"/>
    <col min="2310" max="2310" width="11.75" style="37" customWidth="1"/>
    <col min="2311" max="2311" width="10" style="37" bestFit="1" customWidth="1"/>
    <col min="2312" max="2312" width="9" style="37" customWidth="1"/>
    <col min="2313" max="2313" width="9.25" style="37" customWidth="1"/>
    <col min="2314" max="2314" width="11.75" style="37" customWidth="1"/>
    <col min="2315" max="2315" width="10.875" style="37" bestFit="1" customWidth="1"/>
    <col min="2316" max="2317" width="10.375" style="37" bestFit="1" customWidth="1"/>
    <col min="2318" max="2318" width="11.75" style="37" customWidth="1"/>
    <col min="2319" max="2319" width="10.375" style="37" bestFit="1" customWidth="1"/>
    <col min="2320" max="2320" width="10.25" style="37" bestFit="1" customWidth="1"/>
    <col min="2321" max="2321" width="11.75" style="37" customWidth="1"/>
    <col min="2322" max="2561" width="9" style="37"/>
    <col min="2562" max="2562" width="4.625" style="37" customWidth="1"/>
    <col min="2563" max="2563" width="27.375" style="37" bestFit="1" customWidth="1"/>
    <col min="2564" max="2564" width="10.25" style="37" bestFit="1" customWidth="1"/>
    <col min="2565" max="2565" width="10.75" style="37" customWidth="1"/>
    <col min="2566" max="2566" width="11.75" style="37" customWidth="1"/>
    <col min="2567" max="2567" width="10" style="37" bestFit="1" customWidth="1"/>
    <col min="2568" max="2568" width="9" style="37" customWidth="1"/>
    <col min="2569" max="2569" width="9.25" style="37" customWidth="1"/>
    <col min="2570" max="2570" width="11.75" style="37" customWidth="1"/>
    <col min="2571" max="2571" width="10.875" style="37" bestFit="1" customWidth="1"/>
    <col min="2572" max="2573" width="10.375" style="37" bestFit="1" customWidth="1"/>
    <col min="2574" max="2574" width="11.75" style="37" customWidth="1"/>
    <col min="2575" max="2575" width="10.375" style="37" bestFit="1" customWidth="1"/>
    <col min="2576" max="2576" width="10.25" style="37" bestFit="1" customWidth="1"/>
    <col min="2577" max="2577" width="11.75" style="37" customWidth="1"/>
    <col min="2578" max="2817" width="9" style="37"/>
    <col min="2818" max="2818" width="4.625" style="37" customWidth="1"/>
    <col min="2819" max="2819" width="27.375" style="37" bestFit="1" customWidth="1"/>
    <col min="2820" max="2820" width="10.25" style="37" bestFit="1" customWidth="1"/>
    <col min="2821" max="2821" width="10.75" style="37" customWidth="1"/>
    <col min="2822" max="2822" width="11.75" style="37" customWidth="1"/>
    <col min="2823" max="2823" width="10" style="37" bestFit="1" customWidth="1"/>
    <col min="2824" max="2824" width="9" style="37" customWidth="1"/>
    <col min="2825" max="2825" width="9.25" style="37" customWidth="1"/>
    <col min="2826" max="2826" width="11.75" style="37" customWidth="1"/>
    <col min="2827" max="2827" width="10.875" style="37" bestFit="1" customWidth="1"/>
    <col min="2828" max="2829" width="10.375" style="37" bestFit="1" customWidth="1"/>
    <col min="2830" max="2830" width="11.75" style="37" customWidth="1"/>
    <col min="2831" max="2831" width="10.375" style="37" bestFit="1" customWidth="1"/>
    <col min="2832" max="2832" width="10.25" style="37" bestFit="1" customWidth="1"/>
    <col min="2833" max="2833" width="11.75" style="37" customWidth="1"/>
    <col min="2834" max="3073" width="9" style="37"/>
    <col min="3074" max="3074" width="4.625" style="37" customWidth="1"/>
    <col min="3075" max="3075" width="27.375" style="37" bestFit="1" customWidth="1"/>
    <col min="3076" max="3076" width="10.25" style="37" bestFit="1" customWidth="1"/>
    <col min="3077" max="3077" width="10.75" style="37" customWidth="1"/>
    <col min="3078" max="3078" width="11.75" style="37" customWidth="1"/>
    <col min="3079" max="3079" width="10" style="37" bestFit="1" customWidth="1"/>
    <col min="3080" max="3080" width="9" style="37" customWidth="1"/>
    <col min="3081" max="3081" width="9.25" style="37" customWidth="1"/>
    <col min="3082" max="3082" width="11.75" style="37" customWidth="1"/>
    <col min="3083" max="3083" width="10.875" style="37" bestFit="1" customWidth="1"/>
    <col min="3084" max="3085" width="10.375" style="37" bestFit="1" customWidth="1"/>
    <col min="3086" max="3086" width="11.75" style="37" customWidth="1"/>
    <col min="3087" max="3087" width="10.375" style="37" bestFit="1" customWidth="1"/>
    <col min="3088" max="3088" width="10.25" style="37" bestFit="1" customWidth="1"/>
    <col min="3089" max="3089" width="11.75" style="37" customWidth="1"/>
    <col min="3090" max="3329" width="9" style="37"/>
    <col min="3330" max="3330" width="4.625" style="37" customWidth="1"/>
    <col min="3331" max="3331" width="27.375" style="37" bestFit="1" customWidth="1"/>
    <col min="3332" max="3332" width="10.25" style="37" bestFit="1" customWidth="1"/>
    <col min="3333" max="3333" width="10.75" style="37" customWidth="1"/>
    <col min="3334" max="3334" width="11.75" style="37" customWidth="1"/>
    <col min="3335" max="3335" width="10" style="37" bestFit="1" customWidth="1"/>
    <col min="3336" max="3336" width="9" style="37" customWidth="1"/>
    <col min="3337" max="3337" width="9.25" style="37" customWidth="1"/>
    <col min="3338" max="3338" width="11.75" style="37" customWidth="1"/>
    <col min="3339" max="3339" width="10.875" style="37" bestFit="1" customWidth="1"/>
    <col min="3340" max="3341" width="10.375" style="37" bestFit="1" customWidth="1"/>
    <col min="3342" max="3342" width="11.75" style="37" customWidth="1"/>
    <col min="3343" max="3343" width="10.375" style="37" bestFit="1" customWidth="1"/>
    <col min="3344" max="3344" width="10.25" style="37" bestFit="1" customWidth="1"/>
    <col min="3345" max="3345" width="11.75" style="37" customWidth="1"/>
    <col min="3346" max="3585" width="9" style="37"/>
    <col min="3586" max="3586" width="4.625" style="37" customWidth="1"/>
    <col min="3587" max="3587" width="27.375" style="37" bestFit="1" customWidth="1"/>
    <col min="3588" max="3588" width="10.25" style="37" bestFit="1" customWidth="1"/>
    <col min="3589" max="3589" width="10.75" style="37" customWidth="1"/>
    <col min="3590" max="3590" width="11.75" style="37" customWidth="1"/>
    <col min="3591" max="3591" width="10" style="37" bestFit="1" customWidth="1"/>
    <col min="3592" max="3592" width="9" style="37" customWidth="1"/>
    <col min="3593" max="3593" width="9.25" style="37" customWidth="1"/>
    <col min="3594" max="3594" width="11.75" style="37" customWidth="1"/>
    <col min="3595" max="3595" width="10.875" style="37" bestFit="1" customWidth="1"/>
    <col min="3596" max="3597" width="10.375" style="37" bestFit="1" customWidth="1"/>
    <col min="3598" max="3598" width="11.75" style="37" customWidth="1"/>
    <col min="3599" max="3599" width="10.375" style="37" bestFit="1" customWidth="1"/>
    <col min="3600" max="3600" width="10.25" style="37" bestFit="1" customWidth="1"/>
    <col min="3601" max="3601" width="11.75" style="37" customWidth="1"/>
    <col min="3602" max="3841" width="9" style="37"/>
    <col min="3842" max="3842" width="4.625" style="37" customWidth="1"/>
    <col min="3843" max="3843" width="27.375" style="37" bestFit="1" customWidth="1"/>
    <col min="3844" max="3844" width="10.25" style="37" bestFit="1" customWidth="1"/>
    <col min="3845" max="3845" width="10.75" style="37" customWidth="1"/>
    <col min="3846" max="3846" width="11.75" style="37" customWidth="1"/>
    <col min="3847" max="3847" width="10" style="37" bestFit="1" customWidth="1"/>
    <col min="3848" max="3848" width="9" style="37" customWidth="1"/>
    <col min="3849" max="3849" width="9.25" style="37" customWidth="1"/>
    <col min="3850" max="3850" width="11.75" style="37" customWidth="1"/>
    <col min="3851" max="3851" width="10.875" style="37" bestFit="1" customWidth="1"/>
    <col min="3852" max="3853" width="10.375" style="37" bestFit="1" customWidth="1"/>
    <col min="3854" max="3854" width="11.75" style="37" customWidth="1"/>
    <col min="3855" max="3855" width="10.375" style="37" bestFit="1" customWidth="1"/>
    <col min="3856" max="3856" width="10.25" style="37" bestFit="1" customWidth="1"/>
    <col min="3857" max="3857" width="11.75" style="37" customWidth="1"/>
    <col min="3858" max="4097" width="9" style="37"/>
    <col min="4098" max="4098" width="4.625" style="37" customWidth="1"/>
    <col min="4099" max="4099" width="27.375" style="37" bestFit="1" customWidth="1"/>
    <col min="4100" max="4100" width="10.25" style="37" bestFit="1" customWidth="1"/>
    <col min="4101" max="4101" width="10.75" style="37" customWidth="1"/>
    <col min="4102" max="4102" width="11.75" style="37" customWidth="1"/>
    <col min="4103" max="4103" width="10" style="37" bestFit="1" customWidth="1"/>
    <col min="4104" max="4104" width="9" style="37" customWidth="1"/>
    <col min="4105" max="4105" width="9.25" style="37" customWidth="1"/>
    <col min="4106" max="4106" width="11.75" style="37" customWidth="1"/>
    <col min="4107" max="4107" width="10.875" style="37" bestFit="1" customWidth="1"/>
    <col min="4108" max="4109" width="10.375" style="37" bestFit="1" customWidth="1"/>
    <col min="4110" max="4110" width="11.75" style="37" customWidth="1"/>
    <col min="4111" max="4111" width="10.375" style="37" bestFit="1" customWidth="1"/>
    <col min="4112" max="4112" width="10.25" style="37" bestFit="1" customWidth="1"/>
    <col min="4113" max="4113" width="11.75" style="37" customWidth="1"/>
    <col min="4114" max="4353" width="9" style="37"/>
    <col min="4354" max="4354" width="4.625" style="37" customWidth="1"/>
    <col min="4355" max="4355" width="27.375" style="37" bestFit="1" customWidth="1"/>
    <col min="4356" max="4356" width="10.25" style="37" bestFit="1" customWidth="1"/>
    <col min="4357" max="4357" width="10.75" style="37" customWidth="1"/>
    <col min="4358" max="4358" width="11.75" style="37" customWidth="1"/>
    <col min="4359" max="4359" width="10" style="37" bestFit="1" customWidth="1"/>
    <col min="4360" max="4360" width="9" style="37" customWidth="1"/>
    <col min="4361" max="4361" width="9.25" style="37" customWidth="1"/>
    <col min="4362" max="4362" width="11.75" style="37" customWidth="1"/>
    <col min="4363" max="4363" width="10.875" style="37" bestFit="1" customWidth="1"/>
    <col min="4364" max="4365" width="10.375" style="37" bestFit="1" customWidth="1"/>
    <col min="4366" max="4366" width="11.75" style="37" customWidth="1"/>
    <col min="4367" max="4367" width="10.375" style="37" bestFit="1" customWidth="1"/>
    <col min="4368" max="4368" width="10.25" style="37" bestFit="1" customWidth="1"/>
    <col min="4369" max="4369" width="11.75" style="37" customWidth="1"/>
    <col min="4370" max="4609" width="9" style="37"/>
    <col min="4610" max="4610" width="4.625" style="37" customWidth="1"/>
    <col min="4611" max="4611" width="27.375" style="37" bestFit="1" customWidth="1"/>
    <col min="4612" max="4612" width="10.25" style="37" bestFit="1" customWidth="1"/>
    <col min="4613" max="4613" width="10.75" style="37" customWidth="1"/>
    <col min="4614" max="4614" width="11.75" style="37" customWidth="1"/>
    <col min="4615" max="4615" width="10" style="37" bestFit="1" customWidth="1"/>
    <col min="4616" max="4616" width="9" style="37" customWidth="1"/>
    <col min="4617" max="4617" width="9.25" style="37" customWidth="1"/>
    <col min="4618" max="4618" width="11.75" style="37" customWidth="1"/>
    <col min="4619" max="4619" width="10.875" style="37" bestFit="1" customWidth="1"/>
    <col min="4620" max="4621" width="10.375" style="37" bestFit="1" customWidth="1"/>
    <col min="4622" max="4622" width="11.75" style="37" customWidth="1"/>
    <col min="4623" max="4623" width="10.375" style="37" bestFit="1" customWidth="1"/>
    <col min="4624" max="4624" width="10.25" style="37" bestFit="1" customWidth="1"/>
    <col min="4625" max="4625" width="11.75" style="37" customWidth="1"/>
    <col min="4626" max="4865" width="9" style="37"/>
    <col min="4866" max="4866" width="4.625" style="37" customWidth="1"/>
    <col min="4867" max="4867" width="27.375" style="37" bestFit="1" customWidth="1"/>
    <col min="4868" max="4868" width="10.25" style="37" bestFit="1" customWidth="1"/>
    <col min="4869" max="4869" width="10.75" style="37" customWidth="1"/>
    <col min="4870" max="4870" width="11.75" style="37" customWidth="1"/>
    <col min="4871" max="4871" width="10" style="37" bestFit="1" customWidth="1"/>
    <col min="4872" max="4872" width="9" style="37" customWidth="1"/>
    <col min="4873" max="4873" width="9.25" style="37" customWidth="1"/>
    <col min="4874" max="4874" width="11.75" style="37" customWidth="1"/>
    <col min="4875" max="4875" width="10.875" style="37" bestFit="1" customWidth="1"/>
    <col min="4876" max="4877" width="10.375" style="37" bestFit="1" customWidth="1"/>
    <col min="4878" max="4878" width="11.75" style="37" customWidth="1"/>
    <col min="4879" max="4879" width="10.375" style="37" bestFit="1" customWidth="1"/>
    <col min="4880" max="4880" width="10.25" style="37" bestFit="1" customWidth="1"/>
    <col min="4881" max="4881" width="11.75" style="37" customWidth="1"/>
    <col min="4882" max="5121" width="9" style="37"/>
    <col min="5122" max="5122" width="4.625" style="37" customWidth="1"/>
    <col min="5123" max="5123" width="27.375" style="37" bestFit="1" customWidth="1"/>
    <col min="5124" max="5124" width="10.25" style="37" bestFit="1" customWidth="1"/>
    <col min="5125" max="5125" width="10.75" style="37" customWidth="1"/>
    <col min="5126" max="5126" width="11.75" style="37" customWidth="1"/>
    <col min="5127" max="5127" width="10" style="37" bestFit="1" customWidth="1"/>
    <col min="5128" max="5128" width="9" style="37" customWidth="1"/>
    <col min="5129" max="5129" width="9.25" style="37" customWidth="1"/>
    <col min="5130" max="5130" width="11.75" style="37" customWidth="1"/>
    <col min="5131" max="5131" width="10.875" style="37" bestFit="1" customWidth="1"/>
    <col min="5132" max="5133" width="10.375" style="37" bestFit="1" customWidth="1"/>
    <col min="5134" max="5134" width="11.75" style="37" customWidth="1"/>
    <col min="5135" max="5135" width="10.375" style="37" bestFit="1" customWidth="1"/>
    <col min="5136" max="5136" width="10.25" style="37" bestFit="1" customWidth="1"/>
    <col min="5137" max="5137" width="11.75" style="37" customWidth="1"/>
    <col min="5138" max="5377" width="9" style="37"/>
    <col min="5378" max="5378" width="4.625" style="37" customWidth="1"/>
    <col min="5379" max="5379" width="27.375" style="37" bestFit="1" customWidth="1"/>
    <col min="5380" max="5380" width="10.25" style="37" bestFit="1" customWidth="1"/>
    <col min="5381" max="5381" width="10.75" style="37" customWidth="1"/>
    <col min="5382" max="5382" width="11.75" style="37" customWidth="1"/>
    <col min="5383" max="5383" width="10" style="37" bestFit="1" customWidth="1"/>
    <col min="5384" max="5384" width="9" style="37" customWidth="1"/>
    <col min="5385" max="5385" width="9.25" style="37" customWidth="1"/>
    <col min="5386" max="5386" width="11.75" style="37" customWidth="1"/>
    <col min="5387" max="5387" width="10.875" style="37" bestFit="1" customWidth="1"/>
    <col min="5388" max="5389" width="10.375" style="37" bestFit="1" customWidth="1"/>
    <col min="5390" max="5390" width="11.75" style="37" customWidth="1"/>
    <col min="5391" max="5391" width="10.375" style="37" bestFit="1" customWidth="1"/>
    <col min="5392" max="5392" width="10.25" style="37" bestFit="1" customWidth="1"/>
    <col min="5393" max="5393" width="11.75" style="37" customWidth="1"/>
    <col min="5394" max="5633" width="9" style="37"/>
    <col min="5634" max="5634" width="4.625" style="37" customWidth="1"/>
    <col min="5635" max="5635" width="27.375" style="37" bestFit="1" customWidth="1"/>
    <col min="5636" max="5636" width="10.25" style="37" bestFit="1" customWidth="1"/>
    <col min="5637" max="5637" width="10.75" style="37" customWidth="1"/>
    <col min="5638" max="5638" width="11.75" style="37" customWidth="1"/>
    <col min="5639" max="5639" width="10" style="37" bestFit="1" customWidth="1"/>
    <col min="5640" max="5640" width="9" style="37" customWidth="1"/>
    <col min="5641" max="5641" width="9.25" style="37" customWidth="1"/>
    <col min="5642" max="5642" width="11.75" style="37" customWidth="1"/>
    <col min="5643" max="5643" width="10.875" style="37" bestFit="1" customWidth="1"/>
    <col min="5644" max="5645" width="10.375" style="37" bestFit="1" customWidth="1"/>
    <col min="5646" max="5646" width="11.75" style="37" customWidth="1"/>
    <col min="5647" max="5647" width="10.375" style="37" bestFit="1" customWidth="1"/>
    <col min="5648" max="5648" width="10.25" style="37" bestFit="1" customWidth="1"/>
    <col min="5649" max="5649" width="11.75" style="37" customWidth="1"/>
    <col min="5650" max="5889" width="9" style="37"/>
    <col min="5890" max="5890" width="4.625" style="37" customWidth="1"/>
    <col min="5891" max="5891" width="27.375" style="37" bestFit="1" customWidth="1"/>
    <col min="5892" max="5892" width="10.25" style="37" bestFit="1" customWidth="1"/>
    <col min="5893" max="5893" width="10.75" style="37" customWidth="1"/>
    <col min="5894" max="5894" width="11.75" style="37" customWidth="1"/>
    <col min="5895" max="5895" width="10" style="37" bestFit="1" customWidth="1"/>
    <col min="5896" max="5896" width="9" style="37" customWidth="1"/>
    <col min="5897" max="5897" width="9.25" style="37" customWidth="1"/>
    <col min="5898" max="5898" width="11.75" style="37" customWidth="1"/>
    <col min="5899" max="5899" width="10.875" style="37" bestFit="1" customWidth="1"/>
    <col min="5900" max="5901" width="10.375" style="37" bestFit="1" customWidth="1"/>
    <col min="5902" max="5902" width="11.75" style="37" customWidth="1"/>
    <col min="5903" max="5903" width="10.375" style="37" bestFit="1" customWidth="1"/>
    <col min="5904" max="5904" width="10.25" style="37" bestFit="1" customWidth="1"/>
    <col min="5905" max="5905" width="11.75" style="37" customWidth="1"/>
    <col min="5906" max="6145" width="9" style="37"/>
    <col min="6146" max="6146" width="4.625" style="37" customWidth="1"/>
    <col min="6147" max="6147" width="27.375" style="37" bestFit="1" customWidth="1"/>
    <col min="6148" max="6148" width="10.25" style="37" bestFit="1" customWidth="1"/>
    <col min="6149" max="6149" width="10.75" style="37" customWidth="1"/>
    <col min="6150" max="6150" width="11.75" style="37" customWidth="1"/>
    <col min="6151" max="6151" width="10" style="37" bestFit="1" customWidth="1"/>
    <col min="6152" max="6152" width="9" style="37" customWidth="1"/>
    <col min="6153" max="6153" width="9.25" style="37" customWidth="1"/>
    <col min="6154" max="6154" width="11.75" style="37" customWidth="1"/>
    <col min="6155" max="6155" width="10.875" style="37" bestFit="1" customWidth="1"/>
    <col min="6156" max="6157" width="10.375" style="37" bestFit="1" customWidth="1"/>
    <col min="6158" max="6158" width="11.75" style="37" customWidth="1"/>
    <col min="6159" max="6159" width="10.375" style="37" bestFit="1" customWidth="1"/>
    <col min="6160" max="6160" width="10.25" style="37" bestFit="1" customWidth="1"/>
    <col min="6161" max="6161" width="11.75" style="37" customWidth="1"/>
    <col min="6162" max="6401" width="9" style="37"/>
    <col min="6402" max="6402" width="4.625" style="37" customWidth="1"/>
    <col min="6403" max="6403" width="27.375" style="37" bestFit="1" customWidth="1"/>
    <col min="6404" max="6404" width="10.25" style="37" bestFit="1" customWidth="1"/>
    <col min="6405" max="6405" width="10.75" style="37" customWidth="1"/>
    <col min="6406" max="6406" width="11.75" style="37" customWidth="1"/>
    <col min="6407" max="6407" width="10" style="37" bestFit="1" customWidth="1"/>
    <col min="6408" max="6408" width="9" style="37" customWidth="1"/>
    <col min="6409" max="6409" width="9.25" style="37" customWidth="1"/>
    <col min="6410" max="6410" width="11.75" style="37" customWidth="1"/>
    <col min="6411" max="6411" width="10.875" style="37" bestFit="1" customWidth="1"/>
    <col min="6412" max="6413" width="10.375" style="37" bestFit="1" customWidth="1"/>
    <col min="6414" max="6414" width="11.75" style="37" customWidth="1"/>
    <col min="6415" max="6415" width="10.375" style="37" bestFit="1" customWidth="1"/>
    <col min="6416" max="6416" width="10.25" style="37" bestFit="1" customWidth="1"/>
    <col min="6417" max="6417" width="11.75" style="37" customWidth="1"/>
    <col min="6418" max="6657" width="9" style="37"/>
    <col min="6658" max="6658" width="4.625" style="37" customWidth="1"/>
    <col min="6659" max="6659" width="27.375" style="37" bestFit="1" customWidth="1"/>
    <col min="6660" max="6660" width="10.25" style="37" bestFit="1" customWidth="1"/>
    <col min="6661" max="6661" width="10.75" style="37" customWidth="1"/>
    <col min="6662" max="6662" width="11.75" style="37" customWidth="1"/>
    <col min="6663" max="6663" width="10" style="37" bestFit="1" customWidth="1"/>
    <col min="6664" max="6664" width="9" style="37" customWidth="1"/>
    <col min="6665" max="6665" width="9.25" style="37" customWidth="1"/>
    <col min="6666" max="6666" width="11.75" style="37" customWidth="1"/>
    <col min="6667" max="6667" width="10.875" style="37" bestFit="1" customWidth="1"/>
    <col min="6668" max="6669" width="10.375" style="37" bestFit="1" customWidth="1"/>
    <col min="6670" max="6670" width="11.75" style="37" customWidth="1"/>
    <col min="6671" max="6671" width="10.375" style="37" bestFit="1" customWidth="1"/>
    <col min="6672" max="6672" width="10.25" style="37" bestFit="1" customWidth="1"/>
    <col min="6673" max="6673" width="11.75" style="37" customWidth="1"/>
    <col min="6674" max="6913" width="9" style="37"/>
    <col min="6914" max="6914" width="4.625" style="37" customWidth="1"/>
    <col min="6915" max="6915" width="27.375" style="37" bestFit="1" customWidth="1"/>
    <col min="6916" max="6916" width="10.25" style="37" bestFit="1" customWidth="1"/>
    <col min="6917" max="6917" width="10.75" style="37" customWidth="1"/>
    <col min="6918" max="6918" width="11.75" style="37" customWidth="1"/>
    <col min="6919" max="6919" width="10" style="37" bestFit="1" customWidth="1"/>
    <col min="6920" max="6920" width="9" style="37" customWidth="1"/>
    <col min="6921" max="6921" width="9.25" style="37" customWidth="1"/>
    <col min="6922" max="6922" width="11.75" style="37" customWidth="1"/>
    <col min="6923" max="6923" width="10.875" style="37" bestFit="1" customWidth="1"/>
    <col min="6924" max="6925" width="10.375" style="37" bestFit="1" customWidth="1"/>
    <col min="6926" max="6926" width="11.75" style="37" customWidth="1"/>
    <col min="6927" max="6927" width="10.375" style="37" bestFit="1" customWidth="1"/>
    <col min="6928" max="6928" width="10.25" style="37" bestFit="1" customWidth="1"/>
    <col min="6929" max="6929" width="11.75" style="37" customWidth="1"/>
    <col min="6930" max="7169" width="9" style="37"/>
    <col min="7170" max="7170" width="4.625" style="37" customWidth="1"/>
    <col min="7171" max="7171" width="27.375" style="37" bestFit="1" customWidth="1"/>
    <col min="7172" max="7172" width="10.25" style="37" bestFit="1" customWidth="1"/>
    <col min="7173" max="7173" width="10.75" style="37" customWidth="1"/>
    <col min="7174" max="7174" width="11.75" style="37" customWidth="1"/>
    <col min="7175" max="7175" width="10" style="37" bestFit="1" customWidth="1"/>
    <col min="7176" max="7176" width="9" style="37" customWidth="1"/>
    <col min="7177" max="7177" width="9.25" style="37" customWidth="1"/>
    <col min="7178" max="7178" width="11.75" style="37" customWidth="1"/>
    <col min="7179" max="7179" width="10.875" style="37" bestFit="1" customWidth="1"/>
    <col min="7180" max="7181" width="10.375" style="37" bestFit="1" customWidth="1"/>
    <col min="7182" max="7182" width="11.75" style="37" customWidth="1"/>
    <col min="7183" max="7183" width="10.375" style="37" bestFit="1" customWidth="1"/>
    <col min="7184" max="7184" width="10.25" style="37" bestFit="1" customWidth="1"/>
    <col min="7185" max="7185" width="11.75" style="37" customWidth="1"/>
    <col min="7186" max="7425" width="9" style="37"/>
    <col min="7426" max="7426" width="4.625" style="37" customWidth="1"/>
    <col min="7427" max="7427" width="27.375" style="37" bestFit="1" customWidth="1"/>
    <col min="7428" max="7428" width="10.25" style="37" bestFit="1" customWidth="1"/>
    <col min="7429" max="7429" width="10.75" style="37" customWidth="1"/>
    <col min="7430" max="7430" width="11.75" style="37" customWidth="1"/>
    <col min="7431" max="7431" width="10" style="37" bestFit="1" customWidth="1"/>
    <col min="7432" max="7432" width="9" style="37" customWidth="1"/>
    <col min="7433" max="7433" width="9.25" style="37" customWidth="1"/>
    <col min="7434" max="7434" width="11.75" style="37" customWidth="1"/>
    <col min="7435" max="7435" width="10.875" style="37" bestFit="1" customWidth="1"/>
    <col min="7436" max="7437" width="10.375" style="37" bestFit="1" customWidth="1"/>
    <col min="7438" max="7438" width="11.75" style="37" customWidth="1"/>
    <col min="7439" max="7439" width="10.375" style="37" bestFit="1" customWidth="1"/>
    <col min="7440" max="7440" width="10.25" style="37" bestFit="1" customWidth="1"/>
    <col min="7441" max="7441" width="11.75" style="37" customWidth="1"/>
    <col min="7442" max="7681" width="9" style="37"/>
    <col min="7682" max="7682" width="4.625" style="37" customWidth="1"/>
    <col min="7683" max="7683" width="27.375" style="37" bestFit="1" customWidth="1"/>
    <col min="7684" max="7684" width="10.25" style="37" bestFit="1" customWidth="1"/>
    <col min="7685" max="7685" width="10.75" style="37" customWidth="1"/>
    <col min="7686" max="7686" width="11.75" style="37" customWidth="1"/>
    <col min="7687" max="7687" width="10" style="37" bestFit="1" customWidth="1"/>
    <col min="7688" max="7688" width="9" style="37" customWidth="1"/>
    <col min="7689" max="7689" width="9.25" style="37" customWidth="1"/>
    <col min="7690" max="7690" width="11.75" style="37" customWidth="1"/>
    <col min="7691" max="7691" width="10.875" style="37" bestFit="1" customWidth="1"/>
    <col min="7692" max="7693" width="10.375" style="37" bestFit="1" customWidth="1"/>
    <col min="7694" max="7694" width="11.75" style="37" customWidth="1"/>
    <col min="7695" max="7695" width="10.375" style="37" bestFit="1" customWidth="1"/>
    <col min="7696" max="7696" width="10.25" style="37" bestFit="1" customWidth="1"/>
    <col min="7697" max="7697" width="11.75" style="37" customWidth="1"/>
    <col min="7698" max="7937" width="9" style="37"/>
    <col min="7938" max="7938" width="4.625" style="37" customWidth="1"/>
    <col min="7939" max="7939" width="27.375" style="37" bestFit="1" customWidth="1"/>
    <col min="7940" max="7940" width="10.25" style="37" bestFit="1" customWidth="1"/>
    <col min="7941" max="7941" width="10.75" style="37" customWidth="1"/>
    <col min="7942" max="7942" width="11.75" style="37" customWidth="1"/>
    <col min="7943" max="7943" width="10" style="37" bestFit="1" customWidth="1"/>
    <col min="7944" max="7944" width="9" style="37" customWidth="1"/>
    <col min="7945" max="7945" width="9.25" style="37" customWidth="1"/>
    <col min="7946" max="7946" width="11.75" style="37" customWidth="1"/>
    <col min="7947" max="7947" width="10.875" style="37" bestFit="1" customWidth="1"/>
    <col min="7948" max="7949" width="10.375" style="37" bestFit="1" customWidth="1"/>
    <col min="7950" max="7950" width="11.75" style="37" customWidth="1"/>
    <col min="7951" max="7951" width="10.375" style="37" bestFit="1" customWidth="1"/>
    <col min="7952" max="7952" width="10.25" style="37" bestFit="1" customWidth="1"/>
    <col min="7953" max="7953" width="11.75" style="37" customWidth="1"/>
    <col min="7954" max="8193" width="9" style="37"/>
    <col min="8194" max="8194" width="4.625" style="37" customWidth="1"/>
    <col min="8195" max="8195" width="27.375" style="37" bestFit="1" customWidth="1"/>
    <col min="8196" max="8196" width="10.25" style="37" bestFit="1" customWidth="1"/>
    <col min="8197" max="8197" width="10.75" style="37" customWidth="1"/>
    <col min="8198" max="8198" width="11.75" style="37" customWidth="1"/>
    <col min="8199" max="8199" width="10" style="37" bestFit="1" customWidth="1"/>
    <col min="8200" max="8200" width="9" style="37" customWidth="1"/>
    <col min="8201" max="8201" width="9.25" style="37" customWidth="1"/>
    <col min="8202" max="8202" width="11.75" style="37" customWidth="1"/>
    <col min="8203" max="8203" width="10.875" style="37" bestFit="1" customWidth="1"/>
    <col min="8204" max="8205" width="10.375" style="37" bestFit="1" customWidth="1"/>
    <col min="8206" max="8206" width="11.75" style="37" customWidth="1"/>
    <col min="8207" max="8207" width="10.375" style="37" bestFit="1" customWidth="1"/>
    <col min="8208" max="8208" width="10.25" style="37" bestFit="1" customWidth="1"/>
    <col min="8209" max="8209" width="11.75" style="37" customWidth="1"/>
    <col min="8210" max="8449" width="9" style="37"/>
    <col min="8450" max="8450" width="4.625" style="37" customWidth="1"/>
    <col min="8451" max="8451" width="27.375" style="37" bestFit="1" customWidth="1"/>
    <col min="8452" max="8452" width="10.25" style="37" bestFit="1" customWidth="1"/>
    <col min="8453" max="8453" width="10.75" style="37" customWidth="1"/>
    <col min="8454" max="8454" width="11.75" style="37" customWidth="1"/>
    <col min="8455" max="8455" width="10" style="37" bestFit="1" customWidth="1"/>
    <col min="8456" max="8456" width="9" style="37" customWidth="1"/>
    <col min="8457" max="8457" width="9.25" style="37" customWidth="1"/>
    <col min="8458" max="8458" width="11.75" style="37" customWidth="1"/>
    <col min="8459" max="8459" width="10.875" style="37" bestFit="1" customWidth="1"/>
    <col min="8460" max="8461" width="10.375" style="37" bestFit="1" customWidth="1"/>
    <col min="8462" max="8462" width="11.75" style="37" customWidth="1"/>
    <col min="8463" max="8463" width="10.375" style="37" bestFit="1" customWidth="1"/>
    <col min="8464" max="8464" width="10.25" style="37" bestFit="1" customWidth="1"/>
    <col min="8465" max="8465" width="11.75" style="37" customWidth="1"/>
    <col min="8466" max="8705" width="9" style="37"/>
    <col min="8706" max="8706" width="4.625" style="37" customWidth="1"/>
    <col min="8707" max="8707" width="27.375" style="37" bestFit="1" customWidth="1"/>
    <col min="8708" max="8708" width="10.25" style="37" bestFit="1" customWidth="1"/>
    <col min="8709" max="8709" width="10.75" style="37" customWidth="1"/>
    <col min="8710" max="8710" width="11.75" style="37" customWidth="1"/>
    <col min="8711" max="8711" width="10" style="37" bestFit="1" customWidth="1"/>
    <col min="8712" max="8712" width="9" style="37" customWidth="1"/>
    <col min="8713" max="8713" width="9.25" style="37" customWidth="1"/>
    <col min="8714" max="8714" width="11.75" style="37" customWidth="1"/>
    <col min="8715" max="8715" width="10.875" style="37" bestFit="1" customWidth="1"/>
    <col min="8716" max="8717" width="10.375" style="37" bestFit="1" customWidth="1"/>
    <col min="8718" max="8718" width="11.75" style="37" customWidth="1"/>
    <col min="8719" max="8719" width="10.375" style="37" bestFit="1" customWidth="1"/>
    <col min="8720" max="8720" width="10.25" style="37" bestFit="1" customWidth="1"/>
    <col min="8721" max="8721" width="11.75" style="37" customWidth="1"/>
    <col min="8722" max="8961" width="9" style="37"/>
    <col min="8962" max="8962" width="4.625" style="37" customWidth="1"/>
    <col min="8963" max="8963" width="27.375" style="37" bestFit="1" customWidth="1"/>
    <col min="8964" max="8964" width="10.25" style="37" bestFit="1" customWidth="1"/>
    <col min="8965" max="8965" width="10.75" style="37" customWidth="1"/>
    <col min="8966" max="8966" width="11.75" style="37" customWidth="1"/>
    <col min="8967" max="8967" width="10" style="37" bestFit="1" customWidth="1"/>
    <col min="8968" max="8968" width="9" style="37" customWidth="1"/>
    <col min="8969" max="8969" width="9.25" style="37" customWidth="1"/>
    <col min="8970" max="8970" width="11.75" style="37" customWidth="1"/>
    <col min="8971" max="8971" width="10.875" style="37" bestFit="1" customWidth="1"/>
    <col min="8972" max="8973" width="10.375" style="37" bestFit="1" customWidth="1"/>
    <col min="8974" max="8974" width="11.75" style="37" customWidth="1"/>
    <col min="8975" max="8975" width="10.375" style="37" bestFit="1" customWidth="1"/>
    <col min="8976" max="8976" width="10.25" style="37" bestFit="1" customWidth="1"/>
    <col min="8977" max="8977" width="11.75" style="37" customWidth="1"/>
    <col min="8978" max="9217" width="9" style="37"/>
    <col min="9218" max="9218" width="4.625" style="37" customWidth="1"/>
    <col min="9219" max="9219" width="27.375" style="37" bestFit="1" customWidth="1"/>
    <col min="9220" max="9220" width="10.25" style="37" bestFit="1" customWidth="1"/>
    <col min="9221" max="9221" width="10.75" style="37" customWidth="1"/>
    <col min="9222" max="9222" width="11.75" style="37" customWidth="1"/>
    <col min="9223" max="9223" width="10" style="37" bestFit="1" customWidth="1"/>
    <col min="9224" max="9224" width="9" style="37" customWidth="1"/>
    <col min="9225" max="9225" width="9.25" style="37" customWidth="1"/>
    <col min="9226" max="9226" width="11.75" style="37" customWidth="1"/>
    <col min="9227" max="9227" width="10.875" style="37" bestFit="1" customWidth="1"/>
    <col min="9228" max="9229" width="10.375" style="37" bestFit="1" customWidth="1"/>
    <col min="9230" max="9230" width="11.75" style="37" customWidth="1"/>
    <col min="9231" max="9231" width="10.375" style="37" bestFit="1" customWidth="1"/>
    <col min="9232" max="9232" width="10.25" style="37" bestFit="1" customWidth="1"/>
    <col min="9233" max="9233" width="11.75" style="37" customWidth="1"/>
    <col min="9234" max="9473" width="9" style="37"/>
    <col min="9474" max="9474" width="4.625" style="37" customWidth="1"/>
    <col min="9475" max="9475" width="27.375" style="37" bestFit="1" customWidth="1"/>
    <col min="9476" max="9476" width="10.25" style="37" bestFit="1" customWidth="1"/>
    <col min="9477" max="9477" width="10.75" style="37" customWidth="1"/>
    <col min="9478" max="9478" width="11.75" style="37" customWidth="1"/>
    <col min="9479" max="9479" width="10" style="37" bestFit="1" customWidth="1"/>
    <col min="9480" max="9480" width="9" style="37" customWidth="1"/>
    <col min="9481" max="9481" width="9.25" style="37" customWidth="1"/>
    <col min="9482" max="9482" width="11.75" style="37" customWidth="1"/>
    <col min="9483" max="9483" width="10.875" style="37" bestFit="1" customWidth="1"/>
    <col min="9484" max="9485" width="10.375" style="37" bestFit="1" customWidth="1"/>
    <col min="9486" max="9486" width="11.75" style="37" customWidth="1"/>
    <col min="9487" max="9487" width="10.375" style="37" bestFit="1" customWidth="1"/>
    <col min="9488" max="9488" width="10.25" style="37" bestFit="1" customWidth="1"/>
    <col min="9489" max="9489" width="11.75" style="37" customWidth="1"/>
    <col min="9490" max="9729" width="9" style="37"/>
    <col min="9730" max="9730" width="4.625" style="37" customWidth="1"/>
    <col min="9731" max="9731" width="27.375" style="37" bestFit="1" customWidth="1"/>
    <col min="9732" max="9732" width="10.25" style="37" bestFit="1" customWidth="1"/>
    <col min="9733" max="9733" width="10.75" style="37" customWidth="1"/>
    <col min="9734" max="9734" width="11.75" style="37" customWidth="1"/>
    <col min="9735" max="9735" width="10" style="37" bestFit="1" customWidth="1"/>
    <col min="9736" max="9736" width="9" style="37" customWidth="1"/>
    <col min="9737" max="9737" width="9.25" style="37" customWidth="1"/>
    <col min="9738" max="9738" width="11.75" style="37" customWidth="1"/>
    <col min="9739" max="9739" width="10.875" style="37" bestFit="1" customWidth="1"/>
    <col min="9740" max="9741" width="10.375" style="37" bestFit="1" customWidth="1"/>
    <col min="9742" max="9742" width="11.75" style="37" customWidth="1"/>
    <col min="9743" max="9743" width="10.375" style="37" bestFit="1" customWidth="1"/>
    <col min="9744" max="9744" width="10.25" style="37" bestFit="1" customWidth="1"/>
    <col min="9745" max="9745" width="11.75" style="37" customWidth="1"/>
    <col min="9746" max="9985" width="9" style="37"/>
    <col min="9986" max="9986" width="4.625" style="37" customWidth="1"/>
    <col min="9987" max="9987" width="27.375" style="37" bestFit="1" customWidth="1"/>
    <col min="9988" max="9988" width="10.25" style="37" bestFit="1" customWidth="1"/>
    <col min="9989" max="9989" width="10.75" style="37" customWidth="1"/>
    <col min="9990" max="9990" width="11.75" style="37" customWidth="1"/>
    <col min="9991" max="9991" width="10" style="37" bestFit="1" customWidth="1"/>
    <col min="9992" max="9992" width="9" style="37" customWidth="1"/>
    <col min="9993" max="9993" width="9.25" style="37" customWidth="1"/>
    <col min="9994" max="9994" width="11.75" style="37" customWidth="1"/>
    <col min="9995" max="9995" width="10.875" style="37" bestFit="1" customWidth="1"/>
    <col min="9996" max="9997" width="10.375" style="37" bestFit="1" customWidth="1"/>
    <col min="9998" max="9998" width="11.75" style="37" customWidth="1"/>
    <col min="9999" max="9999" width="10.375" style="37" bestFit="1" customWidth="1"/>
    <col min="10000" max="10000" width="10.25" style="37" bestFit="1" customWidth="1"/>
    <col min="10001" max="10001" width="11.75" style="37" customWidth="1"/>
    <col min="10002" max="10241" width="9" style="37"/>
    <col min="10242" max="10242" width="4.625" style="37" customWidth="1"/>
    <col min="10243" max="10243" width="27.375" style="37" bestFit="1" customWidth="1"/>
    <col min="10244" max="10244" width="10.25" style="37" bestFit="1" customWidth="1"/>
    <col min="10245" max="10245" width="10.75" style="37" customWidth="1"/>
    <col min="10246" max="10246" width="11.75" style="37" customWidth="1"/>
    <col min="10247" max="10247" width="10" style="37" bestFit="1" customWidth="1"/>
    <col min="10248" max="10248" width="9" style="37" customWidth="1"/>
    <col min="10249" max="10249" width="9.25" style="37" customWidth="1"/>
    <col min="10250" max="10250" width="11.75" style="37" customWidth="1"/>
    <col min="10251" max="10251" width="10.875" style="37" bestFit="1" customWidth="1"/>
    <col min="10252" max="10253" width="10.375" style="37" bestFit="1" customWidth="1"/>
    <col min="10254" max="10254" width="11.75" style="37" customWidth="1"/>
    <col min="10255" max="10255" width="10.375" style="37" bestFit="1" customWidth="1"/>
    <col min="10256" max="10256" width="10.25" style="37" bestFit="1" customWidth="1"/>
    <col min="10257" max="10257" width="11.75" style="37" customWidth="1"/>
    <col min="10258" max="10497" width="9" style="37"/>
    <col min="10498" max="10498" width="4.625" style="37" customWidth="1"/>
    <col min="10499" max="10499" width="27.375" style="37" bestFit="1" customWidth="1"/>
    <col min="10500" max="10500" width="10.25" style="37" bestFit="1" customWidth="1"/>
    <col min="10501" max="10501" width="10.75" style="37" customWidth="1"/>
    <col min="10502" max="10502" width="11.75" style="37" customWidth="1"/>
    <col min="10503" max="10503" width="10" style="37" bestFit="1" customWidth="1"/>
    <col min="10504" max="10504" width="9" style="37" customWidth="1"/>
    <col min="10505" max="10505" width="9.25" style="37" customWidth="1"/>
    <col min="10506" max="10506" width="11.75" style="37" customWidth="1"/>
    <col min="10507" max="10507" width="10.875" style="37" bestFit="1" customWidth="1"/>
    <col min="10508" max="10509" width="10.375" style="37" bestFit="1" customWidth="1"/>
    <col min="10510" max="10510" width="11.75" style="37" customWidth="1"/>
    <col min="10511" max="10511" width="10.375" style="37" bestFit="1" customWidth="1"/>
    <col min="10512" max="10512" width="10.25" style="37" bestFit="1" customWidth="1"/>
    <col min="10513" max="10513" width="11.75" style="37" customWidth="1"/>
    <col min="10514" max="10753" width="9" style="37"/>
    <col min="10754" max="10754" width="4.625" style="37" customWidth="1"/>
    <col min="10755" max="10755" width="27.375" style="37" bestFit="1" customWidth="1"/>
    <col min="10756" max="10756" width="10.25" style="37" bestFit="1" customWidth="1"/>
    <col min="10757" max="10757" width="10.75" style="37" customWidth="1"/>
    <col min="10758" max="10758" width="11.75" style="37" customWidth="1"/>
    <col min="10759" max="10759" width="10" style="37" bestFit="1" customWidth="1"/>
    <col min="10760" max="10760" width="9" style="37" customWidth="1"/>
    <col min="10761" max="10761" width="9.25" style="37" customWidth="1"/>
    <col min="10762" max="10762" width="11.75" style="37" customWidth="1"/>
    <col min="10763" max="10763" width="10.875" style="37" bestFit="1" customWidth="1"/>
    <col min="10764" max="10765" width="10.375" style="37" bestFit="1" customWidth="1"/>
    <col min="10766" max="10766" width="11.75" style="37" customWidth="1"/>
    <col min="10767" max="10767" width="10.375" style="37" bestFit="1" customWidth="1"/>
    <col min="10768" max="10768" width="10.25" style="37" bestFit="1" customWidth="1"/>
    <col min="10769" max="10769" width="11.75" style="37" customWidth="1"/>
    <col min="10770" max="11009" width="9" style="37"/>
    <col min="11010" max="11010" width="4.625" style="37" customWidth="1"/>
    <col min="11011" max="11011" width="27.375" style="37" bestFit="1" customWidth="1"/>
    <col min="11012" max="11012" width="10.25" style="37" bestFit="1" customWidth="1"/>
    <col min="11013" max="11013" width="10.75" style="37" customWidth="1"/>
    <col min="11014" max="11014" width="11.75" style="37" customWidth="1"/>
    <col min="11015" max="11015" width="10" style="37" bestFit="1" customWidth="1"/>
    <col min="11016" max="11016" width="9" style="37" customWidth="1"/>
    <col min="11017" max="11017" width="9.25" style="37" customWidth="1"/>
    <col min="11018" max="11018" width="11.75" style="37" customWidth="1"/>
    <col min="11019" max="11019" width="10.875" style="37" bestFit="1" customWidth="1"/>
    <col min="11020" max="11021" width="10.375" style="37" bestFit="1" customWidth="1"/>
    <col min="11022" max="11022" width="11.75" style="37" customWidth="1"/>
    <col min="11023" max="11023" width="10.375" style="37" bestFit="1" customWidth="1"/>
    <col min="11024" max="11024" width="10.25" style="37" bestFit="1" customWidth="1"/>
    <col min="11025" max="11025" width="11.75" style="37" customWidth="1"/>
    <col min="11026" max="11265" width="9" style="37"/>
    <col min="11266" max="11266" width="4.625" style="37" customWidth="1"/>
    <col min="11267" max="11267" width="27.375" style="37" bestFit="1" customWidth="1"/>
    <col min="11268" max="11268" width="10.25" style="37" bestFit="1" customWidth="1"/>
    <col min="11269" max="11269" width="10.75" style="37" customWidth="1"/>
    <col min="11270" max="11270" width="11.75" style="37" customWidth="1"/>
    <col min="11271" max="11271" width="10" style="37" bestFit="1" customWidth="1"/>
    <col min="11272" max="11272" width="9" style="37" customWidth="1"/>
    <col min="11273" max="11273" width="9.25" style="37" customWidth="1"/>
    <col min="11274" max="11274" width="11.75" style="37" customWidth="1"/>
    <col min="11275" max="11275" width="10.875" style="37" bestFit="1" customWidth="1"/>
    <col min="11276" max="11277" width="10.375" style="37" bestFit="1" customWidth="1"/>
    <col min="11278" max="11278" width="11.75" style="37" customWidth="1"/>
    <col min="11279" max="11279" width="10.375" style="37" bestFit="1" customWidth="1"/>
    <col min="11280" max="11280" width="10.25" style="37" bestFit="1" customWidth="1"/>
    <col min="11281" max="11281" width="11.75" style="37" customWidth="1"/>
    <col min="11282" max="11521" width="9" style="37"/>
    <col min="11522" max="11522" width="4.625" style="37" customWidth="1"/>
    <col min="11523" max="11523" width="27.375" style="37" bestFit="1" customWidth="1"/>
    <col min="11524" max="11524" width="10.25" style="37" bestFit="1" customWidth="1"/>
    <col min="11525" max="11525" width="10.75" style="37" customWidth="1"/>
    <col min="11526" max="11526" width="11.75" style="37" customWidth="1"/>
    <col min="11527" max="11527" width="10" style="37" bestFit="1" customWidth="1"/>
    <col min="11528" max="11528" width="9" style="37" customWidth="1"/>
    <col min="11529" max="11529" width="9.25" style="37" customWidth="1"/>
    <col min="11530" max="11530" width="11.75" style="37" customWidth="1"/>
    <col min="11531" max="11531" width="10.875" style="37" bestFit="1" customWidth="1"/>
    <col min="11532" max="11533" width="10.375" style="37" bestFit="1" customWidth="1"/>
    <col min="11534" max="11534" width="11.75" style="37" customWidth="1"/>
    <col min="11535" max="11535" width="10.375" style="37" bestFit="1" customWidth="1"/>
    <col min="11536" max="11536" width="10.25" style="37" bestFit="1" customWidth="1"/>
    <col min="11537" max="11537" width="11.75" style="37" customWidth="1"/>
    <col min="11538" max="11777" width="9" style="37"/>
    <col min="11778" max="11778" width="4.625" style="37" customWidth="1"/>
    <col min="11779" max="11779" width="27.375" style="37" bestFit="1" customWidth="1"/>
    <col min="11780" max="11780" width="10.25" style="37" bestFit="1" customWidth="1"/>
    <col min="11781" max="11781" width="10.75" style="37" customWidth="1"/>
    <col min="11782" max="11782" width="11.75" style="37" customWidth="1"/>
    <col min="11783" max="11783" width="10" style="37" bestFit="1" customWidth="1"/>
    <col min="11784" max="11784" width="9" style="37" customWidth="1"/>
    <col min="11785" max="11785" width="9.25" style="37" customWidth="1"/>
    <col min="11786" max="11786" width="11.75" style="37" customWidth="1"/>
    <col min="11787" max="11787" width="10.875" style="37" bestFit="1" customWidth="1"/>
    <col min="11788" max="11789" width="10.375" style="37" bestFit="1" customWidth="1"/>
    <col min="11790" max="11790" width="11.75" style="37" customWidth="1"/>
    <col min="11791" max="11791" width="10.375" style="37" bestFit="1" customWidth="1"/>
    <col min="11792" max="11792" width="10.25" style="37" bestFit="1" customWidth="1"/>
    <col min="11793" max="11793" width="11.75" style="37" customWidth="1"/>
    <col min="11794" max="12033" width="9" style="37"/>
    <col min="12034" max="12034" width="4.625" style="37" customWidth="1"/>
    <col min="12035" max="12035" width="27.375" style="37" bestFit="1" customWidth="1"/>
    <col min="12036" max="12036" width="10.25" style="37" bestFit="1" customWidth="1"/>
    <col min="12037" max="12037" width="10.75" style="37" customWidth="1"/>
    <col min="12038" max="12038" width="11.75" style="37" customWidth="1"/>
    <col min="12039" max="12039" width="10" style="37" bestFit="1" customWidth="1"/>
    <col min="12040" max="12040" width="9" style="37" customWidth="1"/>
    <col min="12041" max="12041" width="9.25" style="37" customWidth="1"/>
    <col min="12042" max="12042" width="11.75" style="37" customWidth="1"/>
    <col min="12043" max="12043" width="10.875" style="37" bestFit="1" customWidth="1"/>
    <col min="12044" max="12045" width="10.375" style="37" bestFit="1" customWidth="1"/>
    <col min="12046" max="12046" width="11.75" style="37" customWidth="1"/>
    <col min="12047" max="12047" width="10.375" style="37" bestFit="1" customWidth="1"/>
    <col min="12048" max="12048" width="10.25" style="37" bestFit="1" customWidth="1"/>
    <col min="12049" max="12049" width="11.75" style="37" customWidth="1"/>
    <col min="12050" max="12289" width="9" style="37"/>
    <col min="12290" max="12290" width="4.625" style="37" customWidth="1"/>
    <col min="12291" max="12291" width="27.375" style="37" bestFit="1" customWidth="1"/>
    <col min="12292" max="12292" width="10.25" style="37" bestFit="1" customWidth="1"/>
    <col min="12293" max="12293" width="10.75" style="37" customWidth="1"/>
    <col min="12294" max="12294" width="11.75" style="37" customWidth="1"/>
    <col min="12295" max="12295" width="10" style="37" bestFit="1" customWidth="1"/>
    <col min="12296" max="12296" width="9" style="37" customWidth="1"/>
    <col min="12297" max="12297" width="9.25" style="37" customWidth="1"/>
    <col min="12298" max="12298" width="11.75" style="37" customWidth="1"/>
    <col min="12299" max="12299" width="10.875" style="37" bestFit="1" customWidth="1"/>
    <col min="12300" max="12301" width="10.375" style="37" bestFit="1" customWidth="1"/>
    <col min="12302" max="12302" width="11.75" style="37" customWidth="1"/>
    <col min="12303" max="12303" width="10.375" style="37" bestFit="1" customWidth="1"/>
    <col min="12304" max="12304" width="10.25" style="37" bestFit="1" customWidth="1"/>
    <col min="12305" max="12305" width="11.75" style="37" customWidth="1"/>
    <col min="12306" max="12545" width="9" style="37"/>
    <col min="12546" max="12546" width="4.625" style="37" customWidth="1"/>
    <col min="12547" max="12547" width="27.375" style="37" bestFit="1" customWidth="1"/>
    <col min="12548" max="12548" width="10.25" style="37" bestFit="1" customWidth="1"/>
    <col min="12549" max="12549" width="10.75" style="37" customWidth="1"/>
    <col min="12550" max="12550" width="11.75" style="37" customWidth="1"/>
    <col min="12551" max="12551" width="10" style="37" bestFit="1" customWidth="1"/>
    <col min="12552" max="12552" width="9" style="37" customWidth="1"/>
    <col min="12553" max="12553" width="9.25" style="37" customWidth="1"/>
    <col min="12554" max="12554" width="11.75" style="37" customWidth="1"/>
    <col min="12555" max="12555" width="10.875" style="37" bestFit="1" customWidth="1"/>
    <col min="12556" max="12557" width="10.375" style="37" bestFit="1" customWidth="1"/>
    <col min="12558" max="12558" width="11.75" style="37" customWidth="1"/>
    <col min="12559" max="12559" width="10.375" style="37" bestFit="1" customWidth="1"/>
    <col min="12560" max="12560" width="10.25" style="37" bestFit="1" customWidth="1"/>
    <col min="12561" max="12561" width="11.75" style="37" customWidth="1"/>
    <col min="12562" max="12801" width="9" style="37"/>
    <col min="12802" max="12802" width="4.625" style="37" customWidth="1"/>
    <col min="12803" max="12803" width="27.375" style="37" bestFit="1" customWidth="1"/>
    <col min="12804" max="12804" width="10.25" style="37" bestFit="1" customWidth="1"/>
    <col min="12805" max="12805" width="10.75" style="37" customWidth="1"/>
    <col min="12806" max="12806" width="11.75" style="37" customWidth="1"/>
    <col min="12807" max="12807" width="10" style="37" bestFit="1" customWidth="1"/>
    <col min="12808" max="12808" width="9" style="37" customWidth="1"/>
    <col min="12809" max="12809" width="9.25" style="37" customWidth="1"/>
    <col min="12810" max="12810" width="11.75" style="37" customWidth="1"/>
    <col min="12811" max="12811" width="10.875" style="37" bestFit="1" customWidth="1"/>
    <col min="12812" max="12813" width="10.375" style="37" bestFit="1" customWidth="1"/>
    <col min="12814" max="12814" width="11.75" style="37" customWidth="1"/>
    <col min="12815" max="12815" width="10.375" style="37" bestFit="1" customWidth="1"/>
    <col min="12816" max="12816" width="10.25" style="37" bestFit="1" customWidth="1"/>
    <col min="12817" max="12817" width="11.75" style="37" customWidth="1"/>
    <col min="12818" max="13057" width="9" style="37"/>
    <col min="13058" max="13058" width="4.625" style="37" customWidth="1"/>
    <col min="13059" max="13059" width="27.375" style="37" bestFit="1" customWidth="1"/>
    <col min="13060" max="13060" width="10.25" style="37" bestFit="1" customWidth="1"/>
    <col min="13061" max="13061" width="10.75" style="37" customWidth="1"/>
    <col min="13062" max="13062" width="11.75" style="37" customWidth="1"/>
    <col min="13063" max="13063" width="10" style="37" bestFit="1" customWidth="1"/>
    <col min="13064" max="13064" width="9" style="37" customWidth="1"/>
    <col min="13065" max="13065" width="9.25" style="37" customWidth="1"/>
    <col min="13066" max="13066" width="11.75" style="37" customWidth="1"/>
    <col min="13067" max="13067" width="10.875" style="37" bestFit="1" customWidth="1"/>
    <col min="13068" max="13069" width="10.375" style="37" bestFit="1" customWidth="1"/>
    <col min="13070" max="13070" width="11.75" style="37" customWidth="1"/>
    <col min="13071" max="13071" width="10.375" style="37" bestFit="1" customWidth="1"/>
    <col min="13072" max="13072" width="10.25" style="37" bestFit="1" customWidth="1"/>
    <col min="13073" max="13073" width="11.75" style="37" customWidth="1"/>
    <col min="13074" max="13313" width="9" style="37"/>
    <col min="13314" max="13314" width="4.625" style="37" customWidth="1"/>
    <col min="13315" max="13315" width="27.375" style="37" bestFit="1" customWidth="1"/>
    <col min="13316" max="13316" width="10.25" style="37" bestFit="1" customWidth="1"/>
    <col min="13317" max="13317" width="10.75" style="37" customWidth="1"/>
    <col min="13318" max="13318" width="11.75" style="37" customWidth="1"/>
    <col min="13319" max="13319" width="10" style="37" bestFit="1" customWidth="1"/>
    <col min="13320" max="13320" width="9" style="37" customWidth="1"/>
    <col min="13321" max="13321" width="9.25" style="37" customWidth="1"/>
    <col min="13322" max="13322" width="11.75" style="37" customWidth="1"/>
    <col min="13323" max="13323" width="10.875" style="37" bestFit="1" customWidth="1"/>
    <col min="13324" max="13325" width="10.375" style="37" bestFit="1" customWidth="1"/>
    <col min="13326" max="13326" width="11.75" style="37" customWidth="1"/>
    <col min="13327" max="13327" width="10.375" style="37" bestFit="1" customWidth="1"/>
    <col min="13328" max="13328" width="10.25" style="37" bestFit="1" customWidth="1"/>
    <col min="13329" max="13329" width="11.75" style="37" customWidth="1"/>
    <col min="13330" max="13569" width="9" style="37"/>
    <col min="13570" max="13570" width="4.625" style="37" customWidth="1"/>
    <col min="13571" max="13571" width="27.375" style="37" bestFit="1" customWidth="1"/>
    <col min="13572" max="13572" width="10.25" style="37" bestFit="1" customWidth="1"/>
    <col min="13573" max="13573" width="10.75" style="37" customWidth="1"/>
    <col min="13574" max="13574" width="11.75" style="37" customWidth="1"/>
    <col min="13575" max="13575" width="10" style="37" bestFit="1" customWidth="1"/>
    <col min="13576" max="13576" width="9" style="37" customWidth="1"/>
    <col min="13577" max="13577" width="9.25" style="37" customWidth="1"/>
    <col min="13578" max="13578" width="11.75" style="37" customWidth="1"/>
    <col min="13579" max="13579" width="10.875" style="37" bestFit="1" customWidth="1"/>
    <col min="13580" max="13581" width="10.375" style="37" bestFit="1" customWidth="1"/>
    <col min="13582" max="13582" width="11.75" style="37" customWidth="1"/>
    <col min="13583" max="13583" width="10.375" style="37" bestFit="1" customWidth="1"/>
    <col min="13584" max="13584" width="10.25" style="37" bestFit="1" customWidth="1"/>
    <col min="13585" max="13585" width="11.75" style="37" customWidth="1"/>
    <col min="13586" max="13825" width="9" style="37"/>
    <col min="13826" max="13826" width="4.625" style="37" customWidth="1"/>
    <col min="13827" max="13827" width="27.375" style="37" bestFit="1" customWidth="1"/>
    <col min="13828" max="13828" width="10.25" style="37" bestFit="1" customWidth="1"/>
    <col min="13829" max="13829" width="10.75" style="37" customWidth="1"/>
    <col min="13830" max="13830" width="11.75" style="37" customWidth="1"/>
    <col min="13831" max="13831" width="10" style="37" bestFit="1" customWidth="1"/>
    <col min="13832" max="13832" width="9" style="37" customWidth="1"/>
    <col min="13833" max="13833" width="9.25" style="37" customWidth="1"/>
    <col min="13834" max="13834" width="11.75" style="37" customWidth="1"/>
    <col min="13835" max="13835" width="10.875" style="37" bestFit="1" customWidth="1"/>
    <col min="13836" max="13837" width="10.375" style="37" bestFit="1" customWidth="1"/>
    <col min="13838" max="13838" width="11.75" style="37" customWidth="1"/>
    <col min="13839" max="13839" width="10.375" style="37" bestFit="1" customWidth="1"/>
    <col min="13840" max="13840" width="10.25" style="37" bestFit="1" customWidth="1"/>
    <col min="13841" max="13841" width="11.75" style="37" customWidth="1"/>
    <col min="13842" max="14081" width="9" style="37"/>
    <col min="14082" max="14082" width="4.625" style="37" customWidth="1"/>
    <col min="14083" max="14083" width="27.375" style="37" bestFit="1" customWidth="1"/>
    <col min="14084" max="14084" width="10.25" style="37" bestFit="1" customWidth="1"/>
    <col min="14085" max="14085" width="10.75" style="37" customWidth="1"/>
    <col min="14086" max="14086" width="11.75" style="37" customWidth="1"/>
    <col min="14087" max="14087" width="10" style="37" bestFit="1" customWidth="1"/>
    <col min="14088" max="14088" width="9" style="37" customWidth="1"/>
    <col min="14089" max="14089" width="9.25" style="37" customWidth="1"/>
    <col min="14090" max="14090" width="11.75" style="37" customWidth="1"/>
    <col min="14091" max="14091" width="10.875" style="37" bestFit="1" customWidth="1"/>
    <col min="14092" max="14093" width="10.375" style="37" bestFit="1" customWidth="1"/>
    <col min="14094" max="14094" width="11.75" style="37" customWidth="1"/>
    <col min="14095" max="14095" width="10.375" style="37" bestFit="1" customWidth="1"/>
    <col min="14096" max="14096" width="10.25" style="37" bestFit="1" customWidth="1"/>
    <col min="14097" max="14097" width="11.75" style="37" customWidth="1"/>
    <col min="14098" max="14337" width="9" style="37"/>
    <col min="14338" max="14338" width="4.625" style="37" customWidth="1"/>
    <col min="14339" max="14339" width="27.375" style="37" bestFit="1" customWidth="1"/>
    <col min="14340" max="14340" width="10.25" style="37" bestFit="1" customWidth="1"/>
    <col min="14341" max="14341" width="10.75" style="37" customWidth="1"/>
    <col min="14342" max="14342" width="11.75" style="37" customWidth="1"/>
    <col min="14343" max="14343" width="10" style="37" bestFit="1" customWidth="1"/>
    <col min="14344" max="14344" width="9" style="37" customWidth="1"/>
    <col min="14345" max="14345" width="9.25" style="37" customWidth="1"/>
    <col min="14346" max="14346" width="11.75" style="37" customWidth="1"/>
    <col min="14347" max="14347" width="10.875" style="37" bestFit="1" customWidth="1"/>
    <col min="14348" max="14349" width="10.375" style="37" bestFit="1" customWidth="1"/>
    <col min="14350" max="14350" width="11.75" style="37" customWidth="1"/>
    <col min="14351" max="14351" width="10.375" style="37" bestFit="1" customWidth="1"/>
    <col min="14352" max="14352" width="10.25" style="37" bestFit="1" customWidth="1"/>
    <col min="14353" max="14353" width="11.75" style="37" customWidth="1"/>
    <col min="14354" max="14593" width="9" style="37"/>
    <col min="14594" max="14594" width="4.625" style="37" customWidth="1"/>
    <col min="14595" max="14595" width="27.375" style="37" bestFit="1" customWidth="1"/>
    <col min="14596" max="14596" width="10.25" style="37" bestFit="1" customWidth="1"/>
    <col min="14597" max="14597" width="10.75" style="37" customWidth="1"/>
    <col min="14598" max="14598" width="11.75" style="37" customWidth="1"/>
    <col min="14599" max="14599" width="10" style="37" bestFit="1" customWidth="1"/>
    <col min="14600" max="14600" width="9" style="37" customWidth="1"/>
    <col min="14601" max="14601" width="9.25" style="37" customWidth="1"/>
    <col min="14602" max="14602" width="11.75" style="37" customWidth="1"/>
    <col min="14603" max="14603" width="10.875" style="37" bestFit="1" customWidth="1"/>
    <col min="14604" max="14605" width="10.375" style="37" bestFit="1" customWidth="1"/>
    <col min="14606" max="14606" width="11.75" style="37" customWidth="1"/>
    <col min="14607" max="14607" width="10.375" style="37" bestFit="1" customWidth="1"/>
    <col min="14608" max="14608" width="10.25" style="37" bestFit="1" customWidth="1"/>
    <col min="14609" max="14609" width="11.75" style="37" customWidth="1"/>
    <col min="14610" max="14849" width="9" style="37"/>
    <col min="14850" max="14850" width="4.625" style="37" customWidth="1"/>
    <col min="14851" max="14851" width="27.375" style="37" bestFit="1" customWidth="1"/>
    <col min="14852" max="14852" width="10.25" style="37" bestFit="1" customWidth="1"/>
    <col min="14853" max="14853" width="10.75" style="37" customWidth="1"/>
    <col min="14854" max="14854" width="11.75" style="37" customWidth="1"/>
    <col min="14855" max="14855" width="10" style="37" bestFit="1" customWidth="1"/>
    <col min="14856" max="14856" width="9" style="37" customWidth="1"/>
    <col min="14857" max="14857" width="9.25" style="37" customWidth="1"/>
    <col min="14858" max="14858" width="11.75" style="37" customWidth="1"/>
    <col min="14859" max="14859" width="10.875" style="37" bestFit="1" customWidth="1"/>
    <col min="14860" max="14861" width="10.375" style="37" bestFit="1" customWidth="1"/>
    <col min="14862" max="14862" width="11.75" style="37" customWidth="1"/>
    <col min="14863" max="14863" width="10.375" style="37" bestFit="1" customWidth="1"/>
    <col min="14864" max="14864" width="10.25" style="37" bestFit="1" customWidth="1"/>
    <col min="14865" max="14865" width="11.75" style="37" customWidth="1"/>
    <col min="14866" max="15105" width="9" style="37"/>
    <col min="15106" max="15106" width="4.625" style="37" customWidth="1"/>
    <col min="15107" max="15107" width="27.375" style="37" bestFit="1" customWidth="1"/>
    <col min="15108" max="15108" width="10.25" style="37" bestFit="1" customWidth="1"/>
    <col min="15109" max="15109" width="10.75" style="37" customWidth="1"/>
    <col min="15110" max="15110" width="11.75" style="37" customWidth="1"/>
    <col min="15111" max="15111" width="10" style="37" bestFit="1" customWidth="1"/>
    <col min="15112" max="15112" width="9" style="37" customWidth="1"/>
    <col min="15113" max="15113" width="9.25" style="37" customWidth="1"/>
    <col min="15114" max="15114" width="11.75" style="37" customWidth="1"/>
    <col min="15115" max="15115" width="10.875" style="37" bestFit="1" customWidth="1"/>
    <col min="15116" max="15117" width="10.375" style="37" bestFit="1" customWidth="1"/>
    <col min="15118" max="15118" width="11.75" style="37" customWidth="1"/>
    <col min="15119" max="15119" width="10.375" style="37" bestFit="1" customWidth="1"/>
    <col min="15120" max="15120" width="10.25" style="37" bestFit="1" customWidth="1"/>
    <col min="15121" max="15121" width="11.75" style="37" customWidth="1"/>
    <col min="15122" max="15361" width="9" style="37"/>
    <col min="15362" max="15362" width="4.625" style="37" customWidth="1"/>
    <col min="15363" max="15363" width="27.375" style="37" bestFit="1" customWidth="1"/>
    <col min="15364" max="15364" width="10.25" style="37" bestFit="1" customWidth="1"/>
    <col min="15365" max="15365" width="10.75" style="37" customWidth="1"/>
    <col min="15366" max="15366" width="11.75" style="37" customWidth="1"/>
    <col min="15367" max="15367" width="10" style="37" bestFit="1" customWidth="1"/>
    <col min="15368" max="15368" width="9" style="37" customWidth="1"/>
    <col min="15369" max="15369" width="9.25" style="37" customWidth="1"/>
    <col min="15370" max="15370" width="11.75" style="37" customWidth="1"/>
    <col min="15371" max="15371" width="10.875" style="37" bestFit="1" customWidth="1"/>
    <col min="15372" max="15373" width="10.375" style="37" bestFit="1" customWidth="1"/>
    <col min="15374" max="15374" width="11.75" style="37" customWidth="1"/>
    <col min="15375" max="15375" width="10.375" style="37" bestFit="1" customWidth="1"/>
    <col min="15376" max="15376" width="10.25" style="37" bestFit="1" customWidth="1"/>
    <col min="15377" max="15377" width="11.75" style="37" customWidth="1"/>
    <col min="15378" max="15617" width="9" style="37"/>
    <col min="15618" max="15618" width="4.625" style="37" customWidth="1"/>
    <col min="15619" max="15619" width="27.375" style="37" bestFit="1" customWidth="1"/>
    <col min="15620" max="15620" width="10.25" style="37" bestFit="1" customWidth="1"/>
    <col min="15621" max="15621" width="10.75" style="37" customWidth="1"/>
    <col min="15622" max="15622" width="11.75" style="37" customWidth="1"/>
    <col min="15623" max="15623" width="10" style="37" bestFit="1" customWidth="1"/>
    <col min="15624" max="15624" width="9" style="37" customWidth="1"/>
    <col min="15625" max="15625" width="9.25" style="37" customWidth="1"/>
    <col min="15626" max="15626" width="11.75" style="37" customWidth="1"/>
    <col min="15627" max="15627" width="10.875" style="37" bestFit="1" customWidth="1"/>
    <col min="15628" max="15629" width="10.375" style="37" bestFit="1" customWidth="1"/>
    <col min="15630" max="15630" width="11.75" style="37" customWidth="1"/>
    <col min="15631" max="15631" width="10.375" style="37" bestFit="1" customWidth="1"/>
    <col min="15632" max="15632" width="10.25" style="37" bestFit="1" customWidth="1"/>
    <col min="15633" max="15633" width="11.75" style="37" customWidth="1"/>
    <col min="15634" max="15873" width="9" style="37"/>
    <col min="15874" max="15874" width="4.625" style="37" customWidth="1"/>
    <col min="15875" max="15875" width="27.375" style="37" bestFit="1" customWidth="1"/>
    <col min="15876" max="15876" width="10.25" style="37" bestFit="1" customWidth="1"/>
    <col min="15877" max="15877" width="10.75" style="37" customWidth="1"/>
    <col min="15878" max="15878" width="11.75" style="37" customWidth="1"/>
    <col min="15879" max="15879" width="10" style="37" bestFit="1" customWidth="1"/>
    <col min="15880" max="15880" width="9" style="37" customWidth="1"/>
    <col min="15881" max="15881" width="9.25" style="37" customWidth="1"/>
    <col min="15882" max="15882" width="11.75" style="37" customWidth="1"/>
    <col min="15883" max="15883" width="10.875" style="37" bestFit="1" customWidth="1"/>
    <col min="15884" max="15885" width="10.375" style="37" bestFit="1" customWidth="1"/>
    <col min="15886" max="15886" width="11.75" style="37" customWidth="1"/>
    <col min="15887" max="15887" width="10.375" style="37" bestFit="1" customWidth="1"/>
    <col min="15888" max="15888" width="10.25" style="37" bestFit="1" customWidth="1"/>
    <col min="15889" max="15889" width="11.75" style="37" customWidth="1"/>
    <col min="15890" max="16129" width="9" style="37"/>
    <col min="16130" max="16130" width="4.625" style="37" customWidth="1"/>
    <col min="16131" max="16131" width="27.375" style="37" bestFit="1" customWidth="1"/>
    <col min="16132" max="16132" width="10.25" style="37" bestFit="1" customWidth="1"/>
    <col min="16133" max="16133" width="10.75" style="37" customWidth="1"/>
    <col min="16134" max="16134" width="11.75" style="37" customWidth="1"/>
    <col min="16135" max="16135" width="10" style="37" bestFit="1" customWidth="1"/>
    <col min="16136" max="16136" width="9" style="37" customWidth="1"/>
    <col min="16137" max="16137" width="9.25" style="37" customWidth="1"/>
    <col min="16138" max="16138" width="11.75" style="37" customWidth="1"/>
    <col min="16139" max="16139" width="10.875" style="37" bestFit="1" customWidth="1"/>
    <col min="16140" max="16141" width="10.375" style="37" bestFit="1" customWidth="1"/>
    <col min="16142" max="16142" width="11.75" style="37" customWidth="1"/>
    <col min="16143" max="16143" width="10.375" style="37" bestFit="1" customWidth="1"/>
    <col min="16144" max="16144" width="10.25" style="37" bestFit="1" customWidth="1"/>
    <col min="16145" max="16145" width="11.75" style="37" customWidth="1"/>
    <col min="16146" max="16384" width="9" style="37"/>
  </cols>
  <sheetData>
    <row r="1" spans="1:50" ht="18.75" thickBot="1"/>
    <row r="2" spans="1:50" ht="34.5" customHeight="1" thickBot="1">
      <c r="B2" s="315" t="s">
        <v>475</v>
      </c>
      <c r="C2" s="316"/>
      <c r="D2" s="316"/>
      <c r="E2" s="316"/>
      <c r="F2" s="316"/>
      <c r="G2" s="316"/>
      <c r="H2" s="316"/>
      <c r="I2" s="316"/>
      <c r="J2" s="316"/>
      <c r="K2" s="316"/>
      <c r="L2" s="316"/>
      <c r="M2" s="316"/>
      <c r="N2" s="316"/>
      <c r="O2" s="316"/>
      <c r="P2" s="316"/>
      <c r="Q2" s="317"/>
      <c r="R2" s="52"/>
    </row>
    <row r="3" spans="1:50" ht="21" customHeight="1">
      <c r="B3" s="320" t="s">
        <v>206</v>
      </c>
      <c r="C3" s="322" t="s">
        <v>268</v>
      </c>
      <c r="D3" s="324" t="s">
        <v>269</v>
      </c>
      <c r="E3" s="325"/>
      <c r="F3" s="325"/>
      <c r="G3" s="325"/>
      <c r="H3" s="325"/>
      <c r="I3" s="325"/>
      <c r="J3" s="325"/>
      <c r="K3" s="326"/>
      <c r="L3" s="324" t="s">
        <v>270</v>
      </c>
      <c r="M3" s="325"/>
      <c r="N3" s="325"/>
      <c r="O3" s="325"/>
      <c r="P3" s="325"/>
      <c r="Q3" s="327"/>
      <c r="R3" s="52"/>
    </row>
    <row r="4" spans="1:50" ht="21" customHeight="1">
      <c r="B4" s="321"/>
      <c r="C4" s="323"/>
      <c r="D4" s="328" t="s">
        <v>472</v>
      </c>
      <c r="E4" s="328"/>
      <c r="F4" s="328"/>
      <c r="G4" s="328"/>
      <c r="H4" s="328" t="s">
        <v>473</v>
      </c>
      <c r="I4" s="328"/>
      <c r="J4" s="328"/>
      <c r="K4" s="328"/>
      <c r="L4" s="329" t="s">
        <v>472</v>
      </c>
      <c r="M4" s="330"/>
      <c r="N4" s="331"/>
      <c r="O4" s="329" t="s">
        <v>473</v>
      </c>
      <c r="P4" s="330"/>
      <c r="Q4" s="332"/>
      <c r="R4" s="52"/>
    </row>
    <row r="5" spans="1:50" ht="42" customHeight="1">
      <c r="B5" s="321"/>
      <c r="C5" s="323"/>
      <c r="D5" s="38" t="s">
        <v>271</v>
      </c>
      <c r="E5" s="38" t="s">
        <v>272</v>
      </c>
      <c r="F5" s="39" t="s">
        <v>273</v>
      </c>
      <c r="G5" s="38" t="s">
        <v>274</v>
      </c>
      <c r="H5" s="40" t="s">
        <v>275</v>
      </c>
      <c r="I5" s="40" t="s">
        <v>272</v>
      </c>
      <c r="J5" s="39" t="s">
        <v>273</v>
      </c>
      <c r="K5" s="40" t="s">
        <v>274</v>
      </c>
      <c r="L5" s="38" t="s">
        <v>276</v>
      </c>
      <c r="M5" s="38" t="s">
        <v>277</v>
      </c>
      <c r="N5" s="39" t="s">
        <v>273</v>
      </c>
      <c r="O5" s="38" t="s">
        <v>276</v>
      </c>
      <c r="P5" s="38" t="s">
        <v>277</v>
      </c>
      <c r="Q5" s="41" t="s">
        <v>273</v>
      </c>
      <c r="R5" s="52"/>
    </row>
    <row r="6" spans="1:50" ht="22.5" customHeight="1">
      <c r="B6" s="262">
        <v>1</v>
      </c>
      <c r="C6" s="48" t="s">
        <v>278</v>
      </c>
      <c r="D6" s="255">
        <v>2564228.8948849998</v>
      </c>
      <c r="E6" s="255">
        <v>2058339.316108</v>
      </c>
      <c r="F6" s="255">
        <f t="shared" ref="F6:F34" si="0">D6-E6</f>
        <v>505889.57877699984</v>
      </c>
      <c r="G6" s="255">
        <f t="shared" ref="G6:G34" si="1">E6+D6</f>
        <v>4622568.2109929994</v>
      </c>
      <c r="H6" s="255">
        <v>93272.225628999993</v>
      </c>
      <c r="I6" s="255">
        <v>24393.492729000001</v>
      </c>
      <c r="J6" s="255">
        <f t="shared" ref="J6:J34" si="2">H6-I6</f>
        <v>68878.732899999988</v>
      </c>
      <c r="K6" s="255">
        <f t="shared" ref="K6:K34" si="3">H6+I6</f>
        <v>117665.718358</v>
      </c>
      <c r="L6" s="255">
        <v>19478336</v>
      </c>
      <c r="M6" s="255">
        <v>11213492</v>
      </c>
      <c r="N6" s="255">
        <f t="shared" ref="N6:N34" si="4">L6-M6</f>
        <v>8264844</v>
      </c>
      <c r="O6" s="255">
        <v>1044921</v>
      </c>
      <c r="P6" s="255">
        <v>1063612</v>
      </c>
      <c r="Q6" s="256">
        <f t="shared" ref="Q6:Q34" si="5">O6-P6</f>
        <v>-18691</v>
      </c>
      <c r="R6" s="52"/>
    </row>
    <row r="7" spans="1:50" ht="20.25" customHeight="1">
      <c r="B7" s="263">
        <v>2</v>
      </c>
      <c r="C7" s="45" t="s">
        <v>43</v>
      </c>
      <c r="D7" s="257">
        <v>1750122</v>
      </c>
      <c r="E7" s="257">
        <v>1550164</v>
      </c>
      <c r="F7" s="257">
        <f t="shared" si="0"/>
        <v>199958</v>
      </c>
      <c r="G7" s="257">
        <f t="shared" si="1"/>
        <v>3300286</v>
      </c>
      <c r="H7" s="257">
        <v>256921</v>
      </c>
      <c r="I7" s="257">
        <v>244081</v>
      </c>
      <c r="J7" s="257">
        <f t="shared" si="2"/>
        <v>12840</v>
      </c>
      <c r="K7" s="257">
        <f t="shared" si="3"/>
        <v>501002</v>
      </c>
      <c r="L7" s="257">
        <v>337979.196673</v>
      </c>
      <c r="M7" s="257">
        <v>91876.777266000005</v>
      </c>
      <c r="N7" s="257">
        <f t="shared" si="4"/>
        <v>246102.41940700001</v>
      </c>
      <c r="O7" s="257">
        <v>42557.052260999997</v>
      </c>
      <c r="P7" s="257">
        <v>49276.642973000002</v>
      </c>
      <c r="Q7" s="258">
        <f t="shared" si="5"/>
        <v>-6719.5907120000047</v>
      </c>
      <c r="R7" s="52"/>
    </row>
    <row r="8" spans="1:50" ht="18.75">
      <c r="B8" s="262">
        <v>3</v>
      </c>
      <c r="C8" s="48" t="s">
        <v>65</v>
      </c>
      <c r="D8" s="255">
        <v>1506337.914936</v>
      </c>
      <c r="E8" s="255">
        <v>1565897.5305639999</v>
      </c>
      <c r="F8" s="255">
        <f t="shared" si="0"/>
        <v>-59559.615627999883</v>
      </c>
      <c r="G8" s="255">
        <f t="shared" si="1"/>
        <v>3072235.4454999999</v>
      </c>
      <c r="H8" s="255">
        <v>49848.930767999998</v>
      </c>
      <c r="I8" s="255">
        <v>34944.978982000001</v>
      </c>
      <c r="J8" s="255">
        <f t="shared" si="2"/>
        <v>14903.951785999998</v>
      </c>
      <c r="K8" s="255">
        <f t="shared" si="3"/>
        <v>84793.909749999992</v>
      </c>
      <c r="L8" s="255">
        <v>112805.799809</v>
      </c>
      <c r="M8" s="255">
        <v>20646.553782999999</v>
      </c>
      <c r="N8" s="255">
        <f t="shared" si="4"/>
        <v>92159.246026000008</v>
      </c>
      <c r="O8" s="255">
        <v>3305.8409409999999</v>
      </c>
      <c r="P8" s="255">
        <v>0</v>
      </c>
      <c r="Q8" s="256">
        <f t="shared" si="5"/>
        <v>3305.8409409999999</v>
      </c>
      <c r="R8" s="52"/>
    </row>
    <row r="9" spans="1:50" s="54" customFormat="1" ht="18.75">
      <c r="A9" s="36"/>
      <c r="B9" s="263">
        <v>4</v>
      </c>
      <c r="C9" s="45" t="s">
        <v>151</v>
      </c>
      <c r="D9" s="257">
        <v>441245.57831200003</v>
      </c>
      <c r="E9" s="257">
        <v>428830.432784</v>
      </c>
      <c r="F9" s="257">
        <f t="shared" si="0"/>
        <v>12415.145528000023</v>
      </c>
      <c r="G9" s="257">
        <f t="shared" si="1"/>
        <v>870076.01109599997</v>
      </c>
      <c r="H9" s="257">
        <v>26635.817834000001</v>
      </c>
      <c r="I9" s="257">
        <v>48420.396843000002</v>
      </c>
      <c r="J9" s="257">
        <f t="shared" si="2"/>
        <v>-21784.579009000001</v>
      </c>
      <c r="K9" s="257">
        <f t="shared" si="3"/>
        <v>75056.214677000011</v>
      </c>
      <c r="L9" s="257">
        <v>8242.0498449999996</v>
      </c>
      <c r="M9" s="257">
        <v>1153.983761</v>
      </c>
      <c r="N9" s="257">
        <f t="shared" si="4"/>
        <v>7088.066084</v>
      </c>
      <c r="O9" s="257">
        <v>2214.315282</v>
      </c>
      <c r="P9" s="257">
        <v>42.432960000000001</v>
      </c>
      <c r="Q9" s="258">
        <f t="shared" si="5"/>
        <v>2171.8823219999999</v>
      </c>
      <c r="R9" s="53"/>
      <c r="S9" s="43"/>
      <c r="T9" s="43"/>
      <c r="U9" s="43"/>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row>
    <row r="10" spans="1:50" s="44" customFormat="1" ht="18.75">
      <c r="A10" s="36"/>
      <c r="B10" s="262">
        <v>5</v>
      </c>
      <c r="C10" s="42" t="s">
        <v>405</v>
      </c>
      <c r="D10" s="255">
        <v>427508.14702199999</v>
      </c>
      <c r="E10" s="255">
        <v>427265.63387999998</v>
      </c>
      <c r="F10" s="255">
        <f t="shared" si="0"/>
        <v>242.5131420000107</v>
      </c>
      <c r="G10" s="255">
        <f t="shared" si="1"/>
        <v>854773.78090199991</v>
      </c>
      <c r="H10" s="255">
        <v>32030.530007000001</v>
      </c>
      <c r="I10" s="255">
        <v>21705.470291000001</v>
      </c>
      <c r="J10" s="255">
        <f t="shared" si="2"/>
        <v>10325.059716</v>
      </c>
      <c r="K10" s="255">
        <f t="shared" si="3"/>
        <v>53736.000297999999</v>
      </c>
      <c r="L10" s="255">
        <v>13116.357921000001</v>
      </c>
      <c r="M10" s="255">
        <v>2959.6186339999999</v>
      </c>
      <c r="N10" s="255">
        <f t="shared" si="4"/>
        <v>10156.739287</v>
      </c>
      <c r="O10" s="255">
        <v>198.533796</v>
      </c>
      <c r="P10" s="255">
        <v>244.481368</v>
      </c>
      <c r="Q10" s="256">
        <f t="shared" si="5"/>
        <v>-45.947572000000008</v>
      </c>
      <c r="R10" s="53"/>
      <c r="S10" s="43"/>
      <c r="T10" s="43"/>
      <c r="U10" s="43"/>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row>
    <row r="11" spans="1:50" s="54" customFormat="1" ht="18.75">
      <c r="A11" s="36"/>
      <c r="B11" s="262">
        <v>6</v>
      </c>
      <c r="C11" s="45" t="s">
        <v>40</v>
      </c>
      <c r="D11" s="257">
        <v>412414.61083399999</v>
      </c>
      <c r="E11" s="257">
        <v>258678.12323299999</v>
      </c>
      <c r="F11" s="257">
        <f t="shared" si="0"/>
        <v>153736.487601</v>
      </c>
      <c r="G11" s="257">
        <f t="shared" si="1"/>
        <v>671092.73406699998</v>
      </c>
      <c r="H11" s="257">
        <v>39639.898137999997</v>
      </c>
      <c r="I11" s="257">
        <v>27971.052212999999</v>
      </c>
      <c r="J11" s="257">
        <f t="shared" si="2"/>
        <v>11668.845924999998</v>
      </c>
      <c r="K11" s="257">
        <f t="shared" si="3"/>
        <v>67610.950350999992</v>
      </c>
      <c r="L11" s="257">
        <v>635991</v>
      </c>
      <c r="M11" s="257">
        <v>740072</v>
      </c>
      <c r="N11" s="257">
        <f t="shared" si="4"/>
        <v>-104081</v>
      </c>
      <c r="O11" s="257">
        <v>15614</v>
      </c>
      <c r="P11" s="257">
        <v>34139</v>
      </c>
      <c r="Q11" s="258">
        <f t="shared" si="5"/>
        <v>-18525</v>
      </c>
      <c r="R11" s="53"/>
      <c r="S11" s="43"/>
      <c r="T11" s="43"/>
      <c r="U11" s="43"/>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row>
    <row r="12" spans="1:50" s="36" customFormat="1" ht="18.75">
      <c r="B12" s="263">
        <v>7</v>
      </c>
      <c r="C12" s="48" t="s">
        <v>31</v>
      </c>
      <c r="D12" s="255">
        <v>256077.887861</v>
      </c>
      <c r="E12" s="255">
        <v>289558.382515</v>
      </c>
      <c r="F12" s="255">
        <f t="shared" si="0"/>
        <v>-33480.494654000009</v>
      </c>
      <c r="G12" s="255">
        <f t="shared" si="1"/>
        <v>545636.27037599997</v>
      </c>
      <c r="H12" s="255">
        <v>656.47501199999999</v>
      </c>
      <c r="I12" s="255">
        <v>63265.394633999997</v>
      </c>
      <c r="J12" s="255">
        <f t="shared" si="2"/>
        <v>-62608.919621999994</v>
      </c>
      <c r="K12" s="255">
        <f t="shared" si="3"/>
        <v>63921.869645999999</v>
      </c>
      <c r="L12" s="255">
        <v>1352914</v>
      </c>
      <c r="M12" s="255">
        <v>482699</v>
      </c>
      <c r="N12" s="255">
        <f t="shared" si="4"/>
        <v>870215</v>
      </c>
      <c r="O12" s="255">
        <v>58068</v>
      </c>
      <c r="P12" s="255">
        <v>31452</v>
      </c>
      <c r="Q12" s="256">
        <f t="shared" si="5"/>
        <v>26616</v>
      </c>
      <c r="R12" s="52"/>
    </row>
    <row r="13" spans="1:50" s="54" customFormat="1" ht="18.75">
      <c r="A13" s="36"/>
      <c r="B13" s="262">
        <v>8</v>
      </c>
      <c r="C13" s="45" t="s">
        <v>26</v>
      </c>
      <c r="D13" s="257">
        <v>210447.65580899999</v>
      </c>
      <c r="E13" s="257">
        <v>206671.25732800001</v>
      </c>
      <c r="F13" s="257">
        <f t="shared" si="0"/>
        <v>3776.398480999982</v>
      </c>
      <c r="G13" s="257">
        <f t="shared" si="1"/>
        <v>417118.913137</v>
      </c>
      <c r="H13" s="257">
        <v>1097.407596</v>
      </c>
      <c r="I13" s="257">
        <v>27460.911435999999</v>
      </c>
      <c r="J13" s="257">
        <f t="shared" si="2"/>
        <v>-26363.503839999998</v>
      </c>
      <c r="K13" s="257">
        <f t="shared" si="3"/>
        <v>28558.319031999999</v>
      </c>
      <c r="L13" s="257">
        <v>1140934</v>
      </c>
      <c r="M13" s="257">
        <v>689676</v>
      </c>
      <c r="N13" s="257">
        <f t="shared" si="4"/>
        <v>451258</v>
      </c>
      <c r="O13" s="257">
        <v>162894</v>
      </c>
      <c r="P13" s="257">
        <v>24096</v>
      </c>
      <c r="Q13" s="258">
        <f t="shared" si="5"/>
        <v>138798</v>
      </c>
      <c r="R13" s="53"/>
      <c r="S13" s="43"/>
      <c r="T13" s="43"/>
      <c r="U13" s="43"/>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row>
    <row r="14" spans="1:50" s="36" customFormat="1" ht="18.75">
      <c r="B14" s="263">
        <v>9</v>
      </c>
      <c r="C14" s="122" t="s">
        <v>41</v>
      </c>
      <c r="D14" s="255">
        <v>159058.05519099999</v>
      </c>
      <c r="E14" s="255">
        <v>151546.819942</v>
      </c>
      <c r="F14" s="255">
        <f t="shared" si="0"/>
        <v>7511.2352489999903</v>
      </c>
      <c r="G14" s="255">
        <f t="shared" si="1"/>
        <v>310604.87513299996</v>
      </c>
      <c r="H14" s="255">
        <v>3414.6382939999999</v>
      </c>
      <c r="I14" s="255">
        <v>9570.6902580000005</v>
      </c>
      <c r="J14" s="255">
        <f t="shared" si="2"/>
        <v>-6156.0519640000002</v>
      </c>
      <c r="K14" s="255">
        <f t="shared" si="3"/>
        <v>12985.328552000001</v>
      </c>
      <c r="L14" s="255">
        <v>297967.77088999999</v>
      </c>
      <c r="M14" s="255">
        <v>39794.875521000002</v>
      </c>
      <c r="N14" s="255">
        <f t="shared" si="4"/>
        <v>258172.89536899998</v>
      </c>
      <c r="O14" s="255">
        <v>22852.022454000002</v>
      </c>
      <c r="P14" s="255">
        <v>17544.642526</v>
      </c>
      <c r="Q14" s="256">
        <f t="shared" si="5"/>
        <v>5307.3799280000021</v>
      </c>
      <c r="R14" s="53"/>
      <c r="S14" s="43"/>
      <c r="T14" s="43"/>
      <c r="U14" s="43"/>
    </row>
    <row r="15" spans="1:50" s="54" customFormat="1" ht="18.75">
      <c r="A15" s="36"/>
      <c r="B15" s="262">
        <v>10</v>
      </c>
      <c r="C15" s="45" t="s">
        <v>38</v>
      </c>
      <c r="D15" s="257">
        <v>117261.67247400001</v>
      </c>
      <c r="E15" s="257">
        <v>106040.923253</v>
      </c>
      <c r="F15" s="257">
        <f t="shared" si="0"/>
        <v>11220.749221000005</v>
      </c>
      <c r="G15" s="257">
        <f t="shared" si="1"/>
        <v>223302.59572700001</v>
      </c>
      <c r="H15" s="257">
        <v>7952.0138429999997</v>
      </c>
      <c r="I15" s="257">
        <v>14346.187191000001</v>
      </c>
      <c r="J15" s="257">
        <f t="shared" si="2"/>
        <v>-6394.1733480000012</v>
      </c>
      <c r="K15" s="257">
        <f t="shared" si="3"/>
        <v>22298.201034000002</v>
      </c>
      <c r="L15" s="257">
        <v>10074</v>
      </c>
      <c r="M15" s="257">
        <v>138716</v>
      </c>
      <c r="N15" s="257">
        <f t="shared" si="4"/>
        <v>-128642</v>
      </c>
      <c r="O15" s="257">
        <v>529</v>
      </c>
      <c r="P15" s="257">
        <v>2423</v>
      </c>
      <c r="Q15" s="258">
        <f t="shared" si="5"/>
        <v>-1894</v>
      </c>
      <c r="R15" s="53"/>
      <c r="S15" s="43"/>
      <c r="T15" s="43"/>
      <c r="U15" s="43"/>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row>
    <row r="16" spans="1:50" s="36" customFormat="1" ht="18.75">
      <c r="B16" s="262">
        <v>11</v>
      </c>
      <c r="C16" s="48" t="s">
        <v>182</v>
      </c>
      <c r="D16" s="255">
        <v>108729.485409</v>
      </c>
      <c r="E16" s="255">
        <v>76302.368703999993</v>
      </c>
      <c r="F16" s="255">
        <f t="shared" si="0"/>
        <v>32427.116705000008</v>
      </c>
      <c r="G16" s="255">
        <f t="shared" si="1"/>
        <v>185031.85411299998</v>
      </c>
      <c r="H16" s="255">
        <v>0</v>
      </c>
      <c r="I16" s="255">
        <v>0</v>
      </c>
      <c r="J16" s="255">
        <f t="shared" si="2"/>
        <v>0</v>
      </c>
      <c r="K16" s="255">
        <f t="shared" si="3"/>
        <v>0</v>
      </c>
      <c r="L16" s="255">
        <v>191873</v>
      </c>
      <c r="M16" s="255">
        <v>3590</v>
      </c>
      <c r="N16" s="255">
        <f t="shared" si="4"/>
        <v>188283</v>
      </c>
      <c r="O16" s="255">
        <v>568</v>
      </c>
      <c r="P16" s="255">
        <v>2236</v>
      </c>
      <c r="Q16" s="256">
        <f t="shared" si="5"/>
        <v>-1668</v>
      </c>
      <c r="R16" s="52"/>
    </row>
    <row r="17" spans="1:50" s="54" customFormat="1" ht="18.75">
      <c r="A17" s="36"/>
      <c r="B17" s="263">
        <v>12</v>
      </c>
      <c r="C17" s="45" t="s">
        <v>279</v>
      </c>
      <c r="D17" s="257">
        <v>107656.511424</v>
      </c>
      <c r="E17" s="257">
        <v>136445.481551</v>
      </c>
      <c r="F17" s="257">
        <f t="shared" si="0"/>
        <v>-28788.970127000008</v>
      </c>
      <c r="G17" s="257">
        <f t="shared" si="1"/>
        <v>244101.992975</v>
      </c>
      <c r="H17" s="257">
        <v>1568.6820849999999</v>
      </c>
      <c r="I17" s="257">
        <v>4822.4217200000003</v>
      </c>
      <c r="J17" s="257">
        <f t="shared" si="2"/>
        <v>-3253.7396350000004</v>
      </c>
      <c r="K17" s="257">
        <f t="shared" si="3"/>
        <v>6391.1038050000006</v>
      </c>
      <c r="L17" s="257">
        <v>41973</v>
      </c>
      <c r="M17" s="257">
        <v>10512</v>
      </c>
      <c r="N17" s="257">
        <f t="shared" si="4"/>
        <v>31461</v>
      </c>
      <c r="O17" s="257">
        <v>3581</v>
      </c>
      <c r="P17" s="257">
        <v>2703</v>
      </c>
      <c r="Q17" s="258">
        <f t="shared" si="5"/>
        <v>878</v>
      </c>
      <c r="R17" s="53"/>
      <c r="S17" s="43"/>
      <c r="T17" s="43"/>
      <c r="U17" s="43"/>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row>
    <row r="18" spans="1:50" s="36" customFormat="1" ht="18.75">
      <c r="B18" s="262">
        <v>13</v>
      </c>
      <c r="C18" s="121" t="s">
        <v>166</v>
      </c>
      <c r="D18" s="255">
        <v>96098.306270999994</v>
      </c>
      <c r="E18" s="255">
        <v>97969.572637000005</v>
      </c>
      <c r="F18" s="255">
        <f t="shared" si="0"/>
        <v>-1871.2663660000107</v>
      </c>
      <c r="G18" s="255">
        <f t="shared" si="1"/>
        <v>194067.87890800001</v>
      </c>
      <c r="H18" s="255">
        <v>1535.712139</v>
      </c>
      <c r="I18" s="255">
        <v>5353.8657810000004</v>
      </c>
      <c r="J18" s="255">
        <f t="shared" si="2"/>
        <v>-3818.1536420000002</v>
      </c>
      <c r="K18" s="255">
        <f t="shared" si="3"/>
        <v>6889.5779200000006</v>
      </c>
      <c r="L18" s="255">
        <v>44904</v>
      </c>
      <c r="M18" s="255">
        <v>3359</v>
      </c>
      <c r="N18" s="255">
        <f t="shared" si="4"/>
        <v>41545</v>
      </c>
      <c r="O18" s="255">
        <v>0</v>
      </c>
      <c r="P18" s="255">
        <v>763</v>
      </c>
      <c r="Q18" s="256">
        <f t="shared" si="5"/>
        <v>-763</v>
      </c>
      <c r="R18" s="53"/>
      <c r="S18" s="43"/>
      <c r="T18" s="43"/>
      <c r="U18" s="43"/>
    </row>
    <row r="19" spans="1:50" s="54" customFormat="1" ht="18.75">
      <c r="A19" s="36"/>
      <c r="B19" s="263">
        <v>14</v>
      </c>
      <c r="C19" s="45" t="s">
        <v>27</v>
      </c>
      <c r="D19" s="257">
        <v>88696.231371999995</v>
      </c>
      <c r="E19" s="257">
        <v>84877.326467999999</v>
      </c>
      <c r="F19" s="257">
        <f t="shared" si="0"/>
        <v>3818.9049039999954</v>
      </c>
      <c r="G19" s="257">
        <f t="shared" si="1"/>
        <v>173573.55783999999</v>
      </c>
      <c r="H19" s="257">
        <v>8512.3911900000003</v>
      </c>
      <c r="I19" s="257">
        <v>10472.70081</v>
      </c>
      <c r="J19" s="257">
        <f t="shared" si="2"/>
        <v>-1960.30962</v>
      </c>
      <c r="K19" s="257">
        <f t="shared" si="3"/>
        <v>18985.092000000001</v>
      </c>
      <c r="L19" s="257">
        <v>40681.085750999999</v>
      </c>
      <c r="M19" s="257">
        <v>56911.619435000001</v>
      </c>
      <c r="N19" s="257">
        <f t="shared" si="4"/>
        <v>-16230.533684000002</v>
      </c>
      <c r="O19" s="257">
        <v>257.78247900000002</v>
      </c>
      <c r="P19" s="257">
        <v>1931.5250020000001</v>
      </c>
      <c r="Q19" s="258">
        <f t="shared" si="5"/>
        <v>-1673.7425230000001</v>
      </c>
      <c r="R19" s="53"/>
      <c r="S19" s="43"/>
      <c r="T19" s="43"/>
      <c r="U19" s="43"/>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row>
    <row r="20" spans="1:50" s="36" customFormat="1" ht="18.75">
      <c r="A20" s="44"/>
      <c r="B20" s="262">
        <v>15</v>
      </c>
      <c r="C20" s="122" t="s">
        <v>152</v>
      </c>
      <c r="D20" s="255">
        <v>61536</v>
      </c>
      <c r="E20" s="255">
        <v>31278</v>
      </c>
      <c r="F20" s="255">
        <f t="shared" si="0"/>
        <v>30258</v>
      </c>
      <c r="G20" s="255">
        <f t="shared" si="1"/>
        <v>92814</v>
      </c>
      <c r="H20" s="255">
        <v>6599</v>
      </c>
      <c r="I20" s="255">
        <v>3334</v>
      </c>
      <c r="J20" s="255">
        <f t="shared" si="2"/>
        <v>3265</v>
      </c>
      <c r="K20" s="255">
        <f t="shared" si="3"/>
        <v>9933</v>
      </c>
      <c r="L20" s="255">
        <v>3845320</v>
      </c>
      <c r="M20" s="255">
        <v>2530794</v>
      </c>
      <c r="N20" s="255">
        <f t="shared" si="4"/>
        <v>1314526</v>
      </c>
      <c r="O20" s="255">
        <v>291804</v>
      </c>
      <c r="P20" s="255">
        <v>368509</v>
      </c>
      <c r="Q20" s="256">
        <f t="shared" si="5"/>
        <v>-76705</v>
      </c>
      <c r="R20" s="53"/>
      <c r="S20" s="43"/>
      <c r="T20" s="43"/>
      <c r="U20" s="43"/>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row>
    <row r="21" spans="1:50" s="54" customFormat="1" ht="18.75">
      <c r="A21" s="36"/>
      <c r="B21" s="262">
        <v>16</v>
      </c>
      <c r="C21" s="45" t="s">
        <v>171</v>
      </c>
      <c r="D21" s="257">
        <v>59477.710451999999</v>
      </c>
      <c r="E21" s="257">
        <v>37806.960736000001</v>
      </c>
      <c r="F21" s="257">
        <f t="shared" si="0"/>
        <v>21670.749715999998</v>
      </c>
      <c r="G21" s="257">
        <f t="shared" si="1"/>
        <v>97284.671188000008</v>
      </c>
      <c r="H21" s="257">
        <v>10778.36866</v>
      </c>
      <c r="I21" s="257">
        <v>2994.8967400000001</v>
      </c>
      <c r="J21" s="257">
        <f t="shared" si="2"/>
        <v>7783.47192</v>
      </c>
      <c r="K21" s="257">
        <f t="shared" si="3"/>
        <v>13773.2654</v>
      </c>
      <c r="L21" s="257">
        <v>156844.491476</v>
      </c>
      <c r="M21" s="257">
        <v>15621.608183</v>
      </c>
      <c r="N21" s="257">
        <f t="shared" si="4"/>
        <v>141222.88329299999</v>
      </c>
      <c r="O21" s="257">
        <v>26003.566148999998</v>
      </c>
      <c r="P21" s="257">
        <v>1406.0862629999999</v>
      </c>
      <c r="Q21" s="258">
        <f t="shared" si="5"/>
        <v>24597.479885999997</v>
      </c>
      <c r="R21" s="53"/>
      <c r="S21" s="43"/>
      <c r="T21" s="43"/>
      <c r="U21" s="43"/>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row>
    <row r="22" spans="1:50" s="36" customFormat="1" ht="18.75">
      <c r="B22" s="263">
        <v>17</v>
      </c>
      <c r="C22" s="47" t="s">
        <v>35</v>
      </c>
      <c r="D22" s="255">
        <v>42530.510886999997</v>
      </c>
      <c r="E22" s="255">
        <v>36810.790416000003</v>
      </c>
      <c r="F22" s="255">
        <f t="shared" si="0"/>
        <v>5719.7204709999933</v>
      </c>
      <c r="G22" s="255">
        <f t="shared" si="1"/>
        <v>79341.301303</v>
      </c>
      <c r="H22" s="255">
        <v>5039.4655570000004</v>
      </c>
      <c r="I22" s="255">
        <v>2507.3106170000001</v>
      </c>
      <c r="J22" s="255">
        <f t="shared" si="2"/>
        <v>2532.1549400000004</v>
      </c>
      <c r="K22" s="255">
        <f t="shared" si="3"/>
        <v>7546.7761740000005</v>
      </c>
      <c r="L22" s="255">
        <v>2384</v>
      </c>
      <c r="M22" s="255">
        <v>20509</v>
      </c>
      <c r="N22" s="255">
        <f t="shared" si="4"/>
        <v>-18125</v>
      </c>
      <c r="O22" s="255">
        <v>209</v>
      </c>
      <c r="P22" s="255">
        <v>523</v>
      </c>
      <c r="Q22" s="256">
        <f t="shared" si="5"/>
        <v>-314</v>
      </c>
      <c r="R22" s="53"/>
      <c r="S22" s="43"/>
      <c r="T22" s="43"/>
      <c r="U22" s="43"/>
    </row>
    <row r="23" spans="1:50" s="54" customFormat="1" ht="18.75">
      <c r="A23" s="36"/>
      <c r="B23" s="262">
        <v>18</v>
      </c>
      <c r="C23" s="45" t="s">
        <v>37</v>
      </c>
      <c r="D23" s="257">
        <v>39592.589486999997</v>
      </c>
      <c r="E23" s="257">
        <v>34920.601828999999</v>
      </c>
      <c r="F23" s="257">
        <f t="shared" si="0"/>
        <v>4671.9876579999982</v>
      </c>
      <c r="G23" s="257">
        <f t="shared" si="1"/>
        <v>74513.191315999997</v>
      </c>
      <c r="H23" s="257">
        <v>0</v>
      </c>
      <c r="I23" s="257">
        <v>10106.677594000001</v>
      </c>
      <c r="J23" s="257">
        <f t="shared" si="2"/>
        <v>-10106.677594000001</v>
      </c>
      <c r="K23" s="257">
        <f t="shared" si="3"/>
        <v>10106.677594000001</v>
      </c>
      <c r="L23" s="257">
        <v>169050</v>
      </c>
      <c r="M23" s="257">
        <v>214535</v>
      </c>
      <c r="N23" s="257">
        <f t="shared" si="4"/>
        <v>-45485</v>
      </c>
      <c r="O23" s="257">
        <v>49999</v>
      </c>
      <c r="P23" s="257">
        <v>25174</v>
      </c>
      <c r="Q23" s="258">
        <f t="shared" si="5"/>
        <v>24825</v>
      </c>
      <c r="R23" s="53"/>
      <c r="S23" s="43"/>
      <c r="T23" s="43"/>
      <c r="U23" s="43"/>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row>
    <row r="24" spans="1:50" s="36" customFormat="1" ht="18.75">
      <c r="B24" s="263">
        <v>19</v>
      </c>
      <c r="C24" s="48" t="s">
        <v>36</v>
      </c>
      <c r="D24" s="255">
        <v>33872.722765999999</v>
      </c>
      <c r="E24" s="255">
        <v>31015.881129000001</v>
      </c>
      <c r="F24" s="255">
        <f t="shared" si="0"/>
        <v>2856.8416369999977</v>
      </c>
      <c r="G24" s="255">
        <f t="shared" si="1"/>
        <v>64888.603895</v>
      </c>
      <c r="H24" s="255">
        <v>0</v>
      </c>
      <c r="I24" s="255">
        <v>10027.259169000001</v>
      </c>
      <c r="J24" s="255">
        <f t="shared" si="2"/>
        <v>-10027.259169000001</v>
      </c>
      <c r="K24" s="255">
        <f t="shared" si="3"/>
        <v>10027.259169000001</v>
      </c>
      <c r="L24" s="255">
        <v>120</v>
      </c>
      <c r="M24" s="255">
        <v>75876</v>
      </c>
      <c r="N24" s="255">
        <f t="shared" si="4"/>
        <v>-75756</v>
      </c>
      <c r="O24" s="255">
        <v>0</v>
      </c>
      <c r="P24" s="255">
        <v>13457</v>
      </c>
      <c r="Q24" s="256">
        <f t="shared" si="5"/>
        <v>-13457</v>
      </c>
      <c r="R24" s="52"/>
    </row>
    <row r="25" spans="1:50" s="54" customFormat="1" ht="18.75">
      <c r="A25" s="36"/>
      <c r="B25" s="262">
        <v>20</v>
      </c>
      <c r="C25" s="45" t="s">
        <v>24</v>
      </c>
      <c r="D25" s="257">
        <v>26373.185086000001</v>
      </c>
      <c r="E25" s="257">
        <v>24204.003809999998</v>
      </c>
      <c r="F25" s="257">
        <f t="shared" si="0"/>
        <v>2169.181276000003</v>
      </c>
      <c r="G25" s="257">
        <f t="shared" si="1"/>
        <v>50577.188896</v>
      </c>
      <c r="H25" s="257">
        <v>0</v>
      </c>
      <c r="I25" s="257">
        <v>7828.092627</v>
      </c>
      <c r="J25" s="257">
        <f t="shared" si="2"/>
        <v>-7828.092627</v>
      </c>
      <c r="K25" s="257">
        <f t="shared" si="3"/>
        <v>7828.092627</v>
      </c>
      <c r="L25" s="257">
        <v>45732</v>
      </c>
      <c r="M25" s="257">
        <v>315655</v>
      </c>
      <c r="N25" s="257">
        <f t="shared" si="4"/>
        <v>-269923</v>
      </c>
      <c r="O25" s="257">
        <v>1303</v>
      </c>
      <c r="P25" s="257">
        <v>15871</v>
      </c>
      <c r="Q25" s="258">
        <f t="shared" si="5"/>
        <v>-14568</v>
      </c>
      <c r="R25" s="52"/>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row>
    <row r="26" spans="1:50" s="36" customFormat="1" ht="18.75">
      <c r="B26" s="262">
        <v>21</v>
      </c>
      <c r="C26" s="122" t="s">
        <v>39</v>
      </c>
      <c r="D26" s="255">
        <v>21959.875165000001</v>
      </c>
      <c r="E26" s="255">
        <v>19965.051014000001</v>
      </c>
      <c r="F26" s="255">
        <f t="shared" si="0"/>
        <v>1994.8241510000007</v>
      </c>
      <c r="G26" s="255">
        <f t="shared" si="1"/>
        <v>41924.926179000002</v>
      </c>
      <c r="H26" s="255">
        <v>0</v>
      </c>
      <c r="I26" s="255">
        <v>6251.5814410000003</v>
      </c>
      <c r="J26" s="255">
        <f t="shared" si="2"/>
        <v>-6251.5814410000003</v>
      </c>
      <c r="K26" s="255">
        <f t="shared" si="3"/>
        <v>6251.5814410000003</v>
      </c>
      <c r="L26" s="255">
        <v>4645</v>
      </c>
      <c r="M26" s="255">
        <v>103056</v>
      </c>
      <c r="N26" s="255">
        <f t="shared" si="4"/>
        <v>-98411</v>
      </c>
      <c r="O26" s="255">
        <v>0</v>
      </c>
      <c r="P26" s="255">
        <v>711</v>
      </c>
      <c r="Q26" s="256">
        <f t="shared" si="5"/>
        <v>-711</v>
      </c>
      <c r="R26" s="53"/>
      <c r="S26" s="43"/>
      <c r="T26" s="43"/>
      <c r="U26" s="43"/>
    </row>
    <row r="27" spans="1:50" s="54" customFormat="1" ht="18.75">
      <c r="A27" s="36"/>
      <c r="B27" s="263">
        <v>22</v>
      </c>
      <c r="C27" s="45" t="s">
        <v>164</v>
      </c>
      <c r="D27" s="257">
        <v>20182.324086000001</v>
      </c>
      <c r="E27" s="257">
        <v>19283.253295999999</v>
      </c>
      <c r="F27" s="257">
        <f t="shared" si="0"/>
        <v>899.07079000000158</v>
      </c>
      <c r="G27" s="257">
        <f t="shared" si="1"/>
        <v>39465.577382000003</v>
      </c>
      <c r="H27" s="257">
        <v>0</v>
      </c>
      <c r="I27" s="257">
        <v>150.05012199999999</v>
      </c>
      <c r="J27" s="257">
        <f t="shared" si="2"/>
        <v>-150.05012199999999</v>
      </c>
      <c r="K27" s="257">
        <f t="shared" si="3"/>
        <v>150.05012199999999</v>
      </c>
      <c r="L27" s="257">
        <v>108588</v>
      </c>
      <c r="M27" s="257">
        <v>105723</v>
      </c>
      <c r="N27" s="257">
        <f t="shared" si="4"/>
        <v>2865</v>
      </c>
      <c r="O27" s="257">
        <v>1191</v>
      </c>
      <c r="P27" s="257">
        <v>548</v>
      </c>
      <c r="Q27" s="258">
        <f t="shared" si="5"/>
        <v>643</v>
      </c>
      <c r="R27" s="53"/>
      <c r="S27" s="43"/>
      <c r="T27" s="43"/>
      <c r="U27" s="43"/>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row>
    <row r="28" spans="1:50" s="36" customFormat="1" ht="18.75">
      <c r="B28" s="262">
        <v>23</v>
      </c>
      <c r="C28" s="48" t="s">
        <v>34</v>
      </c>
      <c r="D28" s="255">
        <v>20097.752952999999</v>
      </c>
      <c r="E28" s="255">
        <v>10320.900025999999</v>
      </c>
      <c r="F28" s="255">
        <f t="shared" si="0"/>
        <v>9776.8529269999999</v>
      </c>
      <c r="G28" s="255">
        <f t="shared" si="1"/>
        <v>30418.652978999999</v>
      </c>
      <c r="H28" s="255">
        <v>0</v>
      </c>
      <c r="I28" s="255">
        <v>1714.0696379999999</v>
      </c>
      <c r="J28" s="255">
        <f t="shared" si="2"/>
        <v>-1714.0696379999999</v>
      </c>
      <c r="K28" s="255">
        <f t="shared" si="3"/>
        <v>1714.0696379999999</v>
      </c>
      <c r="L28" s="255">
        <v>39999</v>
      </c>
      <c r="M28" s="255">
        <v>951</v>
      </c>
      <c r="N28" s="255">
        <f t="shared" si="4"/>
        <v>39048</v>
      </c>
      <c r="O28" s="255">
        <v>0</v>
      </c>
      <c r="P28" s="255">
        <v>0</v>
      </c>
      <c r="Q28" s="256">
        <f t="shared" si="5"/>
        <v>0</v>
      </c>
      <c r="R28" s="52"/>
    </row>
    <row r="29" spans="1:50" s="54" customFormat="1" ht="18.75">
      <c r="A29" s="36"/>
      <c r="B29" s="263">
        <v>24</v>
      </c>
      <c r="C29" s="45" t="s">
        <v>18</v>
      </c>
      <c r="D29" s="257">
        <v>10219.28068</v>
      </c>
      <c r="E29" s="257">
        <v>13788.825525</v>
      </c>
      <c r="F29" s="257">
        <f t="shared" si="0"/>
        <v>-3569.5448450000004</v>
      </c>
      <c r="G29" s="257">
        <f t="shared" si="1"/>
        <v>24008.106205</v>
      </c>
      <c r="H29" s="257">
        <v>0</v>
      </c>
      <c r="I29" s="257">
        <v>149.27000000000001</v>
      </c>
      <c r="J29" s="257">
        <f t="shared" si="2"/>
        <v>-149.27000000000001</v>
      </c>
      <c r="K29" s="257">
        <f t="shared" si="3"/>
        <v>149.27000000000001</v>
      </c>
      <c r="L29" s="257">
        <v>2899858</v>
      </c>
      <c r="M29" s="257">
        <v>4350564</v>
      </c>
      <c r="N29" s="257">
        <f t="shared" si="4"/>
        <v>-1450706</v>
      </c>
      <c r="O29" s="257">
        <v>106369</v>
      </c>
      <c r="P29" s="257">
        <v>165999</v>
      </c>
      <c r="Q29" s="258">
        <f t="shared" si="5"/>
        <v>-59630</v>
      </c>
      <c r="R29" s="53"/>
      <c r="S29" s="43"/>
      <c r="T29" s="43"/>
      <c r="U29" s="43"/>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row>
    <row r="30" spans="1:50" s="36" customFormat="1" ht="18.75">
      <c r="B30" s="262">
        <v>25</v>
      </c>
      <c r="C30" s="48" t="s">
        <v>147</v>
      </c>
      <c r="D30" s="255">
        <v>4996.9306800000004</v>
      </c>
      <c r="E30" s="255">
        <v>7468.1453860000001</v>
      </c>
      <c r="F30" s="255">
        <f t="shared" si="0"/>
        <v>-2471.2147059999998</v>
      </c>
      <c r="G30" s="255">
        <f t="shared" si="1"/>
        <v>12465.076066000001</v>
      </c>
      <c r="H30" s="255">
        <v>0</v>
      </c>
      <c r="I30" s="255">
        <v>149.27000000000001</v>
      </c>
      <c r="J30" s="255">
        <f t="shared" si="2"/>
        <v>-149.27000000000001</v>
      </c>
      <c r="K30" s="255">
        <f t="shared" si="3"/>
        <v>149.27000000000001</v>
      </c>
      <c r="L30" s="255">
        <v>912897</v>
      </c>
      <c r="M30" s="255">
        <v>1036395</v>
      </c>
      <c r="N30" s="255">
        <f t="shared" si="4"/>
        <v>-123498</v>
      </c>
      <c r="O30" s="255">
        <v>289257</v>
      </c>
      <c r="P30" s="255">
        <v>76216</v>
      </c>
      <c r="Q30" s="256">
        <f t="shared" si="5"/>
        <v>213041</v>
      </c>
      <c r="R30" s="53"/>
      <c r="S30" s="43"/>
      <c r="T30" s="43"/>
      <c r="U30" s="43"/>
    </row>
    <row r="31" spans="1:50" s="54" customFormat="1" ht="18.75">
      <c r="A31" s="36"/>
      <c r="B31" s="262">
        <v>26</v>
      </c>
      <c r="C31" s="45" t="s">
        <v>45</v>
      </c>
      <c r="D31" s="257">
        <v>2278.58068</v>
      </c>
      <c r="E31" s="257">
        <v>2487.4823929999998</v>
      </c>
      <c r="F31" s="257">
        <f t="shared" si="0"/>
        <v>-208.90171299999975</v>
      </c>
      <c r="G31" s="257">
        <f t="shared" si="1"/>
        <v>4766.0630729999993</v>
      </c>
      <c r="H31" s="257">
        <v>0</v>
      </c>
      <c r="I31" s="257">
        <v>150.25899999999999</v>
      </c>
      <c r="J31" s="257">
        <f t="shared" si="2"/>
        <v>-150.25899999999999</v>
      </c>
      <c r="K31" s="257">
        <f t="shared" si="3"/>
        <v>150.25899999999999</v>
      </c>
      <c r="L31" s="257">
        <v>107079</v>
      </c>
      <c r="M31" s="257">
        <v>91427</v>
      </c>
      <c r="N31" s="257">
        <f t="shared" si="4"/>
        <v>15652</v>
      </c>
      <c r="O31" s="257">
        <v>13839</v>
      </c>
      <c r="P31" s="257">
        <v>2032</v>
      </c>
      <c r="Q31" s="258">
        <f t="shared" si="5"/>
        <v>11807</v>
      </c>
      <c r="R31" s="52"/>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row>
    <row r="32" spans="1:50" s="36" customFormat="1" ht="18.75">
      <c r="B32" s="263">
        <v>27</v>
      </c>
      <c r="C32" s="48" t="s">
        <v>170</v>
      </c>
      <c r="D32" s="255">
        <v>587.78945999999996</v>
      </c>
      <c r="E32" s="255">
        <v>485.22309000000001</v>
      </c>
      <c r="F32" s="255">
        <f t="shared" si="0"/>
        <v>102.56636999999995</v>
      </c>
      <c r="G32" s="255">
        <f t="shared" si="1"/>
        <v>1073.0125499999999</v>
      </c>
      <c r="H32" s="255">
        <v>0</v>
      </c>
      <c r="I32" s="255">
        <v>242.14012</v>
      </c>
      <c r="J32" s="255">
        <f t="shared" si="2"/>
        <v>-242.14012</v>
      </c>
      <c r="K32" s="255">
        <f t="shared" si="3"/>
        <v>242.14012</v>
      </c>
      <c r="L32" s="255">
        <v>3000</v>
      </c>
      <c r="M32" s="255">
        <v>0</v>
      </c>
      <c r="N32" s="255">
        <f t="shared" si="4"/>
        <v>3000</v>
      </c>
      <c r="O32" s="255">
        <v>0</v>
      </c>
      <c r="P32" s="255">
        <v>0</v>
      </c>
      <c r="Q32" s="256">
        <f t="shared" si="5"/>
        <v>0</v>
      </c>
      <c r="R32" s="52"/>
    </row>
    <row r="33" spans="1:50" s="54" customFormat="1" ht="18.75">
      <c r="A33" s="36"/>
      <c r="B33" s="262">
        <v>28</v>
      </c>
      <c r="C33" s="45" t="s">
        <v>447</v>
      </c>
      <c r="D33" s="257">
        <v>1.687961</v>
      </c>
      <c r="E33" s="257">
        <v>0</v>
      </c>
      <c r="F33" s="257">
        <f t="shared" si="0"/>
        <v>1.687961</v>
      </c>
      <c r="G33" s="257">
        <f t="shared" si="1"/>
        <v>1.687961</v>
      </c>
      <c r="H33" s="257">
        <v>1.687961</v>
      </c>
      <c r="I33" s="257">
        <v>0</v>
      </c>
      <c r="J33" s="257">
        <f t="shared" si="2"/>
        <v>1.687961</v>
      </c>
      <c r="K33" s="257">
        <f t="shared" si="3"/>
        <v>1.687961</v>
      </c>
      <c r="L33" s="257">
        <v>19181</v>
      </c>
      <c r="M33" s="257">
        <v>10153</v>
      </c>
      <c r="N33" s="257">
        <f t="shared" si="4"/>
        <v>9028</v>
      </c>
      <c r="O33" s="257">
        <v>88</v>
      </c>
      <c r="P33" s="257">
        <v>10153</v>
      </c>
      <c r="Q33" s="258">
        <f t="shared" si="5"/>
        <v>-10065</v>
      </c>
      <c r="R33" s="52"/>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row>
    <row r="34" spans="1:50" s="54" customFormat="1" ht="18.75">
      <c r="A34" s="36"/>
      <c r="B34" s="263">
        <v>29</v>
      </c>
      <c r="C34" s="48" t="s">
        <v>448</v>
      </c>
      <c r="D34" s="255">
        <v>0</v>
      </c>
      <c r="E34" s="255">
        <v>0</v>
      </c>
      <c r="F34" s="255">
        <f t="shared" si="0"/>
        <v>0</v>
      </c>
      <c r="G34" s="255">
        <f t="shared" si="1"/>
        <v>0</v>
      </c>
      <c r="H34" s="255">
        <v>0</v>
      </c>
      <c r="I34" s="255">
        <v>0</v>
      </c>
      <c r="J34" s="255">
        <f t="shared" si="2"/>
        <v>0</v>
      </c>
      <c r="K34" s="255">
        <f t="shared" si="3"/>
        <v>0</v>
      </c>
      <c r="L34" s="255">
        <v>148541</v>
      </c>
      <c r="M34" s="255">
        <v>665</v>
      </c>
      <c r="N34" s="255">
        <f t="shared" si="4"/>
        <v>147876</v>
      </c>
      <c r="O34" s="255">
        <v>97461</v>
      </c>
      <c r="P34" s="255">
        <v>665</v>
      </c>
      <c r="Q34" s="256">
        <f t="shared" si="5"/>
        <v>96796</v>
      </c>
      <c r="R34" s="52"/>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row>
    <row r="35" spans="1:50" s="46" customFormat="1" ht="18.75">
      <c r="A35" s="36"/>
      <c r="B35" s="335" t="s">
        <v>280</v>
      </c>
      <c r="C35" s="336"/>
      <c r="D35" s="259">
        <f>SUM(D6:D34)</f>
        <v>8589589.8921429999</v>
      </c>
      <c r="E35" s="259">
        <f t="shared" ref="E35:Q35" si="6">SUM(E6:E34)</f>
        <v>7708422.2876170008</v>
      </c>
      <c r="F35" s="259">
        <f t="shared" si="6"/>
        <v>881167.60452599986</v>
      </c>
      <c r="G35" s="259">
        <f t="shared" si="6"/>
        <v>16298012.17976</v>
      </c>
      <c r="H35" s="259">
        <f t="shared" si="6"/>
        <v>545504.24471300002</v>
      </c>
      <c r="I35" s="259">
        <f t="shared" si="6"/>
        <v>582413.43995599973</v>
      </c>
      <c r="J35" s="259">
        <f t="shared" si="6"/>
        <v>-36909.195242999995</v>
      </c>
      <c r="K35" s="259">
        <f t="shared" si="6"/>
        <v>1127917.6846690003</v>
      </c>
      <c r="L35" s="259">
        <f t="shared" si="6"/>
        <v>32171029.752365001</v>
      </c>
      <c r="M35" s="259">
        <f t="shared" si="6"/>
        <v>22367384.036582999</v>
      </c>
      <c r="N35" s="259">
        <f t="shared" si="6"/>
        <v>9803645.7157819998</v>
      </c>
      <c r="O35" s="259">
        <f t="shared" si="6"/>
        <v>2235084.1133620003</v>
      </c>
      <c r="P35" s="259">
        <f t="shared" si="6"/>
        <v>1911727.8110919998</v>
      </c>
      <c r="Q35" s="259">
        <f t="shared" si="6"/>
        <v>323356.30226999999</v>
      </c>
      <c r="R35" s="52"/>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row>
    <row r="36" spans="1:50" s="54" customFormat="1" ht="18.75">
      <c r="A36" s="36"/>
      <c r="B36" s="263">
        <v>30</v>
      </c>
      <c r="C36" s="147" t="s">
        <v>281</v>
      </c>
      <c r="D36" s="257">
        <v>303054.12476899999</v>
      </c>
      <c r="E36" s="257">
        <v>178172.00356499999</v>
      </c>
      <c r="F36" s="257">
        <f t="shared" ref="F36:F45" si="7">D36-E36</f>
        <v>124882.121204</v>
      </c>
      <c r="G36" s="257">
        <f t="shared" ref="G36:G45" si="8">E36+D36</f>
        <v>481226.12833400001</v>
      </c>
      <c r="H36" s="257">
        <v>3297.6490140000001</v>
      </c>
      <c r="I36" s="257">
        <v>6914.2915759999996</v>
      </c>
      <c r="J36" s="257">
        <f t="shared" ref="J36:J45" si="9">H36-I36</f>
        <v>-3616.6425619999995</v>
      </c>
      <c r="K36" s="257">
        <f t="shared" ref="K36:K45" si="10">I36+H36</f>
        <v>10211.94059</v>
      </c>
      <c r="L36" s="257">
        <v>3756</v>
      </c>
      <c r="M36" s="257">
        <v>8282</v>
      </c>
      <c r="N36" s="257">
        <f t="shared" ref="N36:N45" si="11">L36-M36</f>
        <v>-4526</v>
      </c>
      <c r="O36" s="257">
        <v>0</v>
      </c>
      <c r="P36" s="257">
        <v>0</v>
      </c>
      <c r="Q36" s="257">
        <f t="shared" ref="Q36:Q45" si="12">O36-P36</f>
        <v>0</v>
      </c>
      <c r="R36" s="53"/>
      <c r="S36" s="43"/>
      <c r="T36" s="43"/>
      <c r="U36" s="43"/>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row>
    <row r="37" spans="1:50" s="36" customFormat="1" ht="18.75">
      <c r="B37" s="262">
        <v>31</v>
      </c>
      <c r="C37" s="48" t="s">
        <v>159</v>
      </c>
      <c r="D37" s="255">
        <v>192138.43122699999</v>
      </c>
      <c r="E37" s="255">
        <v>190951.96006799999</v>
      </c>
      <c r="F37" s="255">
        <f t="shared" si="7"/>
        <v>1186.4711590000079</v>
      </c>
      <c r="G37" s="255">
        <f t="shared" si="8"/>
        <v>383090.39129499998</v>
      </c>
      <c r="H37" s="255">
        <v>5038.8704749999997</v>
      </c>
      <c r="I37" s="255">
        <v>8583.5279429999991</v>
      </c>
      <c r="J37" s="255">
        <f t="shared" si="9"/>
        <v>-3544.6574679999994</v>
      </c>
      <c r="K37" s="255">
        <f t="shared" si="10"/>
        <v>13622.398417999999</v>
      </c>
      <c r="L37" s="255">
        <v>16933.157482999999</v>
      </c>
      <c r="M37" s="255">
        <v>6842.2900980000004</v>
      </c>
      <c r="N37" s="255">
        <f t="shared" si="11"/>
        <v>10090.867384999998</v>
      </c>
      <c r="O37" s="255">
        <v>0</v>
      </c>
      <c r="P37" s="255">
        <v>0</v>
      </c>
      <c r="Q37" s="256">
        <f t="shared" si="12"/>
        <v>0</v>
      </c>
      <c r="R37" s="53"/>
      <c r="S37" s="43"/>
      <c r="T37" s="43"/>
      <c r="U37" s="43"/>
    </row>
    <row r="38" spans="1:50" s="54" customFormat="1" ht="18.75">
      <c r="A38" s="36"/>
      <c r="B38" s="263">
        <v>32</v>
      </c>
      <c r="C38" s="45" t="s">
        <v>52</v>
      </c>
      <c r="D38" s="257">
        <v>155805.54105199999</v>
      </c>
      <c r="E38" s="257">
        <v>145306.984998</v>
      </c>
      <c r="F38" s="257">
        <f t="shared" si="7"/>
        <v>10498.556053999986</v>
      </c>
      <c r="G38" s="257">
        <f t="shared" si="8"/>
        <v>301112.52604999999</v>
      </c>
      <c r="H38" s="257">
        <v>8709.5072409999993</v>
      </c>
      <c r="I38" s="257">
        <v>7293.4658060000002</v>
      </c>
      <c r="J38" s="257">
        <f t="shared" si="9"/>
        <v>1416.0414349999992</v>
      </c>
      <c r="K38" s="257">
        <f t="shared" si="10"/>
        <v>16002.973046999999</v>
      </c>
      <c r="L38" s="257">
        <v>206</v>
      </c>
      <c r="M38" s="257">
        <v>2136</v>
      </c>
      <c r="N38" s="257">
        <f t="shared" si="11"/>
        <v>-1930</v>
      </c>
      <c r="O38" s="257">
        <v>0</v>
      </c>
      <c r="P38" s="257">
        <v>23</v>
      </c>
      <c r="Q38" s="258">
        <f t="shared" si="12"/>
        <v>-23</v>
      </c>
      <c r="R38" s="53"/>
      <c r="S38" s="43"/>
      <c r="T38" s="43"/>
      <c r="U38" s="43"/>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row>
    <row r="39" spans="1:50" s="36" customFormat="1" ht="18.75">
      <c r="B39" s="262">
        <v>33</v>
      </c>
      <c r="C39" s="48" t="s">
        <v>106</v>
      </c>
      <c r="D39" s="255">
        <v>101062.82794</v>
      </c>
      <c r="E39" s="255">
        <v>99735.338913</v>
      </c>
      <c r="F39" s="255">
        <f t="shared" si="7"/>
        <v>1327.4890270000033</v>
      </c>
      <c r="G39" s="255">
        <f t="shared" si="8"/>
        <v>200798.166853</v>
      </c>
      <c r="H39" s="255">
        <v>14381.365111999999</v>
      </c>
      <c r="I39" s="255">
        <v>13924.474885</v>
      </c>
      <c r="J39" s="255">
        <f t="shared" si="9"/>
        <v>456.89022699999987</v>
      </c>
      <c r="K39" s="255">
        <f t="shared" si="10"/>
        <v>28305.839996999999</v>
      </c>
      <c r="L39" s="255">
        <v>29540.831010000002</v>
      </c>
      <c r="M39" s="255">
        <v>8445.3260590000009</v>
      </c>
      <c r="N39" s="255">
        <f t="shared" si="11"/>
        <v>21095.504951000003</v>
      </c>
      <c r="O39" s="255">
        <v>1758.725837</v>
      </c>
      <c r="P39" s="255">
        <v>2291.300538</v>
      </c>
      <c r="Q39" s="256">
        <f t="shared" si="12"/>
        <v>-532.574701</v>
      </c>
      <c r="R39" s="53"/>
      <c r="S39" s="43"/>
      <c r="T39" s="43"/>
      <c r="U39" s="43"/>
    </row>
    <row r="40" spans="1:50" s="54" customFormat="1" ht="18.75">
      <c r="A40" s="36"/>
      <c r="B40" s="263">
        <v>34</v>
      </c>
      <c r="C40" s="147" t="s">
        <v>154</v>
      </c>
      <c r="D40" s="257">
        <v>79819.968697000004</v>
      </c>
      <c r="E40" s="257">
        <v>87094.241756000003</v>
      </c>
      <c r="F40" s="257">
        <f t="shared" si="7"/>
        <v>-7274.2730589999992</v>
      </c>
      <c r="G40" s="257">
        <f t="shared" si="8"/>
        <v>166914.21045300001</v>
      </c>
      <c r="H40" s="257">
        <v>5781.1380760000002</v>
      </c>
      <c r="I40" s="257">
        <v>8334.9514130000007</v>
      </c>
      <c r="J40" s="257">
        <f t="shared" si="9"/>
        <v>-2553.8133370000005</v>
      </c>
      <c r="K40" s="257">
        <f t="shared" si="10"/>
        <v>14116.089489000002</v>
      </c>
      <c r="L40" s="257">
        <v>2137.9327920000001</v>
      </c>
      <c r="M40" s="257">
        <v>4620.3378970000003</v>
      </c>
      <c r="N40" s="257">
        <f t="shared" si="11"/>
        <v>-2482.4051050000003</v>
      </c>
      <c r="O40" s="257">
        <v>0</v>
      </c>
      <c r="P40" s="257">
        <v>0</v>
      </c>
      <c r="Q40" s="258">
        <f t="shared" si="12"/>
        <v>0</v>
      </c>
      <c r="R40" s="53"/>
      <c r="S40" s="43"/>
      <c r="T40" s="43"/>
      <c r="U40" s="43"/>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row>
    <row r="41" spans="1:50" s="36" customFormat="1" ht="18.75">
      <c r="B41" s="262">
        <v>35</v>
      </c>
      <c r="C41" s="48" t="s">
        <v>197</v>
      </c>
      <c r="D41" s="255">
        <v>56521.307489999999</v>
      </c>
      <c r="E41" s="255">
        <v>24185.115071</v>
      </c>
      <c r="F41" s="255">
        <f t="shared" si="7"/>
        <v>32336.192418999999</v>
      </c>
      <c r="G41" s="255">
        <f t="shared" si="8"/>
        <v>80706.422560999999</v>
      </c>
      <c r="H41" s="255">
        <v>2625.900169</v>
      </c>
      <c r="I41" s="255">
        <v>1808.121478</v>
      </c>
      <c r="J41" s="255">
        <f t="shared" si="9"/>
        <v>817.77869099999998</v>
      </c>
      <c r="K41" s="255">
        <f t="shared" si="10"/>
        <v>4434.0216469999996</v>
      </c>
      <c r="L41" s="255">
        <v>57085.568763000003</v>
      </c>
      <c r="M41" s="255">
        <v>915.83424200000002</v>
      </c>
      <c r="N41" s="255">
        <f t="shared" si="11"/>
        <v>56169.734521000006</v>
      </c>
      <c r="O41" s="255">
        <v>11.62748</v>
      </c>
      <c r="P41" s="255">
        <v>425.054913</v>
      </c>
      <c r="Q41" s="256">
        <f t="shared" si="12"/>
        <v>-413.42743300000001</v>
      </c>
      <c r="R41" s="53"/>
      <c r="S41" s="43"/>
      <c r="T41" s="43"/>
      <c r="U41" s="43"/>
    </row>
    <row r="42" spans="1:50" s="54" customFormat="1" ht="18.75">
      <c r="A42" s="36"/>
      <c r="B42" s="263">
        <v>36</v>
      </c>
      <c r="C42" s="147" t="s">
        <v>173</v>
      </c>
      <c r="D42" s="257">
        <v>24643.936544</v>
      </c>
      <c r="E42" s="257">
        <v>19082.611636000001</v>
      </c>
      <c r="F42" s="257">
        <f t="shared" si="7"/>
        <v>5561.3249079999987</v>
      </c>
      <c r="G42" s="257">
        <f t="shared" si="8"/>
        <v>43726.548179999998</v>
      </c>
      <c r="H42" s="257">
        <v>518.45491400000003</v>
      </c>
      <c r="I42" s="257">
        <v>1594.0049019999999</v>
      </c>
      <c r="J42" s="257">
        <f t="shared" si="9"/>
        <v>-1075.5499879999998</v>
      </c>
      <c r="K42" s="257">
        <f t="shared" si="10"/>
        <v>2112.459816</v>
      </c>
      <c r="L42" s="257">
        <v>16487.371678</v>
      </c>
      <c r="M42" s="257">
        <v>4456.2289419999997</v>
      </c>
      <c r="N42" s="257">
        <f t="shared" si="11"/>
        <v>12031.142736</v>
      </c>
      <c r="O42" s="257">
        <v>112.673789</v>
      </c>
      <c r="P42" s="257">
        <v>2183.2652990000001</v>
      </c>
      <c r="Q42" s="258">
        <f t="shared" si="12"/>
        <v>-2070.5915100000002</v>
      </c>
      <c r="R42" s="53"/>
      <c r="S42" s="43"/>
      <c r="T42" s="43"/>
      <c r="U42" s="43"/>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row>
    <row r="43" spans="1:50" s="36" customFormat="1" ht="18.75">
      <c r="B43" s="262">
        <v>37</v>
      </c>
      <c r="C43" s="48" t="s">
        <v>162</v>
      </c>
      <c r="D43" s="255">
        <v>20739</v>
      </c>
      <c r="E43" s="255">
        <v>15412</v>
      </c>
      <c r="F43" s="255">
        <f t="shared" si="7"/>
        <v>5327</v>
      </c>
      <c r="G43" s="255">
        <f t="shared" si="8"/>
        <v>36151</v>
      </c>
      <c r="H43" s="255">
        <v>0</v>
      </c>
      <c r="I43" s="255">
        <v>0</v>
      </c>
      <c r="J43" s="255">
        <f t="shared" si="9"/>
        <v>0</v>
      </c>
      <c r="K43" s="255">
        <f t="shared" si="10"/>
        <v>0</v>
      </c>
      <c r="L43" s="255">
        <v>5837.7713249999997</v>
      </c>
      <c r="M43" s="255">
        <v>286.99327799999998</v>
      </c>
      <c r="N43" s="255">
        <f t="shared" si="11"/>
        <v>5550.7780469999998</v>
      </c>
      <c r="O43" s="255">
        <v>0</v>
      </c>
      <c r="P43" s="255">
        <v>89.849345</v>
      </c>
      <c r="Q43" s="256">
        <f t="shared" si="12"/>
        <v>-89.849345</v>
      </c>
      <c r="R43" s="53"/>
      <c r="S43" s="43"/>
      <c r="T43" s="43"/>
      <c r="U43" s="43"/>
    </row>
    <row r="44" spans="1:50" s="54" customFormat="1" ht="18.75">
      <c r="A44" s="36"/>
      <c r="B44" s="263">
        <v>38</v>
      </c>
      <c r="C44" s="45" t="s">
        <v>54</v>
      </c>
      <c r="D44" s="257">
        <v>14524.971865</v>
      </c>
      <c r="E44" s="257">
        <v>23302.677358000001</v>
      </c>
      <c r="F44" s="257">
        <f t="shared" si="7"/>
        <v>-8777.7054930000013</v>
      </c>
      <c r="G44" s="257">
        <f t="shared" si="8"/>
        <v>37827.649223</v>
      </c>
      <c r="H44" s="257">
        <v>0</v>
      </c>
      <c r="I44" s="257">
        <v>1587.484248</v>
      </c>
      <c r="J44" s="257">
        <f t="shared" si="9"/>
        <v>-1587.484248</v>
      </c>
      <c r="K44" s="257">
        <f t="shared" si="10"/>
        <v>1587.484248</v>
      </c>
      <c r="L44" s="257">
        <v>417</v>
      </c>
      <c r="M44" s="257">
        <v>1419</v>
      </c>
      <c r="N44" s="257">
        <f t="shared" si="11"/>
        <v>-1002</v>
      </c>
      <c r="O44" s="257">
        <v>0</v>
      </c>
      <c r="P44" s="257">
        <v>109</v>
      </c>
      <c r="Q44" s="258">
        <f t="shared" si="12"/>
        <v>-109</v>
      </c>
      <c r="R44" s="53"/>
      <c r="S44" s="43"/>
      <c r="T44" s="43"/>
      <c r="U44" s="43"/>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row>
    <row r="45" spans="1:50" s="36" customFormat="1" ht="18.75">
      <c r="B45" s="262">
        <v>39</v>
      </c>
      <c r="C45" s="48" t="s">
        <v>55</v>
      </c>
      <c r="D45" s="255">
        <v>8876.9655039999998</v>
      </c>
      <c r="E45" s="255">
        <v>13085.871008</v>
      </c>
      <c r="F45" s="255">
        <f t="shared" si="7"/>
        <v>-4208.9055040000003</v>
      </c>
      <c r="G45" s="255">
        <f t="shared" si="8"/>
        <v>21962.836512000002</v>
      </c>
      <c r="H45" s="255">
        <v>0</v>
      </c>
      <c r="I45" s="255">
        <v>865.61923200000001</v>
      </c>
      <c r="J45" s="255">
        <f t="shared" si="9"/>
        <v>-865.61923200000001</v>
      </c>
      <c r="K45" s="255">
        <f t="shared" si="10"/>
        <v>865.61923200000001</v>
      </c>
      <c r="L45" s="255">
        <v>10</v>
      </c>
      <c r="M45" s="255">
        <v>1529</v>
      </c>
      <c r="N45" s="255">
        <f t="shared" si="11"/>
        <v>-1519</v>
      </c>
      <c r="O45" s="255">
        <v>0</v>
      </c>
      <c r="P45" s="255">
        <v>0</v>
      </c>
      <c r="Q45" s="256">
        <f t="shared" si="12"/>
        <v>0</v>
      </c>
      <c r="R45" s="53"/>
      <c r="S45" s="43"/>
      <c r="T45" s="43"/>
      <c r="U45" s="43"/>
    </row>
    <row r="46" spans="1:50" s="46" customFormat="1" ht="18.75">
      <c r="A46" s="36"/>
      <c r="B46" s="337" t="s">
        <v>282</v>
      </c>
      <c r="C46" s="338"/>
      <c r="D46" s="259">
        <f>SUM(D36:D45)</f>
        <v>957187.07508800004</v>
      </c>
      <c r="E46" s="259">
        <f>SUM(E36:E45)</f>
        <v>796328.80437299982</v>
      </c>
      <c r="F46" s="259">
        <f t="shared" ref="F46:Q46" si="13">SUM(F36:F45)</f>
        <v>160858.27071500002</v>
      </c>
      <c r="G46" s="259">
        <f t="shared" si="13"/>
        <v>1753515.879461</v>
      </c>
      <c r="H46" s="259">
        <f t="shared" si="13"/>
        <v>40352.885001000002</v>
      </c>
      <c r="I46" s="259">
        <f t="shared" si="13"/>
        <v>50905.941482999995</v>
      </c>
      <c r="J46" s="259">
        <f t="shared" si="13"/>
        <v>-10553.056482</v>
      </c>
      <c r="K46" s="259">
        <f t="shared" si="13"/>
        <v>91258.826484000005</v>
      </c>
      <c r="L46" s="259">
        <f t="shared" si="13"/>
        <v>132411.63305100001</v>
      </c>
      <c r="M46" s="259">
        <f t="shared" si="13"/>
        <v>38933.010516000009</v>
      </c>
      <c r="N46" s="259">
        <f t="shared" si="13"/>
        <v>93478.622535000002</v>
      </c>
      <c r="O46" s="259">
        <f t="shared" si="13"/>
        <v>1883.027106</v>
      </c>
      <c r="P46" s="259">
        <f t="shared" si="13"/>
        <v>5121.4700949999997</v>
      </c>
      <c r="Q46" s="259">
        <f t="shared" si="13"/>
        <v>-3238.4429890000006</v>
      </c>
      <c r="R46" s="52"/>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row>
    <row r="47" spans="1:50" s="54" customFormat="1" ht="18.75">
      <c r="A47" s="36"/>
      <c r="B47" s="263">
        <v>40</v>
      </c>
      <c r="C47" s="147" t="s">
        <v>160</v>
      </c>
      <c r="D47" s="257">
        <v>1243256.0393099999</v>
      </c>
      <c r="E47" s="257">
        <v>890703.53122300003</v>
      </c>
      <c r="F47" s="257">
        <f t="shared" ref="F47:F53" si="14">D47-E47</f>
        <v>352552.50808699988</v>
      </c>
      <c r="G47" s="257">
        <f t="shared" ref="G47:G53" si="15">E47+D47</f>
        <v>2133959.5705329999</v>
      </c>
      <c r="H47" s="257">
        <v>68437.218009999997</v>
      </c>
      <c r="I47" s="257">
        <v>67588.255099999995</v>
      </c>
      <c r="J47" s="257">
        <f t="shared" ref="J47:J53" si="16">H47-I47</f>
        <v>848.96291000000201</v>
      </c>
      <c r="K47" s="257">
        <f t="shared" ref="K47:K53" si="17">I47+H47</f>
        <v>136025.47310999999</v>
      </c>
      <c r="L47" s="257">
        <v>0</v>
      </c>
      <c r="M47" s="257">
        <v>0</v>
      </c>
      <c r="N47" s="257">
        <f t="shared" ref="N47:N53" si="18">L47-M47</f>
        <v>0</v>
      </c>
      <c r="O47" s="257">
        <v>0</v>
      </c>
      <c r="P47" s="257">
        <v>0</v>
      </c>
      <c r="Q47" s="258">
        <f t="shared" ref="Q47:Q53" si="19">O47-P47</f>
        <v>0</v>
      </c>
      <c r="R47" s="53"/>
      <c r="S47" s="43"/>
      <c r="T47" s="43"/>
      <c r="U47" s="43"/>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row>
    <row r="48" spans="1:50" s="36" customFormat="1" ht="18.75">
      <c r="B48" s="262">
        <v>41</v>
      </c>
      <c r="C48" s="48" t="s">
        <v>283</v>
      </c>
      <c r="D48" s="255">
        <v>632559.89967299998</v>
      </c>
      <c r="E48" s="255">
        <v>949177.62873800006</v>
      </c>
      <c r="F48" s="255">
        <f t="shared" si="14"/>
        <v>-316617.72906500008</v>
      </c>
      <c r="G48" s="255">
        <f t="shared" si="15"/>
        <v>1581737.528411</v>
      </c>
      <c r="H48" s="255">
        <v>0</v>
      </c>
      <c r="I48" s="255">
        <v>35907.885452000002</v>
      </c>
      <c r="J48" s="255">
        <f t="shared" si="16"/>
        <v>-35907.885452000002</v>
      </c>
      <c r="K48" s="255">
        <f t="shared" si="17"/>
        <v>35907.885452000002</v>
      </c>
      <c r="L48" s="255">
        <v>346</v>
      </c>
      <c r="M48" s="255">
        <v>364905</v>
      </c>
      <c r="N48" s="255">
        <f t="shared" si="18"/>
        <v>-364559</v>
      </c>
      <c r="O48" s="255">
        <v>0</v>
      </c>
      <c r="P48" s="255">
        <v>1853</v>
      </c>
      <c r="Q48" s="256">
        <f t="shared" si="19"/>
        <v>-1853</v>
      </c>
      <c r="R48" s="53"/>
      <c r="S48" s="43"/>
      <c r="T48" s="43"/>
      <c r="U48" s="43"/>
    </row>
    <row r="49" spans="1:50" s="54" customFormat="1" ht="18.75">
      <c r="A49" s="36"/>
      <c r="B49" s="263">
        <v>42</v>
      </c>
      <c r="C49" s="147" t="s">
        <v>62</v>
      </c>
      <c r="D49" s="257">
        <v>622544.57898600004</v>
      </c>
      <c r="E49" s="257">
        <v>636260.004571</v>
      </c>
      <c r="F49" s="257">
        <f t="shared" si="14"/>
        <v>-13715.425584999961</v>
      </c>
      <c r="G49" s="257">
        <f t="shared" si="15"/>
        <v>1258804.5835569999</v>
      </c>
      <c r="H49" s="257">
        <v>11037.892017</v>
      </c>
      <c r="I49" s="257">
        <v>28466.399184999998</v>
      </c>
      <c r="J49" s="257">
        <f t="shared" si="16"/>
        <v>-17428.507167999996</v>
      </c>
      <c r="K49" s="257">
        <f t="shared" si="17"/>
        <v>39504.291202</v>
      </c>
      <c r="L49" s="257">
        <v>10085</v>
      </c>
      <c r="M49" s="257">
        <v>13234</v>
      </c>
      <c r="N49" s="257">
        <f t="shared" si="18"/>
        <v>-3149</v>
      </c>
      <c r="O49" s="257">
        <v>0</v>
      </c>
      <c r="P49" s="257">
        <v>3552</v>
      </c>
      <c r="Q49" s="258">
        <f t="shared" si="19"/>
        <v>-3552</v>
      </c>
      <c r="R49" s="53"/>
      <c r="S49" s="43"/>
      <c r="T49" s="43"/>
      <c r="U49" s="43"/>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row>
    <row r="50" spans="1:50" s="36" customFormat="1" ht="18.75">
      <c r="B50" s="262">
        <v>43</v>
      </c>
      <c r="C50" s="48" t="s">
        <v>63</v>
      </c>
      <c r="D50" s="255">
        <v>370888.72849399998</v>
      </c>
      <c r="E50" s="255">
        <v>362594.27425299998</v>
      </c>
      <c r="F50" s="255">
        <f t="shared" si="14"/>
        <v>8294.4542409999995</v>
      </c>
      <c r="G50" s="255">
        <f t="shared" si="15"/>
        <v>733483.00274699996</v>
      </c>
      <c r="H50" s="255">
        <v>424.30211000000003</v>
      </c>
      <c r="I50" s="255">
        <v>16499.656609999998</v>
      </c>
      <c r="J50" s="255">
        <f t="shared" si="16"/>
        <v>-16075.354499999998</v>
      </c>
      <c r="K50" s="255">
        <f t="shared" si="17"/>
        <v>16923.958719999999</v>
      </c>
      <c r="L50" s="255">
        <v>35929</v>
      </c>
      <c r="M50" s="255">
        <v>16195</v>
      </c>
      <c r="N50" s="255">
        <f t="shared" si="18"/>
        <v>19734</v>
      </c>
      <c r="O50" s="255">
        <v>1258</v>
      </c>
      <c r="P50" s="255">
        <v>7109</v>
      </c>
      <c r="Q50" s="256">
        <f t="shared" si="19"/>
        <v>-5851</v>
      </c>
      <c r="R50" s="53"/>
      <c r="S50" s="43"/>
      <c r="T50" s="43"/>
      <c r="U50" s="43"/>
    </row>
    <row r="51" spans="1:50" s="54" customFormat="1" ht="18.75">
      <c r="A51" s="36"/>
      <c r="B51" s="263">
        <v>44</v>
      </c>
      <c r="C51" s="45" t="s">
        <v>188</v>
      </c>
      <c r="D51" s="257">
        <v>268425.50206700002</v>
      </c>
      <c r="E51" s="257">
        <v>76516.647815000004</v>
      </c>
      <c r="F51" s="257">
        <f t="shared" si="14"/>
        <v>191908.85425200002</v>
      </c>
      <c r="G51" s="257">
        <f t="shared" si="15"/>
        <v>344942.14988200006</v>
      </c>
      <c r="H51" s="257">
        <v>1147.034656</v>
      </c>
      <c r="I51" s="257">
        <v>22077.030257999999</v>
      </c>
      <c r="J51" s="257">
        <f t="shared" si="16"/>
        <v>-20929.995601999999</v>
      </c>
      <c r="K51" s="257">
        <f t="shared" si="17"/>
        <v>23224.064913999999</v>
      </c>
      <c r="L51" s="257">
        <v>207005</v>
      </c>
      <c r="M51" s="257">
        <v>58214</v>
      </c>
      <c r="N51" s="257">
        <f t="shared" si="18"/>
        <v>148791</v>
      </c>
      <c r="O51" s="257">
        <v>7940</v>
      </c>
      <c r="P51" s="257">
        <v>34385</v>
      </c>
      <c r="Q51" s="258">
        <f t="shared" si="19"/>
        <v>-26445</v>
      </c>
      <c r="R51" s="53"/>
      <c r="S51" s="43"/>
      <c r="T51" s="43"/>
      <c r="U51" s="43"/>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row>
    <row r="52" spans="1:50" s="36" customFormat="1" ht="18.75">
      <c r="B52" s="262">
        <v>45</v>
      </c>
      <c r="C52" s="48" t="s">
        <v>60</v>
      </c>
      <c r="D52" s="255">
        <v>246934.298545</v>
      </c>
      <c r="E52" s="255">
        <v>231790.077582</v>
      </c>
      <c r="F52" s="255">
        <f t="shared" si="14"/>
        <v>15144.220963</v>
      </c>
      <c r="G52" s="255">
        <f t="shared" si="15"/>
        <v>478724.37612699997</v>
      </c>
      <c r="H52" s="255">
        <v>4435.3440389999996</v>
      </c>
      <c r="I52" s="255">
        <v>24351.003769999999</v>
      </c>
      <c r="J52" s="255">
        <f t="shared" si="16"/>
        <v>-19915.659731</v>
      </c>
      <c r="K52" s="255">
        <f t="shared" si="17"/>
        <v>28786.347808999999</v>
      </c>
      <c r="L52" s="255">
        <v>216541.876177</v>
      </c>
      <c r="M52" s="255">
        <v>201439.76563099999</v>
      </c>
      <c r="N52" s="255">
        <f t="shared" si="18"/>
        <v>15102.110546000011</v>
      </c>
      <c r="O52" s="255">
        <v>18001.557948000001</v>
      </c>
      <c r="P52" s="255">
        <v>49088.825963000003</v>
      </c>
      <c r="Q52" s="256">
        <f t="shared" si="19"/>
        <v>-31087.268015000001</v>
      </c>
      <c r="R52" s="53"/>
      <c r="S52" s="43"/>
      <c r="T52" s="43"/>
      <c r="U52" s="43"/>
    </row>
    <row r="53" spans="1:50" s="54" customFormat="1" ht="18.75">
      <c r="A53" s="36"/>
      <c r="B53" s="263">
        <v>46</v>
      </c>
      <c r="C53" s="45" t="s">
        <v>407</v>
      </c>
      <c r="D53" s="257">
        <v>210236.515128</v>
      </c>
      <c r="E53" s="257">
        <v>233036.29263499999</v>
      </c>
      <c r="F53" s="257">
        <f t="shared" si="14"/>
        <v>-22799.777506999992</v>
      </c>
      <c r="G53" s="257">
        <f t="shared" si="15"/>
        <v>443272.80776300002</v>
      </c>
      <c r="H53" s="257">
        <v>5856.3368280000004</v>
      </c>
      <c r="I53" s="257">
        <v>24419.422171999999</v>
      </c>
      <c r="J53" s="257">
        <f t="shared" si="16"/>
        <v>-18563.085343999999</v>
      </c>
      <c r="K53" s="257">
        <f t="shared" si="17"/>
        <v>30275.758999999998</v>
      </c>
      <c r="L53" s="257">
        <v>69627.673131999996</v>
      </c>
      <c r="M53" s="257">
        <v>78107.177849999993</v>
      </c>
      <c r="N53" s="257">
        <f t="shared" si="18"/>
        <v>-8479.5047179999965</v>
      </c>
      <c r="O53" s="257">
        <v>2392.0050839999999</v>
      </c>
      <c r="P53" s="257">
        <v>11042.731755999999</v>
      </c>
      <c r="Q53" s="258">
        <f t="shared" si="19"/>
        <v>-8650.7266719999989</v>
      </c>
      <c r="R53" s="53"/>
      <c r="S53" s="43"/>
      <c r="T53" s="43"/>
      <c r="U53" s="43"/>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row>
    <row r="54" spans="1:50" s="46" customFormat="1" ht="18.75">
      <c r="A54" s="36"/>
      <c r="B54" s="339" t="s">
        <v>284</v>
      </c>
      <c r="C54" s="340"/>
      <c r="D54" s="260">
        <f>SUM(D47:D53)</f>
        <v>3594845.5622030008</v>
      </c>
      <c r="E54" s="260">
        <f>SUM(E47:E53)</f>
        <v>3380078.4568169997</v>
      </c>
      <c r="F54" s="260">
        <f t="shared" ref="F54:Q54" si="20">SUM(F47:F53)</f>
        <v>214767.10538599986</v>
      </c>
      <c r="G54" s="260">
        <f t="shared" si="20"/>
        <v>6974924.0190199995</v>
      </c>
      <c r="H54" s="260">
        <f t="shared" si="20"/>
        <v>91338.127660000013</v>
      </c>
      <c r="I54" s="260">
        <f t="shared" si="20"/>
        <v>219309.65254699998</v>
      </c>
      <c r="J54" s="260">
        <f t="shared" si="20"/>
        <v>-127971.52488699998</v>
      </c>
      <c r="K54" s="260">
        <f t="shared" si="20"/>
        <v>310647.78020699997</v>
      </c>
      <c r="L54" s="260">
        <f t="shared" si="20"/>
        <v>539534.54930900002</v>
      </c>
      <c r="M54" s="260">
        <f t="shared" si="20"/>
        <v>732094.94348100002</v>
      </c>
      <c r="N54" s="260">
        <f t="shared" si="20"/>
        <v>-192560.394172</v>
      </c>
      <c r="O54" s="260">
        <f t="shared" si="20"/>
        <v>29591.563032000002</v>
      </c>
      <c r="P54" s="260">
        <f t="shared" si="20"/>
        <v>107030.557719</v>
      </c>
      <c r="Q54" s="260">
        <f t="shared" si="20"/>
        <v>-77438.994687000013</v>
      </c>
      <c r="R54" s="52"/>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row>
    <row r="55" spans="1:50" s="54" customFormat="1" ht="18.75">
      <c r="A55" s="36"/>
      <c r="B55" s="262">
        <v>47</v>
      </c>
      <c r="C55" s="48" t="s">
        <v>68</v>
      </c>
      <c r="D55" s="255">
        <v>33742.057580000001</v>
      </c>
      <c r="E55" s="255">
        <v>26132.031614</v>
      </c>
      <c r="F55" s="255">
        <f t="shared" ref="F55" si="21">D55-E55</f>
        <v>7610.0259660000011</v>
      </c>
      <c r="G55" s="255">
        <f t="shared" ref="G55" si="22">E55+D55</f>
        <v>59874.089194</v>
      </c>
      <c r="H55" s="255">
        <v>1019.3391800000001</v>
      </c>
      <c r="I55" s="255">
        <v>451.25948</v>
      </c>
      <c r="J55" s="255">
        <f t="shared" ref="J55" si="23">H55-I55</f>
        <v>568.0797</v>
      </c>
      <c r="K55" s="255">
        <f t="shared" ref="K55" si="24">I55+H55</f>
        <v>1470.5986600000001</v>
      </c>
      <c r="L55" s="255">
        <v>5960</v>
      </c>
      <c r="M55" s="255">
        <v>6186</v>
      </c>
      <c r="N55" s="255">
        <f t="shared" ref="N55" si="25">L55-M55</f>
        <v>-226</v>
      </c>
      <c r="O55" s="255">
        <v>0</v>
      </c>
      <c r="P55" s="255">
        <v>1040</v>
      </c>
      <c r="Q55" s="256">
        <f t="shared" ref="Q55" si="26">O55-P55</f>
        <v>-1040</v>
      </c>
      <c r="R55" s="53"/>
      <c r="S55" s="43"/>
      <c r="T55" s="43"/>
      <c r="U55" s="43"/>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row>
    <row r="56" spans="1:50" s="46" customFormat="1" ht="18.75">
      <c r="A56" s="36"/>
      <c r="B56" s="337" t="s">
        <v>285</v>
      </c>
      <c r="C56" s="338"/>
      <c r="D56" s="260">
        <f>SUM(D55)</f>
        <v>33742.057580000001</v>
      </c>
      <c r="E56" s="260">
        <f>SUM(E55)</f>
        <v>26132.031614</v>
      </c>
      <c r="F56" s="260">
        <f t="shared" ref="F56:Q56" si="27">SUM(F55)</f>
        <v>7610.0259660000011</v>
      </c>
      <c r="G56" s="260">
        <f t="shared" si="27"/>
        <v>59874.089194</v>
      </c>
      <c r="H56" s="260">
        <f t="shared" si="27"/>
        <v>1019.3391800000001</v>
      </c>
      <c r="I56" s="260">
        <f t="shared" si="27"/>
        <v>451.25948</v>
      </c>
      <c r="J56" s="260">
        <f t="shared" si="27"/>
        <v>568.0797</v>
      </c>
      <c r="K56" s="260">
        <f t="shared" si="27"/>
        <v>1470.5986600000001</v>
      </c>
      <c r="L56" s="260">
        <f t="shared" si="27"/>
        <v>5960</v>
      </c>
      <c r="M56" s="260">
        <f t="shared" si="27"/>
        <v>6186</v>
      </c>
      <c r="N56" s="260">
        <f t="shared" si="27"/>
        <v>-226</v>
      </c>
      <c r="O56" s="260">
        <f t="shared" si="27"/>
        <v>0</v>
      </c>
      <c r="P56" s="260">
        <f t="shared" si="27"/>
        <v>1040</v>
      </c>
      <c r="Q56" s="260">
        <f t="shared" si="27"/>
        <v>-1040</v>
      </c>
      <c r="R56" s="52"/>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row>
    <row r="57" spans="1:50" s="54" customFormat="1" ht="18.75">
      <c r="A57" s="36"/>
      <c r="B57" s="263">
        <v>48</v>
      </c>
      <c r="C57" s="45" t="s">
        <v>92</v>
      </c>
      <c r="D57" s="257">
        <v>1607848.90439</v>
      </c>
      <c r="E57" s="257">
        <v>1226688.4977150001</v>
      </c>
      <c r="F57" s="257">
        <f t="shared" ref="F57:F88" si="28">D57-E57</f>
        <v>381160.40667499998</v>
      </c>
      <c r="G57" s="257">
        <f t="shared" ref="G57:G88" si="29">E57+D57</f>
        <v>2834537.4021049999</v>
      </c>
      <c r="H57" s="257">
        <v>34746.153897999997</v>
      </c>
      <c r="I57" s="257">
        <v>68388.699299999993</v>
      </c>
      <c r="J57" s="257">
        <f t="shared" ref="J57:J88" si="30">H57-I57</f>
        <v>-33642.545401999996</v>
      </c>
      <c r="K57" s="257">
        <f t="shared" ref="K57:K88" si="31">I57+H57</f>
        <v>103134.853198</v>
      </c>
      <c r="L57" s="257">
        <v>743602</v>
      </c>
      <c r="M57" s="257">
        <v>475491</v>
      </c>
      <c r="N57" s="257">
        <f t="shared" ref="N57:N88" si="32">L57-M57</f>
        <v>268111</v>
      </c>
      <c r="O57" s="257">
        <v>80280</v>
      </c>
      <c r="P57" s="257">
        <v>117945</v>
      </c>
      <c r="Q57" s="258">
        <f t="shared" ref="Q57:Q88" si="33">O57-P57</f>
        <v>-37665</v>
      </c>
      <c r="R57" s="53"/>
      <c r="S57" s="43"/>
      <c r="T57" s="43"/>
      <c r="U57" s="43"/>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row>
    <row r="58" spans="1:50" s="36" customFormat="1" ht="18.75">
      <c r="B58" s="262">
        <v>49</v>
      </c>
      <c r="C58" s="42" t="s">
        <v>128</v>
      </c>
      <c r="D58" s="255">
        <v>1289030.5165889999</v>
      </c>
      <c r="E58" s="255">
        <v>768579.26764500001</v>
      </c>
      <c r="F58" s="255">
        <f t="shared" si="28"/>
        <v>520451.24894399988</v>
      </c>
      <c r="G58" s="255">
        <f t="shared" si="29"/>
        <v>2057609.7842339999</v>
      </c>
      <c r="H58" s="255">
        <v>14108.151022</v>
      </c>
      <c r="I58" s="255">
        <v>67460.454089000006</v>
      </c>
      <c r="J58" s="255">
        <f t="shared" si="30"/>
        <v>-53352.303067000008</v>
      </c>
      <c r="K58" s="255">
        <f t="shared" si="31"/>
        <v>81568.605111000012</v>
      </c>
      <c r="L58" s="255">
        <v>733768</v>
      </c>
      <c r="M58" s="255">
        <v>219788</v>
      </c>
      <c r="N58" s="255">
        <f t="shared" si="32"/>
        <v>513980</v>
      </c>
      <c r="O58" s="255">
        <v>110561</v>
      </c>
      <c r="P58" s="255">
        <v>151184</v>
      </c>
      <c r="Q58" s="256">
        <f t="shared" si="33"/>
        <v>-40623</v>
      </c>
      <c r="R58" s="53"/>
      <c r="S58" s="43"/>
      <c r="T58" s="43"/>
      <c r="U58" s="43"/>
    </row>
    <row r="59" spans="1:50" s="54" customFormat="1" ht="18.75">
      <c r="A59" s="36"/>
      <c r="B59" s="263">
        <v>50</v>
      </c>
      <c r="C59" s="45" t="s">
        <v>83</v>
      </c>
      <c r="D59" s="257">
        <v>990479.857418</v>
      </c>
      <c r="E59" s="257">
        <v>404815.60535299999</v>
      </c>
      <c r="F59" s="257">
        <f t="shared" si="28"/>
        <v>585664.25206500001</v>
      </c>
      <c r="G59" s="257">
        <f t="shared" si="29"/>
        <v>1395295.4627709999</v>
      </c>
      <c r="H59" s="257">
        <v>10949.597107</v>
      </c>
      <c r="I59" s="257">
        <v>194224.375634</v>
      </c>
      <c r="J59" s="257">
        <f t="shared" si="30"/>
        <v>-183274.77852699999</v>
      </c>
      <c r="K59" s="257">
        <f t="shared" si="31"/>
        <v>205173.97274100001</v>
      </c>
      <c r="L59" s="257">
        <v>909445</v>
      </c>
      <c r="M59" s="257">
        <v>328542</v>
      </c>
      <c r="N59" s="257">
        <f t="shared" si="32"/>
        <v>580903</v>
      </c>
      <c r="O59" s="257">
        <v>45054</v>
      </c>
      <c r="P59" s="257">
        <v>248534</v>
      </c>
      <c r="Q59" s="258">
        <f t="shared" si="33"/>
        <v>-203480</v>
      </c>
      <c r="R59" s="53"/>
      <c r="S59" s="43"/>
      <c r="T59" s="43"/>
      <c r="U59" s="43"/>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row>
    <row r="60" spans="1:50" s="36" customFormat="1" ht="18.75">
      <c r="B60" s="262">
        <v>51</v>
      </c>
      <c r="C60" s="48" t="s">
        <v>406</v>
      </c>
      <c r="D60" s="255">
        <v>665753.08519899996</v>
      </c>
      <c r="E60" s="255">
        <v>592402.182608</v>
      </c>
      <c r="F60" s="255">
        <f t="shared" si="28"/>
        <v>73350.902590999962</v>
      </c>
      <c r="G60" s="255">
        <f t="shared" si="29"/>
        <v>1258155.2678069999</v>
      </c>
      <c r="H60" s="255">
        <v>30377.171407999998</v>
      </c>
      <c r="I60" s="255">
        <v>67951.057161000004</v>
      </c>
      <c r="J60" s="255">
        <f t="shared" si="30"/>
        <v>-37573.88575300001</v>
      </c>
      <c r="K60" s="255">
        <f t="shared" si="31"/>
        <v>98328.228568999999</v>
      </c>
      <c r="L60" s="255">
        <v>242666.58770900001</v>
      </c>
      <c r="M60" s="255">
        <v>145922.13701100001</v>
      </c>
      <c r="N60" s="255">
        <f t="shared" si="32"/>
        <v>96744.450698000001</v>
      </c>
      <c r="O60" s="255">
        <v>11745.167520000001</v>
      </c>
      <c r="P60" s="255">
        <v>41581.576848999997</v>
      </c>
      <c r="Q60" s="256">
        <f t="shared" si="33"/>
        <v>-29836.409328999995</v>
      </c>
      <c r="R60" s="53"/>
      <c r="S60" s="43"/>
      <c r="T60" s="43"/>
      <c r="U60" s="43"/>
    </row>
    <row r="61" spans="1:50" s="54" customFormat="1" ht="18.75">
      <c r="A61" s="36"/>
      <c r="B61" s="263">
        <v>52</v>
      </c>
      <c r="C61" s="45" t="s">
        <v>130</v>
      </c>
      <c r="D61" s="257">
        <v>647386.555651</v>
      </c>
      <c r="E61" s="257">
        <v>453104.407633</v>
      </c>
      <c r="F61" s="257">
        <f t="shared" si="28"/>
        <v>194282.14801800001</v>
      </c>
      <c r="G61" s="257">
        <f t="shared" si="29"/>
        <v>1100490.9632840001</v>
      </c>
      <c r="H61" s="257">
        <v>10442.102068</v>
      </c>
      <c r="I61" s="257">
        <v>90330.207712000003</v>
      </c>
      <c r="J61" s="257">
        <f t="shared" si="30"/>
        <v>-79888.105643999996</v>
      </c>
      <c r="K61" s="257">
        <f t="shared" si="31"/>
        <v>100772.30978000001</v>
      </c>
      <c r="L61" s="257">
        <v>472815</v>
      </c>
      <c r="M61" s="257">
        <v>281319</v>
      </c>
      <c r="N61" s="257">
        <f t="shared" si="32"/>
        <v>191496</v>
      </c>
      <c r="O61" s="257">
        <v>56895</v>
      </c>
      <c r="P61" s="257">
        <v>131727</v>
      </c>
      <c r="Q61" s="258">
        <f t="shared" si="33"/>
        <v>-74832</v>
      </c>
      <c r="R61" s="53"/>
      <c r="S61" s="43"/>
      <c r="T61" s="43"/>
      <c r="U61" s="43"/>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row>
    <row r="62" spans="1:50" s="36" customFormat="1" ht="18.75">
      <c r="B62" s="262">
        <v>53</v>
      </c>
      <c r="C62" s="42" t="s">
        <v>122</v>
      </c>
      <c r="D62" s="255">
        <v>598387.08707200002</v>
      </c>
      <c r="E62" s="255">
        <v>403831.55271199998</v>
      </c>
      <c r="F62" s="255">
        <f t="shared" si="28"/>
        <v>194555.53436000005</v>
      </c>
      <c r="G62" s="255">
        <f t="shared" si="29"/>
        <v>1002218.639784</v>
      </c>
      <c r="H62" s="255">
        <v>54560.467928999999</v>
      </c>
      <c r="I62" s="255">
        <v>85971.692555999995</v>
      </c>
      <c r="J62" s="255">
        <f t="shared" si="30"/>
        <v>-31411.224626999996</v>
      </c>
      <c r="K62" s="255">
        <f t="shared" si="31"/>
        <v>140532.160485</v>
      </c>
      <c r="L62" s="255">
        <v>247231</v>
      </c>
      <c r="M62" s="255">
        <v>63328</v>
      </c>
      <c r="N62" s="255">
        <f t="shared" si="32"/>
        <v>183903</v>
      </c>
      <c r="O62" s="255">
        <v>11935</v>
      </c>
      <c r="P62" s="255">
        <v>55483</v>
      </c>
      <c r="Q62" s="256">
        <f t="shared" si="33"/>
        <v>-43548</v>
      </c>
      <c r="R62" s="53"/>
      <c r="S62" s="43"/>
      <c r="T62" s="43"/>
      <c r="U62" s="43"/>
    </row>
    <row r="63" spans="1:50" s="54" customFormat="1" ht="18.75">
      <c r="A63" s="36"/>
      <c r="B63" s="263">
        <v>54</v>
      </c>
      <c r="C63" s="45" t="s">
        <v>137</v>
      </c>
      <c r="D63" s="257">
        <v>594428.99108499999</v>
      </c>
      <c r="E63" s="257">
        <v>436951.48645299999</v>
      </c>
      <c r="F63" s="257">
        <f t="shared" si="28"/>
        <v>157477.504632</v>
      </c>
      <c r="G63" s="257">
        <f t="shared" si="29"/>
        <v>1031380.477538</v>
      </c>
      <c r="H63" s="257">
        <v>0</v>
      </c>
      <c r="I63" s="257">
        <v>49725.407229999997</v>
      </c>
      <c r="J63" s="257">
        <f t="shared" si="30"/>
        <v>-49725.407229999997</v>
      </c>
      <c r="K63" s="257">
        <f t="shared" si="31"/>
        <v>49725.407229999997</v>
      </c>
      <c r="L63" s="257">
        <v>225718</v>
      </c>
      <c r="M63" s="257">
        <v>95953</v>
      </c>
      <c r="N63" s="257">
        <f t="shared" si="32"/>
        <v>129765</v>
      </c>
      <c r="O63" s="257">
        <v>13008</v>
      </c>
      <c r="P63" s="257">
        <v>75206</v>
      </c>
      <c r="Q63" s="258">
        <f t="shared" si="33"/>
        <v>-62198</v>
      </c>
      <c r="R63" s="53"/>
      <c r="S63" s="43"/>
      <c r="T63" s="43"/>
      <c r="U63" s="43"/>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row>
    <row r="64" spans="1:50" s="36" customFormat="1" ht="18.75">
      <c r="B64" s="262">
        <v>55</v>
      </c>
      <c r="C64" s="48" t="s">
        <v>99</v>
      </c>
      <c r="D64" s="255">
        <v>496080.12729899999</v>
      </c>
      <c r="E64" s="255">
        <v>260491.870689</v>
      </c>
      <c r="F64" s="255">
        <f t="shared" si="28"/>
        <v>235588.25660999998</v>
      </c>
      <c r="G64" s="255">
        <f t="shared" si="29"/>
        <v>756571.99798800005</v>
      </c>
      <c r="H64" s="255">
        <v>1944.20308</v>
      </c>
      <c r="I64" s="255">
        <v>117542.282209</v>
      </c>
      <c r="J64" s="255">
        <f t="shared" si="30"/>
        <v>-115598.07912899999</v>
      </c>
      <c r="K64" s="255">
        <f t="shared" si="31"/>
        <v>119486.485289</v>
      </c>
      <c r="L64" s="255">
        <v>448516</v>
      </c>
      <c r="M64" s="255">
        <v>221454</v>
      </c>
      <c r="N64" s="255">
        <f t="shared" si="32"/>
        <v>227062</v>
      </c>
      <c r="O64" s="255">
        <v>16234</v>
      </c>
      <c r="P64" s="255">
        <v>142868</v>
      </c>
      <c r="Q64" s="256">
        <f t="shared" si="33"/>
        <v>-126634</v>
      </c>
      <c r="R64" s="53"/>
      <c r="S64" s="43"/>
      <c r="T64" s="43"/>
      <c r="U64" s="43"/>
    </row>
    <row r="65" spans="1:50" s="54" customFormat="1" ht="18.75">
      <c r="A65" s="36"/>
      <c r="B65" s="263">
        <v>56</v>
      </c>
      <c r="C65" s="45" t="s">
        <v>74</v>
      </c>
      <c r="D65" s="257">
        <v>450718.10204299999</v>
      </c>
      <c r="E65" s="257">
        <v>425575.36850300001</v>
      </c>
      <c r="F65" s="257">
        <f t="shared" si="28"/>
        <v>25142.733539999987</v>
      </c>
      <c r="G65" s="257">
        <f t="shared" si="29"/>
        <v>876293.47054599994</v>
      </c>
      <c r="H65" s="257">
        <v>10210.690775999999</v>
      </c>
      <c r="I65" s="257">
        <v>16430.823597999999</v>
      </c>
      <c r="J65" s="257">
        <f t="shared" si="30"/>
        <v>-6220.1328219999996</v>
      </c>
      <c r="K65" s="257">
        <f t="shared" si="31"/>
        <v>26641.514373999998</v>
      </c>
      <c r="L65" s="257">
        <v>95428</v>
      </c>
      <c r="M65" s="257">
        <v>61818</v>
      </c>
      <c r="N65" s="257">
        <f t="shared" si="32"/>
        <v>33610</v>
      </c>
      <c r="O65" s="257">
        <v>19781</v>
      </c>
      <c r="P65" s="257">
        <v>17273</v>
      </c>
      <c r="Q65" s="258">
        <f t="shared" si="33"/>
        <v>2508</v>
      </c>
      <c r="R65" s="53"/>
      <c r="S65" s="43"/>
      <c r="T65" s="43"/>
      <c r="U65" s="43"/>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row>
    <row r="66" spans="1:50" s="36" customFormat="1" ht="18.75">
      <c r="B66" s="262">
        <v>57</v>
      </c>
      <c r="C66" s="42" t="s">
        <v>84</v>
      </c>
      <c r="D66" s="255">
        <v>412970.73622700002</v>
      </c>
      <c r="E66" s="255">
        <v>383544.86418899999</v>
      </c>
      <c r="F66" s="255">
        <f t="shared" si="28"/>
        <v>29425.87203800003</v>
      </c>
      <c r="G66" s="255">
        <f t="shared" si="29"/>
        <v>796515.600416</v>
      </c>
      <c r="H66" s="255">
        <v>31838.986464000001</v>
      </c>
      <c r="I66" s="255">
        <v>38945.046907000004</v>
      </c>
      <c r="J66" s="255">
        <f t="shared" si="30"/>
        <v>-7106.0604430000021</v>
      </c>
      <c r="K66" s="255">
        <f t="shared" si="31"/>
        <v>70784.033370999998</v>
      </c>
      <c r="L66" s="255">
        <v>38768</v>
      </c>
      <c r="M66" s="255">
        <v>7414</v>
      </c>
      <c r="N66" s="255">
        <f t="shared" si="32"/>
        <v>31354</v>
      </c>
      <c r="O66" s="255">
        <v>1087</v>
      </c>
      <c r="P66" s="255">
        <v>5143</v>
      </c>
      <c r="Q66" s="256">
        <f t="shared" si="33"/>
        <v>-4056</v>
      </c>
      <c r="R66" s="53"/>
      <c r="S66" s="43"/>
      <c r="T66" s="43"/>
      <c r="U66" s="43"/>
    </row>
    <row r="67" spans="1:50" s="54" customFormat="1" ht="18.75">
      <c r="A67" s="36"/>
      <c r="B67" s="263">
        <v>58</v>
      </c>
      <c r="C67" s="45" t="s">
        <v>90</v>
      </c>
      <c r="D67" s="257">
        <v>389147.067109</v>
      </c>
      <c r="E67" s="257">
        <v>402026.63216099999</v>
      </c>
      <c r="F67" s="257">
        <f t="shared" si="28"/>
        <v>-12879.565051999991</v>
      </c>
      <c r="G67" s="257">
        <f t="shared" si="29"/>
        <v>791173.69926999998</v>
      </c>
      <c r="H67" s="257">
        <v>15660.829954999999</v>
      </c>
      <c r="I67" s="257">
        <v>25000.605138999999</v>
      </c>
      <c r="J67" s="257">
        <f t="shared" si="30"/>
        <v>-9339.7751840000001</v>
      </c>
      <c r="K67" s="257">
        <f t="shared" si="31"/>
        <v>40661.435094</v>
      </c>
      <c r="L67" s="257">
        <v>9910.2869589999991</v>
      </c>
      <c r="M67" s="257">
        <v>8993.7881010000001</v>
      </c>
      <c r="N67" s="257">
        <f t="shared" si="32"/>
        <v>916.49885799999902</v>
      </c>
      <c r="O67" s="257">
        <v>0</v>
      </c>
      <c r="P67" s="257">
        <v>325.29849899999999</v>
      </c>
      <c r="Q67" s="258">
        <f t="shared" si="33"/>
        <v>-325.29849899999999</v>
      </c>
      <c r="R67" s="53"/>
      <c r="S67" s="43"/>
      <c r="T67" s="43"/>
      <c r="U67" s="43"/>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row>
    <row r="68" spans="1:50" s="36" customFormat="1" ht="18.75">
      <c r="B68" s="262">
        <v>59</v>
      </c>
      <c r="C68" s="48" t="s">
        <v>144</v>
      </c>
      <c r="D68" s="255">
        <v>388114.361859</v>
      </c>
      <c r="E68" s="255">
        <v>331514.01730399998</v>
      </c>
      <c r="F68" s="255">
        <f t="shared" si="28"/>
        <v>56600.344555000018</v>
      </c>
      <c r="G68" s="255">
        <f t="shared" si="29"/>
        <v>719628.37916300003</v>
      </c>
      <c r="H68" s="255">
        <v>36240.814018999998</v>
      </c>
      <c r="I68" s="255">
        <v>26703.216206000001</v>
      </c>
      <c r="J68" s="255">
        <f t="shared" si="30"/>
        <v>9537.5978129999967</v>
      </c>
      <c r="K68" s="255">
        <f t="shared" si="31"/>
        <v>62944.030224999995</v>
      </c>
      <c r="L68" s="255">
        <v>122684.844002</v>
      </c>
      <c r="M68" s="255">
        <v>56194.243412000003</v>
      </c>
      <c r="N68" s="255">
        <f t="shared" si="32"/>
        <v>66490.600589999987</v>
      </c>
      <c r="O68" s="255">
        <v>6975.7042890000002</v>
      </c>
      <c r="P68" s="255">
        <v>21779.176291</v>
      </c>
      <c r="Q68" s="256">
        <f t="shared" si="33"/>
        <v>-14803.472001999999</v>
      </c>
      <c r="R68" s="53"/>
      <c r="S68" s="43"/>
      <c r="T68" s="43"/>
      <c r="U68" s="43"/>
    </row>
    <row r="69" spans="1:50" s="54" customFormat="1" ht="18.75">
      <c r="A69" s="36"/>
      <c r="B69" s="263">
        <v>60</v>
      </c>
      <c r="C69" s="45" t="s">
        <v>143</v>
      </c>
      <c r="D69" s="257">
        <v>357791.43037199997</v>
      </c>
      <c r="E69" s="257">
        <v>337354.01021099999</v>
      </c>
      <c r="F69" s="257">
        <f t="shared" si="28"/>
        <v>20437.420160999987</v>
      </c>
      <c r="G69" s="257">
        <f t="shared" si="29"/>
        <v>695145.44058299996</v>
      </c>
      <c r="H69" s="257">
        <v>47744.234175999998</v>
      </c>
      <c r="I69" s="257">
        <v>55816.712341999999</v>
      </c>
      <c r="J69" s="257">
        <f t="shared" si="30"/>
        <v>-8072.4781660000008</v>
      </c>
      <c r="K69" s="257">
        <f t="shared" si="31"/>
        <v>103560.946518</v>
      </c>
      <c r="L69" s="257">
        <v>38052.662800999999</v>
      </c>
      <c r="M69" s="257">
        <v>6619.9930850000001</v>
      </c>
      <c r="N69" s="257">
        <f t="shared" si="32"/>
        <v>31432.669715999997</v>
      </c>
      <c r="O69" s="257">
        <v>2672.4154659999999</v>
      </c>
      <c r="P69" s="257">
        <v>6456.07521</v>
      </c>
      <c r="Q69" s="258">
        <f t="shared" si="33"/>
        <v>-3783.659744</v>
      </c>
      <c r="R69" s="53"/>
      <c r="S69" s="43"/>
      <c r="T69" s="43"/>
      <c r="U69" s="43"/>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row>
    <row r="70" spans="1:50" s="36" customFormat="1" ht="18.75">
      <c r="B70" s="262">
        <v>61</v>
      </c>
      <c r="C70" s="48" t="s">
        <v>79</v>
      </c>
      <c r="D70" s="255">
        <v>357588.798947</v>
      </c>
      <c r="E70" s="255">
        <v>284108.64981700003</v>
      </c>
      <c r="F70" s="255">
        <f t="shared" si="28"/>
        <v>73480.149129999976</v>
      </c>
      <c r="G70" s="255">
        <f t="shared" si="29"/>
        <v>641697.44876400009</v>
      </c>
      <c r="H70" s="255">
        <v>0</v>
      </c>
      <c r="I70" s="255">
        <v>18688.922965999998</v>
      </c>
      <c r="J70" s="255">
        <f t="shared" si="30"/>
        <v>-18688.922965999998</v>
      </c>
      <c r="K70" s="255">
        <f t="shared" si="31"/>
        <v>18688.922965999998</v>
      </c>
      <c r="L70" s="255">
        <v>80591</v>
      </c>
      <c r="M70" s="255">
        <v>40996</v>
      </c>
      <c r="N70" s="255">
        <f t="shared" si="32"/>
        <v>39595</v>
      </c>
      <c r="O70" s="255">
        <v>959</v>
      </c>
      <c r="P70" s="255">
        <v>20590</v>
      </c>
      <c r="Q70" s="256">
        <f t="shared" si="33"/>
        <v>-19631</v>
      </c>
      <c r="R70" s="53"/>
      <c r="S70" s="43"/>
      <c r="T70" s="43"/>
      <c r="U70" s="43"/>
    </row>
    <row r="71" spans="1:50" s="54" customFormat="1" ht="18.75">
      <c r="A71" s="36"/>
      <c r="B71" s="263">
        <v>62</v>
      </c>
      <c r="C71" s="45" t="s">
        <v>147</v>
      </c>
      <c r="D71" s="257">
        <v>329178.28665099997</v>
      </c>
      <c r="E71" s="257">
        <v>266258.081037</v>
      </c>
      <c r="F71" s="257">
        <f t="shared" si="28"/>
        <v>62920.205613999977</v>
      </c>
      <c r="G71" s="257">
        <f t="shared" si="29"/>
        <v>595436.36768799997</v>
      </c>
      <c r="H71" s="257">
        <v>7936.4568680000002</v>
      </c>
      <c r="I71" s="257">
        <v>26291.069296999998</v>
      </c>
      <c r="J71" s="257">
        <f t="shared" si="30"/>
        <v>-18354.612428999997</v>
      </c>
      <c r="K71" s="257">
        <f t="shared" si="31"/>
        <v>34227.526164999996</v>
      </c>
      <c r="L71" s="257">
        <v>120722.660202</v>
      </c>
      <c r="M71" s="257">
        <v>46570.582716999998</v>
      </c>
      <c r="N71" s="257">
        <f t="shared" si="32"/>
        <v>74152.077485000002</v>
      </c>
      <c r="O71" s="257">
        <v>11816.482447</v>
      </c>
      <c r="P71" s="257">
        <v>25144.383064000001</v>
      </c>
      <c r="Q71" s="258">
        <f t="shared" si="33"/>
        <v>-13327.900617000001</v>
      </c>
      <c r="R71" s="53"/>
      <c r="S71" s="43"/>
      <c r="T71" s="43"/>
      <c r="U71" s="43"/>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row>
    <row r="72" spans="1:50" s="36" customFormat="1" ht="18.75">
      <c r="B72" s="262">
        <v>63</v>
      </c>
      <c r="C72" s="48" t="s">
        <v>156</v>
      </c>
      <c r="D72" s="255">
        <v>296336.12365800003</v>
      </c>
      <c r="E72" s="255">
        <v>138512.404778</v>
      </c>
      <c r="F72" s="255">
        <f t="shared" si="28"/>
        <v>157823.71888000003</v>
      </c>
      <c r="G72" s="255">
        <f t="shared" si="29"/>
        <v>434848.52843599999</v>
      </c>
      <c r="H72" s="255">
        <v>7707.4837900000002</v>
      </c>
      <c r="I72" s="255">
        <v>14244.854853999999</v>
      </c>
      <c r="J72" s="255">
        <f t="shared" si="30"/>
        <v>-6537.371063999999</v>
      </c>
      <c r="K72" s="255">
        <f t="shared" si="31"/>
        <v>21952.338643999999</v>
      </c>
      <c r="L72" s="255">
        <v>219399</v>
      </c>
      <c r="M72" s="255">
        <v>56778</v>
      </c>
      <c r="N72" s="255">
        <f t="shared" si="32"/>
        <v>162621</v>
      </c>
      <c r="O72" s="255">
        <v>9907</v>
      </c>
      <c r="P72" s="255">
        <v>36129</v>
      </c>
      <c r="Q72" s="256">
        <f t="shared" si="33"/>
        <v>-26222</v>
      </c>
      <c r="R72" s="53"/>
      <c r="S72" s="43"/>
      <c r="T72" s="43"/>
      <c r="U72" s="43"/>
    </row>
    <row r="73" spans="1:50" s="54" customFormat="1" ht="18.75">
      <c r="A73" s="36"/>
      <c r="B73" s="263">
        <v>64</v>
      </c>
      <c r="C73" s="45" t="s">
        <v>71</v>
      </c>
      <c r="D73" s="257">
        <v>278327.90599900001</v>
      </c>
      <c r="E73" s="257">
        <v>268839.96119399997</v>
      </c>
      <c r="F73" s="257">
        <f t="shared" si="28"/>
        <v>9487.9448050000356</v>
      </c>
      <c r="G73" s="257">
        <f t="shared" si="29"/>
        <v>547167.86719299993</v>
      </c>
      <c r="H73" s="257">
        <v>16857.271857</v>
      </c>
      <c r="I73" s="257">
        <v>24753.631689999998</v>
      </c>
      <c r="J73" s="257">
        <f t="shared" si="30"/>
        <v>-7896.3598329999986</v>
      </c>
      <c r="K73" s="257">
        <f t="shared" si="31"/>
        <v>41610.903546999994</v>
      </c>
      <c r="L73" s="257">
        <v>39677</v>
      </c>
      <c r="M73" s="257">
        <v>24661</v>
      </c>
      <c r="N73" s="257">
        <f t="shared" si="32"/>
        <v>15016</v>
      </c>
      <c r="O73" s="257">
        <v>7502</v>
      </c>
      <c r="P73" s="257">
        <v>12799</v>
      </c>
      <c r="Q73" s="258">
        <f t="shared" si="33"/>
        <v>-5297</v>
      </c>
      <c r="R73" s="53"/>
      <c r="S73" s="43"/>
      <c r="T73" s="43"/>
      <c r="U73" s="43"/>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row>
    <row r="74" spans="1:50" s="36" customFormat="1" ht="18.75">
      <c r="B74" s="262">
        <v>65</v>
      </c>
      <c r="C74" s="122" t="s">
        <v>150</v>
      </c>
      <c r="D74" s="255">
        <v>277523.41327800002</v>
      </c>
      <c r="E74" s="255">
        <v>208026.450002</v>
      </c>
      <c r="F74" s="255">
        <f t="shared" si="28"/>
        <v>69496.963276000024</v>
      </c>
      <c r="G74" s="255">
        <f t="shared" si="29"/>
        <v>485549.86328000005</v>
      </c>
      <c r="H74" s="255">
        <v>11358.871145999999</v>
      </c>
      <c r="I74" s="255">
        <v>14802.332638</v>
      </c>
      <c r="J74" s="255">
        <f t="shared" si="30"/>
        <v>-3443.4614920000004</v>
      </c>
      <c r="K74" s="255">
        <f t="shared" si="31"/>
        <v>26161.203783999998</v>
      </c>
      <c r="L74" s="255">
        <v>161350.300032</v>
      </c>
      <c r="M74" s="255">
        <v>112161.681899</v>
      </c>
      <c r="N74" s="255">
        <f t="shared" si="32"/>
        <v>49188.618132999996</v>
      </c>
      <c r="O74" s="255">
        <v>1744.7713060000001</v>
      </c>
      <c r="P74" s="255">
        <v>59052.215244999999</v>
      </c>
      <c r="Q74" s="256">
        <f t="shared" si="33"/>
        <v>-57307.443938999997</v>
      </c>
      <c r="R74" s="53"/>
      <c r="S74" s="43"/>
      <c r="T74" s="43"/>
      <c r="U74" s="43"/>
    </row>
    <row r="75" spans="1:50" s="54" customFormat="1" ht="18.75">
      <c r="A75" s="36"/>
      <c r="B75" s="263">
        <v>66</v>
      </c>
      <c r="C75" s="45" t="s">
        <v>184</v>
      </c>
      <c r="D75" s="257">
        <v>268869.60505000001</v>
      </c>
      <c r="E75" s="257">
        <v>244464.781517</v>
      </c>
      <c r="F75" s="257">
        <f t="shared" si="28"/>
        <v>24404.823533000017</v>
      </c>
      <c r="G75" s="257">
        <f t="shared" si="29"/>
        <v>513334.38656700001</v>
      </c>
      <c r="H75" s="257">
        <v>19797.161035000001</v>
      </c>
      <c r="I75" s="257">
        <v>32896.633740999998</v>
      </c>
      <c r="J75" s="257">
        <f t="shared" si="30"/>
        <v>-13099.472705999997</v>
      </c>
      <c r="K75" s="257">
        <f t="shared" si="31"/>
        <v>52693.794775999995</v>
      </c>
      <c r="L75" s="257">
        <v>100849.102453</v>
      </c>
      <c r="M75" s="257">
        <v>43679.701882000001</v>
      </c>
      <c r="N75" s="257">
        <f t="shared" si="32"/>
        <v>57169.400570999998</v>
      </c>
      <c r="O75" s="257">
        <v>4126.5213400000002</v>
      </c>
      <c r="P75" s="257">
        <v>14051.933612000001</v>
      </c>
      <c r="Q75" s="258">
        <f t="shared" si="33"/>
        <v>-9925.4122720000014</v>
      </c>
      <c r="R75" s="53"/>
      <c r="S75" s="43"/>
      <c r="T75" s="43"/>
      <c r="U75" s="43"/>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row>
    <row r="76" spans="1:50" s="36" customFormat="1" ht="18.75">
      <c r="B76" s="262">
        <v>67</v>
      </c>
      <c r="C76" s="42" t="s">
        <v>246</v>
      </c>
      <c r="D76" s="255">
        <v>256310.583174</v>
      </c>
      <c r="E76" s="255">
        <v>258423.26783500001</v>
      </c>
      <c r="F76" s="255">
        <f t="shared" si="28"/>
        <v>-2112.6846610000066</v>
      </c>
      <c r="G76" s="255">
        <f t="shared" si="29"/>
        <v>514733.85100899998</v>
      </c>
      <c r="H76" s="255">
        <v>32578.642626000001</v>
      </c>
      <c r="I76" s="255">
        <v>28028.953132999999</v>
      </c>
      <c r="J76" s="255">
        <f t="shared" si="30"/>
        <v>4549.6894930000017</v>
      </c>
      <c r="K76" s="255">
        <f t="shared" si="31"/>
        <v>60607.595759000003</v>
      </c>
      <c r="L76" s="255">
        <v>6301.6183099999998</v>
      </c>
      <c r="M76" s="255">
        <v>1688.4029250000001</v>
      </c>
      <c r="N76" s="255">
        <f t="shared" si="32"/>
        <v>4613.2153849999995</v>
      </c>
      <c r="O76" s="255">
        <v>0</v>
      </c>
      <c r="P76" s="255">
        <v>270.72424899999999</v>
      </c>
      <c r="Q76" s="256">
        <f t="shared" si="33"/>
        <v>-270.72424899999999</v>
      </c>
      <c r="R76" s="53"/>
      <c r="S76" s="43"/>
      <c r="T76" s="43"/>
      <c r="U76" s="43"/>
    </row>
    <row r="77" spans="1:50" s="54" customFormat="1" ht="18.75">
      <c r="A77" s="36"/>
      <c r="B77" s="263">
        <v>68</v>
      </c>
      <c r="C77" s="45" t="s">
        <v>161</v>
      </c>
      <c r="D77" s="257">
        <v>238866.81517300001</v>
      </c>
      <c r="E77" s="257">
        <v>108268.630359</v>
      </c>
      <c r="F77" s="257">
        <f t="shared" si="28"/>
        <v>130598.18481400001</v>
      </c>
      <c r="G77" s="257">
        <f t="shared" si="29"/>
        <v>347135.44553200004</v>
      </c>
      <c r="H77" s="257">
        <v>3592.546362</v>
      </c>
      <c r="I77" s="257">
        <v>29069.705763000002</v>
      </c>
      <c r="J77" s="257">
        <f t="shared" si="30"/>
        <v>-25477.159401000001</v>
      </c>
      <c r="K77" s="257">
        <f t="shared" si="31"/>
        <v>32662.252125000003</v>
      </c>
      <c r="L77" s="257">
        <v>276641.06076399999</v>
      </c>
      <c r="M77" s="257">
        <v>104832.27035399999</v>
      </c>
      <c r="N77" s="257">
        <f t="shared" si="32"/>
        <v>171808.79041000002</v>
      </c>
      <c r="O77" s="257">
        <v>12919.397836</v>
      </c>
      <c r="P77" s="257">
        <v>54124.26915</v>
      </c>
      <c r="Q77" s="258">
        <f t="shared" si="33"/>
        <v>-41204.871314000004</v>
      </c>
      <c r="R77" s="53"/>
      <c r="S77" s="43"/>
      <c r="T77" s="43"/>
      <c r="U77" s="43"/>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row>
    <row r="78" spans="1:50" s="36" customFormat="1" ht="18.75">
      <c r="B78" s="262">
        <v>69</v>
      </c>
      <c r="C78" s="48" t="s">
        <v>191</v>
      </c>
      <c r="D78" s="255">
        <v>234210.43025599999</v>
      </c>
      <c r="E78" s="255">
        <v>111557.480587</v>
      </c>
      <c r="F78" s="255">
        <f t="shared" si="28"/>
        <v>122652.94966899999</v>
      </c>
      <c r="G78" s="255">
        <f t="shared" si="29"/>
        <v>345767.91084299999</v>
      </c>
      <c r="H78" s="255">
        <v>31916.962974999999</v>
      </c>
      <c r="I78" s="255">
        <v>12449.137874</v>
      </c>
      <c r="J78" s="255">
        <f t="shared" si="30"/>
        <v>19467.825100999999</v>
      </c>
      <c r="K78" s="255">
        <f t="shared" si="31"/>
        <v>44366.100848999995</v>
      </c>
      <c r="L78" s="255">
        <v>1307</v>
      </c>
      <c r="M78" s="255">
        <v>6248</v>
      </c>
      <c r="N78" s="255">
        <f t="shared" si="32"/>
        <v>-4941</v>
      </c>
      <c r="O78" s="255">
        <v>458</v>
      </c>
      <c r="P78" s="255">
        <v>5135</v>
      </c>
      <c r="Q78" s="256">
        <f t="shared" si="33"/>
        <v>-4677</v>
      </c>
      <c r="R78" s="53"/>
      <c r="S78" s="43"/>
      <c r="T78" s="43"/>
      <c r="U78" s="43"/>
    </row>
    <row r="79" spans="1:50" s="54" customFormat="1" ht="18.75">
      <c r="A79" s="36"/>
      <c r="B79" s="263">
        <v>70</v>
      </c>
      <c r="C79" s="45" t="s">
        <v>76</v>
      </c>
      <c r="D79" s="257">
        <v>233158.73155900001</v>
      </c>
      <c r="E79" s="257">
        <v>263645.44751999999</v>
      </c>
      <c r="F79" s="257">
        <f t="shared" si="28"/>
        <v>-30486.71596099998</v>
      </c>
      <c r="G79" s="257">
        <f t="shared" si="29"/>
        <v>496804.17907900002</v>
      </c>
      <c r="H79" s="257">
        <v>3488.2339689999999</v>
      </c>
      <c r="I79" s="257">
        <v>3895.817783</v>
      </c>
      <c r="J79" s="257">
        <f t="shared" si="30"/>
        <v>-407.58381400000007</v>
      </c>
      <c r="K79" s="257">
        <f t="shared" si="31"/>
        <v>7384.0517519999994</v>
      </c>
      <c r="L79" s="257">
        <v>36768</v>
      </c>
      <c r="M79" s="257">
        <v>29830</v>
      </c>
      <c r="N79" s="257">
        <f t="shared" si="32"/>
        <v>6938</v>
      </c>
      <c r="O79" s="257">
        <v>0</v>
      </c>
      <c r="P79" s="257">
        <v>0</v>
      </c>
      <c r="Q79" s="258">
        <f t="shared" si="33"/>
        <v>0</v>
      </c>
      <c r="R79" s="53"/>
      <c r="S79" s="43"/>
      <c r="T79" s="43"/>
      <c r="U79" s="43"/>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row>
    <row r="80" spans="1:50" s="36" customFormat="1" ht="18.75">
      <c r="B80" s="262">
        <v>71</v>
      </c>
      <c r="C80" s="48" t="s">
        <v>96</v>
      </c>
      <c r="D80" s="255">
        <v>218007.68838400001</v>
      </c>
      <c r="E80" s="255">
        <v>215587.46982500001</v>
      </c>
      <c r="F80" s="255">
        <f t="shared" si="28"/>
        <v>2420.2185590000008</v>
      </c>
      <c r="G80" s="255">
        <f t="shared" si="29"/>
        <v>433595.15820900002</v>
      </c>
      <c r="H80" s="255">
        <v>12771.831721</v>
      </c>
      <c r="I80" s="255">
        <v>11612.017229999999</v>
      </c>
      <c r="J80" s="255">
        <f t="shared" si="30"/>
        <v>1159.814491000001</v>
      </c>
      <c r="K80" s="255">
        <f t="shared" si="31"/>
        <v>24383.848951</v>
      </c>
      <c r="L80" s="255">
        <v>12345</v>
      </c>
      <c r="M80" s="255">
        <v>4809</v>
      </c>
      <c r="N80" s="255">
        <f t="shared" si="32"/>
        <v>7536</v>
      </c>
      <c r="O80" s="255">
        <v>10000</v>
      </c>
      <c r="P80" s="255">
        <v>3781</v>
      </c>
      <c r="Q80" s="256">
        <f t="shared" si="33"/>
        <v>6219</v>
      </c>
      <c r="R80" s="53"/>
      <c r="S80" s="43"/>
      <c r="T80" s="43"/>
      <c r="U80" s="43"/>
    </row>
    <row r="81" spans="1:50" s="54" customFormat="1" ht="18.75">
      <c r="A81" s="36"/>
      <c r="B81" s="263">
        <v>72</v>
      </c>
      <c r="C81" s="45" t="s">
        <v>408</v>
      </c>
      <c r="D81" s="257">
        <v>214084.11613400001</v>
      </c>
      <c r="E81" s="257">
        <v>129063.637722</v>
      </c>
      <c r="F81" s="257">
        <f t="shared" si="28"/>
        <v>85020.478412000011</v>
      </c>
      <c r="G81" s="257">
        <f t="shared" si="29"/>
        <v>343147.75385600002</v>
      </c>
      <c r="H81" s="257">
        <v>57797.994383999998</v>
      </c>
      <c r="I81" s="257">
        <v>27891.106546999999</v>
      </c>
      <c r="J81" s="257">
        <f t="shared" si="30"/>
        <v>29906.887836999998</v>
      </c>
      <c r="K81" s="257">
        <f t="shared" si="31"/>
        <v>85689.100930999994</v>
      </c>
      <c r="L81" s="257">
        <v>138386</v>
      </c>
      <c r="M81" s="257">
        <v>16940</v>
      </c>
      <c r="N81" s="257">
        <f t="shared" si="32"/>
        <v>121446</v>
      </c>
      <c r="O81" s="257">
        <v>19988</v>
      </c>
      <c r="P81" s="257">
        <v>7031</v>
      </c>
      <c r="Q81" s="258">
        <f t="shared" si="33"/>
        <v>12957</v>
      </c>
      <c r="R81" s="53"/>
      <c r="S81" s="43"/>
      <c r="T81" s="43"/>
      <c r="U81" s="43"/>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row>
    <row r="82" spans="1:50" s="44" customFormat="1" ht="18.75">
      <c r="A82" s="36"/>
      <c r="B82" s="262">
        <v>73</v>
      </c>
      <c r="C82" s="42" t="s">
        <v>88</v>
      </c>
      <c r="D82" s="255">
        <v>196888.843506</v>
      </c>
      <c r="E82" s="255">
        <v>189552.60977800001</v>
      </c>
      <c r="F82" s="255">
        <f t="shared" si="28"/>
        <v>7336.233727999992</v>
      </c>
      <c r="G82" s="255">
        <f t="shared" si="29"/>
        <v>386441.45328400005</v>
      </c>
      <c r="H82" s="255">
        <v>8758.5755599999993</v>
      </c>
      <c r="I82" s="255">
        <v>8171.9633489999997</v>
      </c>
      <c r="J82" s="255">
        <f t="shared" si="30"/>
        <v>586.61221099999966</v>
      </c>
      <c r="K82" s="255">
        <f t="shared" si="31"/>
        <v>16930.538908999999</v>
      </c>
      <c r="L82" s="255">
        <v>9408</v>
      </c>
      <c r="M82" s="255">
        <v>1958</v>
      </c>
      <c r="N82" s="255">
        <f t="shared" si="32"/>
        <v>7450</v>
      </c>
      <c r="O82" s="255">
        <v>0</v>
      </c>
      <c r="P82" s="255">
        <v>884</v>
      </c>
      <c r="Q82" s="256">
        <f t="shared" si="33"/>
        <v>-884</v>
      </c>
      <c r="R82" s="53"/>
      <c r="S82" s="43"/>
      <c r="T82" s="43"/>
      <c r="U82" s="43"/>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row>
    <row r="83" spans="1:50" s="54" customFormat="1" ht="18.75">
      <c r="A83" s="36"/>
      <c r="B83" s="263">
        <v>74</v>
      </c>
      <c r="C83" s="45" t="s">
        <v>113</v>
      </c>
      <c r="D83" s="257">
        <v>190991.00690800001</v>
      </c>
      <c r="E83" s="257">
        <v>185125.21189100001</v>
      </c>
      <c r="F83" s="257">
        <f t="shared" si="28"/>
        <v>5865.7950169999967</v>
      </c>
      <c r="G83" s="257">
        <f t="shared" si="29"/>
        <v>376116.21879900002</v>
      </c>
      <c r="H83" s="257">
        <v>1933.5240209999999</v>
      </c>
      <c r="I83" s="257">
        <v>4210.2638370000004</v>
      </c>
      <c r="J83" s="257">
        <f t="shared" si="30"/>
        <v>-2276.7398160000002</v>
      </c>
      <c r="K83" s="257">
        <f t="shared" si="31"/>
        <v>6143.7878580000006</v>
      </c>
      <c r="L83" s="257">
        <v>5345</v>
      </c>
      <c r="M83" s="257">
        <v>2226</v>
      </c>
      <c r="N83" s="257">
        <f t="shared" si="32"/>
        <v>3119</v>
      </c>
      <c r="O83" s="257">
        <v>34</v>
      </c>
      <c r="P83" s="257">
        <v>0</v>
      </c>
      <c r="Q83" s="258">
        <f t="shared" si="33"/>
        <v>34</v>
      </c>
      <c r="R83" s="53"/>
      <c r="S83" s="43"/>
      <c r="T83" s="43"/>
      <c r="U83" s="43"/>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row>
    <row r="84" spans="1:50" s="36" customFormat="1" ht="18.75">
      <c r="A84" s="44"/>
      <c r="B84" s="262">
        <v>75</v>
      </c>
      <c r="C84" s="48" t="s">
        <v>289</v>
      </c>
      <c r="D84" s="255">
        <v>183556.86820600001</v>
      </c>
      <c r="E84" s="255">
        <v>116561.34099500001</v>
      </c>
      <c r="F84" s="255">
        <f t="shared" si="28"/>
        <v>66995.527211000008</v>
      </c>
      <c r="G84" s="255">
        <f t="shared" si="29"/>
        <v>300118.20920100005</v>
      </c>
      <c r="H84" s="255">
        <v>24911.434579000001</v>
      </c>
      <c r="I84" s="255">
        <v>13381.410802</v>
      </c>
      <c r="J84" s="255">
        <f t="shared" si="30"/>
        <v>11530.023777</v>
      </c>
      <c r="K84" s="255">
        <f t="shared" si="31"/>
        <v>38292.845380999999</v>
      </c>
      <c r="L84" s="255">
        <v>74395.194097</v>
      </c>
      <c r="M84" s="255">
        <v>8856.4029690000007</v>
      </c>
      <c r="N84" s="255">
        <f t="shared" si="32"/>
        <v>65538.791127999997</v>
      </c>
      <c r="O84" s="255">
        <v>31100.749595000001</v>
      </c>
      <c r="P84" s="255">
        <v>3788.497824</v>
      </c>
      <c r="Q84" s="256">
        <f t="shared" si="33"/>
        <v>27312.251771000003</v>
      </c>
      <c r="R84" s="53"/>
      <c r="S84" s="43"/>
      <c r="T84" s="43"/>
      <c r="U84" s="43"/>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row>
    <row r="85" spans="1:50" s="54" customFormat="1" ht="18.75">
      <c r="A85" s="36"/>
      <c r="B85" s="263">
        <v>76</v>
      </c>
      <c r="C85" s="45" t="s">
        <v>94</v>
      </c>
      <c r="D85" s="257">
        <v>174014.37541099999</v>
      </c>
      <c r="E85" s="257">
        <v>188572.588369</v>
      </c>
      <c r="F85" s="257">
        <f t="shared" si="28"/>
        <v>-14558.212958000018</v>
      </c>
      <c r="G85" s="257">
        <f t="shared" si="29"/>
        <v>362586.96377999999</v>
      </c>
      <c r="H85" s="257">
        <v>21313.174625</v>
      </c>
      <c r="I85" s="257">
        <v>28964.506055999998</v>
      </c>
      <c r="J85" s="257">
        <f t="shared" si="30"/>
        <v>-7651.3314309999987</v>
      </c>
      <c r="K85" s="257">
        <f t="shared" si="31"/>
        <v>50277.680680999998</v>
      </c>
      <c r="L85" s="257">
        <v>9076</v>
      </c>
      <c r="M85" s="257">
        <v>11477</v>
      </c>
      <c r="N85" s="257">
        <f t="shared" si="32"/>
        <v>-2401</v>
      </c>
      <c r="O85" s="257">
        <v>41</v>
      </c>
      <c r="P85" s="257">
        <v>914</v>
      </c>
      <c r="Q85" s="258">
        <f t="shared" si="33"/>
        <v>-873</v>
      </c>
      <c r="R85" s="53"/>
      <c r="S85" s="43"/>
      <c r="T85" s="43"/>
      <c r="U85" s="43"/>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row>
    <row r="86" spans="1:50" s="36" customFormat="1" ht="18.75">
      <c r="B86" s="262">
        <v>77</v>
      </c>
      <c r="C86" s="48" t="s">
        <v>111</v>
      </c>
      <c r="D86" s="255">
        <v>164685.067908</v>
      </c>
      <c r="E86" s="255">
        <v>165742.42554600001</v>
      </c>
      <c r="F86" s="255">
        <f t="shared" si="28"/>
        <v>-1057.3576380000159</v>
      </c>
      <c r="G86" s="255">
        <f t="shared" si="29"/>
        <v>330427.49345399998</v>
      </c>
      <c r="H86" s="255">
        <v>11453.353402999999</v>
      </c>
      <c r="I86" s="255">
        <v>5416.55044</v>
      </c>
      <c r="J86" s="255">
        <f t="shared" si="30"/>
        <v>6036.8029629999992</v>
      </c>
      <c r="K86" s="255">
        <f t="shared" si="31"/>
        <v>16869.903843</v>
      </c>
      <c r="L86" s="255">
        <v>3252.719838</v>
      </c>
      <c r="M86" s="255">
        <v>4220.7876070000002</v>
      </c>
      <c r="N86" s="255">
        <f t="shared" si="32"/>
        <v>-968.06776900000023</v>
      </c>
      <c r="O86" s="255">
        <v>0</v>
      </c>
      <c r="P86" s="255">
        <v>727.33444899999995</v>
      </c>
      <c r="Q86" s="256">
        <f t="shared" si="33"/>
        <v>-727.33444899999995</v>
      </c>
      <c r="R86" s="53"/>
      <c r="S86" s="43"/>
      <c r="T86" s="43"/>
      <c r="U86" s="43"/>
    </row>
    <row r="87" spans="1:50" s="54" customFormat="1" ht="18.75">
      <c r="A87" s="36"/>
      <c r="B87" s="263">
        <v>78</v>
      </c>
      <c r="C87" s="45" t="s">
        <v>286</v>
      </c>
      <c r="D87" s="257">
        <v>162860.317729</v>
      </c>
      <c r="E87" s="257">
        <v>172445.22175999999</v>
      </c>
      <c r="F87" s="257">
        <f t="shared" si="28"/>
        <v>-9584.9040309999837</v>
      </c>
      <c r="G87" s="257">
        <f t="shared" si="29"/>
        <v>335305.53948899999</v>
      </c>
      <c r="H87" s="257">
        <v>5136.2491170000003</v>
      </c>
      <c r="I87" s="257">
        <v>13449.613176999999</v>
      </c>
      <c r="J87" s="257">
        <f t="shared" si="30"/>
        <v>-8313.3640599999999</v>
      </c>
      <c r="K87" s="257">
        <f t="shared" si="31"/>
        <v>18585.862293999999</v>
      </c>
      <c r="L87" s="257">
        <v>1876</v>
      </c>
      <c r="M87" s="257">
        <v>4013</v>
      </c>
      <c r="N87" s="257">
        <f t="shared" si="32"/>
        <v>-2137</v>
      </c>
      <c r="O87" s="257">
        <v>0</v>
      </c>
      <c r="P87" s="257">
        <v>846</v>
      </c>
      <c r="Q87" s="258">
        <f t="shared" si="33"/>
        <v>-846</v>
      </c>
      <c r="R87" s="53"/>
      <c r="S87" s="43"/>
      <c r="T87" s="43"/>
      <c r="U87" s="43"/>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row>
    <row r="88" spans="1:50" s="36" customFormat="1" ht="18.75">
      <c r="B88" s="262">
        <v>79</v>
      </c>
      <c r="C88" s="47" t="s">
        <v>288</v>
      </c>
      <c r="D88" s="255">
        <v>156776</v>
      </c>
      <c r="E88" s="255">
        <v>128798</v>
      </c>
      <c r="F88" s="255">
        <f t="shared" si="28"/>
        <v>27978</v>
      </c>
      <c r="G88" s="255">
        <f t="shared" si="29"/>
        <v>285574</v>
      </c>
      <c r="H88" s="255">
        <v>8444</v>
      </c>
      <c r="I88" s="255">
        <v>7050</v>
      </c>
      <c r="J88" s="255">
        <f t="shared" si="30"/>
        <v>1394</v>
      </c>
      <c r="K88" s="255">
        <f t="shared" si="31"/>
        <v>15494</v>
      </c>
      <c r="L88" s="255">
        <v>7249</v>
      </c>
      <c r="M88" s="255">
        <v>4903</v>
      </c>
      <c r="N88" s="255">
        <f t="shared" si="32"/>
        <v>2346</v>
      </c>
      <c r="O88" s="255">
        <v>555</v>
      </c>
      <c r="P88" s="255">
        <v>71</v>
      </c>
      <c r="Q88" s="256">
        <f t="shared" si="33"/>
        <v>484</v>
      </c>
      <c r="R88" s="53"/>
      <c r="S88" s="43"/>
      <c r="T88" s="43"/>
      <c r="U88" s="43"/>
    </row>
    <row r="89" spans="1:50" s="54" customFormat="1" ht="18.75">
      <c r="A89" s="36"/>
      <c r="B89" s="263">
        <v>80</v>
      </c>
      <c r="C89" s="45" t="s">
        <v>141</v>
      </c>
      <c r="D89" s="257">
        <v>146351.84899500001</v>
      </c>
      <c r="E89" s="257">
        <v>137366.93093999999</v>
      </c>
      <c r="F89" s="257">
        <f t="shared" ref="F89:F117" si="34">D89-E89</f>
        <v>8984.9180550000165</v>
      </c>
      <c r="G89" s="257">
        <f t="shared" ref="G89:G117" si="35">E89+D89</f>
        <v>283718.779935</v>
      </c>
      <c r="H89" s="257">
        <v>987.52614900000003</v>
      </c>
      <c r="I89" s="257">
        <v>5233.1150010000001</v>
      </c>
      <c r="J89" s="257">
        <f t="shared" ref="J89:J117" si="36">H89-I89</f>
        <v>-4245.5888519999999</v>
      </c>
      <c r="K89" s="257">
        <f t="shared" ref="K89:K117" si="37">I89+H89</f>
        <v>6220.6411500000004</v>
      </c>
      <c r="L89" s="257">
        <v>23862</v>
      </c>
      <c r="M89" s="257">
        <v>8174</v>
      </c>
      <c r="N89" s="257">
        <f t="shared" ref="N89:N117" si="38">L89-M89</f>
        <v>15688</v>
      </c>
      <c r="O89" s="257">
        <v>1108</v>
      </c>
      <c r="P89" s="257">
        <v>2470</v>
      </c>
      <c r="Q89" s="258">
        <f t="shared" ref="Q89:Q117" si="39">O89-P89</f>
        <v>-1362</v>
      </c>
      <c r="R89" s="53"/>
      <c r="S89" s="43"/>
      <c r="T89" s="43"/>
      <c r="U89" s="43"/>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row>
    <row r="90" spans="1:50" s="36" customFormat="1" ht="18.75">
      <c r="B90" s="262">
        <v>81</v>
      </c>
      <c r="C90" s="48" t="s">
        <v>77</v>
      </c>
      <c r="D90" s="255">
        <v>142800.14552799999</v>
      </c>
      <c r="E90" s="255">
        <v>141529.85140499999</v>
      </c>
      <c r="F90" s="255">
        <f t="shared" si="34"/>
        <v>1270.2941229999997</v>
      </c>
      <c r="G90" s="255">
        <f t="shared" si="35"/>
        <v>284329.99693299999</v>
      </c>
      <c r="H90" s="255">
        <v>1556.7548850000001</v>
      </c>
      <c r="I90" s="255">
        <v>1796.1311290000001</v>
      </c>
      <c r="J90" s="255">
        <f t="shared" si="36"/>
        <v>-239.37624400000004</v>
      </c>
      <c r="K90" s="255">
        <f t="shared" si="37"/>
        <v>3352.8860140000002</v>
      </c>
      <c r="L90" s="255">
        <v>7980</v>
      </c>
      <c r="M90" s="255">
        <v>6324</v>
      </c>
      <c r="N90" s="255">
        <f t="shared" si="38"/>
        <v>1656</v>
      </c>
      <c r="O90" s="255">
        <v>0</v>
      </c>
      <c r="P90" s="255">
        <v>780</v>
      </c>
      <c r="Q90" s="256">
        <f t="shared" si="39"/>
        <v>-780</v>
      </c>
      <c r="R90" s="53"/>
      <c r="S90" s="43"/>
      <c r="T90" s="43"/>
      <c r="U90" s="43"/>
    </row>
    <row r="91" spans="1:50" s="54" customFormat="1" ht="18.75">
      <c r="A91" s="36"/>
      <c r="B91" s="263">
        <v>82</v>
      </c>
      <c r="C91" s="45" t="s">
        <v>148</v>
      </c>
      <c r="D91" s="257">
        <v>129141.164338</v>
      </c>
      <c r="E91" s="257">
        <v>101476.213112</v>
      </c>
      <c r="F91" s="257">
        <f t="shared" si="34"/>
        <v>27664.951226000005</v>
      </c>
      <c r="G91" s="257">
        <f t="shared" si="35"/>
        <v>230617.37745</v>
      </c>
      <c r="H91" s="257">
        <v>9057.6801660000001</v>
      </c>
      <c r="I91" s="257">
        <v>19534.675730999999</v>
      </c>
      <c r="J91" s="257">
        <f t="shared" si="36"/>
        <v>-10476.995564999999</v>
      </c>
      <c r="K91" s="257">
        <f t="shared" si="37"/>
        <v>28592.355897000001</v>
      </c>
      <c r="L91" s="257">
        <v>73681.035529999994</v>
      </c>
      <c r="M91" s="257">
        <v>45931.154745</v>
      </c>
      <c r="N91" s="257">
        <f t="shared" si="38"/>
        <v>27749.880784999994</v>
      </c>
      <c r="O91" s="257">
        <v>2313.9758149999998</v>
      </c>
      <c r="P91" s="257">
        <v>12304.335165</v>
      </c>
      <c r="Q91" s="258">
        <f t="shared" si="39"/>
        <v>-9990.3593500000006</v>
      </c>
      <c r="R91" s="53"/>
      <c r="S91" s="43"/>
      <c r="T91" s="43"/>
      <c r="U91" s="43"/>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row>
    <row r="92" spans="1:50" s="36" customFormat="1" ht="18.75">
      <c r="B92" s="262">
        <v>83</v>
      </c>
      <c r="C92" s="48" t="s">
        <v>167</v>
      </c>
      <c r="D92" s="255">
        <v>122916.041814</v>
      </c>
      <c r="E92" s="255">
        <v>91154.380111000006</v>
      </c>
      <c r="F92" s="255">
        <f t="shared" si="34"/>
        <v>31761.661702999991</v>
      </c>
      <c r="G92" s="255">
        <f t="shared" si="35"/>
        <v>214070.421925</v>
      </c>
      <c r="H92" s="255">
        <v>14368.534005</v>
      </c>
      <c r="I92" s="255">
        <v>12287.312067000001</v>
      </c>
      <c r="J92" s="255">
        <f t="shared" si="36"/>
        <v>2081.2219379999988</v>
      </c>
      <c r="K92" s="255">
        <f t="shared" si="37"/>
        <v>26655.846072</v>
      </c>
      <c r="L92" s="255">
        <v>72709</v>
      </c>
      <c r="M92" s="255">
        <v>17180</v>
      </c>
      <c r="N92" s="255">
        <f t="shared" si="38"/>
        <v>55529</v>
      </c>
      <c r="O92" s="255">
        <v>14461</v>
      </c>
      <c r="P92" s="255">
        <v>3888</v>
      </c>
      <c r="Q92" s="256">
        <f t="shared" si="39"/>
        <v>10573</v>
      </c>
      <c r="R92" s="53"/>
      <c r="S92" s="43"/>
      <c r="T92" s="43"/>
      <c r="U92" s="43"/>
    </row>
    <row r="93" spans="1:50" s="54" customFormat="1" ht="18.75">
      <c r="A93" s="36"/>
      <c r="B93" s="263">
        <v>84</v>
      </c>
      <c r="C93" s="45" t="s">
        <v>104</v>
      </c>
      <c r="D93" s="257">
        <v>121280.73845600001</v>
      </c>
      <c r="E93" s="257">
        <v>120374.975192</v>
      </c>
      <c r="F93" s="257">
        <f t="shared" si="34"/>
        <v>905.76326400000835</v>
      </c>
      <c r="G93" s="257">
        <f t="shared" si="35"/>
        <v>241655.713648</v>
      </c>
      <c r="H93" s="257">
        <v>3358.0282579999998</v>
      </c>
      <c r="I93" s="257">
        <v>1897.726901</v>
      </c>
      <c r="J93" s="257">
        <f t="shared" si="36"/>
        <v>1460.3013569999998</v>
      </c>
      <c r="K93" s="257">
        <f t="shared" si="37"/>
        <v>5255.7551590000003</v>
      </c>
      <c r="L93" s="257">
        <v>3206.0285239999998</v>
      </c>
      <c r="M93" s="257">
        <v>1920.4573109999999</v>
      </c>
      <c r="N93" s="257">
        <f t="shared" si="38"/>
        <v>1285.5712129999999</v>
      </c>
      <c r="O93" s="257">
        <v>0</v>
      </c>
      <c r="P93" s="257">
        <v>224.46639999999999</v>
      </c>
      <c r="Q93" s="258">
        <f t="shared" si="39"/>
        <v>-224.46639999999999</v>
      </c>
      <c r="R93" s="53"/>
      <c r="S93" s="43"/>
      <c r="T93" s="43"/>
      <c r="U93" s="43"/>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row>
    <row r="94" spans="1:50" s="36" customFormat="1" ht="18.75">
      <c r="B94" s="262">
        <v>85</v>
      </c>
      <c r="C94" s="42" t="s">
        <v>135</v>
      </c>
      <c r="D94" s="255">
        <v>116032.829404</v>
      </c>
      <c r="E94" s="255">
        <v>116881.150718</v>
      </c>
      <c r="F94" s="255">
        <f t="shared" si="34"/>
        <v>-848.32131400000071</v>
      </c>
      <c r="G94" s="255">
        <f t="shared" si="35"/>
        <v>232913.98012200001</v>
      </c>
      <c r="H94" s="255">
        <v>3934.0055080000002</v>
      </c>
      <c r="I94" s="255">
        <v>2578.0118969999999</v>
      </c>
      <c r="J94" s="255">
        <f t="shared" si="36"/>
        <v>1355.9936110000003</v>
      </c>
      <c r="K94" s="255">
        <f t="shared" si="37"/>
        <v>6512.0174050000005</v>
      </c>
      <c r="L94" s="255">
        <v>618</v>
      </c>
      <c r="M94" s="255">
        <v>150</v>
      </c>
      <c r="N94" s="255">
        <f t="shared" si="38"/>
        <v>468</v>
      </c>
      <c r="O94" s="255">
        <v>0</v>
      </c>
      <c r="P94" s="255">
        <v>20</v>
      </c>
      <c r="Q94" s="256">
        <f t="shared" si="39"/>
        <v>-20</v>
      </c>
      <c r="R94" s="53"/>
      <c r="S94" s="43"/>
      <c r="T94" s="43"/>
      <c r="U94" s="43"/>
    </row>
    <row r="95" spans="1:50" s="54" customFormat="1" ht="18.75">
      <c r="A95" s="36"/>
      <c r="B95" s="263">
        <v>86</v>
      </c>
      <c r="C95" s="45" t="s">
        <v>120</v>
      </c>
      <c r="D95" s="257">
        <v>113414.153745</v>
      </c>
      <c r="E95" s="257">
        <v>111505.298073</v>
      </c>
      <c r="F95" s="257">
        <f t="shared" si="34"/>
        <v>1908.8556720000051</v>
      </c>
      <c r="G95" s="257">
        <f t="shared" si="35"/>
        <v>224919.451818</v>
      </c>
      <c r="H95" s="257">
        <v>21005.071841000001</v>
      </c>
      <c r="I95" s="257">
        <v>23009.183201</v>
      </c>
      <c r="J95" s="257">
        <f t="shared" si="36"/>
        <v>-2004.111359999999</v>
      </c>
      <c r="K95" s="257">
        <f t="shared" si="37"/>
        <v>44014.255042000004</v>
      </c>
      <c r="L95" s="257">
        <v>12064.40252</v>
      </c>
      <c r="M95" s="257">
        <v>4503.9151149999998</v>
      </c>
      <c r="N95" s="257">
        <f t="shared" si="38"/>
        <v>7560.4874049999999</v>
      </c>
      <c r="O95" s="257">
        <v>803.42932699999994</v>
      </c>
      <c r="P95" s="257">
        <v>3494.9532340000001</v>
      </c>
      <c r="Q95" s="258">
        <f t="shared" si="39"/>
        <v>-2691.5239070000002</v>
      </c>
      <c r="R95" s="53"/>
      <c r="S95" s="43"/>
      <c r="T95" s="43"/>
      <c r="U95" s="43"/>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row>
    <row r="96" spans="1:50" s="36" customFormat="1" ht="18.75">
      <c r="B96" s="262">
        <v>87</v>
      </c>
      <c r="C96" s="48" t="s">
        <v>258</v>
      </c>
      <c r="D96" s="255">
        <v>106969.804539</v>
      </c>
      <c r="E96" s="255">
        <v>117407.948497</v>
      </c>
      <c r="F96" s="255">
        <f t="shared" si="34"/>
        <v>-10438.143958000001</v>
      </c>
      <c r="G96" s="255">
        <f t="shared" si="35"/>
        <v>224377.75303600001</v>
      </c>
      <c r="H96" s="255">
        <v>22103.762825000002</v>
      </c>
      <c r="I96" s="255">
        <v>1550.1164329999999</v>
      </c>
      <c r="J96" s="255">
        <f t="shared" si="36"/>
        <v>20553.646392000002</v>
      </c>
      <c r="K96" s="255">
        <f t="shared" si="37"/>
        <v>23653.879258000001</v>
      </c>
      <c r="L96" s="255">
        <v>5192.8609660000002</v>
      </c>
      <c r="M96" s="255">
        <v>25763.356092999999</v>
      </c>
      <c r="N96" s="255">
        <f t="shared" si="38"/>
        <v>-20570.495126999998</v>
      </c>
      <c r="O96" s="255">
        <v>1507.87438</v>
      </c>
      <c r="P96" s="255">
        <v>457.47322100000002</v>
      </c>
      <c r="Q96" s="256">
        <f t="shared" si="39"/>
        <v>1050.401159</v>
      </c>
      <c r="R96" s="53"/>
      <c r="S96" s="43"/>
      <c r="T96" s="43"/>
      <c r="U96" s="43"/>
    </row>
    <row r="97" spans="1:50" s="54" customFormat="1" ht="18.75">
      <c r="A97" s="36"/>
      <c r="B97" s="263">
        <v>88</v>
      </c>
      <c r="C97" s="45" t="s">
        <v>86</v>
      </c>
      <c r="D97" s="257">
        <v>105396.326973</v>
      </c>
      <c r="E97" s="257">
        <v>95475.131259999995</v>
      </c>
      <c r="F97" s="257">
        <f t="shared" si="34"/>
        <v>9921.1957130000083</v>
      </c>
      <c r="G97" s="257">
        <f t="shared" si="35"/>
        <v>200871.45823300001</v>
      </c>
      <c r="H97" s="257">
        <v>3698.829068</v>
      </c>
      <c r="I97" s="257">
        <v>6185.6265979999998</v>
      </c>
      <c r="J97" s="257">
        <f t="shared" si="36"/>
        <v>-2486.7975299999998</v>
      </c>
      <c r="K97" s="257">
        <f t="shared" si="37"/>
        <v>9884.4556659999998</v>
      </c>
      <c r="L97" s="257">
        <v>14728.910970999999</v>
      </c>
      <c r="M97" s="257">
        <v>11695.182449</v>
      </c>
      <c r="N97" s="257">
        <f t="shared" si="38"/>
        <v>3033.7285219999994</v>
      </c>
      <c r="O97" s="257">
        <v>493.49809699999997</v>
      </c>
      <c r="P97" s="257">
        <v>7484.9756989999996</v>
      </c>
      <c r="Q97" s="258">
        <f t="shared" si="39"/>
        <v>-6991.4776019999999</v>
      </c>
      <c r="R97" s="53"/>
      <c r="S97" s="43"/>
      <c r="T97" s="43"/>
      <c r="U97" s="43"/>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row>
    <row r="98" spans="1:50" s="36" customFormat="1" ht="18.75">
      <c r="B98" s="262">
        <v>89</v>
      </c>
      <c r="C98" s="47" t="s">
        <v>116</v>
      </c>
      <c r="D98" s="255">
        <v>95662.734087000004</v>
      </c>
      <c r="E98" s="255">
        <v>91820.460428000006</v>
      </c>
      <c r="F98" s="255">
        <f t="shared" si="34"/>
        <v>3842.2736589999986</v>
      </c>
      <c r="G98" s="255">
        <f t="shared" si="35"/>
        <v>187483.19451500001</v>
      </c>
      <c r="H98" s="255">
        <v>5263.9807929999997</v>
      </c>
      <c r="I98" s="255">
        <v>5360.2147430000005</v>
      </c>
      <c r="J98" s="255">
        <f t="shared" si="36"/>
        <v>-96.233950000000732</v>
      </c>
      <c r="K98" s="255">
        <f t="shared" si="37"/>
        <v>10624.195535999999</v>
      </c>
      <c r="L98" s="255">
        <v>8077</v>
      </c>
      <c r="M98" s="255">
        <v>4403</v>
      </c>
      <c r="N98" s="255">
        <f t="shared" si="38"/>
        <v>3674</v>
      </c>
      <c r="O98" s="255">
        <v>311</v>
      </c>
      <c r="P98" s="255">
        <v>695</v>
      </c>
      <c r="Q98" s="256">
        <f t="shared" si="39"/>
        <v>-384</v>
      </c>
      <c r="R98" s="53"/>
      <c r="S98" s="43"/>
      <c r="T98" s="43"/>
      <c r="U98" s="43"/>
    </row>
    <row r="99" spans="1:50" s="54" customFormat="1" ht="18.75">
      <c r="A99" s="36"/>
      <c r="B99" s="263">
        <v>90</v>
      </c>
      <c r="C99" s="45" t="s">
        <v>132</v>
      </c>
      <c r="D99" s="257">
        <v>94574.763116000002</v>
      </c>
      <c r="E99" s="257">
        <v>100168.698297</v>
      </c>
      <c r="F99" s="257">
        <f t="shared" si="34"/>
        <v>-5593.9351809999935</v>
      </c>
      <c r="G99" s="257">
        <f t="shared" si="35"/>
        <v>194743.46141300001</v>
      </c>
      <c r="H99" s="257">
        <v>4234.6344749999998</v>
      </c>
      <c r="I99" s="257">
        <v>13667.837246999999</v>
      </c>
      <c r="J99" s="257">
        <f t="shared" si="36"/>
        <v>-9433.2027720000006</v>
      </c>
      <c r="K99" s="257">
        <f t="shared" si="37"/>
        <v>17902.471721999998</v>
      </c>
      <c r="L99" s="257">
        <v>22950</v>
      </c>
      <c r="M99" s="257">
        <v>12579</v>
      </c>
      <c r="N99" s="257">
        <f t="shared" si="38"/>
        <v>10371</v>
      </c>
      <c r="O99" s="257">
        <v>1699</v>
      </c>
      <c r="P99" s="257">
        <v>295</v>
      </c>
      <c r="Q99" s="258">
        <f t="shared" si="39"/>
        <v>1404</v>
      </c>
      <c r="R99" s="53"/>
      <c r="S99" s="43"/>
      <c r="T99" s="43"/>
      <c r="U99" s="43"/>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row>
    <row r="100" spans="1:50" s="36" customFormat="1" ht="18.75">
      <c r="B100" s="262">
        <v>91</v>
      </c>
      <c r="C100" s="47" t="s">
        <v>81</v>
      </c>
      <c r="D100" s="255">
        <v>89994.523216999994</v>
      </c>
      <c r="E100" s="255">
        <v>101043.8168</v>
      </c>
      <c r="F100" s="255">
        <f t="shared" si="34"/>
        <v>-11049.293583000006</v>
      </c>
      <c r="G100" s="255">
        <f t="shared" si="35"/>
        <v>191038.34001699998</v>
      </c>
      <c r="H100" s="255">
        <v>3982.039338</v>
      </c>
      <c r="I100" s="255">
        <v>9518.3771070000003</v>
      </c>
      <c r="J100" s="255">
        <f t="shared" si="36"/>
        <v>-5536.3377689999998</v>
      </c>
      <c r="K100" s="255">
        <f t="shared" si="37"/>
        <v>13500.416445000001</v>
      </c>
      <c r="L100" s="255">
        <v>40682.428291999997</v>
      </c>
      <c r="M100" s="255">
        <v>41433.526865</v>
      </c>
      <c r="N100" s="255">
        <f t="shared" si="38"/>
        <v>-751.09857300000294</v>
      </c>
      <c r="O100" s="255">
        <v>1280.1972639999999</v>
      </c>
      <c r="P100" s="255">
        <v>4819.8378220000004</v>
      </c>
      <c r="Q100" s="256">
        <f t="shared" si="39"/>
        <v>-3539.6405580000005</v>
      </c>
      <c r="R100" s="53"/>
      <c r="S100" s="43"/>
      <c r="T100" s="43"/>
      <c r="U100" s="43"/>
    </row>
    <row r="101" spans="1:50" s="54" customFormat="1" ht="18.75">
      <c r="A101" s="36"/>
      <c r="B101" s="263">
        <v>92</v>
      </c>
      <c r="C101" s="45" t="s">
        <v>158</v>
      </c>
      <c r="D101" s="257">
        <v>82511.078880999994</v>
      </c>
      <c r="E101" s="257">
        <v>69057.059781999997</v>
      </c>
      <c r="F101" s="257">
        <f t="shared" si="34"/>
        <v>13454.019098999997</v>
      </c>
      <c r="G101" s="257">
        <f t="shared" si="35"/>
        <v>151568.13866299999</v>
      </c>
      <c r="H101" s="257">
        <v>1795</v>
      </c>
      <c r="I101" s="257">
        <v>3117.3499109999998</v>
      </c>
      <c r="J101" s="257">
        <f t="shared" si="36"/>
        <v>-1322.3499109999998</v>
      </c>
      <c r="K101" s="257">
        <f t="shared" si="37"/>
        <v>4912.3499109999993</v>
      </c>
      <c r="L101" s="257">
        <v>19137</v>
      </c>
      <c r="M101" s="257">
        <v>12165</v>
      </c>
      <c r="N101" s="257">
        <f t="shared" si="38"/>
        <v>6972</v>
      </c>
      <c r="O101" s="257">
        <v>458</v>
      </c>
      <c r="P101" s="257">
        <v>2939</v>
      </c>
      <c r="Q101" s="258">
        <f t="shared" si="39"/>
        <v>-2481</v>
      </c>
      <c r="R101" s="53"/>
      <c r="S101" s="43"/>
      <c r="T101" s="43"/>
      <c r="U101" s="43"/>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row>
    <row r="102" spans="1:50" s="36" customFormat="1" ht="18.75">
      <c r="B102" s="262">
        <v>93</v>
      </c>
      <c r="C102" s="42" t="s">
        <v>124</v>
      </c>
      <c r="D102" s="255">
        <v>70071.697010999997</v>
      </c>
      <c r="E102" s="255">
        <v>68165.329484999995</v>
      </c>
      <c r="F102" s="255">
        <f t="shared" si="34"/>
        <v>1906.3675260000018</v>
      </c>
      <c r="G102" s="255">
        <f t="shared" si="35"/>
        <v>138237.02649600001</v>
      </c>
      <c r="H102" s="255">
        <v>2784.0303819999999</v>
      </c>
      <c r="I102" s="255">
        <v>3819.84935</v>
      </c>
      <c r="J102" s="255">
        <f t="shared" si="36"/>
        <v>-1035.818968</v>
      </c>
      <c r="K102" s="255">
        <f t="shared" si="37"/>
        <v>6603.8797319999994</v>
      </c>
      <c r="L102" s="255">
        <v>1531</v>
      </c>
      <c r="M102" s="255">
        <v>539</v>
      </c>
      <c r="N102" s="255">
        <f t="shared" si="38"/>
        <v>992</v>
      </c>
      <c r="O102" s="255">
        <v>490</v>
      </c>
      <c r="P102" s="255">
        <v>0</v>
      </c>
      <c r="Q102" s="256">
        <f t="shared" si="39"/>
        <v>490</v>
      </c>
      <c r="R102" s="53"/>
      <c r="S102" s="43"/>
      <c r="T102" s="43"/>
      <c r="U102" s="43"/>
    </row>
    <row r="103" spans="1:50" s="54" customFormat="1" ht="18.75">
      <c r="A103" s="36"/>
      <c r="B103" s="263">
        <v>94</v>
      </c>
      <c r="C103" s="45" t="s">
        <v>131</v>
      </c>
      <c r="D103" s="257">
        <v>66853.950389999998</v>
      </c>
      <c r="E103" s="257">
        <v>69066.020338000002</v>
      </c>
      <c r="F103" s="257">
        <f t="shared" si="34"/>
        <v>-2212.0699480000039</v>
      </c>
      <c r="G103" s="257">
        <f t="shared" si="35"/>
        <v>135919.97072799999</v>
      </c>
      <c r="H103" s="257">
        <v>3021.1416960000001</v>
      </c>
      <c r="I103" s="257">
        <v>12004.119741</v>
      </c>
      <c r="J103" s="257">
        <f t="shared" si="36"/>
        <v>-8982.9780449999998</v>
      </c>
      <c r="K103" s="257">
        <f t="shared" si="37"/>
        <v>15025.261437000001</v>
      </c>
      <c r="L103" s="257">
        <v>16658</v>
      </c>
      <c r="M103" s="257">
        <v>16142</v>
      </c>
      <c r="N103" s="257">
        <f t="shared" si="38"/>
        <v>516</v>
      </c>
      <c r="O103" s="257">
        <v>91</v>
      </c>
      <c r="P103" s="257">
        <v>6485</v>
      </c>
      <c r="Q103" s="258">
        <f t="shared" si="39"/>
        <v>-6394</v>
      </c>
      <c r="R103" s="53"/>
      <c r="S103" s="43"/>
      <c r="T103" s="43"/>
      <c r="U103" s="43"/>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row>
    <row r="104" spans="1:50" s="36" customFormat="1" ht="18.75">
      <c r="B104" s="262">
        <v>95</v>
      </c>
      <c r="C104" s="42" t="s">
        <v>98</v>
      </c>
      <c r="D104" s="255">
        <v>66651.801061999999</v>
      </c>
      <c r="E104" s="255">
        <v>61337.123703999998</v>
      </c>
      <c r="F104" s="255">
        <f t="shared" si="34"/>
        <v>5314.6773580000008</v>
      </c>
      <c r="G104" s="255">
        <f t="shared" si="35"/>
        <v>127988.924766</v>
      </c>
      <c r="H104" s="255">
        <v>746.85856699999999</v>
      </c>
      <c r="I104" s="255">
        <v>1931.631887</v>
      </c>
      <c r="J104" s="255">
        <f t="shared" si="36"/>
        <v>-1184.77332</v>
      </c>
      <c r="K104" s="255">
        <f t="shared" si="37"/>
        <v>2678.4904539999998</v>
      </c>
      <c r="L104" s="255">
        <v>8667</v>
      </c>
      <c r="M104" s="255">
        <v>3943</v>
      </c>
      <c r="N104" s="255">
        <f t="shared" si="38"/>
        <v>4724</v>
      </c>
      <c r="O104" s="255">
        <v>0</v>
      </c>
      <c r="P104" s="255">
        <v>1623</v>
      </c>
      <c r="Q104" s="256">
        <f t="shared" si="39"/>
        <v>-1623</v>
      </c>
      <c r="R104" s="53"/>
      <c r="S104" s="43"/>
      <c r="T104" s="43"/>
      <c r="U104" s="43"/>
    </row>
    <row r="105" spans="1:50" s="54" customFormat="1" ht="18.75">
      <c r="A105" s="36"/>
      <c r="B105" s="263">
        <v>96</v>
      </c>
      <c r="C105" s="45" t="s">
        <v>139</v>
      </c>
      <c r="D105" s="257">
        <v>65273.970851999999</v>
      </c>
      <c r="E105" s="257">
        <v>63898.799668</v>
      </c>
      <c r="F105" s="257">
        <f t="shared" si="34"/>
        <v>1375.1711839999989</v>
      </c>
      <c r="G105" s="257">
        <f t="shared" si="35"/>
        <v>129172.77051999999</v>
      </c>
      <c r="H105" s="257">
        <v>0</v>
      </c>
      <c r="I105" s="257">
        <v>1492.5382770000001</v>
      </c>
      <c r="J105" s="257">
        <f t="shared" si="36"/>
        <v>-1492.5382770000001</v>
      </c>
      <c r="K105" s="257">
        <f t="shared" si="37"/>
        <v>1492.5382770000001</v>
      </c>
      <c r="L105" s="257">
        <v>622</v>
      </c>
      <c r="M105" s="257">
        <v>198</v>
      </c>
      <c r="N105" s="257">
        <f t="shared" si="38"/>
        <v>424</v>
      </c>
      <c r="O105" s="257">
        <v>132</v>
      </c>
      <c r="P105" s="257">
        <v>13</v>
      </c>
      <c r="Q105" s="258">
        <f t="shared" si="39"/>
        <v>119</v>
      </c>
      <c r="R105" s="53"/>
      <c r="S105" s="43"/>
      <c r="T105" s="43"/>
      <c r="U105" s="43"/>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row>
    <row r="106" spans="1:50" s="36" customFormat="1" ht="18.75">
      <c r="B106" s="262">
        <v>97</v>
      </c>
      <c r="C106" s="48" t="s">
        <v>174</v>
      </c>
      <c r="D106" s="255">
        <v>56801.863168999997</v>
      </c>
      <c r="E106" s="255">
        <v>46965.473424000003</v>
      </c>
      <c r="F106" s="255">
        <f t="shared" si="34"/>
        <v>9836.3897449999931</v>
      </c>
      <c r="G106" s="255">
        <f t="shared" si="35"/>
        <v>103767.336593</v>
      </c>
      <c r="H106" s="255">
        <v>910.02859000000001</v>
      </c>
      <c r="I106" s="255">
        <v>6802.5204659999999</v>
      </c>
      <c r="J106" s="255">
        <f t="shared" si="36"/>
        <v>-5892.491876</v>
      </c>
      <c r="K106" s="255">
        <f t="shared" si="37"/>
        <v>7712.5490559999998</v>
      </c>
      <c r="L106" s="255">
        <v>19560</v>
      </c>
      <c r="M106" s="255">
        <v>10525</v>
      </c>
      <c r="N106" s="255">
        <f t="shared" si="38"/>
        <v>9035</v>
      </c>
      <c r="O106" s="255">
        <v>419</v>
      </c>
      <c r="P106" s="255">
        <v>6510</v>
      </c>
      <c r="Q106" s="256">
        <f t="shared" si="39"/>
        <v>-6091</v>
      </c>
      <c r="R106" s="53"/>
      <c r="S106" s="43"/>
      <c r="T106" s="43"/>
      <c r="U106" s="43"/>
    </row>
    <row r="107" spans="1:50" s="54" customFormat="1" ht="18.75">
      <c r="A107" s="36"/>
      <c r="B107" s="263">
        <v>98</v>
      </c>
      <c r="C107" s="45" t="s">
        <v>172</v>
      </c>
      <c r="D107" s="257">
        <v>56779.202690999999</v>
      </c>
      <c r="E107" s="257">
        <v>53695.588240999998</v>
      </c>
      <c r="F107" s="257">
        <f t="shared" si="34"/>
        <v>3083.6144500000009</v>
      </c>
      <c r="G107" s="257">
        <f t="shared" si="35"/>
        <v>110474.790932</v>
      </c>
      <c r="H107" s="257">
        <v>4332.9930409999997</v>
      </c>
      <c r="I107" s="257">
        <v>7923.7277880000001</v>
      </c>
      <c r="J107" s="257">
        <f t="shared" si="36"/>
        <v>-3590.7347470000004</v>
      </c>
      <c r="K107" s="257">
        <f t="shared" si="37"/>
        <v>12256.720829</v>
      </c>
      <c r="L107" s="257">
        <v>4304</v>
      </c>
      <c r="M107" s="257">
        <v>181</v>
      </c>
      <c r="N107" s="257">
        <f t="shared" si="38"/>
        <v>4123</v>
      </c>
      <c r="O107" s="257">
        <v>0</v>
      </c>
      <c r="P107" s="257">
        <v>35</v>
      </c>
      <c r="Q107" s="258">
        <f t="shared" si="39"/>
        <v>-35</v>
      </c>
      <c r="R107" s="53"/>
      <c r="S107" s="43"/>
      <c r="T107" s="43"/>
      <c r="U107" s="43"/>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row>
    <row r="108" spans="1:50" s="36" customFormat="1" ht="18.75">
      <c r="B108" s="262">
        <v>99</v>
      </c>
      <c r="C108" s="48" t="s">
        <v>126</v>
      </c>
      <c r="D108" s="255">
        <v>48413.91257</v>
      </c>
      <c r="E108" s="255">
        <v>47879.739310999998</v>
      </c>
      <c r="F108" s="255">
        <f t="shared" si="34"/>
        <v>534.17325900000287</v>
      </c>
      <c r="G108" s="255">
        <f t="shared" si="35"/>
        <v>96293.651880999998</v>
      </c>
      <c r="H108" s="255">
        <v>1571.2532369999999</v>
      </c>
      <c r="I108" s="255">
        <v>1244.7481</v>
      </c>
      <c r="J108" s="255">
        <f t="shared" si="36"/>
        <v>326.50513699999988</v>
      </c>
      <c r="K108" s="255">
        <f t="shared" si="37"/>
        <v>2816.0013369999997</v>
      </c>
      <c r="L108" s="255">
        <v>8140</v>
      </c>
      <c r="M108" s="255">
        <v>7066</v>
      </c>
      <c r="N108" s="255">
        <f t="shared" si="38"/>
        <v>1074</v>
      </c>
      <c r="O108" s="255">
        <v>17</v>
      </c>
      <c r="P108" s="255">
        <v>7</v>
      </c>
      <c r="Q108" s="256">
        <f t="shared" si="39"/>
        <v>10</v>
      </c>
      <c r="R108" s="53"/>
      <c r="S108" s="43"/>
      <c r="T108" s="43"/>
      <c r="U108" s="43"/>
    </row>
    <row r="109" spans="1:50" s="54" customFormat="1" ht="18.75">
      <c r="A109" s="36"/>
      <c r="B109" s="263">
        <v>100</v>
      </c>
      <c r="C109" s="48" t="s">
        <v>168</v>
      </c>
      <c r="D109" s="255">
        <v>48265.134899999997</v>
      </c>
      <c r="E109" s="255">
        <v>39622.153914000002</v>
      </c>
      <c r="F109" s="255">
        <f t="shared" si="34"/>
        <v>8642.980985999995</v>
      </c>
      <c r="G109" s="255">
        <f t="shared" si="35"/>
        <v>87887.288814</v>
      </c>
      <c r="H109" s="255">
        <v>3015.3905289999998</v>
      </c>
      <c r="I109" s="255">
        <v>6780.3087770000002</v>
      </c>
      <c r="J109" s="255">
        <f t="shared" si="36"/>
        <v>-3764.9182480000004</v>
      </c>
      <c r="K109" s="255">
        <f t="shared" si="37"/>
        <v>9795.6993060000004</v>
      </c>
      <c r="L109" s="255">
        <v>16365.491088999999</v>
      </c>
      <c r="M109" s="255">
        <v>1780.144415</v>
      </c>
      <c r="N109" s="255">
        <f t="shared" si="38"/>
        <v>14585.346673999999</v>
      </c>
      <c r="O109" s="255">
        <v>0</v>
      </c>
      <c r="P109" s="255">
        <v>534.77495699999997</v>
      </c>
      <c r="Q109" s="256">
        <f t="shared" si="39"/>
        <v>-534.77495699999997</v>
      </c>
      <c r="R109" s="53"/>
      <c r="S109" s="43"/>
      <c r="T109" s="43"/>
      <c r="U109" s="43"/>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row>
    <row r="110" spans="1:50" s="36" customFormat="1" ht="18.75">
      <c r="B110" s="262">
        <v>101</v>
      </c>
      <c r="C110" s="147" t="s">
        <v>117</v>
      </c>
      <c r="D110" s="257">
        <v>46979.102952000001</v>
      </c>
      <c r="E110" s="257">
        <v>43266.919796000002</v>
      </c>
      <c r="F110" s="257">
        <f t="shared" si="34"/>
        <v>3712.1831559999991</v>
      </c>
      <c r="G110" s="257">
        <f t="shared" si="35"/>
        <v>90246.022748000003</v>
      </c>
      <c r="H110" s="257">
        <v>1721.710145</v>
      </c>
      <c r="I110" s="257">
        <v>2705.1387800000002</v>
      </c>
      <c r="J110" s="257">
        <f t="shared" si="36"/>
        <v>-983.42863500000021</v>
      </c>
      <c r="K110" s="257">
        <f t="shared" si="37"/>
        <v>4426.8489250000002</v>
      </c>
      <c r="L110" s="257">
        <v>0</v>
      </c>
      <c r="M110" s="257">
        <v>929</v>
      </c>
      <c r="N110" s="257">
        <f t="shared" si="38"/>
        <v>-929</v>
      </c>
      <c r="O110" s="257">
        <v>0</v>
      </c>
      <c r="P110" s="257">
        <v>56</v>
      </c>
      <c r="Q110" s="258">
        <f t="shared" si="39"/>
        <v>-56</v>
      </c>
      <c r="R110" s="53"/>
      <c r="S110" s="43"/>
      <c r="T110" s="43"/>
      <c r="U110" s="43"/>
    </row>
    <row r="111" spans="1:50" s="54" customFormat="1" ht="18.75">
      <c r="A111" s="36"/>
      <c r="B111" s="263">
        <v>102</v>
      </c>
      <c r="C111" s="42" t="s">
        <v>287</v>
      </c>
      <c r="D111" s="255">
        <v>46651.388313000003</v>
      </c>
      <c r="E111" s="255">
        <v>39702.350136000001</v>
      </c>
      <c r="F111" s="255">
        <f t="shared" si="34"/>
        <v>6949.0381770000022</v>
      </c>
      <c r="G111" s="255">
        <f t="shared" si="35"/>
        <v>86353.738448999997</v>
      </c>
      <c r="H111" s="255">
        <v>1157.4403600000001</v>
      </c>
      <c r="I111" s="255">
        <v>1431.0348710000001</v>
      </c>
      <c r="J111" s="255">
        <f t="shared" si="36"/>
        <v>-273.59451100000001</v>
      </c>
      <c r="K111" s="255">
        <f t="shared" si="37"/>
        <v>2588.4752310000003</v>
      </c>
      <c r="L111" s="255">
        <v>2114.8605819999998</v>
      </c>
      <c r="M111" s="255">
        <v>336.45186999999999</v>
      </c>
      <c r="N111" s="255">
        <f t="shared" si="38"/>
        <v>1778.4087119999999</v>
      </c>
      <c r="O111" s="255">
        <v>47.848005000000001</v>
      </c>
      <c r="P111" s="255">
        <v>214.02925500000001</v>
      </c>
      <c r="Q111" s="256">
        <f t="shared" si="39"/>
        <v>-166.18125000000001</v>
      </c>
      <c r="R111" s="53"/>
      <c r="S111" s="43"/>
      <c r="T111" s="43"/>
      <c r="U111" s="43"/>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row>
    <row r="112" spans="1:50" s="36" customFormat="1" ht="18.75">
      <c r="B112" s="262">
        <v>103</v>
      </c>
      <c r="C112" s="48" t="s">
        <v>82</v>
      </c>
      <c r="D112" s="255">
        <v>41664.368541999997</v>
      </c>
      <c r="E112" s="255">
        <v>40106.108272999998</v>
      </c>
      <c r="F112" s="255">
        <f t="shared" si="34"/>
        <v>1558.2602689999985</v>
      </c>
      <c r="G112" s="255">
        <f t="shared" si="35"/>
        <v>81770.476815000002</v>
      </c>
      <c r="H112" s="255">
        <v>1309.407406</v>
      </c>
      <c r="I112" s="255">
        <v>1566.0819690000001</v>
      </c>
      <c r="J112" s="255">
        <f t="shared" si="36"/>
        <v>-256.67456300000003</v>
      </c>
      <c r="K112" s="255">
        <f t="shared" si="37"/>
        <v>2875.4893750000001</v>
      </c>
      <c r="L112" s="255">
        <v>159</v>
      </c>
      <c r="M112" s="255">
        <v>2478</v>
      </c>
      <c r="N112" s="255">
        <f t="shared" si="38"/>
        <v>-2319</v>
      </c>
      <c r="O112" s="255">
        <v>0</v>
      </c>
      <c r="P112" s="255">
        <v>86</v>
      </c>
      <c r="Q112" s="256">
        <f t="shared" si="39"/>
        <v>-86</v>
      </c>
      <c r="R112" s="53"/>
      <c r="S112" s="43"/>
      <c r="T112" s="43"/>
      <c r="U112" s="43"/>
    </row>
    <row r="113" spans="1:50" s="54" customFormat="1" ht="18.75">
      <c r="A113" s="36"/>
      <c r="B113" s="263">
        <v>104</v>
      </c>
      <c r="C113" s="45" t="s">
        <v>103</v>
      </c>
      <c r="D113" s="257">
        <v>36983.446326999998</v>
      </c>
      <c r="E113" s="257">
        <v>32462.782007999998</v>
      </c>
      <c r="F113" s="257">
        <f t="shared" si="34"/>
        <v>4520.6643189999995</v>
      </c>
      <c r="G113" s="257">
        <f t="shared" si="35"/>
        <v>69446.228334999993</v>
      </c>
      <c r="H113" s="257">
        <v>1584.0612659999999</v>
      </c>
      <c r="I113" s="257">
        <v>2515.6246959999999</v>
      </c>
      <c r="J113" s="257">
        <f t="shared" si="36"/>
        <v>-931.56342999999993</v>
      </c>
      <c r="K113" s="257">
        <f t="shared" si="37"/>
        <v>4099.6859619999996</v>
      </c>
      <c r="L113" s="257">
        <v>2319</v>
      </c>
      <c r="M113" s="257">
        <v>1541</v>
      </c>
      <c r="N113" s="257">
        <f t="shared" si="38"/>
        <v>778</v>
      </c>
      <c r="O113" s="257">
        <v>31</v>
      </c>
      <c r="P113" s="257">
        <v>102</v>
      </c>
      <c r="Q113" s="258">
        <f t="shared" si="39"/>
        <v>-71</v>
      </c>
      <c r="R113" s="53"/>
      <c r="S113" s="43"/>
      <c r="T113" s="43"/>
      <c r="U113" s="43"/>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row>
    <row r="114" spans="1:50" s="36" customFormat="1" ht="18.75">
      <c r="B114" s="262">
        <v>105</v>
      </c>
      <c r="C114" s="48" t="s">
        <v>444</v>
      </c>
      <c r="D114" s="255">
        <v>18680.322843999998</v>
      </c>
      <c r="E114" s="255">
        <v>1148.5701879999999</v>
      </c>
      <c r="F114" s="255">
        <f t="shared" si="34"/>
        <v>17531.752655999997</v>
      </c>
      <c r="G114" s="255">
        <f t="shared" si="35"/>
        <v>19828.893032</v>
      </c>
      <c r="H114" s="255">
        <v>18680.322843999998</v>
      </c>
      <c r="I114" s="255">
        <v>1148.5701879999999</v>
      </c>
      <c r="J114" s="255">
        <f t="shared" si="36"/>
        <v>17531.752655999997</v>
      </c>
      <c r="K114" s="255">
        <f t="shared" si="37"/>
        <v>19828.893032</v>
      </c>
      <c r="L114" s="255">
        <v>17160</v>
      </c>
      <c r="M114" s="255">
        <v>0</v>
      </c>
      <c r="N114" s="255">
        <f t="shared" si="38"/>
        <v>17160</v>
      </c>
      <c r="O114" s="255">
        <v>8623</v>
      </c>
      <c r="P114" s="255">
        <v>0</v>
      </c>
      <c r="Q114" s="256">
        <f t="shared" si="39"/>
        <v>8623</v>
      </c>
      <c r="R114" s="53"/>
      <c r="S114" s="43"/>
      <c r="T114" s="43"/>
      <c r="U114" s="43"/>
    </row>
    <row r="115" spans="1:50" s="54" customFormat="1" ht="18.75">
      <c r="A115" s="36"/>
      <c r="B115" s="263">
        <v>106</v>
      </c>
      <c r="C115" s="45" t="s">
        <v>199</v>
      </c>
      <c r="D115" s="257">
        <v>10486</v>
      </c>
      <c r="E115" s="257">
        <v>5376</v>
      </c>
      <c r="F115" s="257">
        <f t="shared" si="34"/>
        <v>5110</v>
      </c>
      <c r="G115" s="257">
        <f t="shared" si="35"/>
        <v>15862</v>
      </c>
      <c r="H115" s="257">
        <v>1799</v>
      </c>
      <c r="I115" s="257">
        <v>1812</v>
      </c>
      <c r="J115" s="257">
        <f t="shared" si="36"/>
        <v>-13</v>
      </c>
      <c r="K115" s="257">
        <f t="shared" si="37"/>
        <v>3611</v>
      </c>
      <c r="L115" s="257">
        <v>5250</v>
      </c>
      <c r="M115" s="257">
        <v>240</v>
      </c>
      <c r="N115" s="257">
        <f t="shared" si="38"/>
        <v>5010</v>
      </c>
      <c r="O115" s="257">
        <v>0</v>
      </c>
      <c r="P115" s="257">
        <v>0</v>
      </c>
      <c r="Q115" s="258">
        <f t="shared" si="39"/>
        <v>0</v>
      </c>
      <c r="R115" s="53"/>
      <c r="S115" s="43"/>
      <c r="T115" s="43"/>
      <c r="U115" s="43"/>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row>
    <row r="116" spans="1:50" s="54" customFormat="1" ht="18.75">
      <c r="A116" s="36"/>
      <c r="B116" s="262">
        <v>107</v>
      </c>
      <c r="C116" s="48" t="s">
        <v>203</v>
      </c>
      <c r="D116" s="255">
        <v>5395.7295819999999</v>
      </c>
      <c r="E116" s="255">
        <v>3548.4520440000001</v>
      </c>
      <c r="F116" s="255">
        <f t="shared" si="34"/>
        <v>1847.2775379999998</v>
      </c>
      <c r="G116" s="255">
        <f t="shared" si="35"/>
        <v>8944.1816259999996</v>
      </c>
      <c r="H116" s="255">
        <v>1784.139152</v>
      </c>
      <c r="I116" s="255">
        <v>2786.2888189999999</v>
      </c>
      <c r="J116" s="255">
        <f t="shared" si="36"/>
        <v>-1002.1496669999999</v>
      </c>
      <c r="K116" s="255">
        <f t="shared" si="37"/>
        <v>4570.4279710000001</v>
      </c>
      <c r="L116" s="255">
        <v>4865</v>
      </c>
      <c r="M116" s="255">
        <v>543</v>
      </c>
      <c r="N116" s="255">
        <f t="shared" si="38"/>
        <v>4322</v>
      </c>
      <c r="O116" s="255">
        <v>41</v>
      </c>
      <c r="P116" s="255">
        <v>543</v>
      </c>
      <c r="Q116" s="256">
        <f t="shared" si="39"/>
        <v>-502</v>
      </c>
      <c r="R116" s="53"/>
      <c r="S116" s="43"/>
      <c r="T116" s="43"/>
      <c r="U116" s="43"/>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row>
    <row r="117" spans="1:50" s="54" customFormat="1" ht="18.75">
      <c r="A117" s="36"/>
      <c r="B117" s="263">
        <v>108</v>
      </c>
      <c r="C117" s="147" t="s">
        <v>445</v>
      </c>
      <c r="D117" s="257">
        <v>4806.6366390000003</v>
      </c>
      <c r="E117" s="257">
        <v>315.26744100000002</v>
      </c>
      <c r="F117" s="257">
        <f t="shared" si="34"/>
        <v>4491.3691980000003</v>
      </c>
      <c r="G117" s="257">
        <f t="shared" si="35"/>
        <v>5121.9040800000002</v>
      </c>
      <c r="H117" s="257">
        <v>4806.6366390000003</v>
      </c>
      <c r="I117" s="257">
        <v>315.26744100000002</v>
      </c>
      <c r="J117" s="257">
        <f t="shared" si="36"/>
        <v>4491.3691980000003</v>
      </c>
      <c r="K117" s="257">
        <f t="shared" si="37"/>
        <v>5121.9040800000002</v>
      </c>
      <c r="L117" s="257">
        <v>5220.02124</v>
      </c>
      <c r="M117" s="257">
        <v>0</v>
      </c>
      <c r="N117" s="257">
        <f t="shared" si="38"/>
        <v>5220.02124</v>
      </c>
      <c r="O117" s="257">
        <v>0</v>
      </c>
      <c r="P117" s="257">
        <v>0</v>
      </c>
      <c r="Q117" s="258">
        <f t="shared" si="39"/>
        <v>0</v>
      </c>
      <c r="R117" s="53"/>
      <c r="S117" s="43"/>
      <c r="T117" s="43"/>
      <c r="U117" s="43"/>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row>
    <row r="118" spans="1:50" s="46" customFormat="1" ht="18.75">
      <c r="A118" s="36"/>
      <c r="B118" s="318" t="s">
        <v>290</v>
      </c>
      <c r="C118" s="319"/>
      <c r="D118" s="259">
        <f>SUM(D57:D117)</f>
        <v>15478176.481181003</v>
      </c>
      <c r="E118" s="259">
        <f>SUM(E57:E117)</f>
        <v>12082252.016293999</v>
      </c>
      <c r="F118" s="259">
        <f>SUM(F57:F117)</f>
        <v>3395924.4648870002</v>
      </c>
      <c r="G118" s="259">
        <f>SUM(G57:G117)</f>
        <v>27560428.497474998</v>
      </c>
      <c r="H118" s="259">
        <f t="shared" ref="H118:K118" si="40">SUM(H57:H117)</f>
        <v>731147.43110500008</v>
      </c>
      <c r="I118" s="259">
        <f t="shared" si="40"/>
        <v>1391774.2003760003</v>
      </c>
      <c r="J118" s="259">
        <f t="shared" si="40"/>
        <v>-660626.76927100006</v>
      </c>
      <c r="K118" s="259">
        <f t="shared" si="40"/>
        <v>2122921.6314809998</v>
      </c>
      <c r="L118" s="259">
        <f t="shared" ref="L118" si="41">SUM(L57:L117)</f>
        <v>6051369.0768809989</v>
      </c>
      <c r="M118" s="259">
        <f t="shared" ref="M118" si="42">SUM(M57:M117)</f>
        <v>2738350.1808250006</v>
      </c>
      <c r="N118" s="259">
        <f t="shared" ref="N118" si="43">SUM(N57:N117)</f>
        <v>3313018.8960559997</v>
      </c>
      <c r="O118" s="259">
        <f t="shared" ref="O118" si="44">SUM(O57:O117)</f>
        <v>521708.032687</v>
      </c>
      <c r="P118" s="259">
        <f t="shared" ref="P118" si="45">SUM(P57:P117)</f>
        <v>1316926.3301950002</v>
      </c>
      <c r="Q118" s="259">
        <f t="shared" ref="Q118" si="46">SUM(Q57:Q117)</f>
        <v>-795218.29750799981</v>
      </c>
      <c r="R118" s="52"/>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row>
    <row r="119" spans="1:50" s="36" customFormat="1" ht="18.75">
      <c r="B119" s="263">
        <v>109</v>
      </c>
      <c r="C119" s="45" t="s">
        <v>186</v>
      </c>
      <c r="D119" s="257">
        <v>517152.16898999998</v>
      </c>
      <c r="E119" s="257">
        <v>419484.02398400003</v>
      </c>
      <c r="F119" s="257">
        <f>D119-E119</f>
        <v>97668.145005999948</v>
      </c>
      <c r="G119" s="257">
        <f>E119+D119</f>
        <v>936636.19297400001</v>
      </c>
      <c r="H119" s="257">
        <v>43271.582445</v>
      </c>
      <c r="I119" s="257">
        <v>21554.994413</v>
      </c>
      <c r="J119" s="257">
        <f>H119-I119</f>
        <v>21716.588032</v>
      </c>
      <c r="K119" s="257">
        <f>I119+H119</f>
        <v>64826.576858</v>
      </c>
      <c r="L119" s="257">
        <v>254826</v>
      </c>
      <c r="M119" s="257">
        <v>50120</v>
      </c>
      <c r="N119" s="257">
        <f>L119-M119</f>
        <v>204706</v>
      </c>
      <c r="O119" s="257">
        <v>0</v>
      </c>
      <c r="P119" s="257">
        <v>2321.4</v>
      </c>
      <c r="Q119" s="258">
        <f>O119-P119</f>
        <v>-2321.4</v>
      </c>
      <c r="R119" s="53"/>
      <c r="S119" s="43"/>
      <c r="T119" s="43"/>
      <c r="U119" s="43"/>
    </row>
    <row r="120" spans="1:50" s="54" customFormat="1" ht="18.75">
      <c r="A120" s="36"/>
      <c r="B120" s="262">
        <v>110</v>
      </c>
      <c r="C120" s="48" t="s">
        <v>306</v>
      </c>
      <c r="D120" s="255">
        <v>335808</v>
      </c>
      <c r="E120" s="255">
        <v>11111</v>
      </c>
      <c r="F120" s="255">
        <f>D120-E120</f>
        <v>324697</v>
      </c>
      <c r="G120" s="255">
        <f>E120+D120</f>
        <v>346919</v>
      </c>
      <c r="H120" s="255">
        <v>54193</v>
      </c>
      <c r="I120" s="255">
        <v>7156</v>
      </c>
      <c r="J120" s="255">
        <f>H120-I120</f>
        <v>47037</v>
      </c>
      <c r="K120" s="255">
        <f>I120+H120</f>
        <v>61349</v>
      </c>
      <c r="L120" s="255">
        <v>550132</v>
      </c>
      <c r="M120" s="255">
        <v>44650</v>
      </c>
      <c r="N120" s="255">
        <f>L120-M120</f>
        <v>505482</v>
      </c>
      <c r="O120" s="255">
        <v>0</v>
      </c>
      <c r="P120" s="255">
        <v>44650</v>
      </c>
      <c r="Q120" s="256">
        <f>O120-P120</f>
        <v>-44650</v>
      </c>
      <c r="R120" s="53"/>
      <c r="S120" s="43"/>
      <c r="T120" s="43"/>
      <c r="U120" s="43"/>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row>
    <row r="121" spans="1:50" s="36" customFormat="1" ht="18.75">
      <c r="B121" s="263">
        <v>111</v>
      </c>
      <c r="C121" s="147" t="s">
        <v>193</v>
      </c>
      <c r="D121" s="257">
        <v>335212.95194699999</v>
      </c>
      <c r="E121" s="257">
        <v>76104.696723999994</v>
      </c>
      <c r="F121" s="257">
        <f>D121-E121</f>
        <v>259108.25522300001</v>
      </c>
      <c r="G121" s="257">
        <f>E121+D121</f>
        <v>411317.64867099997</v>
      </c>
      <c r="H121" s="257">
        <v>0</v>
      </c>
      <c r="I121" s="257">
        <v>22888.857047000001</v>
      </c>
      <c r="J121" s="257">
        <f>H121-I121</f>
        <v>-22888.857047000001</v>
      </c>
      <c r="K121" s="257">
        <f>I121+H121</f>
        <v>22888.857047000001</v>
      </c>
      <c r="L121" s="257">
        <v>280379</v>
      </c>
      <c r="M121" s="257">
        <v>18431</v>
      </c>
      <c r="N121" s="257">
        <f>L121-M121</f>
        <v>261948</v>
      </c>
      <c r="O121" s="257">
        <v>0</v>
      </c>
      <c r="P121" s="257">
        <v>15870</v>
      </c>
      <c r="Q121" s="258">
        <f>O121-P121</f>
        <v>-15870</v>
      </c>
      <c r="R121" s="53"/>
      <c r="S121" s="43"/>
      <c r="T121" s="43"/>
      <c r="U121" s="43"/>
    </row>
    <row r="122" spans="1:50" s="36" customFormat="1" ht="18.75">
      <c r="B122" s="262">
        <v>112</v>
      </c>
      <c r="C122" s="48" t="s">
        <v>205</v>
      </c>
      <c r="D122" s="255">
        <v>331975.91255800001</v>
      </c>
      <c r="E122" s="255">
        <v>61522.863256999997</v>
      </c>
      <c r="F122" s="255">
        <f>D122-E122</f>
        <v>270453.04930100002</v>
      </c>
      <c r="G122" s="255">
        <f>E122+D122</f>
        <v>393498.775815</v>
      </c>
      <c r="H122" s="255">
        <v>31260.790437</v>
      </c>
      <c r="I122" s="255">
        <v>41228.722106000001</v>
      </c>
      <c r="J122" s="255">
        <f>H122-I122</f>
        <v>-9967.9316690000014</v>
      </c>
      <c r="K122" s="255">
        <f>I122+H122</f>
        <v>72489.512543000004</v>
      </c>
      <c r="L122" s="255">
        <v>249660</v>
      </c>
      <c r="M122" s="255">
        <v>2427</v>
      </c>
      <c r="N122" s="255">
        <f>L122-M122</f>
        <v>247233</v>
      </c>
      <c r="O122" s="255">
        <v>6843</v>
      </c>
      <c r="P122" s="255">
        <v>2427</v>
      </c>
      <c r="Q122" s="256">
        <f>O122-P122</f>
        <v>4416</v>
      </c>
      <c r="R122" s="53"/>
      <c r="S122" s="43"/>
      <c r="T122" s="43"/>
      <c r="U122" s="43"/>
    </row>
    <row r="123" spans="1:50" s="36" customFormat="1" ht="18.75">
      <c r="B123" s="264">
        <v>113</v>
      </c>
      <c r="C123" s="147" t="s">
        <v>446</v>
      </c>
      <c r="D123" s="257">
        <v>50981</v>
      </c>
      <c r="E123" s="257">
        <v>0</v>
      </c>
      <c r="F123" s="257">
        <f>D123-E123</f>
        <v>50981</v>
      </c>
      <c r="G123" s="257">
        <f>E123+D123</f>
        <v>50981</v>
      </c>
      <c r="H123" s="257">
        <v>50981</v>
      </c>
      <c r="I123" s="257">
        <v>0</v>
      </c>
      <c r="J123" s="257">
        <f>H123-I123</f>
        <v>50981</v>
      </c>
      <c r="K123" s="257">
        <f>I123+H123</f>
        <v>50981</v>
      </c>
      <c r="L123" s="257">
        <v>746575</v>
      </c>
      <c r="M123" s="257">
        <v>27502</v>
      </c>
      <c r="N123" s="257">
        <f>L123-M123</f>
        <v>719073</v>
      </c>
      <c r="O123" s="257">
        <v>0</v>
      </c>
      <c r="P123" s="257">
        <v>27502</v>
      </c>
      <c r="Q123" s="258">
        <f>O123-P123</f>
        <v>-27502</v>
      </c>
      <c r="R123" s="53"/>
      <c r="S123" s="43"/>
      <c r="T123" s="43"/>
      <c r="U123" s="43"/>
    </row>
    <row r="124" spans="1:50" s="46" customFormat="1" ht="18.75">
      <c r="A124" s="36"/>
      <c r="B124" s="341" t="s">
        <v>262</v>
      </c>
      <c r="C124" s="342"/>
      <c r="D124" s="259">
        <f>SUM(D119:D123)</f>
        <v>1571130.0334950001</v>
      </c>
      <c r="E124" s="259">
        <f>SUM(E119:E123)</f>
        <v>568222.583965</v>
      </c>
      <c r="F124" s="259">
        <f>SUM(F119:F123)</f>
        <v>1002907.4495300001</v>
      </c>
      <c r="G124" s="259">
        <f>SUM(G119:G123)</f>
        <v>2139352.6174600003</v>
      </c>
      <c r="H124" s="259">
        <f t="shared" ref="H124:K124" si="47">SUM(H119:H123)</f>
        <v>179706.372882</v>
      </c>
      <c r="I124" s="259">
        <f t="shared" si="47"/>
        <v>92828.573566000006</v>
      </c>
      <c r="J124" s="259">
        <f t="shared" si="47"/>
        <v>86877.799316000004</v>
      </c>
      <c r="K124" s="259">
        <f t="shared" si="47"/>
        <v>272534.94644800003</v>
      </c>
      <c r="L124" s="259">
        <f t="shared" ref="L124" si="48">SUM(L119:L123)</f>
        <v>2081572</v>
      </c>
      <c r="M124" s="259">
        <f t="shared" ref="M124" si="49">SUM(M119:M123)</f>
        <v>143130</v>
      </c>
      <c r="N124" s="259">
        <f t="shared" ref="N124" si="50">SUM(N119:N123)</f>
        <v>1938442</v>
      </c>
      <c r="O124" s="259">
        <f t="shared" ref="O124" si="51">SUM(O119:O123)</f>
        <v>6843</v>
      </c>
      <c r="P124" s="259">
        <f t="shared" ref="P124:Q124" si="52">SUM(P119:P123)</f>
        <v>92770.4</v>
      </c>
      <c r="Q124" s="259">
        <f t="shared" si="52"/>
        <v>-85927.4</v>
      </c>
      <c r="R124" s="52"/>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row>
    <row r="125" spans="1:50" s="46" customFormat="1" ht="19.5" thickBot="1">
      <c r="A125" s="36"/>
      <c r="B125" s="333" t="s">
        <v>291</v>
      </c>
      <c r="C125" s="334"/>
      <c r="D125" s="261">
        <f>D35+D46+D54+D56+D118+D124</f>
        <v>30224671.101690006</v>
      </c>
      <c r="E125" s="261">
        <f>E35+E46+E54+E56+E118+E124</f>
        <v>24561436.180679999</v>
      </c>
      <c r="F125" s="261">
        <f>F35+F46+F54+F56+F118+F124</f>
        <v>5663234.9210099997</v>
      </c>
      <c r="G125" s="261">
        <f>G35+G46+G54+G56+G118+G124</f>
        <v>54786107.282369994</v>
      </c>
      <c r="H125" s="261">
        <f t="shared" ref="H125:K125" si="53">H35+H46+H54+H56+H118+H124</f>
        <v>1589068.4005410001</v>
      </c>
      <c r="I125" s="261">
        <f t="shared" si="53"/>
        <v>2337683.0674080001</v>
      </c>
      <c r="J125" s="261">
        <f t="shared" si="53"/>
        <v>-748614.66686700005</v>
      </c>
      <c r="K125" s="261">
        <f t="shared" si="53"/>
        <v>3926751.4679490002</v>
      </c>
      <c r="L125" s="261">
        <f t="shared" ref="L125" si="54">L35+L46+L54+L56+L118+L124</f>
        <v>40981877.011606</v>
      </c>
      <c r="M125" s="261">
        <f t="shared" ref="M125" si="55">M35+M46+M54+M56+M118+M124</f>
        <v>26026078.171404995</v>
      </c>
      <c r="N125" s="261">
        <f t="shared" ref="N125" si="56">N35+N46+N54+N56+N118+N124</f>
        <v>14955798.840201</v>
      </c>
      <c r="O125" s="261">
        <f t="shared" ref="O125" si="57">O35+O46+O54+O56+O118+O124</f>
        <v>2795109.7361870003</v>
      </c>
      <c r="P125" s="261">
        <f t="shared" ref="P125" si="58">P35+P46+P54+P56+P118+P124</f>
        <v>3434616.5691009997</v>
      </c>
      <c r="Q125" s="261">
        <f t="shared" ref="Q125" si="59">Q35+Q46+Q54+Q56+Q118+Q124</f>
        <v>-639506.83291399979</v>
      </c>
      <c r="R125" s="52"/>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row>
    <row r="126" spans="1:50">
      <c r="C126" s="50" t="s">
        <v>474</v>
      </c>
      <c r="D126" s="51"/>
      <c r="E126" s="51"/>
      <c r="F126" s="51"/>
      <c r="G126" s="51"/>
      <c r="H126" s="51"/>
      <c r="I126" s="51"/>
      <c r="J126" s="51"/>
      <c r="K126" s="51"/>
      <c r="L126" s="51"/>
      <c r="M126" s="51"/>
    </row>
  </sheetData>
  <sortState ref="B119:Q123">
    <sortCondition descending="1" ref="D119:D123"/>
  </sortState>
  <mergeCells count="16">
    <mergeCell ref="B125:C125"/>
    <mergeCell ref="B35:C35"/>
    <mergeCell ref="B46:C46"/>
    <mergeCell ref="B54:C54"/>
    <mergeCell ref="B56:C56"/>
    <mergeCell ref="B124:C124"/>
    <mergeCell ref="B2:Q2"/>
    <mergeCell ref="B118:C118"/>
    <mergeCell ref="B3:B5"/>
    <mergeCell ref="C3:C5"/>
    <mergeCell ref="D3:K3"/>
    <mergeCell ref="L3:Q3"/>
    <mergeCell ref="D4:G4"/>
    <mergeCell ref="H4:K4"/>
    <mergeCell ref="L4:N4"/>
    <mergeCell ref="O4:Q4"/>
  </mergeCells>
  <printOptions horizontalCentered="1"/>
  <pageMargins left="0" right="0" top="0" bottom="0" header="0" footer="0"/>
  <pageSetup paperSize="9" scale="55" orientation="landscape" r:id="rId1"/>
</worksheet>
</file>

<file path=xl/worksheets/sheet4.xml><?xml version="1.0" encoding="utf-8"?>
<worksheet xmlns="http://schemas.openxmlformats.org/spreadsheetml/2006/main" xmlns:r="http://schemas.openxmlformats.org/officeDocument/2006/relationships">
  <dimension ref="A1:AJ137"/>
  <sheetViews>
    <sheetView rightToLeft="1" topLeftCell="A121" zoomScaleNormal="100" workbookViewId="0">
      <selection activeCell="B2" sqref="B2:N131"/>
    </sheetView>
  </sheetViews>
  <sheetFormatPr defaultRowHeight="14.25"/>
  <cols>
    <col min="1" max="1" width="4.75" style="2" customWidth="1"/>
    <col min="2" max="2" width="4" bestFit="1" customWidth="1"/>
    <col min="3" max="3" width="27.25" customWidth="1"/>
    <col min="4" max="6" width="9" hidden="1" customWidth="1"/>
    <col min="7" max="7" width="12.375" customWidth="1"/>
    <col min="8" max="8" width="12.625" customWidth="1"/>
    <col min="9" max="9" width="11.375" style="3" customWidth="1"/>
    <col min="10" max="10" width="11.875" style="4" bestFit="1" customWidth="1"/>
    <col min="11" max="11" width="11.625" style="4" customWidth="1"/>
    <col min="12" max="12" width="9.75" customWidth="1"/>
    <col min="13" max="13" width="10.75" customWidth="1"/>
    <col min="14" max="14" width="10.125" customWidth="1"/>
    <col min="15" max="36" width="9" style="2"/>
    <col min="233" max="233" width="4" bestFit="1" customWidth="1"/>
    <col min="234" max="234" width="27.875" customWidth="1"/>
    <col min="235" max="237" width="0" hidden="1" customWidth="1"/>
    <col min="238" max="238" width="8.875" customWidth="1"/>
    <col min="239" max="239" width="12.375" customWidth="1"/>
    <col min="240" max="240" width="7.375" customWidth="1"/>
    <col min="241" max="241" width="12.625" customWidth="1"/>
    <col min="242" max="243" width="9" customWidth="1"/>
    <col min="244" max="244" width="11.375" customWidth="1"/>
    <col min="245" max="245" width="10.75" bestFit="1" customWidth="1"/>
    <col min="246" max="246" width="10.125" customWidth="1"/>
    <col min="247" max="247" width="9.75" customWidth="1"/>
    <col min="248" max="248" width="7.875" customWidth="1"/>
    <col min="249" max="249" width="10.75" customWidth="1"/>
    <col min="250" max="250" width="10.875" customWidth="1"/>
    <col min="251" max="251" width="10.125" customWidth="1"/>
    <col min="252" max="252" width="9.875" customWidth="1"/>
    <col min="489" max="489" width="4" bestFit="1" customWidth="1"/>
    <col min="490" max="490" width="27.875" customWidth="1"/>
    <col min="491" max="493" width="0" hidden="1" customWidth="1"/>
    <col min="494" max="494" width="8.875" customWidth="1"/>
    <col min="495" max="495" width="12.375" customWidth="1"/>
    <col min="496" max="496" width="7.375" customWidth="1"/>
    <col min="497" max="497" width="12.625" customWidth="1"/>
    <col min="498" max="499" width="9" customWidth="1"/>
    <col min="500" max="500" width="11.375" customWidth="1"/>
    <col min="501" max="501" width="10.75" bestFit="1" customWidth="1"/>
    <col min="502" max="502" width="10.125" customWidth="1"/>
    <col min="503" max="503" width="9.75" customWidth="1"/>
    <col min="504" max="504" width="7.875" customWidth="1"/>
    <col min="505" max="505" width="10.75" customWidth="1"/>
    <col min="506" max="506" width="10.875" customWidth="1"/>
    <col min="507" max="507" width="10.125" customWidth="1"/>
    <col min="508" max="508" width="9.875" customWidth="1"/>
    <col min="745" max="745" width="4" bestFit="1" customWidth="1"/>
    <col min="746" max="746" width="27.875" customWidth="1"/>
    <col min="747" max="749" width="0" hidden="1" customWidth="1"/>
    <col min="750" max="750" width="8.875" customWidth="1"/>
    <col min="751" max="751" width="12.375" customWidth="1"/>
    <col min="752" max="752" width="7.375" customWidth="1"/>
    <col min="753" max="753" width="12.625" customWidth="1"/>
    <col min="754" max="755" width="9" customWidth="1"/>
    <col min="756" max="756" width="11.375" customWidth="1"/>
    <col min="757" max="757" width="10.75" bestFit="1" customWidth="1"/>
    <col min="758" max="758" width="10.125" customWidth="1"/>
    <col min="759" max="759" width="9.75" customWidth="1"/>
    <col min="760" max="760" width="7.875" customWidth="1"/>
    <col min="761" max="761" width="10.75" customWidth="1"/>
    <col min="762" max="762" width="10.875" customWidth="1"/>
    <col min="763" max="763" width="10.125" customWidth="1"/>
    <col min="764" max="764" width="9.875" customWidth="1"/>
    <col min="1001" max="1001" width="4" bestFit="1" customWidth="1"/>
    <col min="1002" max="1002" width="27.875" customWidth="1"/>
    <col min="1003" max="1005" width="0" hidden="1" customWidth="1"/>
    <col min="1006" max="1006" width="8.875" customWidth="1"/>
    <col min="1007" max="1007" width="12.375" customWidth="1"/>
    <col min="1008" max="1008" width="7.375" customWidth="1"/>
    <col min="1009" max="1009" width="12.625" customWidth="1"/>
    <col min="1010" max="1011" width="9" customWidth="1"/>
    <col min="1012" max="1012" width="11.375" customWidth="1"/>
    <col min="1013" max="1013" width="10.75" bestFit="1" customWidth="1"/>
    <col min="1014" max="1014" width="10.125" customWidth="1"/>
    <col min="1015" max="1015" width="9.75" customWidth="1"/>
    <col min="1016" max="1016" width="7.875" customWidth="1"/>
    <col min="1017" max="1017" width="10.75" customWidth="1"/>
    <col min="1018" max="1018" width="10.875" customWidth="1"/>
    <col min="1019" max="1019" width="10.125" customWidth="1"/>
    <col min="1020" max="1020" width="9.875" customWidth="1"/>
    <col min="1257" max="1257" width="4" bestFit="1" customWidth="1"/>
    <col min="1258" max="1258" width="27.875" customWidth="1"/>
    <col min="1259" max="1261" width="0" hidden="1" customWidth="1"/>
    <col min="1262" max="1262" width="8.875" customWidth="1"/>
    <col min="1263" max="1263" width="12.375" customWidth="1"/>
    <col min="1264" max="1264" width="7.375" customWidth="1"/>
    <col min="1265" max="1265" width="12.625" customWidth="1"/>
    <col min="1266" max="1267" width="9" customWidth="1"/>
    <col min="1268" max="1268" width="11.375" customWidth="1"/>
    <col min="1269" max="1269" width="10.75" bestFit="1" customWidth="1"/>
    <col min="1270" max="1270" width="10.125" customWidth="1"/>
    <col min="1271" max="1271" width="9.75" customWidth="1"/>
    <col min="1272" max="1272" width="7.875" customWidth="1"/>
    <col min="1273" max="1273" width="10.75" customWidth="1"/>
    <col min="1274" max="1274" width="10.875" customWidth="1"/>
    <col min="1275" max="1275" width="10.125" customWidth="1"/>
    <col min="1276" max="1276" width="9.875" customWidth="1"/>
    <col min="1513" max="1513" width="4" bestFit="1" customWidth="1"/>
    <col min="1514" max="1514" width="27.875" customWidth="1"/>
    <col min="1515" max="1517" width="0" hidden="1" customWidth="1"/>
    <col min="1518" max="1518" width="8.875" customWidth="1"/>
    <col min="1519" max="1519" width="12.375" customWidth="1"/>
    <col min="1520" max="1520" width="7.375" customWidth="1"/>
    <col min="1521" max="1521" width="12.625" customWidth="1"/>
    <col min="1522" max="1523" width="9" customWidth="1"/>
    <col min="1524" max="1524" width="11.375" customWidth="1"/>
    <col min="1525" max="1525" width="10.75" bestFit="1" customWidth="1"/>
    <col min="1526" max="1526" width="10.125" customWidth="1"/>
    <col min="1527" max="1527" width="9.75" customWidth="1"/>
    <col min="1528" max="1528" width="7.875" customWidth="1"/>
    <col min="1529" max="1529" width="10.75" customWidth="1"/>
    <col min="1530" max="1530" width="10.875" customWidth="1"/>
    <col min="1531" max="1531" width="10.125" customWidth="1"/>
    <col min="1532" max="1532" width="9.875" customWidth="1"/>
    <col min="1769" max="1769" width="4" bestFit="1" customWidth="1"/>
    <col min="1770" max="1770" width="27.875" customWidth="1"/>
    <col min="1771" max="1773" width="0" hidden="1" customWidth="1"/>
    <col min="1774" max="1774" width="8.875" customWidth="1"/>
    <col min="1775" max="1775" width="12.375" customWidth="1"/>
    <col min="1776" max="1776" width="7.375" customWidth="1"/>
    <col min="1777" max="1777" width="12.625" customWidth="1"/>
    <col min="1778" max="1779" width="9" customWidth="1"/>
    <col min="1780" max="1780" width="11.375" customWidth="1"/>
    <col min="1781" max="1781" width="10.75" bestFit="1" customWidth="1"/>
    <col min="1782" max="1782" width="10.125" customWidth="1"/>
    <col min="1783" max="1783" width="9.75" customWidth="1"/>
    <col min="1784" max="1784" width="7.875" customWidth="1"/>
    <col min="1785" max="1785" width="10.75" customWidth="1"/>
    <col min="1786" max="1786" width="10.875" customWidth="1"/>
    <col min="1787" max="1787" width="10.125" customWidth="1"/>
    <col min="1788" max="1788" width="9.875" customWidth="1"/>
    <col min="2025" max="2025" width="4" bestFit="1" customWidth="1"/>
    <col min="2026" max="2026" width="27.875" customWidth="1"/>
    <col min="2027" max="2029" width="0" hidden="1" customWidth="1"/>
    <col min="2030" max="2030" width="8.875" customWidth="1"/>
    <col min="2031" max="2031" width="12.375" customWidth="1"/>
    <col min="2032" max="2032" width="7.375" customWidth="1"/>
    <col min="2033" max="2033" width="12.625" customWidth="1"/>
    <col min="2034" max="2035" width="9" customWidth="1"/>
    <col min="2036" max="2036" width="11.375" customWidth="1"/>
    <col min="2037" max="2037" width="10.75" bestFit="1" customWidth="1"/>
    <col min="2038" max="2038" width="10.125" customWidth="1"/>
    <col min="2039" max="2039" width="9.75" customWidth="1"/>
    <col min="2040" max="2040" width="7.875" customWidth="1"/>
    <col min="2041" max="2041" width="10.75" customWidth="1"/>
    <col min="2042" max="2042" width="10.875" customWidth="1"/>
    <col min="2043" max="2043" width="10.125" customWidth="1"/>
    <col min="2044" max="2044" width="9.875" customWidth="1"/>
    <col min="2281" max="2281" width="4" bestFit="1" customWidth="1"/>
    <col min="2282" max="2282" width="27.875" customWidth="1"/>
    <col min="2283" max="2285" width="0" hidden="1" customWidth="1"/>
    <col min="2286" max="2286" width="8.875" customWidth="1"/>
    <col min="2287" max="2287" width="12.375" customWidth="1"/>
    <col min="2288" max="2288" width="7.375" customWidth="1"/>
    <col min="2289" max="2289" width="12.625" customWidth="1"/>
    <col min="2290" max="2291" width="9" customWidth="1"/>
    <col min="2292" max="2292" width="11.375" customWidth="1"/>
    <col min="2293" max="2293" width="10.75" bestFit="1" customWidth="1"/>
    <col min="2294" max="2294" width="10.125" customWidth="1"/>
    <col min="2295" max="2295" width="9.75" customWidth="1"/>
    <col min="2296" max="2296" width="7.875" customWidth="1"/>
    <col min="2297" max="2297" width="10.75" customWidth="1"/>
    <col min="2298" max="2298" width="10.875" customWidth="1"/>
    <col min="2299" max="2299" width="10.125" customWidth="1"/>
    <col min="2300" max="2300" width="9.875" customWidth="1"/>
    <col min="2537" max="2537" width="4" bestFit="1" customWidth="1"/>
    <col min="2538" max="2538" width="27.875" customWidth="1"/>
    <col min="2539" max="2541" width="0" hidden="1" customWidth="1"/>
    <col min="2542" max="2542" width="8.875" customWidth="1"/>
    <col min="2543" max="2543" width="12.375" customWidth="1"/>
    <col min="2544" max="2544" width="7.375" customWidth="1"/>
    <col min="2545" max="2545" width="12.625" customWidth="1"/>
    <col min="2546" max="2547" width="9" customWidth="1"/>
    <col min="2548" max="2548" width="11.375" customWidth="1"/>
    <col min="2549" max="2549" width="10.75" bestFit="1" customWidth="1"/>
    <col min="2550" max="2550" width="10.125" customWidth="1"/>
    <col min="2551" max="2551" width="9.75" customWidth="1"/>
    <col min="2552" max="2552" width="7.875" customWidth="1"/>
    <col min="2553" max="2553" width="10.75" customWidth="1"/>
    <col min="2554" max="2554" width="10.875" customWidth="1"/>
    <col min="2555" max="2555" width="10.125" customWidth="1"/>
    <col min="2556" max="2556" width="9.875" customWidth="1"/>
    <col min="2793" max="2793" width="4" bestFit="1" customWidth="1"/>
    <col min="2794" max="2794" width="27.875" customWidth="1"/>
    <col min="2795" max="2797" width="0" hidden="1" customWidth="1"/>
    <col min="2798" max="2798" width="8.875" customWidth="1"/>
    <col min="2799" max="2799" width="12.375" customWidth="1"/>
    <col min="2800" max="2800" width="7.375" customWidth="1"/>
    <col min="2801" max="2801" width="12.625" customWidth="1"/>
    <col min="2802" max="2803" width="9" customWidth="1"/>
    <col min="2804" max="2804" width="11.375" customWidth="1"/>
    <col min="2805" max="2805" width="10.75" bestFit="1" customWidth="1"/>
    <col min="2806" max="2806" width="10.125" customWidth="1"/>
    <col min="2807" max="2807" width="9.75" customWidth="1"/>
    <col min="2808" max="2808" width="7.875" customWidth="1"/>
    <col min="2809" max="2809" width="10.75" customWidth="1"/>
    <col min="2810" max="2810" width="10.875" customWidth="1"/>
    <col min="2811" max="2811" width="10.125" customWidth="1"/>
    <col min="2812" max="2812" width="9.875" customWidth="1"/>
    <col min="3049" max="3049" width="4" bestFit="1" customWidth="1"/>
    <col min="3050" max="3050" width="27.875" customWidth="1"/>
    <col min="3051" max="3053" width="0" hidden="1" customWidth="1"/>
    <col min="3054" max="3054" width="8.875" customWidth="1"/>
    <col min="3055" max="3055" width="12.375" customWidth="1"/>
    <col min="3056" max="3056" width="7.375" customWidth="1"/>
    <col min="3057" max="3057" width="12.625" customWidth="1"/>
    <col min="3058" max="3059" width="9" customWidth="1"/>
    <col min="3060" max="3060" width="11.375" customWidth="1"/>
    <col min="3061" max="3061" width="10.75" bestFit="1" customWidth="1"/>
    <col min="3062" max="3062" width="10.125" customWidth="1"/>
    <col min="3063" max="3063" width="9.75" customWidth="1"/>
    <col min="3064" max="3064" width="7.875" customWidth="1"/>
    <col min="3065" max="3065" width="10.75" customWidth="1"/>
    <col min="3066" max="3066" width="10.875" customWidth="1"/>
    <col min="3067" max="3067" width="10.125" customWidth="1"/>
    <col min="3068" max="3068" width="9.875" customWidth="1"/>
    <col min="3305" max="3305" width="4" bestFit="1" customWidth="1"/>
    <col min="3306" max="3306" width="27.875" customWidth="1"/>
    <col min="3307" max="3309" width="0" hidden="1" customWidth="1"/>
    <col min="3310" max="3310" width="8.875" customWidth="1"/>
    <col min="3311" max="3311" width="12.375" customWidth="1"/>
    <col min="3312" max="3312" width="7.375" customWidth="1"/>
    <col min="3313" max="3313" width="12.625" customWidth="1"/>
    <col min="3314" max="3315" width="9" customWidth="1"/>
    <col min="3316" max="3316" width="11.375" customWidth="1"/>
    <col min="3317" max="3317" width="10.75" bestFit="1" customWidth="1"/>
    <col min="3318" max="3318" width="10.125" customWidth="1"/>
    <col min="3319" max="3319" width="9.75" customWidth="1"/>
    <col min="3320" max="3320" width="7.875" customWidth="1"/>
    <col min="3321" max="3321" width="10.75" customWidth="1"/>
    <col min="3322" max="3322" width="10.875" customWidth="1"/>
    <col min="3323" max="3323" width="10.125" customWidth="1"/>
    <col min="3324" max="3324" width="9.875" customWidth="1"/>
    <col min="3561" max="3561" width="4" bestFit="1" customWidth="1"/>
    <col min="3562" max="3562" width="27.875" customWidth="1"/>
    <col min="3563" max="3565" width="0" hidden="1" customWidth="1"/>
    <col min="3566" max="3566" width="8.875" customWidth="1"/>
    <col min="3567" max="3567" width="12.375" customWidth="1"/>
    <col min="3568" max="3568" width="7.375" customWidth="1"/>
    <col min="3569" max="3569" width="12.625" customWidth="1"/>
    <col min="3570" max="3571" width="9" customWidth="1"/>
    <col min="3572" max="3572" width="11.375" customWidth="1"/>
    <col min="3573" max="3573" width="10.75" bestFit="1" customWidth="1"/>
    <col min="3574" max="3574" width="10.125" customWidth="1"/>
    <col min="3575" max="3575" width="9.75" customWidth="1"/>
    <col min="3576" max="3576" width="7.875" customWidth="1"/>
    <col min="3577" max="3577" width="10.75" customWidth="1"/>
    <col min="3578" max="3578" width="10.875" customWidth="1"/>
    <col min="3579" max="3579" width="10.125" customWidth="1"/>
    <col min="3580" max="3580" width="9.875" customWidth="1"/>
    <col min="3817" max="3817" width="4" bestFit="1" customWidth="1"/>
    <col min="3818" max="3818" width="27.875" customWidth="1"/>
    <col min="3819" max="3821" width="0" hidden="1" customWidth="1"/>
    <col min="3822" max="3822" width="8.875" customWidth="1"/>
    <col min="3823" max="3823" width="12.375" customWidth="1"/>
    <col min="3824" max="3824" width="7.375" customWidth="1"/>
    <col min="3825" max="3825" width="12.625" customWidth="1"/>
    <col min="3826" max="3827" width="9" customWidth="1"/>
    <col min="3828" max="3828" width="11.375" customWidth="1"/>
    <col min="3829" max="3829" width="10.75" bestFit="1" customWidth="1"/>
    <col min="3830" max="3830" width="10.125" customWidth="1"/>
    <col min="3831" max="3831" width="9.75" customWidth="1"/>
    <col min="3832" max="3832" width="7.875" customWidth="1"/>
    <col min="3833" max="3833" width="10.75" customWidth="1"/>
    <col min="3834" max="3834" width="10.875" customWidth="1"/>
    <col min="3835" max="3835" width="10.125" customWidth="1"/>
    <col min="3836" max="3836" width="9.875" customWidth="1"/>
    <col min="4073" max="4073" width="4" bestFit="1" customWidth="1"/>
    <col min="4074" max="4074" width="27.875" customWidth="1"/>
    <col min="4075" max="4077" width="0" hidden="1" customWidth="1"/>
    <col min="4078" max="4078" width="8.875" customWidth="1"/>
    <col min="4079" max="4079" width="12.375" customWidth="1"/>
    <col min="4080" max="4080" width="7.375" customWidth="1"/>
    <col min="4081" max="4081" width="12.625" customWidth="1"/>
    <col min="4082" max="4083" width="9" customWidth="1"/>
    <col min="4084" max="4084" width="11.375" customWidth="1"/>
    <col min="4085" max="4085" width="10.75" bestFit="1" customWidth="1"/>
    <col min="4086" max="4086" width="10.125" customWidth="1"/>
    <col min="4087" max="4087" width="9.75" customWidth="1"/>
    <col min="4088" max="4088" width="7.875" customWidth="1"/>
    <col min="4089" max="4089" width="10.75" customWidth="1"/>
    <col min="4090" max="4090" width="10.875" customWidth="1"/>
    <col min="4091" max="4091" width="10.125" customWidth="1"/>
    <col min="4092" max="4092" width="9.875" customWidth="1"/>
    <col min="4329" max="4329" width="4" bestFit="1" customWidth="1"/>
    <col min="4330" max="4330" width="27.875" customWidth="1"/>
    <col min="4331" max="4333" width="0" hidden="1" customWidth="1"/>
    <col min="4334" max="4334" width="8.875" customWidth="1"/>
    <col min="4335" max="4335" width="12.375" customWidth="1"/>
    <col min="4336" max="4336" width="7.375" customWidth="1"/>
    <col min="4337" max="4337" width="12.625" customWidth="1"/>
    <col min="4338" max="4339" width="9" customWidth="1"/>
    <col min="4340" max="4340" width="11.375" customWidth="1"/>
    <col min="4341" max="4341" width="10.75" bestFit="1" customWidth="1"/>
    <col min="4342" max="4342" width="10.125" customWidth="1"/>
    <col min="4343" max="4343" width="9.75" customWidth="1"/>
    <col min="4344" max="4344" width="7.875" customWidth="1"/>
    <col min="4345" max="4345" width="10.75" customWidth="1"/>
    <col min="4346" max="4346" width="10.875" customWidth="1"/>
    <col min="4347" max="4347" width="10.125" customWidth="1"/>
    <col min="4348" max="4348" width="9.875" customWidth="1"/>
    <col min="4585" max="4585" width="4" bestFit="1" customWidth="1"/>
    <col min="4586" max="4586" width="27.875" customWidth="1"/>
    <col min="4587" max="4589" width="0" hidden="1" customWidth="1"/>
    <col min="4590" max="4590" width="8.875" customWidth="1"/>
    <col min="4591" max="4591" width="12.375" customWidth="1"/>
    <col min="4592" max="4592" width="7.375" customWidth="1"/>
    <col min="4593" max="4593" width="12.625" customWidth="1"/>
    <col min="4594" max="4595" width="9" customWidth="1"/>
    <col min="4596" max="4596" width="11.375" customWidth="1"/>
    <col min="4597" max="4597" width="10.75" bestFit="1" customWidth="1"/>
    <col min="4598" max="4598" width="10.125" customWidth="1"/>
    <col min="4599" max="4599" width="9.75" customWidth="1"/>
    <col min="4600" max="4600" width="7.875" customWidth="1"/>
    <col min="4601" max="4601" width="10.75" customWidth="1"/>
    <col min="4602" max="4602" width="10.875" customWidth="1"/>
    <col min="4603" max="4603" width="10.125" customWidth="1"/>
    <col min="4604" max="4604" width="9.875" customWidth="1"/>
    <col min="4841" max="4841" width="4" bestFit="1" customWidth="1"/>
    <col min="4842" max="4842" width="27.875" customWidth="1"/>
    <col min="4843" max="4845" width="0" hidden="1" customWidth="1"/>
    <col min="4846" max="4846" width="8.875" customWidth="1"/>
    <col min="4847" max="4847" width="12.375" customWidth="1"/>
    <col min="4848" max="4848" width="7.375" customWidth="1"/>
    <col min="4849" max="4849" width="12.625" customWidth="1"/>
    <col min="4850" max="4851" width="9" customWidth="1"/>
    <col min="4852" max="4852" width="11.375" customWidth="1"/>
    <col min="4853" max="4853" width="10.75" bestFit="1" customWidth="1"/>
    <col min="4854" max="4854" width="10.125" customWidth="1"/>
    <col min="4855" max="4855" width="9.75" customWidth="1"/>
    <col min="4856" max="4856" width="7.875" customWidth="1"/>
    <col min="4857" max="4857" width="10.75" customWidth="1"/>
    <col min="4858" max="4858" width="10.875" customWidth="1"/>
    <col min="4859" max="4859" width="10.125" customWidth="1"/>
    <col min="4860" max="4860" width="9.875" customWidth="1"/>
    <col min="5097" max="5097" width="4" bestFit="1" customWidth="1"/>
    <col min="5098" max="5098" width="27.875" customWidth="1"/>
    <col min="5099" max="5101" width="0" hidden="1" customWidth="1"/>
    <col min="5102" max="5102" width="8.875" customWidth="1"/>
    <col min="5103" max="5103" width="12.375" customWidth="1"/>
    <col min="5104" max="5104" width="7.375" customWidth="1"/>
    <col min="5105" max="5105" width="12.625" customWidth="1"/>
    <col min="5106" max="5107" width="9" customWidth="1"/>
    <col min="5108" max="5108" width="11.375" customWidth="1"/>
    <col min="5109" max="5109" width="10.75" bestFit="1" customWidth="1"/>
    <col min="5110" max="5110" width="10.125" customWidth="1"/>
    <col min="5111" max="5111" width="9.75" customWidth="1"/>
    <col min="5112" max="5112" width="7.875" customWidth="1"/>
    <col min="5113" max="5113" width="10.75" customWidth="1"/>
    <col min="5114" max="5114" width="10.875" customWidth="1"/>
    <col min="5115" max="5115" width="10.125" customWidth="1"/>
    <col min="5116" max="5116" width="9.875" customWidth="1"/>
    <col min="5353" max="5353" width="4" bestFit="1" customWidth="1"/>
    <col min="5354" max="5354" width="27.875" customWidth="1"/>
    <col min="5355" max="5357" width="0" hidden="1" customWidth="1"/>
    <col min="5358" max="5358" width="8.875" customWidth="1"/>
    <col min="5359" max="5359" width="12.375" customWidth="1"/>
    <col min="5360" max="5360" width="7.375" customWidth="1"/>
    <col min="5361" max="5361" width="12.625" customWidth="1"/>
    <col min="5362" max="5363" width="9" customWidth="1"/>
    <col min="5364" max="5364" width="11.375" customWidth="1"/>
    <col min="5365" max="5365" width="10.75" bestFit="1" customWidth="1"/>
    <col min="5366" max="5366" width="10.125" customWidth="1"/>
    <col min="5367" max="5367" width="9.75" customWidth="1"/>
    <col min="5368" max="5368" width="7.875" customWidth="1"/>
    <col min="5369" max="5369" width="10.75" customWidth="1"/>
    <col min="5370" max="5370" width="10.875" customWidth="1"/>
    <col min="5371" max="5371" width="10.125" customWidth="1"/>
    <col min="5372" max="5372" width="9.875" customWidth="1"/>
    <col min="5609" max="5609" width="4" bestFit="1" customWidth="1"/>
    <col min="5610" max="5610" width="27.875" customWidth="1"/>
    <col min="5611" max="5613" width="0" hidden="1" customWidth="1"/>
    <col min="5614" max="5614" width="8.875" customWidth="1"/>
    <col min="5615" max="5615" width="12.375" customWidth="1"/>
    <col min="5616" max="5616" width="7.375" customWidth="1"/>
    <col min="5617" max="5617" width="12.625" customWidth="1"/>
    <col min="5618" max="5619" width="9" customWidth="1"/>
    <col min="5620" max="5620" width="11.375" customWidth="1"/>
    <col min="5621" max="5621" width="10.75" bestFit="1" customWidth="1"/>
    <col min="5622" max="5622" width="10.125" customWidth="1"/>
    <col min="5623" max="5623" width="9.75" customWidth="1"/>
    <col min="5624" max="5624" width="7.875" customWidth="1"/>
    <col min="5625" max="5625" width="10.75" customWidth="1"/>
    <col min="5626" max="5626" width="10.875" customWidth="1"/>
    <col min="5627" max="5627" width="10.125" customWidth="1"/>
    <col min="5628" max="5628" width="9.875" customWidth="1"/>
    <col min="5865" max="5865" width="4" bestFit="1" customWidth="1"/>
    <col min="5866" max="5866" width="27.875" customWidth="1"/>
    <col min="5867" max="5869" width="0" hidden="1" customWidth="1"/>
    <col min="5870" max="5870" width="8.875" customWidth="1"/>
    <col min="5871" max="5871" width="12.375" customWidth="1"/>
    <col min="5872" max="5872" width="7.375" customWidth="1"/>
    <col min="5873" max="5873" width="12.625" customWidth="1"/>
    <col min="5874" max="5875" width="9" customWidth="1"/>
    <col min="5876" max="5876" width="11.375" customWidth="1"/>
    <col min="5877" max="5877" width="10.75" bestFit="1" customWidth="1"/>
    <col min="5878" max="5878" width="10.125" customWidth="1"/>
    <col min="5879" max="5879" width="9.75" customWidth="1"/>
    <col min="5880" max="5880" width="7.875" customWidth="1"/>
    <col min="5881" max="5881" width="10.75" customWidth="1"/>
    <col min="5882" max="5882" width="10.875" customWidth="1"/>
    <col min="5883" max="5883" width="10.125" customWidth="1"/>
    <col min="5884" max="5884" width="9.875" customWidth="1"/>
    <col min="6121" max="6121" width="4" bestFit="1" customWidth="1"/>
    <col min="6122" max="6122" width="27.875" customWidth="1"/>
    <col min="6123" max="6125" width="0" hidden="1" customWidth="1"/>
    <col min="6126" max="6126" width="8.875" customWidth="1"/>
    <col min="6127" max="6127" width="12.375" customWidth="1"/>
    <col min="6128" max="6128" width="7.375" customWidth="1"/>
    <col min="6129" max="6129" width="12.625" customWidth="1"/>
    <col min="6130" max="6131" width="9" customWidth="1"/>
    <col min="6132" max="6132" width="11.375" customWidth="1"/>
    <col min="6133" max="6133" width="10.75" bestFit="1" customWidth="1"/>
    <col min="6134" max="6134" width="10.125" customWidth="1"/>
    <col min="6135" max="6135" width="9.75" customWidth="1"/>
    <col min="6136" max="6136" width="7.875" customWidth="1"/>
    <col min="6137" max="6137" width="10.75" customWidth="1"/>
    <col min="6138" max="6138" width="10.875" customWidth="1"/>
    <col min="6139" max="6139" width="10.125" customWidth="1"/>
    <col min="6140" max="6140" width="9.875" customWidth="1"/>
    <col min="6377" max="6377" width="4" bestFit="1" customWidth="1"/>
    <col min="6378" max="6378" width="27.875" customWidth="1"/>
    <col min="6379" max="6381" width="0" hidden="1" customWidth="1"/>
    <col min="6382" max="6382" width="8.875" customWidth="1"/>
    <col min="6383" max="6383" width="12.375" customWidth="1"/>
    <col min="6384" max="6384" width="7.375" customWidth="1"/>
    <col min="6385" max="6385" width="12.625" customWidth="1"/>
    <col min="6386" max="6387" width="9" customWidth="1"/>
    <col min="6388" max="6388" width="11.375" customWidth="1"/>
    <col min="6389" max="6389" width="10.75" bestFit="1" customWidth="1"/>
    <col min="6390" max="6390" width="10.125" customWidth="1"/>
    <col min="6391" max="6391" width="9.75" customWidth="1"/>
    <col min="6392" max="6392" width="7.875" customWidth="1"/>
    <col min="6393" max="6393" width="10.75" customWidth="1"/>
    <col min="6394" max="6394" width="10.875" customWidth="1"/>
    <col min="6395" max="6395" width="10.125" customWidth="1"/>
    <col min="6396" max="6396" width="9.875" customWidth="1"/>
    <col min="6633" max="6633" width="4" bestFit="1" customWidth="1"/>
    <col min="6634" max="6634" width="27.875" customWidth="1"/>
    <col min="6635" max="6637" width="0" hidden="1" customWidth="1"/>
    <col min="6638" max="6638" width="8.875" customWidth="1"/>
    <col min="6639" max="6639" width="12.375" customWidth="1"/>
    <col min="6640" max="6640" width="7.375" customWidth="1"/>
    <col min="6641" max="6641" width="12.625" customWidth="1"/>
    <col min="6642" max="6643" width="9" customWidth="1"/>
    <col min="6644" max="6644" width="11.375" customWidth="1"/>
    <col min="6645" max="6645" width="10.75" bestFit="1" customWidth="1"/>
    <col min="6646" max="6646" width="10.125" customWidth="1"/>
    <col min="6647" max="6647" width="9.75" customWidth="1"/>
    <col min="6648" max="6648" width="7.875" customWidth="1"/>
    <col min="6649" max="6649" width="10.75" customWidth="1"/>
    <col min="6650" max="6650" width="10.875" customWidth="1"/>
    <col min="6651" max="6651" width="10.125" customWidth="1"/>
    <col min="6652" max="6652" width="9.875" customWidth="1"/>
    <col min="6889" max="6889" width="4" bestFit="1" customWidth="1"/>
    <col min="6890" max="6890" width="27.875" customWidth="1"/>
    <col min="6891" max="6893" width="0" hidden="1" customWidth="1"/>
    <col min="6894" max="6894" width="8.875" customWidth="1"/>
    <col min="6895" max="6895" width="12.375" customWidth="1"/>
    <col min="6896" max="6896" width="7.375" customWidth="1"/>
    <col min="6897" max="6897" width="12.625" customWidth="1"/>
    <col min="6898" max="6899" width="9" customWidth="1"/>
    <col min="6900" max="6900" width="11.375" customWidth="1"/>
    <col min="6901" max="6901" width="10.75" bestFit="1" customWidth="1"/>
    <col min="6902" max="6902" width="10.125" customWidth="1"/>
    <col min="6903" max="6903" width="9.75" customWidth="1"/>
    <col min="6904" max="6904" width="7.875" customWidth="1"/>
    <col min="6905" max="6905" width="10.75" customWidth="1"/>
    <col min="6906" max="6906" width="10.875" customWidth="1"/>
    <col min="6907" max="6907" width="10.125" customWidth="1"/>
    <col min="6908" max="6908" width="9.875" customWidth="1"/>
    <col min="7145" max="7145" width="4" bestFit="1" customWidth="1"/>
    <col min="7146" max="7146" width="27.875" customWidth="1"/>
    <col min="7147" max="7149" width="0" hidden="1" customWidth="1"/>
    <col min="7150" max="7150" width="8.875" customWidth="1"/>
    <col min="7151" max="7151" width="12.375" customWidth="1"/>
    <col min="7152" max="7152" width="7.375" customWidth="1"/>
    <col min="7153" max="7153" width="12.625" customWidth="1"/>
    <col min="7154" max="7155" width="9" customWidth="1"/>
    <col min="7156" max="7156" width="11.375" customWidth="1"/>
    <col min="7157" max="7157" width="10.75" bestFit="1" customWidth="1"/>
    <col min="7158" max="7158" width="10.125" customWidth="1"/>
    <col min="7159" max="7159" width="9.75" customWidth="1"/>
    <col min="7160" max="7160" width="7.875" customWidth="1"/>
    <col min="7161" max="7161" width="10.75" customWidth="1"/>
    <col min="7162" max="7162" width="10.875" customWidth="1"/>
    <col min="7163" max="7163" width="10.125" customWidth="1"/>
    <col min="7164" max="7164" width="9.875" customWidth="1"/>
    <col min="7401" max="7401" width="4" bestFit="1" customWidth="1"/>
    <col min="7402" max="7402" width="27.875" customWidth="1"/>
    <col min="7403" max="7405" width="0" hidden="1" customWidth="1"/>
    <col min="7406" max="7406" width="8.875" customWidth="1"/>
    <col min="7407" max="7407" width="12.375" customWidth="1"/>
    <col min="7408" max="7408" width="7.375" customWidth="1"/>
    <col min="7409" max="7409" width="12.625" customWidth="1"/>
    <col min="7410" max="7411" width="9" customWidth="1"/>
    <col min="7412" max="7412" width="11.375" customWidth="1"/>
    <col min="7413" max="7413" width="10.75" bestFit="1" customWidth="1"/>
    <col min="7414" max="7414" width="10.125" customWidth="1"/>
    <col min="7415" max="7415" width="9.75" customWidth="1"/>
    <col min="7416" max="7416" width="7.875" customWidth="1"/>
    <col min="7417" max="7417" width="10.75" customWidth="1"/>
    <col min="7418" max="7418" width="10.875" customWidth="1"/>
    <col min="7419" max="7419" width="10.125" customWidth="1"/>
    <col min="7420" max="7420" width="9.875" customWidth="1"/>
    <col min="7657" max="7657" width="4" bestFit="1" customWidth="1"/>
    <col min="7658" max="7658" width="27.875" customWidth="1"/>
    <col min="7659" max="7661" width="0" hidden="1" customWidth="1"/>
    <col min="7662" max="7662" width="8.875" customWidth="1"/>
    <col min="7663" max="7663" width="12.375" customWidth="1"/>
    <col min="7664" max="7664" width="7.375" customWidth="1"/>
    <col min="7665" max="7665" width="12.625" customWidth="1"/>
    <col min="7666" max="7667" width="9" customWidth="1"/>
    <col min="7668" max="7668" width="11.375" customWidth="1"/>
    <col min="7669" max="7669" width="10.75" bestFit="1" customWidth="1"/>
    <col min="7670" max="7670" width="10.125" customWidth="1"/>
    <col min="7671" max="7671" width="9.75" customWidth="1"/>
    <col min="7672" max="7672" width="7.875" customWidth="1"/>
    <col min="7673" max="7673" width="10.75" customWidth="1"/>
    <col min="7674" max="7674" width="10.875" customWidth="1"/>
    <col min="7675" max="7675" width="10.125" customWidth="1"/>
    <col min="7676" max="7676" width="9.875" customWidth="1"/>
    <col min="7913" max="7913" width="4" bestFit="1" customWidth="1"/>
    <col min="7914" max="7914" width="27.875" customWidth="1"/>
    <col min="7915" max="7917" width="0" hidden="1" customWidth="1"/>
    <col min="7918" max="7918" width="8.875" customWidth="1"/>
    <col min="7919" max="7919" width="12.375" customWidth="1"/>
    <col min="7920" max="7920" width="7.375" customWidth="1"/>
    <col min="7921" max="7921" width="12.625" customWidth="1"/>
    <col min="7922" max="7923" width="9" customWidth="1"/>
    <col min="7924" max="7924" width="11.375" customWidth="1"/>
    <col min="7925" max="7925" width="10.75" bestFit="1" customWidth="1"/>
    <col min="7926" max="7926" width="10.125" customWidth="1"/>
    <col min="7927" max="7927" width="9.75" customWidth="1"/>
    <col min="7928" max="7928" width="7.875" customWidth="1"/>
    <col min="7929" max="7929" width="10.75" customWidth="1"/>
    <col min="7930" max="7930" width="10.875" customWidth="1"/>
    <col min="7931" max="7931" width="10.125" customWidth="1"/>
    <col min="7932" max="7932" width="9.875" customWidth="1"/>
    <col min="8169" max="8169" width="4" bestFit="1" customWidth="1"/>
    <col min="8170" max="8170" width="27.875" customWidth="1"/>
    <col min="8171" max="8173" width="0" hidden="1" customWidth="1"/>
    <col min="8174" max="8174" width="8.875" customWidth="1"/>
    <col min="8175" max="8175" width="12.375" customWidth="1"/>
    <col min="8176" max="8176" width="7.375" customWidth="1"/>
    <col min="8177" max="8177" width="12.625" customWidth="1"/>
    <col min="8178" max="8179" width="9" customWidth="1"/>
    <col min="8180" max="8180" width="11.375" customWidth="1"/>
    <col min="8181" max="8181" width="10.75" bestFit="1" customWidth="1"/>
    <col min="8182" max="8182" width="10.125" customWidth="1"/>
    <col min="8183" max="8183" width="9.75" customWidth="1"/>
    <col min="8184" max="8184" width="7.875" customWidth="1"/>
    <col min="8185" max="8185" width="10.75" customWidth="1"/>
    <col min="8186" max="8186" width="10.875" customWidth="1"/>
    <col min="8187" max="8187" width="10.125" customWidth="1"/>
    <col min="8188" max="8188" width="9.875" customWidth="1"/>
    <col min="8425" max="8425" width="4" bestFit="1" customWidth="1"/>
    <col min="8426" max="8426" width="27.875" customWidth="1"/>
    <col min="8427" max="8429" width="0" hidden="1" customWidth="1"/>
    <col min="8430" max="8430" width="8.875" customWidth="1"/>
    <col min="8431" max="8431" width="12.375" customWidth="1"/>
    <col min="8432" max="8432" width="7.375" customWidth="1"/>
    <col min="8433" max="8433" width="12.625" customWidth="1"/>
    <col min="8434" max="8435" width="9" customWidth="1"/>
    <col min="8436" max="8436" width="11.375" customWidth="1"/>
    <col min="8437" max="8437" width="10.75" bestFit="1" customWidth="1"/>
    <col min="8438" max="8438" width="10.125" customWidth="1"/>
    <col min="8439" max="8439" width="9.75" customWidth="1"/>
    <col min="8440" max="8440" width="7.875" customWidth="1"/>
    <col min="8441" max="8441" width="10.75" customWidth="1"/>
    <col min="8442" max="8442" width="10.875" customWidth="1"/>
    <col min="8443" max="8443" width="10.125" customWidth="1"/>
    <col min="8444" max="8444" width="9.875" customWidth="1"/>
    <col min="8681" max="8681" width="4" bestFit="1" customWidth="1"/>
    <col min="8682" max="8682" width="27.875" customWidth="1"/>
    <col min="8683" max="8685" width="0" hidden="1" customWidth="1"/>
    <col min="8686" max="8686" width="8.875" customWidth="1"/>
    <col min="8687" max="8687" width="12.375" customWidth="1"/>
    <col min="8688" max="8688" width="7.375" customWidth="1"/>
    <col min="8689" max="8689" width="12.625" customWidth="1"/>
    <col min="8690" max="8691" width="9" customWidth="1"/>
    <col min="8692" max="8692" width="11.375" customWidth="1"/>
    <col min="8693" max="8693" width="10.75" bestFit="1" customWidth="1"/>
    <col min="8694" max="8694" width="10.125" customWidth="1"/>
    <col min="8695" max="8695" width="9.75" customWidth="1"/>
    <col min="8696" max="8696" width="7.875" customWidth="1"/>
    <col min="8697" max="8697" width="10.75" customWidth="1"/>
    <col min="8698" max="8698" width="10.875" customWidth="1"/>
    <col min="8699" max="8699" width="10.125" customWidth="1"/>
    <col min="8700" max="8700" width="9.875" customWidth="1"/>
    <col min="8937" max="8937" width="4" bestFit="1" customWidth="1"/>
    <col min="8938" max="8938" width="27.875" customWidth="1"/>
    <col min="8939" max="8941" width="0" hidden="1" customWidth="1"/>
    <col min="8942" max="8942" width="8.875" customWidth="1"/>
    <col min="8943" max="8943" width="12.375" customWidth="1"/>
    <col min="8944" max="8944" width="7.375" customWidth="1"/>
    <col min="8945" max="8945" width="12.625" customWidth="1"/>
    <col min="8946" max="8947" width="9" customWidth="1"/>
    <col min="8948" max="8948" width="11.375" customWidth="1"/>
    <col min="8949" max="8949" width="10.75" bestFit="1" customWidth="1"/>
    <col min="8950" max="8950" width="10.125" customWidth="1"/>
    <col min="8951" max="8951" width="9.75" customWidth="1"/>
    <col min="8952" max="8952" width="7.875" customWidth="1"/>
    <col min="8953" max="8953" width="10.75" customWidth="1"/>
    <col min="8954" max="8954" width="10.875" customWidth="1"/>
    <col min="8955" max="8955" width="10.125" customWidth="1"/>
    <col min="8956" max="8956" width="9.875" customWidth="1"/>
    <col min="9193" max="9193" width="4" bestFit="1" customWidth="1"/>
    <col min="9194" max="9194" width="27.875" customWidth="1"/>
    <col min="9195" max="9197" width="0" hidden="1" customWidth="1"/>
    <col min="9198" max="9198" width="8.875" customWidth="1"/>
    <col min="9199" max="9199" width="12.375" customWidth="1"/>
    <col min="9200" max="9200" width="7.375" customWidth="1"/>
    <col min="9201" max="9201" width="12.625" customWidth="1"/>
    <col min="9202" max="9203" width="9" customWidth="1"/>
    <col min="9204" max="9204" width="11.375" customWidth="1"/>
    <col min="9205" max="9205" width="10.75" bestFit="1" customWidth="1"/>
    <col min="9206" max="9206" width="10.125" customWidth="1"/>
    <col min="9207" max="9207" width="9.75" customWidth="1"/>
    <col min="9208" max="9208" width="7.875" customWidth="1"/>
    <col min="9209" max="9209" width="10.75" customWidth="1"/>
    <col min="9210" max="9210" width="10.875" customWidth="1"/>
    <col min="9211" max="9211" width="10.125" customWidth="1"/>
    <col min="9212" max="9212" width="9.875" customWidth="1"/>
    <col min="9449" max="9449" width="4" bestFit="1" customWidth="1"/>
    <col min="9450" max="9450" width="27.875" customWidth="1"/>
    <col min="9451" max="9453" width="0" hidden="1" customWidth="1"/>
    <col min="9454" max="9454" width="8.875" customWidth="1"/>
    <col min="9455" max="9455" width="12.375" customWidth="1"/>
    <col min="9456" max="9456" width="7.375" customWidth="1"/>
    <col min="9457" max="9457" width="12.625" customWidth="1"/>
    <col min="9458" max="9459" width="9" customWidth="1"/>
    <col min="9460" max="9460" width="11.375" customWidth="1"/>
    <col min="9461" max="9461" width="10.75" bestFit="1" customWidth="1"/>
    <col min="9462" max="9462" width="10.125" customWidth="1"/>
    <col min="9463" max="9463" width="9.75" customWidth="1"/>
    <col min="9464" max="9464" width="7.875" customWidth="1"/>
    <col min="9465" max="9465" width="10.75" customWidth="1"/>
    <col min="9466" max="9466" width="10.875" customWidth="1"/>
    <col min="9467" max="9467" width="10.125" customWidth="1"/>
    <col min="9468" max="9468" width="9.875" customWidth="1"/>
    <col min="9705" max="9705" width="4" bestFit="1" customWidth="1"/>
    <col min="9706" max="9706" width="27.875" customWidth="1"/>
    <col min="9707" max="9709" width="0" hidden="1" customWidth="1"/>
    <col min="9710" max="9710" width="8.875" customWidth="1"/>
    <col min="9711" max="9711" width="12.375" customWidth="1"/>
    <col min="9712" max="9712" width="7.375" customWidth="1"/>
    <col min="9713" max="9713" width="12.625" customWidth="1"/>
    <col min="9714" max="9715" width="9" customWidth="1"/>
    <col min="9716" max="9716" width="11.375" customWidth="1"/>
    <col min="9717" max="9717" width="10.75" bestFit="1" customWidth="1"/>
    <col min="9718" max="9718" width="10.125" customWidth="1"/>
    <col min="9719" max="9719" width="9.75" customWidth="1"/>
    <col min="9720" max="9720" width="7.875" customWidth="1"/>
    <col min="9721" max="9721" width="10.75" customWidth="1"/>
    <col min="9722" max="9722" width="10.875" customWidth="1"/>
    <col min="9723" max="9723" width="10.125" customWidth="1"/>
    <col min="9724" max="9724" width="9.875" customWidth="1"/>
    <col min="9961" max="9961" width="4" bestFit="1" customWidth="1"/>
    <col min="9962" max="9962" width="27.875" customWidth="1"/>
    <col min="9963" max="9965" width="0" hidden="1" customWidth="1"/>
    <col min="9966" max="9966" width="8.875" customWidth="1"/>
    <col min="9967" max="9967" width="12.375" customWidth="1"/>
    <col min="9968" max="9968" width="7.375" customWidth="1"/>
    <col min="9969" max="9969" width="12.625" customWidth="1"/>
    <col min="9970" max="9971" width="9" customWidth="1"/>
    <col min="9972" max="9972" width="11.375" customWidth="1"/>
    <col min="9973" max="9973" width="10.75" bestFit="1" customWidth="1"/>
    <col min="9974" max="9974" width="10.125" customWidth="1"/>
    <col min="9975" max="9975" width="9.75" customWidth="1"/>
    <col min="9976" max="9976" width="7.875" customWidth="1"/>
    <col min="9977" max="9977" width="10.75" customWidth="1"/>
    <col min="9978" max="9978" width="10.875" customWidth="1"/>
    <col min="9979" max="9979" width="10.125" customWidth="1"/>
    <col min="9980" max="9980" width="9.875" customWidth="1"/>
    <col min="10217" max="10217" width="4" bestFit="1" customWidth="1"/>
    <col min="10218" max="10218" width="27.875" customWidth="1"/>
    <col min="10219" max="10221" width="0" hidden="1" customWidth="1"/>
    <col min="10222" max="10222" width="8.875" customWidth="1"/>
    <col min="10223" max="10223" width="12.375" customWidth="1"/>
    <col min="10224" max="10224" width="7.375" customWidth="1"/>
    <col min="10225" max="10225" width="12.625" customWidth="1"/>
    <col min="10226" max="10227" width="9" customWidth="1"/>
    <col min="10228" max="10228" width="11.375" customWidth="1"/>
    <col min="10229" max="10229" width="10.75" bestFit="1" customWidth="1"/>
    <col min="10230" max="10230" width="10.125" customWidth="1"/>
    <col min="10231" max="10231" width="9.75" customWidth="1"/>
    <col min="10232" max="10232" width="7.875" customWidth="1"/>
    <col min="10233" max="10233" width="10.75" customWidth="1"/>
    <col min="10234" max="10234" width="10.875" customWidth="1"/>
    <col min="10235" max="10235" width="10.125" customWidth="1"/>
    <col min="10236" max="10236" width="9.875" customWidth="1"/>
    <col min="10473" max="10473" width="4" bestFit="1" customWidth="1"/>
    <col min="10474" max="10474" width="27.875" customWidth="1"/>
    <col min="10475" max="10477" width="0" hidden="1" customWidth="1"/>
    <col min="10478" max="10478" width="8.875" customWidth="1"/>
    <col min="10479" max="10479" width="12.375" customWidth="1"/>
    <col min="10480" max="10480" width="7.375" customWidth="1"/>
    <col min="10481" max="10481" width="12.625" customWidth="1"/>
    <col min="10482" max="10483" width="9" customWidth="1"/>
    <col min="10484" max="10484" width="11.375" customWidth="1"/>
    <col min="10485" max="10485" width="10.75" bestFit="1" customWidth="1"/>
    <col min="10486" max="10486" width="10.125" customWidth="1"/>
    <col min="10487" max="10487" width="9.75" customWidth="1"/>
    <col min="10488" max="10488" width="7.875" customWidth="1"/>
    <col min="10489" max="10489" width="10.75" customWidth="1"/>
    <col min="10490" max="10490" width="10.875" customWidth="1"/>
    <col min="10491" max="10491" width="10.125" customWidth="1"/>
    <col min="10492" max="10492" width="9.875" customWidth="1"/>
    <col min="10729" max="10729" width="4" bestFit="1" customWidth="1"/>
    <col min="10730" max="10730" width="27.875" customWidth="1"/>
    <col min="10731" max="10733" width="0" hidden="1" customWidth="1"/>
    <col min="10734" max="10734" width="8.875" customWidth="1"/>
    <col min="10735" max="10735" width="12.375" customWidth="1"/>
    <col min="10736" max="10736" width="7.375" customWidth="1"/>
    <col min="10737" max="10737" width="12.625" customWidth="1"/>
    <col min="10738" max="10739" width="9" customWidth="1"/>
    <col min="10740" max="10740" width="11.375" customWidth="1"/>
    <col min="10741" max="10741" width="10.75" bestFit="1" customWidth="1"/>
    <col min="10742" max="10742" width="10.125" customWidth="1"/>
    <col min="10743" max="10743" width="9.75" customWidth="1"/>
    <col min="10744" max="10744" width="7.875" customWidth="1"/>
    <col min="10745" max="10745" width="10.75" customWidth="1"/>
    <col min="10746" max="10746" width="10.875" customWidth="1"/>
    <col min="10747" max="10747" width="10.125" customWidth="1"/>
    <col min="10748" max="10748" width="9.875" customWidth="1"/>
    <col min="10985" max="10985" width="4" bestFit="1" customWidth="1"/>
    <col min="10986" max="10986" width="27.875" customWidth="1"/>
    <col min="10987" max="10989" width="0" hidden="1" customWidth="1"/>
    <col min="10990" max="10990" width="8.875" customWidth="1"/>
    <col min="10991" max="10991" width="12.375" customWidth="1"/>
    <col min="10992" max="10992" width="7.375" customWidth="1"/>
    <col min="10993" max="10993" width="12.625" customWidth="1"/>
    <col min="10994" max="10995" width="9" customWidth="1"/>
    <col min="10996" max="10996" width="11.375" customWidth="1"/>
    <col min="10997" max="10997" width="10.75" bestFit="1" customWidth="1"/>
    <col min="10998" max="10998" width="10.125" customWidth="1"/>
    <col min="10999" max="10999" width="9.75" customWidth="1"/>
    <col min="11000" max="11000" width="7.875" customWidth="1"/>
    <col min="11001" max="11001" width="10.75" customWidth="1"/>
    <col min="11002" max="11002" width="10.875" customWidth="1"/>
    <col min="11003" max="11003" width="10.125" customWidth="1"/>
    <col min="11004" max="11004" width="9.875" customWidth="1"/>
    <col min="11241" max="11241" width="4" bestFit="1" customWidth="1"/>
    <col min="11242" max="11242" width="27.875" customWidth="1"/>
    <col min="11243" max="11245" width="0" hidden="1" customWidth="1"/>
    <col min="11246" max="11246" width="8.875" customWidth="1"/>
    <col min="11247" max="11247" width="12.375" customWidth="1"/>
    <col min="11248" max="11248" width="7.375" customWidth="1"/>
    <col min="11249" max="11249" width="12.625" customWidth="1"/>
    <col min="11250" max="11251" width="9" customWidth="1"/>
    <col min="11252" max="11252" width="11.375" customWidth="1"/>
    <col min="11253" max="11253" width="10.75" bestFit="1" customWidth="1"/>
    <col min="11254" max="11254" width="10.125" customWidth="1"/>
    <col min="11255" max="11255" width="9.75" customWidth="1"/>
    <col min="11256" max="11256" width="7.875" customWidth="1"/>
    <col min="11257" max="11257" width="10.75" customWidth="1"/>
    <col min="11258" max="11258" width="10.875" customWidth="1"/>
    <col min="11259" max="11259" width="10.125" customWidth="1"/>
    <col min="11260" max="11260" width="9.875" customWidth="1"/>
    <col min="11497" max="11497" width="4" bestFit="1" customWidth="1"/>
    <col min="11498" max="11498" width="27.875" customWidth="1"/>
    <col min="11499" max="11501" width="0" hidden="1" customWidth="1"/>
    <col min="11502" max="11502" width="8.875" customWidth="1"/>
    <col min="11503" max="11503" width="12.375" customWidth="1"/>
    <col min="11504" max="11504" width="7.375" customWidth="1"/>
    <col min="11505" max="11505" width="12.625" customWidth="1"/>
    <col min="11506" max="11507" width="9" customWidth="1"/>
    <col min="11508" max="11508" width="11.375" customWidth="1"/>
    <col min="11509" max="11509" width="10.75" bestFit="1" customWidth="1"/>
    <col min="11510" max="11510" width="10.125" customWidth="1"/>
    <col min="11511" max="11511" width="9.75" customWidth="1"/>
    <col min="11512" max="11512" width="7.875" customWidth="1"/>
    <col min="11513" max="11513" width="10.75" customWidth="1"/>
    <col min="11514" max="11514" width="10.875" customWidth="1"/>
    <col min="11515" max="11515" width="10.125" customWidth="1"/>
    <col min="11516" max="11516" width="9.875" customWidth="1"/>
    <col min="11753" max="11753" width="4" bestFit="1" customWidth="1"/>
    <col min="11754" max="11754" width="27.875" customWidth="1"/>
    <col min="11755" max="11757" width="0" hidden="1" customWidth="1"/>
    <col min="11758" max="11758" width="8.875" customWidth="1"/>
    <col min="11759" max="11759" width="12.375" customWidth="1"/>
    <col min="11760" max="11760" width="7.375" customWidth="1"/>
    <col min="11761" max="11761" width="12.625" customWidth="1"/>
    <col min="11762" max="11763" width="9" customWidth="1"/>
    <col min="11764" max="11764" width="11.375" customWidth="1"/>
    <col min="11765" max="11765" width="10.75" bestFit="1" customWidth="1"/>
    <col min="11766" max="11766" width="10.125" customWidth="1"/>
    <col min="11767" max="11767" width="9.75" customWidth="1"/>
    <col min="11768" max="11768" width="7.875" customWidth="1"/>
    <col min="11769" max="11769" width="10.75" customWidth="1"/>
    <col min="11770" max="11770" width="10.875" customWidth="1"/>
    <col min="11771" max="11771" width="10.125" customWidth="1"/>
    <col min="11772" max="11772" width="9.875" customWidth="1"/>
    <col min="12009" max="12009" width="4" bestFit="1" customWidth="1"/>
    <col min="12010" max="12010" width="27.875" customWidth="1"/>
    <col min="12011" max="12013" width="0" hidden="1" customWidth="1"/>
    <col min="12014" max="12014" width="8.875" customWidth="1"/>
    <col min="12015" max="12015" width="12.375" customWidth="1"/>
    <col min="12016" max="12016" width="7.375" customWidth="1"/>
    <col min="12017" max="12017" width="12.625" customWidth="1"/>
    <col min="12018" max="12019" width="9" customWidth="1"/>
    <col min="12020" max="12020" width="11.375" customWidth="1"/>
    <col min="12021" max="12021" width="10.75" bestFit="1" customWidth="1"/>
    <col min="12022" max="12022" width="10.125" customWidth="1"/>
    <col min="12023" max="12023" width="9.75" customWidth="1"/>
    <col min="12024" max="12024" width="7.875" customWidth="1"/>
    <col min="12025" max="12025" width="10.75" customWidth="1"/>
    <col min="12026" max="12026" width="10.875" customWidth="1"/>
    <col min="12027" max="12027" width="10.125" customWidth="1"/>
    <col min="12028" max="12028" width="9.875" customWidth="1"/>
    <col min="12265" max="12265" width="4" bestFit="1" customWidth="1"/>
    <col min="12266" max="12266" width="27.875" customWidth="1"/>
    <col min="12267" max="12269" width="0" hidden="1" customWidth="1"/>
    <col min="12270" max="12270" width="8.875" customWidth="1"/>
    <col min="12271" max="12271" width="12.375" customWidth="1"/>
    <col min="12272" max="12272" width="7.375" customWidth="1"/>
    <col min="12273" max="12273" width="12.625" customWidth="1"/>
    <col min="12274" max="12275" width="9" customWidth="1"/>
    <col min="12276" max="12276" width="11.375" customWidth="1"/>
    <col min="12277" max="12277" width="10.75" bestFit="1" customWidth="1"/>
    <col min="12278" max="12278" width="10.125" customWidth="1"/>
    <col min="12279" max="12279" width="9.75" customWidth="1"/>
    <col min="12280" max="12280" width="7.875" customWidth="1"/>
    <col min="12281" max="12281" width="10.75" customWidth="1"/>
    <col min="12282" max="12282" width="10.875" customWidth="1"/>
    <col min="12283" max="12283" width="10.125" customWidth="1"/>
    <col min="12284" max="12284" width="9.875" customWidth="1"/>
    <col min="12521" max="12521" width="4" bestFit="1" customWidth="1"/>
    <col min="12522" max="12522" width="27.875" customWidth="1"/>
    <col min="12523" max="12525" width="0" hidden="1" customWidth="1"/>
    <col min="12526" max="12526" width="8.875" customWidth="1"/>
    <col min="12527" max="12527" width="12.375" customWidth="1"/>
    <col min="12528" max="12528" width="7.375" customWidth="1"/>
    <col min="12529" max="12529" width="12.625" customWidth="1"/>
    <col min="12530" max="12531" width="9" customWidth="1"/>
    <col min="12532" max="12532" width="11.375" customWidth="1"/>
    <col min="12533" max="12533" width="10.75" bestFit="1" customWidth="1"/>
    <col min="12534" max="12534" width="10.125" customWidth="1"/>
    <col min="12535" max="12535" width="9.75" customWidth="1"/>
    <col min="12536" max="12536" width="7.875" customWidth="1"/>
    <col min="12537" max="12537" width="10.75" customWidth="1"/>
    <col min="12538" max="12538" width="10.875" customWidth="1"/>
    <col min="12539" max="12539" width="10.125" customWidth="1"/>
    <col min="12540" max="12540" width="9.875" customWidth="1"/>
    <col min="12777" max="12777" width="4" bestFit="1" customWidth="1"/>
    <col min="12778" max="12778" width="27.875" customWidth="1"/>
    <col min="12779" max="12781" width="0" hidden="1" customWidth="1"/>
    <col min="12782" max="12782" width="8.875" customWidth="1"/>
    <col min="12783" max="12783" width="12.375" customWidth="1"/>
    <col min="12784" max="12784" width="7.375" customWidth="1"/>
    <col min="12785" max="12785" width="12.625" customWidth="1"/>
    <col min="12786" max="12787" width="9" customWidth="1"/>
    <col min="12788" max="12788" width="11.375" customWidth="1"/>
    <col min="12789" max="12789" width="10.75" bestFit="1" customWidth="1"/>
    <col min="12790" max="12790" width="10.125" customWidth="1"/>
    <col min="12791" max="12791" width="9.75" customWidth="1"/>
    <col min="12792" max="12792" width="7.875" customWidth="1"/>
    <col min="12793" max="12793" width="10.75" customWidth="1"/>
    <col min="12794" max="12794" width="10.875" customWidth="1"/>
    <col min="12795" max="12795" width="10.125" customWidth="1"/>
    <col min="12796" max="12796" width="9.875" customWidth="1"/>
    <col min="13033" max="13033" width="4" bestFit="1" customWidth="1"/>
    <col min="13034" max="13034" width="27.875" customWidth="1"/>
    <col min="13035" max="13037" width="0" hidden="1" customWidth="1"/>
    <col min="13038" max="13038" width="8.875" customWidth="1"/>
    <col min="13039" max="13039" width="12.375" customWidth="1"/>
    <col min="13040" max="13040" width="7.375" customWidth="1"/>
    <col min="13041" max="13041" width="12.625" customWidth="1"/>
    <col min="13042" max="13043" width="9" customWidth="1"/>
    <col min="13044" max="13044" width="11.375" customWidth="1"/>
    <col min="13045" max="13045" width="10.75" bestFit="1" customWidth="1"/>
    <col min="13046" max="13046" width="10.125" customWidth="1"/>
    <col min="13047" max="13047" width="9.75" customWidth="1"/>
    <col min="13048" max="13048" width="7.875" customWidth="1"/>
    <col min="13049" max="13049" width="10.75" customWidth="1"/>
    <col min="13050" max="13050" width="10.875" customWidth="1"/>
    <col min="13051" max="13051" width="10.125" customWidth="1"/>
    <col min="13052" max="13052" width="9.875" customWidth="1"/>
    <col min="13289" max="13289" width="4" bestFit="1" customWidth="1"/>
    <col min="13290" max="13290" width="27.875" customWidth="1"/>
    <col min="13291" max="13293" width="0" hidden="1" customWidth="1"/>
    <col min="13294" max="13294" width="8.875" customWidth="1"/>
    <col min="13295" max="13295" width="12.375" customWidth="1"/>
    <col min="13296" max="13296" width="7.375" customWidth="1"/>
    <col min="13297" max="13297" width="12.625" customWidth="1"/>
    <col min="13298" max="13299" width="9" customWidth="1"/>
    <col min="13300" max="13300" width="11.375" customWidth="1"/>
    <col min="13301" max="13301" width="10.75" bestFit="1" customWidth="1"/>
    <col min="13302" max="13302" width="10.125" customWidth="1"/>
    <col min="13303" max="13303" width="9.75" customWidth="1"/>
    <col min="13304" max="13304" width="7.875" customWidth="1"/>
    <col min="13305" max="13305" width="10.75" customWidth="1"/>
    <col min="13306" max="13306" width="10.875" customWidth="1"/>
    <col min="13307" max="13307" width="10.125" customWidth="1"/>
    <col min="13308" max="13308" width="9.875" customWidth="1"/>
    <col min="13545" max="13545" width="4" bestFit="1" customWidth="1"/>
    <col min="13546" max="13546" width="27.875" customWidth="1"/>
    <col min="13547" max="13549" width="0" hidden="1" customWidth="1"/>
    <col min="13550" max="13550" width="8.875" customWidth="1"/>
    <col min="13551" max="13551" width="12.375" customWidth="1"/>
    <col min="13552" max="13552" width="7.375" customWidth="1"/>
    <col min="13553" max="13553" width="12.625" customWidth="1"/>
    <col min="13554" max="13555" width="9" customWidth="1"/>
    <col min="13556" max="13556" width="11.375" customWidth="1"/>
    <col min="13557" max="13557" width="10.75" bestFit="1" customWidth="1"/>
    <col min="13558" max="13558" width="10.125" customWidth="1"/>
    <col min="13559" max="13559" width="9.75" customWidth="1"/>
    <col min="13560" max="13560" width="7.875" customWidth="1"/>
    <col min="13561" max="13561" width="10.75" customWidth="1"/>
    <col min="13562" max="13562" width="10.875" customWidth="1"/>
    <col min="13563" max="13563" width="10.125" customWidth="1"/>
    <col min="13564" max="13564" width="9.875" customWidth="1"/>
    <col min="13801" max="13801" width="4" bestFit="1" customWidth="1"/>
    <col min="13802" max="13802" width="27.875" customWidth="1"/>
    <col min="13803" max="13805" width="0" hidden="1" customWidth="1"/>
    <col min="13806" max="13806" width="8.875" customWidth="1"/>
    <col min="13807" max="13807" width="12.375" customWidth="1"/>
    <col min="13808" max="13808" width="7.375" customWidth="1"/>
    <col min="13809" max="13809" width="12.625" customWidth="1"/>
    <col min="13810" max="13811" width="9" customWidth="1"/>
    <col min="13812" max="13812" width="11.375" customWidth="1"/>
    <col min="13813" max="13813" width="10.75" bestFit="1" customWidth="1"/>
    <col min="13814" max="13814" width="10.125" customWidth="1"/>
    <col min="13815" max="13815" width="9.75" customWidth="1"/>
    <col min="13816" max="13816" width="7.875" customWidth="1"/>
    <col min="13817" max="13817" width="10.75" customWidth="1"/>
    <col min="13818" max="13818" width="10.875" customWidth="1"/>
    <col min="13819" max="13819" width="10.125" customWidth="1"/>
    <col min="13820" max="13820" width="9.875" customWidth="1"/>
    <col min="14057" max="14057" width="4" bestFit="1" customWidth="1"/>
    <col min="14058" max="14058" width="27.875" customWidth="1"/>
    <col min="14059" max="14061" width="0" hidden="1" customWidth="1"/>
    <col min="14062" max="14062" width="8.875" customWidth="1"/>
    <col min="14063" max="14063" width="12.375" customWidth="1"/>
    <col min="14064" max="14064" width="7.375" customWidth="1"/>
    <col min="14065" max="14065" width="12.625" customWidth="1"/>
    <col min="14066" max="14067" width="9" customWidth="1"/>
    <col min="14068" max="14068" width="11.375" customWidth="1"/>
    <col min="14069" max="14069" width="10.75" bestFit="1" customWidth="1"/>
    <col min="14070" max="14070" width="10.125" customWidth="1"/>
    <col min="14071" max="14071" width="9.75" customWidth="1"/>
    <col min="14072" max="14072" width="7.875" customWidth="1"/>
    <col min="14073" max="14073" width="10.75" customWidth="1"/>
    <col min="14074" max="14074" width="10.875" customWidth="1"/>
    <col min="14075" max="14075" width="10.125" customWidth="1"/>
    <col min="14076" max="14076" width="9.875" customWidth="1"/>
    <col min="14313" max="14313" width="4" bestFit="1" customWidth="1"/>
    <col min="14314" max="14314" width="27.875" customWidth="1"/>
    <col min="14315" max="14317" width="0" hidden="1" customWidth="1"/>
    <col min="14318" max="14318" width="8.875" customWidth="1"/>
    <col min="14319" max="14319" width="12.375" customWidth="1"/>
    <col min="14320" max="14320" width="7.375" customWidth="1"/>
    <col min="14321" max="14321" width="12.625" customWidth="1"/>
    <col min="14322" max="14323" width="9" customWidth="1"/>
    <col min="14324" max="14324" width="11.375" customWidth="1"/>
    <col min="14325" max="14325" width="10.75" bestFit="1" customWidth="1"/>
    <col min="14326" max="14326" width="10.125" customWidth="1"/>
    <col min="14327" max="14327" width="9.75" customWidth="1"/>
    <col min="14328" max="14328" width="7.875" customWidth="1"/>
    <col min="14329" max="14329" width="10.75" customWidth="1"/>
    <col min="14330" max="14330" width="10.875" customWidth="1"/>
    <col min="14331" max="14331" width="10.125" customWidth="1"/>
    <col min="14332" max="14332" width="9.875" customWidth="1"/>
    <col min="14569" max="14569" width="4" bestFit="1" customWidth="1"/>
    <col min="14570" max="14570" width="27.875" customWidth="1"/>
    <col min="14571" max="14573" width="0" hidden="1" customWidth="1"/>
    <col min="14574" max="14574" width="8.875" customWidth="1"/>
    <col min="14575" max="14575" width="12.375" customWidth="1"/>
    <col min="14576" max="14576" width="7.375" customWidth="1"/>
    <col min="14577" max="14577" width="12.625" customWidth="1"/>
    <col min="14578" max="14579" width="9" customWidth="1"/>
    <col min="14580" max="14580" width="11.375" customWidth="1"/>
    <col min="14581" max="14581" width="10.75" bestFit="1" customWidth="1"/>
    <col min="14582" max="14582" width="10.125" customWidth="1"/>
    <col min="14583" max="14583" width="9.75" customWidth="1"/>
    <col min="14584" max="14584" width="7.875" customWidth="1"/>
    <col min="14585" max="14585" width="10.75" customWidth="1"/>
    <col min="14586" max="14586" width="10.875" customWidth="1"/>
    <col min="14587" max="14587" width="10.125" customWidth="1"/>
    <col min="14588" max="14588" width="9.875" customWidth="1"/>
    <col min="14825" max="14825" width="4" bestFit="1" customWidth="1"/>
    <col min="14826" max="14826" width="27.875" customWidth="1"/>
    <col min="14827" max="14829" width="0" hidden="1" customWidth="1"/>
    <col min="14830" max="14830" width="8.875" customWidth="1"/>
    <col min="14831" max="14831" width="12.375" customWidth="1"/>
    <col min="14832" max="14832" width="7.375" customWidth="1"/>
    <col min="14833" max="14833" width="12.625" customWidth="1"/>
    <col min="14834" max="14835" width="9" customWidth="1"/>
    <col min="14836" max="14836" width="11.375" customWidth="1"/>
    <col min="14837" max="14837" width="10.75" bestFit="1" customWidth="1"/>
    <col min="14838" max="14838" width="10.125" customWidth="1"/>
    <col min="14839" max="14839" width="9.75" customWidth="1"/>
    <col min="14840" max="14840" width="7.875" customWidth="1"/>
    <col min="14841" max="14841" width="10.75" customWidth="1"/>
    <col min="14842" max="14842" width="10.875" customWidth="1"/>
    <col min="14843" max="14843" width="10.125" customWidth="1"/>
    <col min="14844" max="14844" width="9.875" customWidth="1"/>
    <col min="15081" max="15081" width="4" bestFit="1" customWidth="1"/>
    <col min="15082" max="15082" width="27.875" customWidth="1"/>
    <col min="15083" max="15085" width="0" hidden="1" customWidth="1"/>
    <col min="15086" max="15086" width="8.875" customWidth="1"/>
    <col min="15087" max="15087" width="12.375" customWidth="1"/>
    <col min="15088" max="15088" width="7.375" customWidth="1"/>
    <col min="15089" max="15089" width="12.625" customWidth="1"/>
    <col min="15090" max="15091" width="9" customWidth="1"/>
    <col min="15092" max="15092" width="11.375" customWidth="1"/>
    <col min="15093" max="15093" width="10.75" bestFit="1" customWidth="1"/>
    <col min="15094" max="15094" width="10.125" customWidth="1"/>
    <col min="15095" max="15095" width="9.75" customWidth="1"/>
    <col min="15096" max="15096" width="7.875" customWidth="1"/>
    <col min="15097" max="15097" width="10.75" customWidth="1"/>
    <col min="15098" max="15098" width="10.875" customWidth="1"/>
    <col min="15099" max="15099" width="10.125" customWidth="1"/>
    <col min="15100" max="15100" width="9.875" customWidth="1"/>
    <col min="15337" max="15337" width="4" bestFit="1" customWidth="1"/>
    <col min="15338" max="15338" width="27.875" customWidth="1"/>
    <col min="15339" max="15341" width="0" hidden="1" customWidth="1"/>
    <col min="15342" max="15342" width="8.875" customWidth="1"/>
    <col min="15343" max="15343" width="12.375" customWidth="1"/>
    <col min="15344" max="15344" width="7.375" customWidth="1"/>
    <col min="15345" max="15345" width="12.625" customWidth="1"/>
    <col min="15346" max="15347" width="9" customWidth="1"/>
    <col min="15348" max="15348" width="11.375" customWidth="1"/>
    <col min="15349" max="15349" width="10.75" bestFit="1" customWidth="1"/>
    <col min="15350" max="15350" width="10.125" customWidth="1"/>
    <col min="15351" max="15351" width="9.75" customWidth="1"/>
    <col min="15352" max="15352" width="7.875" customWidth="1"/>
    <col min="15353" max="15353" width="10.75" customWidth="1"/>
    <col min="15354" max="15354" width="10.875" customWidth="1"/>
    <col min="15355" max="15355" width="10.125" customWidth="1"/>
    <col min="15356" max="15356" width="9.875" customWidth="1"/>
    <col min="15593" max="15593" width="4" bestFit="1" customWidth="1"/>
    <col min="15594" max="15594" width="27.875" customWidth="1"/>
    <col min="15595" max="15597" width="0" hidden="1" customWidth="1"/>
    <col min="15598" max="15598" width="8.875" customWidth="1"/>
    <col min="15599" max="15599" width="12.375" customWidth="1"/>
    <col min="15600" max="15600" width="7.375" customWidth="1"/>
    <col min="15601" max="15601" width="12.625" customWidth="1"/>
    <col min="15602" max="15603" width="9" customWidth="1"/>
    <col min="15604" max="15604" width="11.375" customWidth="1"/>
    <col min="15605" max="15605" width="10.75" bestFit="1" customWidth="1"/>
    <col min="15606" max="15606" width="10.125" customWidth="1"/>
    <col min="15607" max="15607" width="9.75" customWidth="1"/>
    <col min="15608" max="15608" width="7.875" customWidth="1"/>
    <col min="15609" max="15609" width="10.75" customWidth="1"/>
    <col min="15610" max="15610" width="10.875" customWidth="1"/>
    <col min="15611" max="15611" width="10.125" customWidth="1"/>
    <col min="15612" max="15612" width="9.875" customWidth="1"/>
    <col min="15849" max="15849" width="4" bestFit="1" customWidth="1"/>
    <col min="15850" max="15850" width="27.875" customWidth="1"/>
    <col min="15851" max="15853" width="0" hidden="1" customWidth="1"/>
    <col min="15854" max="15854" width="8.875" customWidth="1"/>
    <col min="15855" max="15855" width="12.375" customWidth="1"/>
    <col min="15856" max="15856" width="7.375" customWidth="1"/>
    <col min="15857" max="15857" width="12.625" customWidth="1"/>
    <col min="15858" max="15859" width="9" customWidth="1"/>
    <col min="15860" max="15860" width="11.375" customWidth="1"/>
    <col min="15861" max="15861" width="10.75" bestFit="1" customWidth="1"/>
    <col min="15862" max="15862" width="10.125" customWidth="1"/>
    <col min="15863" max="15863" width="9.75" customWidth="1"/>
    <col min="15864" max="15864" width="7.875" customWidth="1"/>
    <col min="15865" max="15865" width="10.75" customWidth="1"/>
    <col min="15866" max="15866" width="10.875" customWidth="1"/>
    <col min="15867" max="15867" width="10.125" customWidth="1"/>
    <col min="15868" max="15868" width="9.875" customWidth="1"/>
    <col min="16105" max="16105" width="4" bestFit="1" customWidth="1"/>
    <col min="16106" max="16106" width="27.875" customWidth="1"/>
    <col min="16107" max="16109" width="0" hidden="1" customWidth="1"/>
    <col min="16110" max="16110" width="8.875" customWidth="1"/>
    <col min="16111" max="16111" width="12.375" customWidth="1"/>
    <col min="16112" max="16112" width="7.375" customWidth="1"/>
    <col min="16113" max="16113" width="12.625" customWidth="1"/>
    <col min="16114" max="16115" width="9" customWidth="1"/>
    <col min="16116" max="16116" width="11.375" customWidth="1"/>
    <col min="16117" max="16117" width="10.75" bestFit="1" customWidth="1"/>
    <col min="16118" max="16118" width="10.125" customWidth="1"/>
    <col min="16119" max="16119" width="9.75" customWidth="1"/>
    <col min="16120" max="16120" width="7.875" customWidth="1"/>
    <col min="16121" max="16121" width="10.75" customWidth="1"/>
    <col min="16122" max="16122" width="10.875" customWidth="1"/>
    <col min="16123" max="16123" width="10.125" customWidth="1"/>
    <col min="16124" max="16124" width="9.875" customWidth="1"/>
  </cols>
  <sheetData>
    <row r="1" spans="1:36" ht="15" thickBot="1">
      <c r="A1" s="2" t="s">
        <v>485</v>
      </c>
    </row>
    <row r="2" spans="1:36" ht="45.75" customHeight="1" thickBot="1">
      <c r="B2" s="343" t="s">
        <v>479</v>
      </c>
      <c r="C2" s="344"/>
      <c r="D2" s="344"/>
      <c r="E2" s="344"/>
      <c r="F2" s="344"/>
      <c r="G2" s="344"/>
      <c r="H2" s="344"/>
      <c r="I2" s="344"/>
      <c r="J2" s="344"/>
      <c r="K2" s="344"/>
      <c r="L2" s="344"/>
      <c r="M2" s="344"/>
      <c r="N2" s="345"/>
    </row>
    <row r="3" spans="1:36" ht="21" customHeight="1">
      <c r="B3" s="352" t="s">
        <v>206</v>
      </c>
      <c r="C3" s="354" t="s">
        <v>268</v>
      </c>
      <c r="D3" s="77" t="s">
        <v>269</v>
      </c>
      <c r="E3" s="78"/>
      <c r="F3" s="78"/>
      <c r="G3" s="356" t="s">
        <v>484</v>
      </c>
      <c r="H3" s="356"/>
      <c r="I3" s="356"/>
      <c r="J3" s="356" t="s">
        <v>483</v>
      </c>
      <c r="K3" s="356"/>
      <c r="L3" s="356"/>
      <c r="M3" s="356"/>
      <c r="N3" s="357"/>
    </row>
    <row r="4" spans="1:36" ht="105">
      <c r="B4" s="353"/>
      <c r="C4" s="355"/>
      <c r="D4" s="79" t="s">
        <v>271</v>
      </c>
      <c r="E4" s="79" t="s">
        <v>272</v>
      </c>
      <c r="F4" s="79" t="s">
        <v>294</v>
      </c>
      <c r="G4" s="80" t="s">
        <v>295</v>
      </c>
      <c r="H4" s="80" t="s">
        <v>296</v>
      </c>
      <c r="I4" s="81" t="s">
        <v>297</v>
      </c>
      <c r="J4" s="82" t="s">
        <v>298</v>
      </c>
      <c r="K4" s="82" t="s">
        <v>299</v>
      </c>
      <c r="L4" s="80" t="s">
        <v>295</v>
      </c>
      <c r="M4" s="80" t="s">
        <v>296</v>
      </c>
      <c r="N4" s="83" t="s">
        <v>297</v>
      </c>
    </row>
    <row r="5" spans="1:36" ht="20.25">
      <c r="B5" s="55">
        <v>1</v>
      </c>
      <c r="C5" s="16" t="s">
        <v>43</v>
      </c>
      <c r="D5" s="57"/>
      <c r="E5" s="58"/>
      <c r="F5" s="58"/>
      <c r="G5" s="59">
        <v>13.435239615052678</v>
      </c>
      <c r="H5" s="59">
        <v>2.7517805985328363</v>
      </c>
      <c r="I5" s="59">
        <v>0.74804821014150558</v>
      </c>
      <c r="J5" s="249">
        <v>86641.372415999998</v>
      </c>
      <c r="K5" s="249">
        <v>113360.82522699999</v>
      </c>
      <c r="L5" s="59">
        <v>0.86257110587716757</v>
      </c>
      <c r="M5" s="59">
        <v>0.14654026782984172</v>
      </c>
      <c r="N5" s="60">
        <v>0.16967839818258199</v>
      </c>
    </row>
    <row r="6" spans="1:36" ht="20.25">
      <c r="B6" s="85">
        <v>2</v>
      </c>
      <c r="C6" s="91" t="s">
        <v>169</v>
      </c>
      <c r="D6" s="87"/>
      <c r="E6" s="88"/>
      <c r="F6" s="88"/>
      <c r="G6" s="89">
        <v>4.8422976017556723</v>
      </c>
      <c r="H6" s="89">
        <v>0.14860846208362849</v>
      </c>
      <c r="I6" s="89">
        <v>3.3532507743525869E-2</v>
      </c>
      <c r="J6" s="250">
        <v>23941.079088999999</v>
      </c>
      <c r="K6" s="250">
        <v>31516.353812000001</v>
      </c>
      <c r="L6" s="89">
        <v>0.28681202338631184</v>
      </c>
      <c r="M6" s="89">
        <v>2.1193196153620158E-3</v>
      </c>
      <c r="N6" s="90">
        <v>2.609803314257586E-3</v>
      </c>
    </row>
    <row r="7" spans="1:36" ht="20.25">
      <c r="B7" s="55">
        <v>3</v>
      </c>
      <c r="C7" s="16" t="s">
        <v>65</v>
      </c>
      <c r="D7" s="57"/>
      <c r="E7" s="58"/>
      <c r="F7" s="58"/>
      <c r="G7" s="59">
        <v>4.5350475931054826</v>
      </c>
      <c r="H7" s="59">
        <v>0.33303415704123279</v>
      </c>
      <c r="I7" s="59">
        <v>6.0954380418118279E-2</v>
      </c>
      <c r="J7" s="249">
        <v>89837.462281999993</v>
      </c>
      <c r="K7" s="249">
        <v>85701</v>
      </c>
      <c r="L7" s="59">
        <v>0.32121438828432791</v>
      </c>
      <c r="M7" s="59">
        <v>2.5046225106481825E-2</v>
      </c>
      <c r="N7" s="60">
        <v>0</v>
      </c>
    </row>
    <row r="8" spans="1:36" s="84" customFormat="1" ht="20.25" customHeight="1">
      <c r="A8" s="2"/>
      <c r="B8" s="85">
        <v>4</v>
      </c>
      <c r="C8" s="91" t="s">
        <v>279</v>
      </c>
      <c r="D8" s="87"/>
      <c r="E8" s="88"/>
      <c r="F8" s="88"/>
      <c r="G8" s="89">
        <v>2.2245287880928077</v>
      </c>
      <c r="H8" s="89">
        <v>0.76500929537418438</v>
      </c>
      <c r="I8" s="89">
        <v>0.1915940655415011</v>
      </c>
      <c r="J8" s="250">
        <v>12635</v>
      </c>
      <c r="K8" s="250">
        <v>8880</v>
      </c>
      <c r="L8" s="89">
        <v>4.0145124403266334E-2</v>
      </c>
      <c r="M8" s="89">
        <v>4.4987437185929645E-2</v>
      </c>
      <c r="N8" s="90">
        <v>3.3957286432160803E-2</v>
      </c>
      <c r="O8" s="2"/>
      <c r="P8" s="2"/>
      <c r="Q8" s="2"/>
      <c r="R8" s="2"/>
      <c r="S8" s="2"/>
      <c r="T8" s="2"/>
      <c r="U8" s="2"/>
      <c r="V8" s="2"/>
      <c r="W8" s="2"/>
      <c r="X8" s="2"/>
      <c r="Y8" s="2"/>
      <c r="Z8" s="2"/>
      <c r="AA8" s="2"/>
      <c r="AB8" s="2"/>
      <c r="AC8" s="2"/>
      <c r="AD8" s="2"/>
      <c r="AE8" s="2"/>
      <c r="AF8" s="2"/>
      <c r="AG8" s="2"/>
      <c r="AH8" s="2"/>
      <c r="AI8" s="2"/>
      <c r="AJ8" s="2"/>
    </row>
    <row r="9" spans="1:36" s="2" customFormat="1" ht="20.25" customHeight="1">
      <c r="B9" s="55">
        <v>5</v>
      </c>
      <c r="C9" s="16" t="s">
        <v>151</v>
      </c>
      <c r="D9" s="57"/>
      <c r="E9" s="58"/>
      <c r="F9" s="58"/>
      <c r="G9" s="59">
        <v>1.8784807311460252</v>
      </c>
      <c r="H9" s="59">
        <v>3.558891779920436E-2</v>
      </c>
      <c r="I9" s="59">
        <v>4.9828663966112784E-3</v>
      </c>
      <c r="J9" s="249">
        <v>107835.46474700001</v>
      </c>
      <c r="K9" s="249">
        <v>73404.462457999995</v>
      </c>
      <c r="L9" s="59">
        <v>0.17023350576947843</v>
      </c>
      <c r="M9" s="59">
        <v>1.004448878633105E-2</v>
      </c>
      <c r="N9" s="60">
        <v>1.9248270305295844E-4</v>
      </c>
    </row>
    <row r="10" spans="1:36" s="84" customFormat="1" ht="20.25" customHeight="1">
      <c r="A10" s="2"/>
      <c r="B10" s="85">
        <v>6</v>
      </c>
      <c r="C10" s="91" t="s">
        <v>166</v>
      </c>
      <c r="D10" s="87"/>
      <c r="E10" s="88"/>
      <c r="F10" s="88"/>
      <c r="G10" s="89">
        <v>1.8459800143441454</v>
      </c>
      <c r="H10" s="89">
        <v>0.8542566346428232</v>
      </c>
      <c r="I10" s="89">
        <v>6.3901835822315234E-2</v>
      </c>
      <c r="J10" s="250">
        <v>11944</v>
      </c>
      <c r="K10" s="250">
        <v>7742</v>
      </c>
      <c r="L10" s="89">
        <v>6.6411971467129363E-2</v>
      </c>
      <c r="M10" s="89">
        <v>0</v>
      </c>
      <c r="N10" s="90">
        <v>1.4709851551956815E-2</v>
      </c>
      <c r="O10" s="2"/>
      <c r="P10" s="2"/>
      <c r="Q10" s="2"/>
      <c r="R10" s="2"/>
      <c r="S10" s="2"/>
      <c r="T10" s="2"/>
      <c r="U10" s="2"/>
      <c r="V10" s="2"/>
      <c r="W10" s="2"/>
      <c r="X10" s="2"/>
      <c r="Y10" s="2"/>
      <c r="Z10" s="2"/>
      <c r="AA10" s="2"/>
      <c r="AB10" s="2"/>
      <c r="AC10" s="2"/>
      <c r="AD10" s="2"/>
      <c r="AE10" s="2"/>
      <c r="AF10" s="2"/>
      <c r="AG10" s="2"/>
      <c r="AH10" s="2"/>
      <c r="AI10" s="2"/>
      <c r="AJ10" s="2"/>
    </row>
    <row r="11" spans="1:36" s="2" customFormat="1" ht="20.25" customHeight="1">
      <c r="B11" s="55">
        <v>7</v>
      </c>
      <c r="C11" s="16" t="s">
        <v>41</v>
      </c>
      <c r="D11" s="57"/>
      <c r="E11" s="58"/>
      <c r="F11" s="58"/>
      <c r="G11" s="59">
        <v>1.3587777364034068</v>
      </c>
      <c r="H11" s="59">
        <v>2.6069904606469443</v>
      </c>
      <c r="I11" s="59">
        <v>0.34817477258028295</v>
      </c>
      <c r="J11" s="249">
        <v>38667.708204000002</v>
      </c>
      <c r="K11" s="249">
        <v>31119.701074000001</v>
      </c>
      <c r="L11" s="59">
        <v>2.2845519167157741E-2</v>
      </c>
      <c r="M11" s="59">
        <v>8.0408641936251579E-2</v>
      </c>
      <c r="N11" s="60">
        <v>6.1733742893541194E-2</v>
      </c>
    </row>
    <row r="12" spans="1:36" s="84" customFormat="1" ht="20.25" customHeight="1">
      <c r="A12" s="2"/>
      <c r="B12" s="85">
        <v>8</v>
      </c>
      <c r="C12" s="91" t="s">
        <v>35</v>
      </c>
      <c r="D12" s="87"/>
      <c r="E12" s="88"/>
      <c r="F12" s="88"/>
      <c r="G12" s="89">
        <v>0.79279463321609145</v>
      </c>
      <c r="H12" s="89">
        <v>4.7642838585902993E-2</v>
      </c>
      <c r="I12" s="89">
        <v>0.40986030895901199</v>
      </c>
      <c r="J12" s="250">
        <v>11009</v>
      </c>
      <c r="K12" s="250">
        <v>13263</v>
      </c>
      <c r="L12" s="89">
        <v>8.5554655639950128E-2</v>
      </c>
      <c r="M12" s="89">
        <v>4.7386917583040469E-3</v>
      </c>
      <c r="N12" s="90">
        <v>1.1858065978913956E-2</v>
      </c>
      <c r="O12" s="2"/>
      <c r="P12" s="2"/>
      <c r="Q12" s="2"/>
      <c r="R12" s="2"/>
      <c r="S12" s="2"/>
      <c r="T12" s="2"/>
      <c r="U12" s="2"/>
      <c r="V12" s="2"/>
      <c r="W12" s="2"/>
      <c r="X12" s="2"/>
      <c r="Y12" s="2"/>
      <c r="Z12" s="2"/>
      <c r="AA12" s="2"/>
      <c r="AB12" s="2"/>
      <c r="AC12" s="2"/>
      <c r="AD12" s="2"/>
      <c r="AE12" s="2"/>
      <c r="AF12" s="2"/>
      <c r="AG12" s="2"/>
      <c r="AH12" s="2"/>
      <c r="AI12" s="2"/>
      <c r="AJ12" s="2"/>
    </row>
    <row r="13" spans="1:36" s="2" customFormat="1" ht="20.25" customHeight="1">
      <c r="B13" s="55">
        <v>9</v>
      </c>
      <c r="C13" s="16" t="s">
        <v>38</v>
      </c>
      <c r="D13" s="57"/>
      <c r="E13" s="58"/>
      <c r="F13" s="58"/>
      <c r="G13" s="59">
        <v>0.73792206380159286</v>
      </c>
      <c r="H13" s="59">
        <v>6.6580747496778031E-2</v>
      </c>
      <c r="I13" s="59">
        <v>0.91679719771322821</v>
      </c>
      <c r="J13" s="249">
        <v>24792</v>
      </c>
      <c r="K13" s="249">
        <v>16865</v>
      </c>
      <c r="L13" s="59">
        <v>0.10637135199832083</v>
      </c>
      <c r="M13" s="59">
        <v>5.0470838541020677E-3</v>
      </c>
      <c r="N13" s="60">
        <v>2.3117361396010037E-2</v>
      </c>
    </row>
    <row r="14" spans="1:36" s="84" customFormat="1" ht="20.25" customHeight="1">
      <c r="A14" s="2"/>
      <c r="B14" s="85">
        <v>10</v>
      </c>
      <c r="C14" s="91" t="s">
        <v>171</v>
      </c>
      <c r="D14" s="87"/>
      <c r="E14" s="88"/>
      <c r="F14" s="88"/>
      <c r="G14" s="89">
        <v>0.70735810310766645</v>
      </c>
      <c r="H14" s="89">
        <v>2.2808366542957472</v>
      </c>
      <c r="I14" s="89">
        <v>0.22716983049599077</v>
      </c>
      <c r="J14" s="250">
        <v>20466.149466999999</v>
      </c>
      <c r="K14" s="250">
        <v>26940.647959999998</v>
      </c>
      <c r="L14" s="89">
        <v>5.3043564240539902E-2</v>
      </c>
      <c r="M14" s="89">
        <v>0.20028973398096434</v>
      </c>
      <c r="N14" s="90">
        <v>1.0830231590423166E-2</v>
      </c>
      <c r="O14" s="2"/>
      <c r="P14" s="2"/>
      <c r="Q14" s="2"/>
      <c r="R14" s="2"/>
      <c r="S14" s="2"/>
      <c r="T14" s="2"/>
      <c r="U14" s="2"/>
      <c r="V14" s="2"/>
      <c r="W14" s="2"/>
      <c r="X14" s="2"/>
      <c r="Y14" s="2"/>
      <c r="Z14" s="2"/>
      <c r="AA14" s="2"/>
      <c r="AB14" s="2"/>
      <c r="AC14" s="2"/>
      <c r="AD14" s="2"/>
      <c r="AE14" s="2"/>
      <c r="AF14" s="2"/>
      <c r="AG14" s="2"/>
      <c r="AH14" s="2"/>
      <c r="AI14" s="2"/>
      <c r="AJ14" s="2"/>
    </row>
    <row r="15" spans="1:36" s="2" customFormat="1" ht="20.25" customHeight="1">
      <c r="B15" s="55">
        <v>11</v>
      </c>
      <c r="C15" s="16" t="s">
        <v>34</v>
      </c>
      <c r="D15" s="57"/>
      <c r="E15" s="58"/>
      <c r="F15" s="58"/>
      <c r="G15" s="59">
        <v>0.52444144993276087</v>
      </c>
      <c r="H15" s="59">
        <v>1.3792283024723286</v>
      </c>
      <c r="I15" s="59">
        <v>3.2791972690596874E-2</v>
      </c>
      <c r="J15" s="249">
        <v>0</v>
      </c>
      <c r="K15" s="249">
        <v>8294</v>
      </c>
      <c r="L15" s="59">
        <v>1.4527245003813883E-2</v>
      </c>
      <c r="M15" s="59">
        <v>0</v>
      </c>
      <c r="N15" s="60">
        <v>0</v>
      </c>
    </row>
    <row r="16" spans="1:36" s="84" customFormat="1" ht="20.25" customHeight="1">
      <c r="A16" s="2"/>
      <c r="B16" s="85">
        <v>12</v>
      </c>
      <c r="C16" s="91" t="s">
        <v>27</v>
      </c>
      <c r="D16" s="87"/>
      <c r="E16" s="88"/>
      <c r="F16" s="88"/>
      <c r="G16" s="89">
        <v>0.47997491162450806</v>
      </c>
      <c r="H16" s="89">
        <v>0.22498704043532047</v>
      </c>
      <c r="I16" s="89">
        <v>0.31475012494589494</v>
      </c>
      <c r="J16" s="250">
        <v>26002.702646000002</v>
      </c>
      <c r="K16" s="250">
        <v>23638.599756</v>
      </c>
      <c r="L16" s="89">
        <v>5.4237272332241397E-2</v>
      </c>
      <c r="M16" s="89">
        <v>1.4728839360908337E-3</v>
      </c>
      <c r="N16" s="90">
        <v>1.103609585352624E-2</v>
      </c>
      <c r="O16" s="2"/>
      <c r="P16" s="2"/>
      <c r="Q16" s="2"/>
      <c r="R16" s="2"/>
      <c r="S16" s="2"/>
      <c r="T16" s="2"/>
      <c r="U16" s="2"/>
      <c r="V16" s="2"/>
      <c r="W16" s="2"/>
      <c r="X16" s="2"/>
      <c r="Y16" s="2"/>
      <c r="Z16" s="2"/>
      <c r="AA16" s="2"/>
      <c r="AB16" s="2"/>
      <c r="AC16" s="2"/>
      <c r="AD16" s="2"/>
      <c r="AE16" s="2"/>
      <c r="AF16" s="2"/>
      <c r="AG16" s="2"/>
      <c r="AH16" s="2"/>
      <c r="AI16" s="2"/>
      <c r="AJ16" s="2"/>
    </row>
    <row r="17" spans="1:36" s="2" customFormat="1" ht="20.25" customHeight="1">
      <c r="B17" s="55">
        <v>13</v>
      </c>
      <c r="C17" s="16" t="s">
        <v>182</v>
      </c>
      <c r="D17" s="57"/>
      <c r="E17" s="58"/>
      <c r="F17" s="58"/>
      <c r="G17" s="59">
        <v>0.45842629306731014</v>
      </c>
      <c r="H17" s="59">
        <v>0.95075119418072263</v>
      </c>
      <c r="I17" s="59">
        <v>1.7788833171466515E-2</v>
      </c>
      <c r="J17" s="249">
        <v>50800</v>
      </c>
      <c r="K17" s="249">
        <v>49716</v>
      </c>
      <c r="L17" s="59">
        <v>0</v>
      </c>
      <c r="M17" s="59">
        <v>2.4723923442893396E-3</v>
      </c>
      <c r="N17" s="60">
        <v>9.7328684539277517E-3</v>
      </c>
    </row>
    <row r="18" spans="1:36" s="84" customFormat="1" ht="20.25" customHeight="1">
      <c r="A18" s="2"/>
      <c r="B18" s="85">
        <v>14</v>
      </c>
      <c r="C18" s="91" t="s">
        <v>40</v>
      </c>
      <c r="D18" s="87"/>
      <c r="E18" s="88"/>
      <c r="F18" s="88"/>
      <c r="G18" s="89">
        <v>0.41819458009157878</v>
      </c>
      <c r="H18" s="89">
        <v>0.79264154023896738</v>
      </c>
      <c r="I18" s="89">
        <v>0.92235866540207812</v>
      </c>
      <c r="J18" s="250">
        <v>181930</v>
      </c>
      <c r="K18" s="250">
        <v>190811</v>
      </c>
      <c r="L18" s="89">
        <v>4.2344072759259069E-2</v>
      </c>
      <c r="M18" s="89">
        <v>1.9557789045433593E-2</v>
      </c>
      <c r="N18" s="90">
        <v>4.2761839389141632E-2</v>
      </c>
      <c r="O18" s="2"/>
      <c r="P18" s="2"/>
      <c r="Q18" s="2"/>
      <c r="R18" s="2"/>
      <c r="S18" s="2"/>
      <c r="T18" s="2"/>
      <c r="U18" s="2"/>
      <c r="V18" s="2"/>
      <c r="W18" s="2"/>
      <c r="X18" s="2"/>
      <c r="Y18" s="2"/>
      <c r="Z18" s="2"/>
      <c r="AA18" s="2"/>
      <c r="AB18" s="2"/>
      <c r="AC18" s="2"/>
      <c r="AD18" s="2"/>
      <c r="AE18" s="2"/>
      <c r="AF18" s="2"/>
      <c r="AG18" s="2"/>
      <c r="AH18" s="2"/>
      <c r="AI18" s="2"/>
      <c r="AJ18" s="2"/>
    </row>
    <row r="19" spans="1:36" s="2" customFormat="1" ht="20.25" customHeight="1">
      <c r="B19" s="55">
        <v>15</v>
      </c>
      <c r="C19" s="56" t="s">
        <v>31</v>
      </c>
      <c r="D19" s="57"/>
      <c r="E19" s="58"/>
      <c r="F19" s="58"/>
      <c r="G19" s="59">
        <v>0.41022630895746587</v>
      </c>
      <c r="H19" s="59">
        <v>2.0343255999987973</v>
      </c>
      <c r="I19" s="59">
        <v>0.72581622541700308</v>
      </c>
      <c r="J19" s="249">
        <v>61426</v>
      </c>
      <c r="K19" s="249">
        <v>5764</v>
      </c>
      <c r="L19" s="59">
        <v>3.0454241670589265E-2</v>
      </c>
      <c r="M19" s="59">
        <v>5.533057512620608E-2</v>
      </c>
      <c r="N19" s="60">
        <v>2.9969298905928112E-2</v>
      </c>
    </row>
    <row r="20" spans="1:36" s="84" customFormat="1" ht="20.25" customHeight="1">
      <c r="A20" s="2"/>
      <c r="B20" s="85">
        <v>16</v>
      </c>
      <c r="C20" s="91" t="s">
        <v>164</v>
      </c>
      <c r="D20" s="87"/>
      <c r="E20" s="88"/>
      <c r="F20" s="88"/>
      <c r="G20" s="89">
        <v>0.34703555496737659</v>
      </c>
      <c r="H20" s="89">
        <v>1.9097096428131759</v>
      </c>
      <c r="I20" s="89">
        <v>1.8593236137246971</v>
      </c>
      <c r="J20" s="250">
        <v>747</v>
      </c>
      <c r="K20" s="250">
        <v>615</v>
      </c>
      <c r="L20" s="89">
        <v>2.6838756886313226E-3</v>
      </c>
      <c r="M20" s="89">
        <v>4.2605709379695211E-2</v>
      </c>
      <c r="N20" s="90">
        <v>1.9603634542462618E-2</v>
      </c>
      <c r="O20" s="2"/>
      <c r="P20" s="2"/>
      <c r="Q20" s="2"/>
      <c r="R20" s="2"/>
      <c r="S20" s="2"/>
      <c r="T20" s="2"/>
      <c r="U20" s="2"/>
      <c r="V20" s="2"/>
      <c r="W20" s="2"/>
      <c r="X20" s="2"/>
      <c r="Y20" s="2"/>
      <c r="Z20" s="2"/>
      <c r="AA20" s="2"/>
      <c r="AB20" s="2"/>
      <c r="AC20" s="2"/>
      <c r="AD20" s="2"/>
      <c r="AE20" s="2"/>
      <c r="AF20" s="2"/>
      <c r="AG20" s="2"/>
      <c r="AH20" s="2"/>
      <c r="AI20" s="2"/>
      <c r="AJ20" s="2"/>
    </row>
    <row r="21" spans="1:36" s="2" customFormat="1" ht="20.25" customHeight="1">
      <c r="B21" s="55">
        <v>17</v>
      </c>
      <c r="C21" s="56" t="s">
        <v>26</v>
      </c>
      <c r="D21" s="57"/>
      <c r="E21" s="58"/>
      <c r="F21" s="58"/>
      <c r="G21" s="59">
        <v>0.3103868185989993</v>
      </c>
      <c r="H21" s="59">
        <v>1.6979852187863689</v>
      </c>
      <c r="I21" s="59">
        <v>1.0264043790015092</v>
      </c>
      <c r="J21" s="249">
        <v>61337</v>
      </c>
      <c r="K21" s="249">
        <v>31193</v>
      </c>
      <c r="L21" s="59">
        <v>1.3177604059826891E-2</v>
      </c>
      <c r="M21" s="59">
        <v>0.15032765992397515</v>
      </c>
      <c r="N21" s="60">
        <v>2.2237131469103253E-2</v>
      </c>
    </row>
    <row r="22" spans="1:36" s="84" customFormat="1" ht="20.25" customHeight="1">
      <c r="A22" s="2"/>
      <c r="B22" s="85">
        <v>18</v>
      </c>
      <c r="C22" s="86" t="s">
        <v>28</v>
      </c>
      <c r="D22" s="87"/>
      <c r="E22" s="88"/>
      <c r="F22" s="88"/>
      <c r="G22" s="89">
        <v>0.16602673696756934</v>
      </c>
      <c r="H22" s="89">
        <v>1.3991895500632274</v>
      </c>
      <c r="I22" s="89">
        <v>0.80550006048348288</v>
      </c>
      <c r="J22" s="250">
        <v>1479691</v>
      </c>
      <c r="K22" s="250">
        <v>1501538</v>
      </c>
      <c r="L22" s="89">
        <v>3.2472570996145262E-3</v>
      </c>
      <c r="M22" s="89">
        <v>5.7674013861244822E-2</v>
      </c>
      <c r="N22" s="90">
        <v>5.8705656438129125E-2</v>
      </c>
      <c r="O22" s="2"/>
      <c r="P22" s="2"/>
      <c r="Q22" s="2"/>
      <c r="R22" s="2"/>
      <c r="S22" s="2"/>
      <c r="T22" s="2"/>
      <c r="U22" s="2"/>
      <c r="V22" s="2"/>
      <c r="W22" s="2"/>
      <c r="X22" s="2"/>
      <c r="Y22" s="2"/>
      <c r="Z22" s="2"/>
      <c r="AA22" s="2"/>
      <c r="AB22" s="2"/>
      <c r="AC22" s="2"/>
      <c r="AD22" s="2"/>
      <c r="AE22" s="2"/>
      <c r="AF22" s="2"/>
      <c r="AG22" s="2"/>
      <c r="AH22" s="2"/>
      <c r="AI22" s="2"/>
      <c r="AJ22" s="2"/>
    </row>
    <row r="23" spans="1:36" s="2" customFormat="1" ht="20.25">
      <c r="B23" s="55">
        <v>19</v>
      </c>
      <c r="C23" s="16" t="s">
        <v>37</v>
      </c>
      <c r="D23" s="57"/>
      <c r="E23" s="58"/>
      <c r="F23" s="58"/>
      <c r="G23" s="59">
        <v>0.14241001340901707</v>
      </c>
      <c r="H23" s="59">
        <v>0.64617854480821058</v>
      </c>
      <c r="I23" s="59">
        <v>0.82004089979550099</v>
      </c>
      <c r="J23" s="249">
        <v>19426</v>
      </c>
      <c r="K23" s="249">
        <v>8945</v>
      </c>
      <c r="L23" s="59">
        <v>1.6952279152073858E-2</v>
      </c>
      <c r="M23" s="59">
        <v>0.16773009674865477</v>
      </c>
      <c r="N23" s="60">
        <v>8.4450438119775109E-2</v>
      </c>
    </row>
    <row r="24" spans="1:36" s="84" customFormat="1" ht="20.25" customHeight="1">
      <c r="A24" s="2"/>
      <c r="B24" s="85">
        <v>20</v>
      </c>
      <c r="C24" s="91" t="s">
        <v>36</v>
      </c>
      <c r="D24" s="87"/>
      <c r="E24" s="88"/>
      <c r="F24" s="88"/>
      <c r="G24" s="89">
        <v>0.13851826434310746</v>
      </c>
      <c r="H24" s="89">
        <v>5.1233007719106492E-4</v>
      </c>
      <c r="I24" s="89">
        <v>0.32394630780791039</v>
      </c>
      <c r="J24" s="250">
        <v>16147</v>
      </c>
      <c r="K24" s="250">
        <v>5347</v>
      </c>
      <c r="L24" s="89">
        <v>2.4650082522911423E-2</v>
      </c>
      <c r="M24" s="89">
        <v>0</v>
      </c>
      <c r="N24" s="90">
        <v>6.6162877595972308E-2</v>
      </c>
      <c r="O24" s="2"/>
      <c r="P24" s="2"/>
      <c r="Q24" s="2"/>
      <c r="R24" s="2"/>
      <c r="S24" s="2"/>
      <c r="T24" s="2"/>
      <c r="U24" s="2"/>
      <c r="V24" s="2"/>
      <c r="W24" s="2"/>
      <c r="X24" s="2"/>
      <c r="Y24" s="2"/>
      <c r="Z24" s="2"/>
      <c r="AA24" s="2"/>
      <c r="AB24" s="2"/>
      <c r="AC24" s="2"/>
      <c r="AD24" s="2"/>
      <c r="AE24" s="2"/>
      <c r="AF24" s="2"/>
      <c r="AG24" s="2"/>
      <c r="AH24" s="2"/>
      <c r="AI24" s="2"/>
      <c r="AJ24" s="2"/>
    </row>
    <row r="25" spans="1:36" s="2" customFormat="1" ht="20.25">
      <c r="B25" s="55">
        <v>21</v>
      </c>
      <c r="C25" s="16" t="s">
        <v>45</v>
      </c>
      <c r="D25" s="57"/>
      <c r="E25" s="58"/>
      <c r="F25" s="58"/>
      <c r="G25" s="59">
        <v>0.12494266955906254</v>
      </c>
      <c r="H25" s="59">
        <v>5.6141666229748859</v>
      </c>
      <c r="I25" s="59">
        <v>4.7935301211136165</v>
      </c>
      <c r="J25" s="249">
        <v>138</v>
      </c>
      <c r="K25" s="249">
        <v>0</v>
      </c>
      <c r="L25" s="59">
        <v>3.1991781638562424E-3</v>
      </c>
      <c r="M25" s="59">
        <v>0.58929483903934599</v>
      </c>
      <c r="N25" s="60">
        <v>8.6526997104411515E-2</v>
      </c>
    </row>
    <row r="26" spans="1:36" s="84" customFormat="1" ht="20.25" customHeight="1">
      <c r="A26" s="2"/>
      <c r="B26" s="85">
        <v>22</v>
      </c>
      <c r="C26" s="86" t="s">
        <v>39</v>
      </c>
      <c r="D26" s="87"/>
      <c r="E26" s="88"/>
      <c r="F26" s="88"/>
      <c r="G26" s="89">
        <v>0.12285404643700661</v>
      </c>
      <c r="H26" s="89">
        <v>2.7222805033142079E-2</v>
      </c>
      <c r="I26" s="89">
        <v>0.60397704962227994</v>
      </c>
      <c r="J26" s="250">
        <v>10274</v>
      </c>
      <c r="K26" s="250">
        <v>3567</v>
      </c>
      <c r="L26" s="89">
        <v>2.1205027681672636E-2</v>
      </c>
      <c r="M26" s="89">
        <v>0</v>
      </c>
      <c r="N26" s="90">
        <v>4.8233474438293712E-3</v>
      </c>
      <c r="O26" s="2"/>
      <c r="P26" s="2"/>
      <c r="Q26" s="2"/>
      <c r="R26" s="2"/>
      <c r="S26" s="2"/>
      <c r="T26" s="2"/>
      <c r="U26" s="2"/>
      <c r="V26" s="2"/>
      <c r="W26" s="2"/>
      <c r="X26" s="2"/>
      <c r="Y26" s="2"/>
      <c r="Z26" s="2"/>
      <c r="AA26" s="2"/>
      <c r="AB26" s="2"/>
      <c r="AC26" s="2"/>
      <c r="AD26" s="2"/>
      <c r="AE26" s="2"/>
      <c r="AF26" s="2"/>
      <c r="AG26" s="2"/>
      <c r="AH26" s="2"/>
      <c r="AI26" s="2"/>
      <c r="AJ26" s="2"/>
    </row>
    <row r="27" spans="1:36" s="2" customFormat="1" ht="20.25">
      <c r="B27" s="55">
        <v>23</v>
      </c>
      <c r="C27" s="16" t="s">
        <v>170</v>
      </c>
      <c r="D27" s="57"/>
      <c r="E27" s="58"/>
      <c r="F27" s="58"/>
      <c r="G27" s="59">
        <v>0.10634415758176412</v>
      </c>
      <c r="H27" s="59">
        <v>0.59464816650148666</v>
      </c>
      <c r="I27" s="59">
        <v>0</v>
      </c>
      <c r="J27" s="249">
        <v>419</v>
      </c>
      <c r="K27" s="249">
        <v>166</v>
      </c>
      <c r="L27" s="59">
        <v>2.3993273880301227E-2</v>
      </c>
      <c r="M27" s="59">
        <v>0</v>
      </c>
      <c r="N27" s="60">
        <v>0</v>
      </c>
    </row>
    <row r="28" spans="1:36" s="84" customFormat="1" ht="20.25" customHeight="1">
      <c r="A28" s="2"/>
      <c r="B28" s="85">
        <v>24</v>
      </c>
      <c r="C28" s="91" t="s">
        <v>24</v>
      </c>
      <c r="D28" s="87"/>
      <c r="E28" s="88"/>
      <c r="F28" s="88"/>
      <c r="G28" s="89">
        <v>5.1745816413891324E-2</v>
      </c>
      <c r="H28" s="89">
        <v>9.3577350892557518E-2</v>
      </c>
      <c r="I28" s="89">
        <v>0.64589693641192691</v>
      </c>
      <c r="J28" s="250">
        <v>14070</v>
      </c>
      <c r="K28" s="250">
        <v>5763</v>
      </c>
      <c r="L28" s="89">
        <v>9.9474835845589638E-3</v>
      </c>
      <c r="M28" s="89">
        <v>3.311552820919458E-3</v>
      </c>
      <c r="N28" s="90">
        <v>4.0335882441145596E-2</v>
      </c>
      <c r="O28" s="2"/>
      <c r="P28" s="2"/>
      <c r="Q28" s="2"/>
      <c r="R28" s="2"/>
      <c r="S28" s="2"/>
      <c r="T28" s="2"/>
      <c r="U28" s="2"/>
      <c r="V28" s="2"/>
      <c r="W28" s="2"/>
      <c r="X28" s="2"/>
      <c r="Y28" s="2"/>
      <c r="Z28" s="2"/>
      <c r="AA28" s="2"/>
      <c r="AB28" s="2"/>
      <c r="AC28" s="2"/>
      <c r="AD28" s="2"/>
      <c r="AE28" s="2"/>
      <c r="AF28" s="2"/>
      <c r="AG28" s="2"/>
      <c r="AH28" s="2"/>
      <c r="AI28" s="2"/>
      <c r="AJ28" s="2"/>
    </row>
    <row r="29" spans="1:36" s="2" customFormat="1" ht="20.25" customHeight="1">
      <c r="B29" s="55">
        <v>25</v>
      </c>
      <c r="C29" s="17" t="s">
        <v>152</v>
      </c>
      <c r="D29" s="57"/>
      <c r="E29" s="58"/>
      <c r="F29" s="58"/>
      <c r="G29" s="59">
        <v>2.106598696738669E-2</v>
      </c>
      <c r="H29" s="59">
        <v>1.7455440128737343</v>
      </c>
      <c r="I29" s="59">
        <v>1.1488282677428068</v>
      </c>
      <c r="J29" s="249">
        <v>28835</v>
      </c>
      <c r="K29" s="249">
        <v>28697</v>
      </c>
      <c r="L29" s="59">
        <v>1.7212118523622E-3</v>
      </c>
      <c r="M29" s="59">
        <v>0.10112886406255903</v>
      </c>
      <c r="N29" s="60">
        <v>0.12771208265421161</v>
      </c>
    </row>
    <row r="30" spans="1:36" s="84" customFormat="1" ht="20.25" customHeight="1">
      <c r="A30" s="2"/>
      <c r="B30" s="85">
        <v>26</v>
      </c>
      <c r="C30" s="91" t="s">
        <v>30</v>
      </c>
      <c r="D30" s="87"/>
      <c r="E30" s="88"/>
      <c r="F30" s="88"/>
      <c r="G30" s="89">
        <v>9.0449203384296122E-3</v>
      </c>
      <c r="H30" s="89">
        <v>1.3248343770181332</v>
      </c>
      <c r="I30" s="89">
        <v>1.5040598492159665</v>
      </c>
      <c r="J30" s="250">
        <v>138</v>
      </c>
      <c r="K30" s="250">
        <v>0</v>
      </c>
      <c r="L30" s="89">
        <v>1.0791736192043309E-4</v>
      </c>
      <c r="M30" s="89">
        <v>0.41824683267928869</v>
      </c>
      <c r="N30" s="90">
        <v>0.11020338522312223</v>
      </c>
      <c r="O30" s="2"/>
      <c r="P30" s="2"/>
      <c r="Q30" s="2"/>
      <c r="R30" s="2"/>
      <c r="S30" s="2"/>
      <c r="T30" s="2"/>
      <c r="U30" s="2"/>
      <c r="V30" s="2"/>
      <c r="W30" s="2"/>
      <c r="X30" s="2"/>
      <c r="Y30" s="2"/>
      <c r="Z30" s="2"/>
      <c r="AA30" s="2"/>
      <c r="AB30" s="2"/>
      <c r="AC30" s="2"/>
      <c r="AD30" s="2"/>
      <c r="AE30" s="2"/>
      <c r="AF30" s="2"/>
      <c r="AG30" s="2"/>
      <c r="AH30" s="2"/>
      <c r="AI30" s="2"/>
      <c r="AJ30" s="2"/>
    </row>
    <row r="31" spans="1:36" s="2" customFormat="1" ht="20.25" customHeight="1">
      <c r="B31" s="55">
        <v>27</v>
      </c>
      <c r="C31" s="16" t="s">
        <v>18</v>
      </c>
      <c r="D31" s="57"/>
      <c r="E31" s="58"/>
      <c r="F31" s="58"/>
      <c r="G31" s="59">
        <v>3.8084142303160362E-3</v>
      </c>
      <c r="H31" s="59">
        <v>0.92001096452961972</v>
      </c>
      <c r="I31" s="59">
        <v>1.3802629583544577</v>
      </c>
      <c r="J31" s="249">
        <v>138</v>
      </c>
      <c r="K31" s="249">
        <v>0</v>
      </c>
      <c r="L31" s="59">
        <v>3.1755453015672436E-5</v>
      </c>
      <c r="M31" s="59">
        <v>4.5257530405628209E-2</v>
      </c>
      <c r="N31" s="60">
        <v>7.0628705636077024E-2</v>
      </c>
    </row>
    <row r="32" spans="1:36" s="2" customFormat="1" ht="20.25" customHeight="1">
      <c r="B32" s="85">
        <v>28</v>
      </c>
      <c r="C32" s="91" t="s">
        <v>447</v>
      </c>
      <c r="D32" s="87"/>
      <c r="E32" s="88"/>
      <c r="F32" s="88"/>
      <c r="G32" s="89">
        <v>6.9389172079256764E-5</v>
      </c>
      <c r="H32" s="89">
        <v>1.5769958069555208</v>
      </c>
      <c r="I32" s="89">
        <v>0.8347447175861219</v>
      </c>
      <c r="J32" s="250" t="s">
        <v>49</v>
      </c>
      <c r="K32" s="250">
        <v>2</v>
      </c>
      <c r="L32" s="89">
        <v>6.5404564476131432E-5</v>
      </c>
      <c r="M32" s="89">
        <v>6.8195908245505272E-3</v>
      </c>
      <c r="N32" s="90">
        <v>0.78681029138251701</v>
      </c>
    </row>
    <row r="33" spans="1:36" s="84" customFormat="1" ht="20.25" customHeight="1">
      <c r="A33" s="2"/>
      <c r="B33" s="55">
        <v>29</v>
      </c>
      <c r="C33" s="16" t="s">
        <v>448</v>
      </c>
      <c r="D33" s="57"/>
      <c r="E33" s="58"/>
      <c r="F33" s="58"/>
      <c r="G33" s="59">
        <v>0</v>
      </c>
      <c r="H33" s="59">
        <v>1.3167711223594281</v>
      </c>
      <c r="I33" s="59">
        <v>5.8950242449493382E-3</v>
      </c>
      <c r="J33" s="249" t="s">
        <v>49</v>
      </c>
      <c r="K33" s="249">
        <v>0</v>
      </c>
      <c r="L33" s="59">
        <v>0</v>
      </c>
      <c r="M33" s="59">
        <v>0.74390327677406054</v>
      </c>
      <c r="N33" s="60">
        <v>5.0758321693267078E-3</v>
      </c>
      <c r="O33" s="2"/>
      <c r="P33" s="2"/>
      <c r="Q33" s="2"/>
      <c r="R33" s="2"/>
      <c r="S33" s="2"/>
      <c r="T33" s="2"/>
      <c r="U33" s="2"/>
      <c r="V33" s="2"/>
      <c r="W33" s="2"/>
      <c r="X33" s="2"/>
      <c r="Y33" s="2"/>
      <c r="Z33" s="2"/>
      <c r="AA33" s="2"/>
      <c r="AB33" s="2"/>
      <c r="AC33" s="2"/>
      <c r="AD33" s="2"/>
      <c r="AE33" s="2"/>
      <c r="AF33" s="2"/>
      <c r="AG33" s="2"/>
      <c r="AH33" s="2"/>
      <c r="AI33" s="2"/>
      <c r="AJ33" s="2"/>
    </row>
    <row r="34" spans="1:36" ht="20.25" customHeight="1">
      <c r="B34" s="350" t="s">
        <v>280</v>
      </c>
      <c r="C34" s="351"/>
      <c r="D34" s="92">
        <v>31956.091589</v>
      </c>
      <c r="E34" s="92">
        <v>24400.091589</v>
      </c>
      <c r="F34" s="92">
        <v>28178.091589</v>
      </c>
      <c r="G34" s="93">
        <v>0.38329597142414118</v>
      </c>
      <c r="H34" s="93">
        <v>1.3583308567640715</v>
      </c>
      <c r="I34" s="93">
        <v>0.86611624218072947</v>
      </c>
      <c r="J34" s="251">
        <f>SUM(J6:J33)</f>
        <v>2292646.5664349999</v>
      </c>
      <c r="K34" s="251">
        <f>SUM(K6:K33)</f>
        <v>2159488.7650600001</v>
      </c>
      <c r="L34" s="93">
        <v>2.0618421867855542E-2</v>
      </c>
      <c r="M34" s="93">
        <v>7.5862408651233629E-2</v>
      </c>
      <c r="N34" s="93">
        <v>6.2987973554887028E-2</v>
      </c>
    </row>
    <row r="35" spans="1:36" s="84" customFormat="1" ht="20.25" customHeight="1">
      <c r="A35" s="2"/>
      <c r="B35" s="85">
        <v>30</v>
      </c>
      <c r="C35" s="86" t="s">
        <v>159</v>
      </c>
      <c r="D35" s="87"/>
      <c r="E35" s="88"/>
      <c r="F35" s="88"/>
      <c r="G35" s="89">
        <v>11.619494537994758</v>
      </c>
      <c r="H35" s="89">
        <v>1.0271974205336409</v>
      </c>
      <c r="I35" s="89">
        <v>0.41506628319405875</v>
      </c>
      <c r="J35" s="250">
        <v>13485.113676000001</v>
      </c>
      <c r="K35" s="250">
        <v>8872</v>
      </c>
      <c r="L35" s="89">
        <v>0.33306416552182061</v>
      </c>
      <c r="M35" s="89">
        <v>0</v>
      </c>
      <c r="N35" s="90">
        <v>0</v>
      </c>
      <c r="O35" s="2"/>
      <c r="P35" s="2"/>
      <c r="Q35" s="2"/>
      <c r="R35" s="2"/>
      <c r="S35" s="2"/>
      <c r="T35" s="2"/>
      <c r="U35" s="2"/>
      <c r="V35" s="2"/>
      <c r="W35" s="2"/>
      <c r="X35" s="2"/>
      <c r="Y35" s="2"/>
      <c r="Z35" s="2"/>
      <c r="AA35" s="2"/>
      <c r="AB35" s="2"/>
      <c r="AC35" s="2"/>
      <c r="AD35" s="2"/>
      <c r="AE35" s="2"/>
      <c r="AF35" s="2"/>
      <c r="AG35" s="2"/>
      <c r="AH35" s="2"/>
      <c r="AI35" s="2"/>
      <c r="AJ35" s="2"/>
    </row>
    <row r="36" spans="1:36" s="2" customFormat="1" ht="20.25" customHeight="1">
      <c r="B36" s="55">
        <v>31</v>
      </c>
      <c r="C36" s="56" t="s">
        <v>154</v>
      </c>
      <c r="D36" s="57"/>
      <c r="E36" s="58"/>
      <c r="F36" s="58"/>
      <c r="G36" s="59">
        <v>7.735704217648335</v>
      </c>
      <c r="H36" s="59">
        <v>0.19816665904285</v>
      </c>
      <c r="I36" s="59">
        <v>0.42826272562152534</v>
      </c>
      <c r="J36" s="249">
        <v>7472.1256219999996</v>
      </c>
      <c r="K36" s="249">
        <v>5004.2904669999998</v>
      </c>
      <c r="L36" s="59">
        <v>0.5930058116601532</v>
      </c>
      <c r="M36" s="59">
        <v>0</v>
      </c>
      <c r="N36" s="60">
        <v>0</v>
      </c>
    </row>
    <row r="37" spans="1:36" s="84" customFormat="1" ht="20.25" customHeight="1">
      <c r="A37" s="2"/>
      <c r="B37" s="85">
        <v>32</v>
      </c>
      <c r="C37" s="91" t="s">
        <v>162</v>
      </c>
      <c r="D37" s="87"/>
      <c r="E37" s="88"/>
      <c r="F37" s="88"/>
      <c r="G37" s="89">
        <v>2.7640877411906772</v>
      </c>
      <c r="H37" s="89">
        <v>0.89270626844662415</v>
      </c>
      <c r="I37" s="89">
        <v>4.3886730741828882E-2</v>
      </c>
      <c r="J37" s="250">
        <v>4597.1163759999999</v>
      </c>
      <c r="K37" s="250">
        <v>4093.9612299999999</v>
      </c>
      <c r="L37" s="89">
        <v>0</v>
      </c>
      <c r="M37" s="89">
        <v>0</v>
      </c>
      <c r="N37" s="90">
        <v>1.2358157737744239E-2</v>
      </c>
      <c r="O37" s="2"/>
      <c r="P37" s="2"/>
      <c r="Q37" s="2"/>
      <c r="R37" s="2"/>
      <c r="S37" s="2"/>
      <c r="T37" s="2"/>
      <c r="U37" s="2"/>
      <c r="V37" s="2"/>
      <c r="W37" s="2"/>
      <c r="X37" s="2"/>
      <c r="Y37" s="2"/>
      <c r="Z37" s="2"/>
      <c r="AA37" s="2"/>
      <c r="AB37" s="2"/>
      <c r="AC37" s="2"/>
      <c r="AD37" s="2"/>
      <c r="AE37" s="2"/>
      <c r="AF37" s="2"/>
      <c r="AG37" s="2"/>
      <c r="AH37" s="2"/>
      <c r="AI37" s="2"/>
      <c r="AJ37" s="2"/>
    </row>
    <row r="38" spans="1:36" s="2" customFormat="1" ht="20.25" customHeight="1">
      <c r="B38" s="55">
        <v>33</v>
      </c>
      <c r="C38" s="74" t="s">
        <v>173</v>
      </c>
      <c r="D38" s="57"/>
      <c r="E38" s="58"/>
      <c r="F38" s="58"/>
      <c r="G38" s="59">
        <v>2.5042488858183662</v>
      </c>
      <c r="H38" s="59">
        <v>1.8884857768667707</v>
      </c>
      <c r="I38" s="59">
        <v>0.51042246998400309</v>
      </c>
      <c r="J38" s="249">
        <v>9200.4359629999999</v>
      </c>
      <c r="K38" s="249">
        <v>7798.0894159999998</v>
      </c>
      <c r="L38" s="59">
        <v>6.918511548671763E-2</v>
      </c>
      <c r="M38" s="75">
        <v>7.3803525588967273E-3</v>
      </c>
      <c r="N38" s="76">
        <v>0.14300812797042869</v>
      </c>
    </row>
    <row r="39" spans="1:36" s="84" customFormat="1" ht="20.25" customHeight="1">
      <c r="A39" s="2"/>
      <c r="B39" s="85">
        <v>34</v>
      </c>
      <c r="C39" s="91" t="s">
        <v>106</v>
      </c>
      <c r="D39" s="87"/>
      <c r="E39" s="88"/>
      <c r="F39" s="88"/>
      <c r="G39" s="89">
        <v>2.3931516801803192</v>
      </c>
      <c r="H39" s="89">
        <v>0.7041467606351125</v>
      </c>
      <c r="I39" s="89">
        <v>0.20130608326282665</v>
      </c>
      <c r="J39" s="250">
        <v>36483.567038000001</v>
      </c>
      <c r="K39" s="250">
        <v>36127.817438999999</v>
      </c>
      <c r="L39" s="89">
        <v>0.21917275305141898</v>
      </c>
      <c r="M39" s="89">
        <v>2.7235707090749097E-2</v>
      </c>
      <c r="N39" s="90">
        <v>3.5483182766162899E-2</v>
      </c>
      <c r="O39" s="2"/>
      <c r="P39" s="2"/>
      <c r="Q39" s="2"/>
      <c r="R39" s="2"/>
      <c r="S39" s="2"/>
      <c r="T39" s="2"/>
      <c r="U39" s="2"/>
      <c r="V39" s="2"/>
      <c r="W39" s="2"/>
      <c r="X39" s="2"/>
      <c r="Y39" s="2"/>
      <c r="Z39" s="2"/>
      <c r="AA39" s="2"/>
      <c r="AB39" s="2"/>
      <c r="AC39" s="2"/>
      <c r="AD39" s="2"/>
      <c r="AE39" s="2"/>
      <c r="AF39" s="2"/>
      <c r="AG39" s="2"/>
      <c r="AH39" s="2"/>
      <c r="AI39" s="2"/>
      <c r="AJ39" s="2"/>
    </row>
    <row r="40" spans="1:36" s="2" customFormat="1" ht="20.25" customHeight="1">
      <c r="B40" s="55">
        <v>35</v>
      </c>
      <c r="C40" s="154" t="s">
        <v>52</v>
      </c>
      <c r="D40" s="16"/>
      <c r="E40" s="57"/>
      <c r="F40" s="58"/>
      <c r="G40" s="59">
        <v>1.6047010618511648</v>
      </c>
      <c r="H40" s="59">
        <v>2.1956470763786744E-3</v>
      </c>
      <c r="I40" s="59">
        <v>2.2766515316237131E-2</v>
      </c>
      <c r="J40" s="249">
        <v>52269</v>
      </c>
      <c r="K40" s="249">
        <v>52214</v>
      </c>
      <c r="L40" s="118">
        <v>7.5322286769274216E-2</v>
      </c>
      <c r="M40" s="59">
        <v>0</v>
      </c>
      <c r="N40" s="59">
        <v>2.1651134331168221E-4</v>
      </c>
      <c r="O40" s="60"/>
    </row>
    <row r="41" spans="1:36" s="84" customFormat="1" ht="20.25" customHeight="1">
      <c r="A41" s="2"/>
      <c r="B41" s="85">
        <v>36</v>
      </c>
      <c r="C41" s="91" t="s">
        <v>21</v>
      </c>
      <c r="D41" s="87"/>
      <c r="E41" s="88"/>
      <c r="F41" s="88"/>
      <c r="G41" s="89">
        <v>1.3253851129050027</v>
      </c>
      <c r="H41" s="89">
        <v>2.0689427239977527E-2</v>
      </c>
      <c r="I41" s="89">
        <v>4.562029723149464E-2</v>
      </c>
      <c r="J41" s="250">
        <v>152828</v>
      </c>
      <c r="K41" s="250">
        <v>145051</v>
      </c>
      <c r="L41" s="89">
        <v>3.0495967264126716E-2</v>
      </c>
      <c r="M41" s="89">
        <v>0</v>
      </c>
      <c r="N41" s="90">
        <v>0</v>
      </c>
      <c r="O41" s="2"/>
      <c r="P41" s="2"/>
      <c r="Q41" s="2"/>
      <c r="R41" s="2"/>
      <c r="S41" s="2"/>
      <c r="T41" s="2"/>
      <c r="U41" s="2"/>
      <c r="V41" s="2"/>
      <c r="W41" s="2"/>
      <c r="X41" s="2"/>
      <c r="Y41" s="2"/>
      <c r="Z41" s="2"/>
      <c r="AA41" s="2"/>
      <c r="AB41" s="2"/>
      <c r="AC41" s="2"/>
      <c r="AD41" s="2"/>
      <c r="AE41" s="2"/>
      <c r="AF41" s="2"/>
      <c r="AG41" s="2"/>
      <c r="AH41" s="2"/>
      <c r="AI41" s="2"/>
      <c r="AJ41" s="2"/>
    </row>
    <row r="42" spans="1:36" s="2" customFormat="1" ht="20.25" customHeight="1">
      <c r="B42" s="55">
        <v>37</v>
      </c>
      <c r="C42" s="16" t="s">
        <v>55</v>
      </c>
      <c r="D42" s="57"/>
      <c r="E42" s="58"/>
      <c r="F42" s="58"/>
      <c r="G42" s="59">
        <v>1.1260683199343726</v>
      </c>
      <c r="H42" s="59">
        <v>1.0254306808859721E-3</v>
      </c>
      <c r="I42" s="59">
        <v>0.15678835110746514</v>
      </c>
      <c r="J42" s="249">
        <v>7335</v>
      </c>
      <c r="K42" s="249">
        <v>6039</v>
      </c>
      <c r="L42" s="59">
        <v>4.1055740466704613E-2</v>
      </c>
      <c r="M42" s="59">
        <v>0</v>
      </c>
      <c r="N42" s="60">
        <v>0</v>
      </c>
    </row>
    <row r="43" spans="1:36" s="84" customFormat="1" ht="20.25" customHeight="1">
      <c r="A43" s="2"/>
      <c r="B43" s="85">
        <v>38</v>
      </c>
      <c r="C43" s="91" t="s">
        <v>54</v>
      </c>
      <c r="D43" s="87"/>
      <c r="E43" s="88"/>
      <c r="F43" s="88"/>
      <c r="G43" s="89">
        <v>0.99814368101219064</v>
      </c>
      <c r="H43" s="89">
        <v>2.2006438334476755E-2</v>
      </c>
      <c r="I43" s="89">
        <v>7.4885218217320179E-2</v>
      </c>
      <c r="J43" s="250">
        <v>15802</v>
      </c>
      <c r="K43" s="250">
        <v>13352</v>
      </c>
      <c r="L43" s="89">
        <v>3.7727179238556965E-2</v>
      </c>
      <c r="M43" s="89">
        <v>0</v>
      </c>
      <c r="N43" s="90">
        <v>5.1808546033556731E-3</v>
      </c>
      <c r="O43" s="2"/>
      <c r="P43" s="2"/>
      <c r="Q43" s="2"/>
      <c r="R43" s="2"/>
      <c r="S43" s="2"/>
      <c r="T43" s="2"/>
      <c r="U43" s="2"/>
      <c r="V43" s="2"/>
      <c r="W43" s="2"/>
      <c r="X43" s="2"/>
      <c r="Y43" s="2"/>
      <c r="Z43" s="2"/>
      <c r="AA43" s="2"/>
      <c r="AB43" s="2"/>
      <c r="AC43" s="2"/>
      <c r="AD43" s="2"/>
      <c r="AE43" s="2"/>
      <c r="AF43" s="2"/>
      <c r="AG43" s="2"/>
      <c r="AH43" s="2"/>
      <c r="AI43" s="2"/>
      <c r="AJ43" s="2"/>
    </row>
    <row r="44" spans="1:36" s="2" customFormat="1" ht="20.25" customHeight="1">
      <c r="B44" s="55">
        <v>39</v>
      </c>
      <c r="C44" s="56" t="s">
        <v>197</v>
      </c>
      <c r="D44" s="57"/>
      <c r="E44" s="58"/>
      <c r="F44" s="58"/>
      <c r="G44" s="59">
        <v>0.68012316758701041</v>
      </c>
      <c r="H44" s="59">
        <v>0.96213452705706426</v>
      </c>
      <c r="I44" s="59">
        <v>1.5435700552403987E-2</v>
      </c>
      <c r="J44" s="249">
        <v>34400.005492999997</v>
      </c>
      <c r="K44" s="249">
        <v>34162.499078000001</v>
      </c>
      <c r="L44" s="59">
        <v>3.7735267194123415E-2</v>
      </c>
      <c r="M44" s="59">
        <v>1.9790885093724767E-4</v>
      </c>
      <c r="N44" s="60">
        <v>7.2347687905773023E-3</v>
      </c>
    </row>
    <row r="45" spans="1:36" ht="20.25" customHeight="1">
      <c r="B45" s="350" t="s">
        <v>282</v>
      </c>
      <c r="C45" s="351"/>
      <c r="D45" s="92"/>
      <c r="E45" s="92"/>
      <c r="F45" s="92"/>
      <c r="G45" s="93">
        <v>2.0818733325630001</v>
      </c>
      <c r="H45" s="93">
        <v>0.34021115515100442</v>
      </c>
      <c r="I45" s="93">
        <v>0.10075763186376183</v>
      </c>
      <c r="J45" s="251">
        <f>SUM(J35:J44)</f>
        <v>333872.364168</v>
      </c>
      <c r="K45" s="251">
        <f>SUM(K35:K44)</f>
        <v>312714.65763000003</v>
      </c>
      <c r="L45" s="93">
        <v>9.5143650225754273E-2</v>
      </c>
      <c r="M45" s="93">
        <v>3.9971461691047294E-3</v>
      </c>
      <c r="N45" s="93">
        <v>1.0498337055707966E-2</v>
      </c>
    </row>
    <row r="46" spans="1:36" s="84" customFormat="1" ht="20.25" customHeight="1">
      <c r="A46" s="2"/>
      <c r="B46" s="55">
        <v>40</v>
      </c>
      <c r="C46" s="16" t="s">
        <v>63</v>
      </c>
      <c r="D46" s="57"/>
      <c r="E46" s="58"/>
      <c r="F46" s="58"/>
      <c r="G46" s="59">
        <v>4.4226752695090621</v>
      </c>
      <c r="H46" s="59">
        <v>0.43328147799766048</v>
      </c>
      <c r="I46" s="59">
        <v>0.19530166540043173</v>
      </c>
      <c r="J46" s="249">
        <v>123971</v>
      </c>
      <c r="K46" s="249">
        <v>97260</v>
      </c>
      <c r="L46" s="59">
        <v>7.3230920797562993E-2</v>
      </c>
      <c r="M46" s="59">
        <v>1.0886873442259762E-2</v>
      </c>
      <c r="N46" s="60">
        <v>6.1522085294932152E-2</v>
      </c>
      <c r="O46" s="2"/>
      <c r="P46" s="2"/>
      <c r="Q46" s="2"/>
      <c r="R46" s="2"/>
      <c r="S46" s="2"/>
      <c r="T46" s="2"/>
      <c r="U46" s="2"/>
      <c r="V46" s="2"/>
      <c r="W46" s="2"/>
      <c r="X46" s="2"/>
      <c r="Y46" s="2"/>
      <c r="Z46" s="2"/>
      <c r="AA46" s="2"/>
      <c r="AB46" s="2"/>
      <c r="AC46" s="2"/>
      <c r="AD46" s="2"/>
      <c r="AE46" s="2"/>
      <c r="AF46" s="2"/>
      <c r="AG46" s="2"/>
      <c r="AH46" s="2"/>
      <c r="AI46" s="2"/>
      <c r="AJ46" s="2"/>
    </row>
    <row r="47" spans="1:36" s="2" customFormat="1" ht="20.25" customHeight="1">
      <c r="B47" s="85">
        <v>41</v>
      </c>
      <c r="C47" s="91" t="s">
        <v>62</v>
      </c>
      <c r="D47" s="87"/>
      <c r="E47" s="88"/>
      <c r="F47" s="88"/>
      <c r="G47" s="89">
        <v>3.4196052949819888</v>
      </c>
      <c r="H47" s="89">
        <v>5.4792808749463483E-2</v>
      </c>
      <c r="I47" s="89">
        <v>7.1901639166127879E-2</v>
      </c>
      <c r="J47" s="250">
        <v>250516</v>
      </c>
      <c r="K47" s="250">
        <v>220466</v>
      </c>
      <c r="L47" s="89">
        <v>8.4254970934126164E-2</v>
      </c>
      <c r="M47" s="89">
        <v>0</v>
      </c>
      <c r="N47" s="90">
        <v>1.5151450521044392E-2</v>
      </c>
    </row>
    <row r="48" spans="1:36" s="84" customFormat="1" ht="20.25" customHeight="1">
      <c r="A48" s="2"/>
      <c r="B48" s="55">
        <v>42</v>
      </c>
      <c r="C48" s="16" t="s">
        <v>160</v>
      </c>
      <c r="D48" s="57"/>
      <c r="E48" s="58"/>
      <c r="F48" s="58"/>
      <c r="G48" s="59">
        <v>3.0206191281563104</v>
      </c>
      <c r="H48" s="59">
        <v>0</v>
      </c>
      <c r="I48" s="59">
        <v>0</v>
      </c>
      <c r="J48" s="249">
        <v>431032.86029500002</v>
      </c>
      <c r="K48" s="249">
        <v>412973.12739199999</v>
      </c>
      <c r="L48" s="59">
        <v>0.17354041430689629</v>
      </c>
      <c r="M48" s="59">
        <v>0</v>
      </c>
      <c r="N48" s="60">
        <v>0</v>
      </c>
      <c r="O48" s="2"/>
      <c r="P48" s="2"/>
      <c r="Q48" s="2"/>
      <c r="R48" s="2"/>
      <c r="S48" s="2"/>
      <c r="T48" s="2"/>
      <c r="U48" s="2"/>
      <c r="V48" s="2"/>
      <c r="W48" s="2"/>
      <c r="X48" s="2"/>
      <c r="Y48" s="2"/>
      <c r="Z48" s="2"/>
      <c r="AA48" s="2"/>
      <c r="AB48" s="2"/>
      <c r="AC48" s="2"/>
      <c r="AD48" s="2"/>
      <c r="AE48" s="2"/>
      <c r="AF48" s="2"/>
      <c r="AG48" s="2"/>
      <c r="AH48" s="2"/>
      <c r="AI48" s="2"/>
      <c r="AJ48" s="2"/>
    </row>
    <row r="49" spans="1:36" s="2" customFormat="1" ht="20.25" customHeight="1">
      <c r="B49" s="85">
        <v>43</v>
      </c>
      <c r="C49" s="91" t="s">
        <v>283</v>
      </c>
      <c r="D49" s="87"/>
      <c r="E49" s="88"/>
      <c r="F49" s="88"/>
      <c r="G49" s="89">
        <v>1.9281017216965723</v>
      </c>
      <c r="H49" s="89">
        <v>8.4353210785508806E-4</v>
      </c>
      <c r="I49" s="89">
        <v>0.88962162952849966</v>
      </c>
      <c r="J49" s="250">
        <v>310242</v>
      </c>
      <c r="K49" s="250">
        <v>260837</v>
      </c>
      <c r="L49" s="89">
        <v>6.1301152092488077E-2</v>
      </c>
      <c r="M49" s="89">
        <v>0</v>
      </c>
      <c r="N49" s="90">
        <v>6.3268016703029555E-3</v>
      </c>
    </row>
    <row r="50" spans="1:36" s="84" customFormat="1" ht="20.25" customHeight="1">
      <c r="A50" s="2"/>
      <c r="B50" s="55">
        <v>44</v>
      </c>
      <c r="C50" s="16" t="s">
        <v>188</v>
      </c>
      <c r="D50" s="57">
        <v>721175.19925900002</v>
      </c>
      <c r="E50" s="58">
        <v>753332.73595799995</v>
      </c>
      <c r="F50" s="58">
        <v>737253.96760850004</v>
      </c>
      <c r="G50" s="59">
        <v>1.213909690672091</v>
      </c>
      <c r="H50" s="59">
        <v>1.4569711216998993</v>
      </c>
      <c r="I50" s="59">
        <v>0.40972979821085453</v>
      </c>
      <c r="J50" s="249">
        <v>217835</v>
      </c>
      <c r="K50" s="249">
        <v>186175</v>
      </c>
      <c r="L50" s="59">
        <v>6.5888358112325379E-2</v>
      </c>
      <c r="M50" s="59">
        <v>4.505271280881535E-2</v>
      </c>
      <c r="N50" s="60">
        <v>0.19510548235908259</v>
      </c>
      <c r="O50" s="2"/>
      <c r="P50" s="2"/>
      <c r="Q50" s="2"/>
      <c r="R50" s="2"/>
      <c r="S50" s="2"/>
      <c r="T50" s="2"/>
      <c r="U50" s="2"/>
      <c r="V50" s="2"/>
      <c r="W50" s="2"/>
      <c r="X50" s="2"/>
      <c r="Y50" s="2"/>
      <c r="Z50" s="2"/>
      <c r="AA50" s="2"/>
      <c r="AB50" s="2"/>
      <c r="AC50" s="2"/>
      <c r="AD50" s="2"/>
      <c r="AE50" s="2"/>
      <c r="AF50" s="2"/>
      <c r="AG50" s="2"/>
      <c r="AH50" s="2"/>
      <c r="AI50" s="2"/>
      <c r="AJ50" s="2"/>
    </row>
    <row r="51" spans="1:36" s="2" customFormat="1" ht="20.25" customHeight="1">
      <c r="B51" s="85">
        <v>45</v>
      </c>
      <c r="C51" s="91" t="s">
        <v>60</v>
      </c>
      <c r="D51" s="87"/>
      <c r="E51" s="88"/>
      <c r="F51" s="88"/>
      <c r="G51" s="89">
        <v>1.172178508388017</v>
      </c>
      <c r="H51" s="89">
        <v>1.0604253557097394</v>
      </c>
      <c r="I51" s="89">
        <v>0.98646894030203514</v>
      </c>
      <c r="J51" s="250">
        <v>264132.91009800002</v>
      </c>
      <c r="K51" s="250">
        <v>227149.29104000001</v>
      </c>
      <c r="L51" s="89">
        <v>5.230753453599709E-2</v>
      </c>
      <c r="M51" s="89">
        <v>6.5421089213155981E-2</v>
      </c>
      <c r="N51" s="90">
        <v>0.17839814042602387</v>
      </c>
    </row>
    <row r="52" spans="1:36" s="84" customFormat="1" ht="20.25" customHeight="1">
      <c r="A52" s="2"/>
      <c r="B52" s="55">
        <v>46</v>
      </c>
      <c r="C52" s="16" t="s">
        <v>292</v>
      </c>
      <c r="D52" s="57">
        <v>423584</v>
      </c>
      <c r="E52" s="58">
        <v>331498</v>
      </c>
      <c r="F52" s="58">
        <v>377541</v>
      </c>
      <c r="G52" s="59">
        <v>0.96302317224947442</v>
      </c>
      <c r="H52" s="59">
        <v>0.30253632292183685</v>
      </c>
      <c r="I52" s="59">
        <v>0.33938026818363937</v>
      </c>
      <c r="J52" s="249">
        <v>271423.41607199999</v>
      </c>
      <c r="K52" s="249">
        <v>235012.53531100001</v>
      </c>
      <c r="L52" s="59">
        <v>5.0817011719586941E-2</v>
      </c>
      <c r="M52" s="59">
        <v>8.0298267922491763E-3</v>
      </c>
      <c r="N52" s="60">
        <v>3.7069830623298786E-2</v>
      </c>
      <c r="O52" s="2"/>
      <c r="P52" s="2"/>
      <c r="Q52" s="2"/>
      <c r="R52" s="2"/>
      <c r="S52" s="2"/>
      <c r="T52" s="2"/>
      <c r="U52" s="2"/>
      <c r="V52" s="2"/>
      <c r="W52" s="2"/>
      <c r="X52" s="2"/>
      <c r="Y52" s="2"/>
      <c r="Z52" s="2"/>
      <c r="AA52" s="2"/>
      <c r="AB52" s="2"/>
      <c r="AC52" s="2"/>
      <c r="AD52" s="2"/>
      <c r="AE52" s="2"/>
      <c r="AF52" s="2"/>
      <c r="AG52" s="2"/>
      <c r="AH52" s="2"/>
      <c r="AI52" s="2"/>
      <c r="AJ52" s="2"/>
    </row>
    <row r="53" spans="1:36" ht="21.75">
      <c r="B53" s="350" t="s">
        <v>284</v>
      </c>
      <c r="C53" s="351"/>
      <c r="D53" s="92">
        <v>1328502.9998879998</v>
      </c>
      <c r="E53" s="92">
        <v>1209067.1873089999</v>
      </c>
      <c r="F53" s="92">
        <v>1268785.0935985001</v>
      </c>
      <c r="G53" s="93">
        <v>2.1884891182512822</v>
      </c>
      <c r="H53" s="93">
        <v>0.38421448544750469</v>
      </c>
      <c r="I53" s="93">
        <v>0.41560801672601377</v>
      </c>
      <c r="J53" s="251">
        <f>SUM(J46:J52)</f>
        <v>1869153.186465</v>
      </c>
      <c r="K53" s="251">
        <f>SUM(K46:K52)</f>
        <v>1639872.953743</v>
      </c>
      <c r="L53" s="93">
        <v>8.7345221016338626E-2</v>
      </c>
      <c r="M53" s="93">
        <v>1.6162774033652259E-2</v>
      </c>
      <c r="N53" s="93">
        <v>5.8654221215257291E-2</v>
      </c>
    </row>
    <row r="54" spans="1:36" s="84" customFormat="1" ht="20.25" customHeight="1">
      <c r="A54" s="2"/>
      <c r="B54" s="85">
        <v>47</v>
      </c>
      <c r="C54" s="91" t="s">
        <v>226</v>
      </c>
      <c r="D54" s="87">
        <v>82869</v>
      </c>
      <c r="E54" s="88">
        <v>75769</v>
      </c>
      <c r="F54" s="88">
        <v>79319</v>
      </c>
      <c r="G54" s="89">
        <v>0.38185979995663155</v>
      </c>
      <c r="H54" s="89">
        <v>7.6022347508865024E-2</v>
      </c>
      <c r="I54" s="89">
        <v>7.8905074109033399E-2</v>
      </c>
      <c r="J54" s="250">
        <v>101562</v>
      </c>
      <c r="K54" s="250">
        <v>99300</v>
      </c>
      <c r="L54" s="89">
        <v>7.2317173992151621E-3</v>
      </c>
      <c r="M54" s="89">
        <v>0</v>
      </c>
      <c r="N54" s="90">
        <v>1.0228468581881842E-2</v>
      </c>
      <c r="O54" s="2"/>
      <c r="P54" s="2"/>
      <c r="Q54" s="2"/>
      <c r="R54" s="2"/>
      <c r="S54" s="2"/>
      <c r="T54" s="2"/>
      <c r="U54" s="2"/>
      <c r="V54" s="2"/>
      <c r="W54" s="2"/>
      <c r="X54" s="2"/>
      <c r="Y54" s="2"/>
      <c r="Z54" s="2"/>
      <c r="AA54" s="2"/>
      <c r="AB54" s="2"/>
      <c r="AC54" s="2"/>
      <c r="AD54" s="2"/>
      <c r="AE54" s="2"/>
      <c r="AF54" s="2"/>
      <c r="AG54" s="2"/>
      <c r="AH54" s="2"/>
      <c r="AI54" s="2"/>
      <c r="AJ54" s="2"/>
    </row>
    <row r="55" spans="1:36" ht="21.75">
      <c r="B55" s="350" t="s">
        <v>300</v>
      </c>
      <c r="C55" s="351"/>
      <c r="D55" s="92">
        <v>1328502.9998879998</v>
      </c>
      <c r="E55" s="92">
        <v>1209067.1873089999</v>
      </c>
      <c r="F55" s="92">
        <v>1268785.0935985001</v>
      </c>
      <c r="G55" s="93">
        <v>0.38185979995663155</v>
      </c>
      <c r="H55" s="93">
        <v>7.6022347508865024E-2</v>
      </c>
      <c r="I55" s="93">
        <v>7.8905074109033399E-2</v>
      </c>
      <c r="J55" s="251">
        <f>SUM(J54)</f>
        <v>101562</v>
      </c>
      <c r="K55" s="251">
        <f>SUM(K54)</f>
        <v>99300</v>
      </c>
      <c r="L55" s="93">
        <v>7.2317173992151621E-3</v>
      </c>
      <c r="M55" s="93">
        <v>0</v>
      </c>
      <c r="N55" s="93">
        <v>1.0228468581881842E-2</v>
      </c>
    </row>
    <row r="56" spans="1:36" s="84" customFormat="1" ht="20.25" customHeight="1">
      <c r="A56" s="2"/>
      <c r="B56" s="55">
        <v>48</v>
      </c>
      <c r="C56" s="16" t="s">
        <v>143</v>
      </c>
      <c r="D56" s="57"/>
      <c r="E56" s="58"/>
      <c r="F56" s="58"/>
      <c r="G56" s="59">
        <v>24.501878967929617</v>
      </c>
      <c r="H56" s="59">
        <v>2.6824940046376273</v>
      </c>
      <c r="I56" s="59">
        <v>0.46667146144601418</v>
      </c>
      <c r="J56" s="249">
        <v>41598.580003000003</v>
      </c>
      <c r="K56" s="249">
        <v>29880.080030000001</v>
      </c>
      <c r="L56" s="59">
        <v>1.260493275032502</v>
      </c>
      <c r="M56" s="59">
        <v>6.505467236919002E-2</v>
      </c>
      <c r="N56" s="60">
        <v>0.15716039026148926</v>
      </c>
      <c r="O56" s="2"/>
      <c r="P56" s="2"/>
      <c r="Q56" s="2"/>
      <c r="R56" s="2"/>
      <c r="S56" s="2"/>
      <c r="T56" s="2"/>
      <c r="U56" s="2"/>
      <c r="V56" s="2"/>
      <c r="W56" s="2"/>
      <c r="X56" s="2"/>
      <c r="Y56" s="2"/>
      <c r="Z56" s="2"/>
      <c r="AA56" s="2"/>
      <c r="AB56" s="2"/>
      <c r="AC56" s="2"/>
      <c r="AD56" s="2"/>
      <c r="AE56" s="2"/>
      <c r="AF56" s="2"/>
      <c r="AG56" s="2"/>
      <c r="AH56" s="2"/>
      <c r="AI56" s="2"/>
      <c r="AJ56" s="2"/>
    </row>
    <row r="57" spans="1:36" s="2" customFormat="1" ht="20.25" customHeight="1">
      <c r="B57" s="85">
        <v>49</v>
      </c>
      <c r="C57" s="91" t="s">
        <v>113</v>
      </c>
      <c r="D57" s="87"/>
      <c r="E57" s="88"/>
      <c r="F57" s="88"/>
      <c r="G57" s="89">
        <v>17.046601649700872</v>
      </c>
      <c r="H57" s="89">
        <v>0.48449963741841917</v>
      </c>
      <c r="I57" s="89">
        <v>0.20177664974619289</v>
      </c>
      <c r="J57" s="250">
        <v>20624</v>
      </c>
      <c r="K57" s="250">
        <v>17318</v>
      </c>
      <c r="L57" s="89">
        <v>0.20864592331725873</v>
      </c>
      <c r="M57" s="89">
        <v>2.3093119608775386E-3</v>
      </c>
      <c r="N57" s="90">
        <v>0</v>
      </c>
    </row>
    <row r="58" spans="1:36" s="84" customFormat="1" ht="20.25" customHeight="1">
      <c r="A58" s="2"/>
      <c r="B58" s="55">
        <v>50</v>
      </c>
      <c r="C58" s="16" t="s">
        <v>90</v>
      </c>
      <c r="D58" s="57"/>
      <c r="E58" s="58"/>
      <c r="F58" s="58"/>
      <c r="G58" s="59">
        <v>16.913551495736275</v>
      </c>
      <c r="H58" s="59">
        <v>0.42372022470723686</v>
      </c>
      <c r="I58" s="59">
        <v>0.38453476987002688</v>
      </c>
      <c r="J58" s="249">
        <v>32387.438290999999</v>
      </c>
      <c r="K58" s="249">
        <v>20312.947858</v>
      </c>
      <c r="L58" s="59">
        <v>0.78069046215098625</v>
      </c>
      <c r="M58" s="59">
        <v>0</v>
      </c>
      <c r="N58" s="60">
        <v>1.2491316892000504E-2</v>
      </c>
      <c r="O58" s="2"/>
      <c r="P58" s="2"/>
      <c r="Q58" s="2"/>
      <c r="R58" s="2"/>
      <c r="S58" s="2"/>
      <c r="T58" s="2"/>
      <c r="U58" s="2"/>
      <c r="V58" s="2"/>
      <c r="W58" s="2"/>
      <c r="X58" s="2"/>
      <c r="Y58" s="2"/>
      <c r="Z58" s="2"/>
      <c r="AA58" s="2"/>
      <c r="AB58" s="2"/>
      <c r="AC58" s="2"/>
      <c r="AD58" s="2"/>
      <c r="AE58" s="2"/>
      <c r="AF58" s="2"/>
      <c r="AG58" s="2"/>
      <c r="AH58" s="2"/>
      <c r="AI58" s="2"/>
      <c r="AJ58" s="2"/>
    </row>
    <row r="59" spans="1:36" s="2" customFormat="1" ht="20.25" customHeight="1">
      <c r="B59" s="85">
        <v>51</v>
      </c>
      <c r="C59" s="91" t="s">
        <v>246</v>
      </c>
      <c r="D59" s="87"/>
      <c r="E59" s="88"/>
      <c r="F59" s="88"/>
      <c r="G59" s="89">
        <v>15.34738127369447</v>
      </c>
      <c r="H59" s="89">
        <v>0.37577998282134811</v>
      </c>
      <c r="I59" s="89">
        <v>0.10068334687062536</v>
      </c>
      <c r="J59" s="250">
        <v>16586.185995</v>
      </c>
      <c r="K59" s="250">
        <v>21102.877586999999</v>
      </c>
      <c r="L59" s="89">
        <v>1.3498407074267562</v>
      </c>
      <c r="M59" s="89">
        <v>0</v>
      </c>
      <c r="N59" s="90">
        <v>1.2059036733311488E-2</v>
      </c>
    </row>
    <row r="60" spans="1:36" s="84" customFormat="1" ht="20.25" customHeight="1">
      <c r="A60" s="2"/>
      <c r="B60" s="55">
        <v>52</v>
      </c>
      <c r="C60" s="16" t="s">
        <v>96</v>
      </c>
      <c r="D60" s="57"/>
      <c r="E60" s="58"/>
      <c r="F60" s="58"/>
      <c r="G60" s="59">
        <v>14.992916950518673</v>
      </c>
      <c r="H60" s="59">
        <v>0.85373443983402486</v>
      </c>
      <c r="I60" s="59">
        <v>0.3325726141078838</v>
      </c>
      <c r="J60" s="249">
        <v>18303</v>
      </c>
      <c r="K60" s="249">
        <v>19045</v>
      </c>
      <c r="L60" s="59">
        <v>0.54755791231024886</v>
      </c>
      <c r="M60" s="59">
        <v>0.44911524297134647</v>
      </c>
      <c r="N60" s="60">
        <v>0.1698104733674661</v>
      </c>
      <c r="O60" s="2"/>
      <c r="P60" s="2"/>
      <c r="Q60" s="2"/>
      <c r="R60" s="2"/>
      <c r="S60" s="2"/>
      <c r="T60" s="2"/>
      <c r="U60" s="2"/>
      <c r="V60" s="2"/>
      <c r="W60" s="2"/>
      <c r="X60" s="2"/>
      <c r="Y60" s="2"/>
      <c r="Z60" s="2"/>
      <c r="AA60" s="2"/>
      <c r="AB60" s="2"/>
      <c r="AC60" s="2"/>
      <c r="AD60" s="2"/>
      <c r="AE60" s="2"/>
      <c r="AF60" s="2"/>
      <c r="AG60" s="2"/>
      <c r="AH60" s="2"/>
      <c r="AI60" s="2"/>
      <c r="AJ60" s="2"/>
    </row>
    <row r="61" spans="1:36" s="2" customFormat="1" ht="20.25" customHeight="1">
      <c r="B61" s="85">
        <v>53</v>
      </c>
      <c r="C61" s="86" t="s">
        <v>135</v>
      </c>
      <c r="D61" s="87"/>
      <c r="E61" s="88"/>
      <c r="F61" s="88"/>
      <c r="G61" s="89">
        <v>11.667867955214909</v>
      </c>
      <c r="H61" s="89">
        <v>6.1917643522693119E-2</v>
      </c>
      <c r="I61" s="89">
        <v>1.5028554253080854E-2</v>
      </c>
      <c r="J61" s="250">
        <v>8898</v>
      </c>
      <c r="K61" s="250">
        <v>9476</v>
      </c>
      <c r="L61" s="89">
        <v>0.28219870883168663</v>
      </c>
      <c r="M61" s="89">
        <v>0</v>
      </c>
      <c r="N61" s="90">
        <v>1.733402669440111E-3</v>
      </c>
    </row>
    <row r="62" spans="1:36" s="84" customFormat="1" ht="20.25" customHeight="1">
      <c r="A62" s="2"/>
      <c r="B62" s="55">
        <v>54</v>
      </c>
      <c r="C62" s="16" t="s">
        <v>84</v>
      </c>
      <c r="D62" s="57"/>
      <c r="E62" s="58"/>
      <c r="F62" s="58"/>
      <c r="G62" s="59">
        <v>10.492064919331893</v>
      </c>
      <c r="H62" s="59">
        <v>1.0213393750987934</v>
      </c>
      <c r="I62" s="59">
        <v>0.19532114442278309</v>
      </c>
      <c r="J62" s="249">
        <v>68052</v>
      </c>
      <c r="K62" s="249">
        <v>58534</v>
      </c>
      <c r="L62" s="59">
        <v>0.52247622027930729</v>
      </c>
      <c r="M62" s="59">
        <v>1.6046885841243596E-2</v>
      </c>
      <c r="N62" s="60">
        <v>7.5923766220345745E-2</v>
      </c>
      <c r="O62" s="2"/>
      <c r="P62" s="2"/>
      <c r="Q62" s="2"/>
      <c r="R62" s="2"/>
      <c r="S62" s="2"/>
      <c r="T62" s="2"/>
      <c r="U62" s="2"/>
      <c r="V62" s="2"/>
      <c r="W62" s="2"/>
      <c r="X62" s="2"/>
      <c r="Y62" s="2"/>
      <c r="Z62" s="2"/>
      <c r="AA62" s="2"/>
      <c r="AB62" s="2"/>
      <c r="AC62" s="2"/>
      <c r="AD62" s="2"/>
      <c r="AE62" s="2"/>
      <c r="AF62" s="2"/>
      <c r="AG62" s="2"/>
      <c r="AH62" s="2"/>
      <c r="AI62" s="2"/>
      <c r="AJ62" s="2"/>
    </row>
    <row r="63" spans="1:36" s="2" customFormat="1" ht="20.25" customHeight="1">
      <c r="B63" s="85">
        <v>55</v>
      </c>
      <c r="C63" s="91" t="s">
        <v>172</v>
      </c>
      <c r="D63" s="87"/>
      <c r="E63" s="88"/>
      <c r="F63" s="88"/>
      <c r="G63" s="89">
        <v>10.227253372708757</v>
      </c>
      <c r="H63" s="89">
        <v>0.79688946491390478</v>
      </c>
      <c r="I63" s="89">
        <v>3.3512312534715795E-2</v>
      </c>
      <c r="J63" s="250">
        <v>7339</v>
      </c>
      <c r="K63" s="250">
        <v>2953</v>
      </c>
      <c r="L63" s="89">
        <v>1.1504337177585884</v>
      </c>
      <c r="M63" s="89">
        <v>0</v>
      </c>
      <c r="N63" s="90">
        <v>6.5703022339027592E-3</v>
      </c>
    </row>
    <row r="64" spans="1:36" s="84" customFormat="1" ht="20.25" customHeight="1">
      <c r="A64" s="2"/>
      <c r="B64" s="55">
        <v>56</v>
      </c>
      <c r="C64" s="16" t="s">
        <v>286</v>
      </c>
      <c r="D64" s="57"/>
      <c r="E64" s="58"/>
      <c r="F64" s="58"/>
      <c r="G64" s="59">
        <v>9.7105571818418763</v>
      </c>
      <c r="H64" s="59">
        <v>0.1086591369823342</v>
      </c>
      <c r="I64" s="59">
        <v>0.23243556327830872</v>
      </c>
      <c r="J64" s="249">
        <v>27408</v>
      </c>
      <c r="K64" s="249">
        <v>18570</v>
      </c>
      <c r="L64" s="59">
        <v>0.43708814952260006</v>
      </c>
      <c r="M64" s="59">
        <v>0</v>
      </c>
      <c r="N64" s="60">
        <v>3.9791166925356287E-2</v>
      </c>
      <c r="O64" s="2"/>
      <c r="P64" s="2"/>
      <c r="Q64" s="2"/>
      <c r="R64" s="2"/>
      <c r="S64" s="2"/>
      <c r="T64" s="2"/>
      <c r="U64" s="2"/>
      <c r="V64" s="2"/>
      <c r="W64" s="2"/>
      <c r="X64" s="2"/>
      <c r="Y64" s="2"/>
      <c r="Z64" s="2"/>
      <c r="AA64" s="2"/>
      <c r="AB64" s="2"/>
      <c r="AC64" s="2"/>
      <c r="AD64" s="2"/>
      <c r="AE64" s="2"/>
      <c r="AF64" s="2"/>
      <c r="AG64" s="2"/>
      <c r="AH64" s="2"/>
      <c r="AI64" s="2"/>
      <c r="AJ64" s="2"/>
    </row>
    <row r="65" spans="1:36" s="2" customFormat="1" ht="20.25" customHeight="1">
      <c r="B65" s="85">
        <v>57</v>
      </c>
      <c r="C65" s="91" t="s">
        <v>88</v>
      </c>
      <c r="D65" s="87"/>
      <c r="E65" s="88"/>
      <c r="F65" s="88"/>
      <c r="G65" s="89">
        <v>9.2961619745970658</v>
      </c>
      <c r="H65" s="89">
        <v>0.4526341111378398</v>
      </c>
      <c r="I65" s="89">
        <v>9.4202549915804665E-2</v>
      </c>
      <c r="J65" s="250">
        <v>35360</v>
      </c>
      <c r="K65" s="250">
        <v>32916</v>
      </c>
      <c r="L65" s="89">
        <v>0.27352319798701086</v>
      </c>
      <c r="M65" s="89">
        <v>0</v>
      </c>
      <c r="N65" s="90">
        <v>2.8563119971566124E-2</v>
      </c>
    </row>
    <row r="66" spans="1:36" s="84" customFormat="1" ht="20.25" customHeight="1">
      <c r="A66" s="2"/>
      <c r="B66" s="55">
        <v>58</v>
      </c>
      <c r="C66" s="16" t="s">
        <v>116</v>
      </c>
      <c r="D66" s="57"/>
      <c r="E66" s="58"/>
      <c r="F66" s="58"/>
      <c r="G66" s="59">
        <v>7.9576907688879457</v>
      </c>
      <c r="H66" s="59">
        <v>0.68565365025466896</v>
      </c>
      <c r="I66" s="59">
        <v>0.37376910016977927</v>
      </c>
      <c r="J66" s="249">
        <v>17057</v>
      </c>
      <c r="K66" s="249">
        <v>14769</v>
      </c>
      <c r="L66" s="59">
        <v>0.33742601588007365</v>
      </c>
      <c r="M66" s="59">
        <v>1.9754811662326115E-2</v>
      </c>
      <c r="N66" s="60">
        <v>4.4146604840246462E-2</v>
      </c>
      <c r="O66" s="2"/>
      <c r="P66" s="2"/>
      <c r="Q66" s="2"/>
      <c r="R66" s="2"/>
      <c r="S66" s="2"/>
      <c r="T66" s="2"/>
      <c r="U66" s="2"/>
      <c r="V66" s="2"/>
      <c r="W66" s="2"/>
      <c r="X66" s="2"/>
      <c r="Y66" s="2"/>
      <c r="Z66" s="2"/>
      <c r="AA66" s="2"/>
      <c r="AB66" s="2"/>
      <c r="AC66" s="2"/>
      <c r="AD66" s="2"/>
      <c r="AE66" s="2"/>
      <c r="AF66" s="2"/>
      <c r="AG66" s="2"/>
      <c r="AH66" s="2"/>
      <c r="AI66" s="2"/>
      <c r="AJ66" s="2"/>
    </row>
    <row r="67" spans="1:36" s="2" customFormat="1" ht="20.25" customHeight="1">
      <c r="B67" s="85">
        <v>59</v>
      </c>
      <c r="C67" s="91" t="s">
        <v>139</v>
      </c>
      <c r="D67" s="87"/>
      <c r="E67" s="88"/>
      <c r="F67" s="88"/>
      <c r="G67" s="89">
        <v>7.7730635768443852</v>
      </c>
      <c r="H67" s="89">
        <v>7.4858587074256827E-2</v>
      </c>
      <c r="I67" s="89">
        <v>2.3829582380551211E-2</v>
      </c>
      <c r="J67" s="250">
        <v>11186</v>
      </c>
      <c r="K67" s="250">
        <v>8778</v>
      </c>
      <c r="L67" s="89">
        <v>7.9095828139904623E-2</v>
      </c>
      <c r="M67" s="89">
        <v>1.3990461049284579E-2</v>
      </c>
      <c r="N67" s="90">
        <v>1.377848436671966E-3</v>
      </c>
    </row>
    <row r="68" spans="1:36" s="84" customFormat="1" ht="20.25" customHeight="1">
      <c r="A68" s="2"/>
      <c r="B68" s="55">
        <v>60</v>
      </c>
      <c r="C68" s="16" t="s">
        <v>132</v>
      </c>
      <c r="D68" s="57"/>
      <c r="E68" s="58"/>
      <c r="F68" s="58"/>
      <c r="G68" s="59">
        <v>7.7710878456903441</v>
      </c>
      <c r="H68" s="59">
        <v>1.8316041500399043</v>
      </c>
      <c r="I68" s="59">
        <v>1.0039106145251397</v>
      </c>
      <c r="J68" s="249">
        <v>17752</v>
      </c>
      <c r="K68" s="249">
        <v>7676</v>
      </c>
      <c r="L68" s="59">
        <v>0.41591096835795927</v>
      </c>
      <c r="M68" s="59">
        <v>7.8942477464919614E-2</v>
      </c>
      <c r="N68" s="60">
        <v>1.3706904562772976E-2</v>
      </c>
      <c r="O68" s="2"/>
      <c r="P68" s="2"/>
      <c r="Q68" s="2"/>
      <c r="R68" s="2"/>
      <c r="S68" s="2"/>
      <c r="T68" s="2"/>
      <c r="U68" s="2"/>
      <c r="V68" s="2"/>
      <c r="W68" s="2"/>
      <c r="X68" s="2"/>
      <c r="Y68" s="2"/>
      <c r="Z68" s="2"/>
      <c r="AA68" s="2"/>
      <c r="AB68" s="2"/>
      <c r="AC68" s="2"/>
      <c r="AD68" s="2"/>
      <c r="AE68" s="2"/>
      <c r="AF68" s="2"/>
      <c r="AG68" s="2"/>
      <c r="AH68" s="2"/>
      <c r="AI68" s="2"/>
      <c r="AJ68" s="2"/>
    </row>
    <row r="69" spans="1:36" s="2" customFormat="1" ht="20.25" customHeight="1">
      <c r="B69" s="85">
        <v>61</v>
      </c>
      <c r="C69" s="91" t="s">
        <v>289</v>
      </c>
      <c r="D69" s="87"/>
      <c r="E69" s="88"/>
      <c r="F69" s="88"/>
      <c r="G69" s="89">
        <v>7.667857438114523</v>
      </c>
      <c r="H69" s="89">
        <v>3.8015137031195789</v>
      </c>
      <c r="I69" s="89">
        <v>0.45255258294110806</v>
      </c>
      <c r="J69" s="250">
        <v>69246.874408999996</v>
      </c>
      <c r="K69" s="250">
        <v>75543.016793999996</v>
      </c>
      <c r="L69" s="89">
        <v>0.25592442832739148</v>
      </c>
      <c r="M69" s="89">
        <v>0.41571429239379604</v>
      </c>
      <c r="N69" s="90">
        <v>5.0639702021612831E-2</v>
      </c>
    </row>
    <row r="70" spans="1:36" s="84" customFormat="1" ht="20.25" customHeight="1">
      <c r="A70" s="2"/>
      <c r="B70" s="55">
        <v>62</v>
      </c>
      <c r="C70" s="16" t="s">
        <v>122</v>
      </c>
      <c r="D70" s="57"/>
      <c r="E70" s="58"/>
      <c r="F70" s="58"/>
      <c r="G70" s="59">
        <v>7.541829508939859</v>
      </c>
      <c r="H70" s="59">
        <v>3.7208927818915178</v>
      </c>
      <c r="I70" s="59">
        <v>0.95310336523990125</v>
      </c>
      <c r="J70" s="249">
        <v>255277</v>
      </c>
      <c r="K70" s="249">
        <v>208202</v>
      </c>
      <c r="L70" s="59">
        <v>0.29806600594935095</v>
      </c>
      <c r="M70" s="59">
        <v>5.0627810299482483E-2</v>
      </c>
      <c r="N70" s="60">
        <v>0.23535674896071943</v>
      </c>
      <c r="O70" s="2"/>
      <c r="P70" s="2"/>
      <c r="Q70" s="2"/>
      <c r="R70" s="2"/>
      <c r="S70" s="2"/>
      <c r="T70" s="2"/>
      <c r="U70" s="2"/>
      <c r="V70" s="2"/>
      <c r="W70" s="2"/>
      <c r="X70" s="2"/>
      <c r="Y70" s="2"/>
      <c r="Z70" s="2"/>
      <c r="AA70" s="2"/>
      <c r="AB70" s="2"/>
      <c r="AC70" s="2"/>
      <c r="AD70" s="2"/>
      <c r="AE70" s="2"/>
      <c r="AF70" s="2"/>
      <c r="AG70" s="2"/>
      <c r="AH70" s="2"/>
      <c r="AI70" s="2"/>
      <c r="AJ70" s="2"/>
    </row>
    <row r="71" spans="1:36" s="2" customFormat="1" ht="20.25" customHeight="1">
      <c r="B71" s="85">
        <v>63</v>
      </c>
      <c r="C71" s="86" t="s">
        <v>131</v>
      </c>
      <c r="D71" s="87"/>
      <c r="E71" s="88"/>
      <c r="F71" s="88"/>
      <c r="G71" s="89">
        <v>7.1680187073093551</v>
      </c>
      <c r="H71" s="89">
        <v>1.7569876595295855</v>
      </c>
      <c r="I71" s="89">
        <v>1.7025630207783988</v>
      </c>
      <c r="J71" s="250">
        <v>19961</v>
      </c>
      <c r="K71" s="250">
        <v>9342</v>
      </c>
      <c r="L71" s="89">
        <v>0.46237264392540622</v>
      </c>
      <c r="M71" s="89">
        <v>5.6006893156080751E-3</v>
      </c>
      <c r="N71" s="90">
        <v>0.39912604628261938</v>
      </c>
    </row>
    <row r="72" spans="1:36" s="84" customFormat="1" ht="20.25" customHeight="1">
      <c r="A72" s="2"/>
      <c r="B72" s="55">
        <v>64</v>
      </c>
      <c r="C72" s="148" t="s">
        <v>74</v>
      </c>
      <c r="D72" s="57"/>
      <c r="E72" s="58"/>
      <c r="F72" s="58"/>
      <c r="G72" s="59">
        <v>6.6845686277270921</v>
      </c>
      <c r="H72" s="59">
        <v>1.4558935709272878</v>
      </c>
      <c r="I72" s="59">
        <v>0.94312391297714582</v>
      </c>
      <c r="J72" s="249">
        <v>120745</v>
      </c>
      <c r="K72" s="249">
        <v>109013</v>
      </c>
      <c r="L72" s="59">
        <v>0.12950628232125844</v>
      </c>
      <c r="M72" s="59">
        <v>0.19231367516381809</v>
      </c>
      <c r="N72" s="60">
        <v>0.16793054502323593</v>
      </c>
      <c r="O72" s="2"/>
      <c r="P72" s="2"/>
      <c r="Q72" s="2"/>
      <c r="R72" s="2"/>
      <c r="S72" s="2"/>
      <c r="T72" s="2"/>
      <c r="U72" s="2"/>
      <c r="V72" s="2"/>
      <c r="W72" s="2"/>
      <c r="X72" s="2"/>
      <c r="Y72" s="2"/>
      <c r="Z72" s="2"/>
      <c r="AA72" s="2"/>
      <c r="AB72" s="2"/>
      <c r="AC72" s="2"/>
      <c r="AD72" s="2"/>
      <c r="AE72" s="2"/>
      <c r="AF72" s="2"/>
      <c r="AG72" s="2"/>
      <c r="AH72" s="2"/>
      <c r="AI72" s="2"/>
      <c r="AJ72" s="2"/>
    </row>
    <row r="73" spans="1:36" s="2" customFormat="1" ht="20.25" customHeight="1">
      <c r="B73" s="85">
        <v>65</v>
      </c>
      <c r="C73" s="86" t="s">
        <v>120</v>
      </c>
      <c r="D73" s="87"/>
      <c r="E73" s="88"/>
      <c r="F73" s="88"/>
      <c r="G73" s="89">
        <v>6.6522061381020405</v>
      </c>
      <c r="H73" s="89">
        <v>0.71363229678345708</v>
      </c>
      <c r="I73" s="89">
        <v>0.26641512355932051</v>
      </c>
      <c r="J73" s="250">
        <v>24943.580624999999</v>
      </c>
      <c r="K73" s="250">
        <v>20609.419362000001</v>
      </c>
      <c r="L73" s="89">
        <v>0.82271098578718294</v>
      </c>
      <c r="M73" s="89">
        <v>3.0035275298685032E-2</v>
      </c>
      <c r="N73" s="90">
        <v>0.130654780715043</v>
      </c>
    </row>
    <row r="74" spans="1:36" s="84" customFormat="1" ht="20.25" customHeight="1">
      <c r="A74" s="2"/>
      <c r="B74" s="55">
        <v>66</v>
      </c>
      <c r="C74" s="16" t="s">
        <v>137</v>
      </c>
      <c r="D74" s="57"/>
      <c r="E74" s="58"/>
      <c r="F74" s="58"/>
      <c r="G74" s="59">
        <v>6.4810446124621395</v>
      </c>
      <c r="H74" s="59">
        <v>2.8367580339076777</v>
      </c>
      <c r="I74" s="59">
        <v>1.2059093365506668</v>
      </c>
      <c r="J74" s="249">
        <v>256292</v>
      </c>
      <c r="K74" s="249">
        <v>194747</v>
      </c>
      <c r="L74" s="59">
        <v>0.12312352916561432</v>
      </c>
      <c r="M74" s="59">
        <v>6.4417405773201999E-2</v>
      </c>
      <c r="N74" s="60">
        <v>0.37243045960788973</v>
      </c>
      <c r="O74" s="2"/>
      <c r="P74" s="2"/>
      <c r="Q74" s="2"/>
      <c r="R74" s="2"/>
      <c r="S74" s="2"/>
      <c r="T74" s="2"/>
      <c r="U74" s="2"/>
      <c r="V74" s="2"/>
      <c r="W74" s="2"/>
      <c r="X74" s="2"/>
      <c r="Y74" s="2"/>
      <c r="Z74" s="2"/>
      <c r="AA74" s="2"/>
      <c r="AB74" s="2"/>
      <c r="AC74" s="2"/>
      <c r="AD74" s="2"/>
      <c r="AE74" s="2"/>
      <c r="AF74" s="2"/>
      <c r="AG74" s="2"/>
      <c r="AH74" s="2"/>
      <c r="AI74" s="2"/>
      <c r="AJ74" s="2"/>
    </row>
    <row r="75" spans="1:36" s="2" customFormat="1" ht="20.25" customHeight="1">
      <c r="B75" s="85">
        <v>67</v>
      </c>
      <c r="C75" s="91" t="s">
        <v>480</v>
      </c>
      <c r="D75" s="87"/>
      <c r="E75" s="88"/>
      <c r="F75" s="88"/>
      <c r="G75" s="89">
        <v>6.1619694342766849</v>
      </c>
      <c r="H75" s="89">
        <v>4.9700474069817551</v>
      </c>
      <c r="I75" s="89">
        <v>0.60838959919551794</v>
      </c>
      <c r="J75" s="250">
        <v>71320</v>
      </c>
      <c r="K75" s="250">
        <v>92906</v>
      </c>
      <c r="L75" s="89">
        <v>0.3351262492803842</v>
      </c>
      <c r="M75" s="89">
        <v>0.15634435179825729</v>
      </c>
      <c r="N75" s="90">
        <v>5.499585438730973E-2</v>
      </c>
    </row>
    <row r="76" spans="1:36" s="84" customFormat="1" ht="20.25" customHeight="1">
      <c r="A76" s="2"/>
      <c r="B76" s="55">
        <v>68</v>
      </c>
      <c r="C76" s="16" t="s">
        <v>158</v>
      </c>
      <c r="D76" s="57"/>
      <c r="E76" s="58"/>
      <c r="F76" s="58"/>
      <c r="G76" s="59">
        <v>6.0477271831058967</v>
      </c>
      <c r="H76" s="59">
        <v>1.5271726119224325</v>
      </c>
      <c r="I76" s="59">
        <v>0.97079243476179078</v>
      </c>
      <c r="J76" s="249">
        <v>22253</v>
      </c>
      <c r="K76" s="249">
        <v>19128</v>
      </c>
      <c r="L76" s="59">
        <v>0.11629616266571968</v>
      </c>
      <c r="M76" s="59">
        <v>2.1685606060606061E-2</v>
      </c>
      <c r="N76" s="60">
        <v>0.13915719696969697</v>
      </c>
      <c r="O76" s="2"/>
      <c r="P76" s="2"/>
      <c r="Q76" s="2"/>
      <c r="R76" s="2"/>
      <c r="S76" s="2"/>
      <c r="T76" s="2"/>
      <c r="U76" s="2"/>
      <c r="V76" s="2"/>
      <c r="W76" s="2"/>
      <c r="X76" s="2"/>
      <c r="Y76" s="2"/>
      <c r="Z76" s="2"/>
      <c r="AA76" s="2"/>
      <c r="AB76" s="2"/>
      <c r="AC76" s="2"/>
      <c r="AD76" s="2"/>
      <c r="AE76" s="2"/>
      <c r="AF76" s="2"/>
      <c r="AG76" s="2"/>
      <c r="AH76" s="2"/>
      <c r="AI76" s="2"/>
      <c r="AJ76" s="2"/>
    </row>
    <row r="77" spans="1:36" s="2" customFormat="1" ht="20.25" customHeight="1">
      <c r="B77" s="85">
        <v>69</v>
      </c>
      <c r="C77" s="254" t="s">
        <v>293</v>
      </c>
      <c r="D77" s="91"/>
      <c r="E77" s="87"/>
      <c r="F77" s="88"/>
      <c r="G77" s="89">
        <v>5.8528574629667025</v>
      </c>
      <c r="H77" s="89">
        <v>2.2577387469209511</v>
      </c>
      <c r="I77" s="89">
        <v>1.3576408102722239</v>
      </c>
      <c r="J77" s="250">
        <v>177286.73443000001</v>
      </c>
      <c r="K77" s="250">
        <v>110560.65023299999</v>
      </c>
      <c r="L77" s="117">
        <v>0.37493402708084184</v>
      </c>
      <c r="M77" s="89">
        <v>8.9570676114082856E-2</v>
      </c>
      <c r="N77" s="89">
        <v>0.31710828695397142</v>
      </c>
      <c r="O77" s="153"/>
    </row>
    <row r="78" spans="1:36" s="84" customFormat="1" ht="20.25" customHeight="1">
      <c r="A78" s="2"/>
      <c r="B78" s="55">
        <v>70</v>
      </c>
      <c r="C78" s="16" t="s">
        <v>174</v>
      </c>
      <c r="D78" s="57"/>
      <c r="E78" s="58"/>
      <c r="F78" s="58"/>
      <c r="G78" s="59">
        <v>5.8467059157651571</v>
      </c>
      <c r="H78" s="59">
        <v>2.2041920216362407</v>
      </c>
      <c r="I78" s="59">
        <v>1.1860491322965967</v>
      </c>
      <c r="J78" s="249">
        <v>18396</v>
      </c>
      <c r="K78" s="249">
        <v>10898</v>
      </c>
      <c r="L78" s="59">
        <v>0.30884787185647927</v>
      </c>
      <c r="M78" s="59">
        <v>3.3557584494633988E-2</v>
      </c>
      <c r="N78" s="60">
        <v>0.52138395002402693</v>
      </c>
      <c r="O78" s="2"/>
      <c r="P78" s="2"/>
      <c r="Q78" s="2"/>
      <c r="R78" s="2"/>
      <c r="S78" s="2"/>
      <c r="T78" s="2"/>
      <c r="U78" s="2"/>
      <c r="V78" s="2"/>
      <c r="W78" s="2"/>
      <c r="X78" s="2"/>
      <c r="Y78" s="2"/>
      <c r="Z78" s="2"/>
      <c r="AA78" s="2"/>
      <c r="AB78" s="2"/>
      <c r="AC78" s="2"/>
      <c r="AD78" s="2"/>
      <c r="AE78" s="2"/>
      <c r="AF78" s="2"/>
      <c r="AG78" s="2"/>
      <c r="AH78" s="2"/>
      <c r="AI78" s="2"/>
      <c r="AJ78" s="2"/>
    </row>
    <row r="79" spans="1:36" s="2" customFormat="1" ht="20.25" customHeight="1">
      <c r="B79" s="85">
        <v>71</v>
      </c>
      <c r="C79" s="91" t="s">
        <v>144</v>
      </c>
      <c r="D79" s="87"/>
      <c r="E79" s="88"/>
      <c r="F79" s="88"/>
      <c r="G79" s="89">
        <v>5.8358583083770075</v>
      </c>
      <c r="H79" s="89">
        <v>1.9898363847566858</v>
      </c>
      <c r="I79" s="89">
        <v>0.91141942645538565</v>
      </c>
      <c r="J79" s="250">
        <v>99740.885959000007</v>
      </c>
      <c r="K79" s="250">
        <v>92360.390339999998</v>
      </c>
      <c r="L79" s="89">
        <v>0.28876095864956847</v>
      </c>
      <c r="M79" s="89">
        <v>6.4003243851630781E-2</v>
      </c>
      <c r="N79" s="90">
        <v>0.19982755479452186</v>
      </c>
    </row>
    <row r="80" spans="1:36" s="84" customFormat="1" ht="20.25" customHeight="1">
      <c r="A80" s="2"/>
      <c r="B80" s="55">
        <v>72</v>
      </c>
      <c r="C80" s="16" t="s">
        <v>124</v>
      </c>
      <c r="D80" s="57"/>
      <c r="E80" s="58"/>
      <c r="F80" s="58"/>
      <c r="G80" s="59">
        <v>5.3497301275541798</v>
      </c>
      <c r="H80" s="59">
        <v>0.1184984520123839</v>
      </c>
      <c r="I80" s="59">
        <v>4.1718266253869971E-2</v>
      </c>
      <c r="J80" s="249">
        <v>18856</v>
      </c>
      <c r="K80" s="249">
        <v>17100</v>
      </c>
      <c r="L80" s="59">
        <v>0.20810108186802798</v>
      </c>
      <c r="M80" s="59">
        <v>3.0881704165878869E-2</v>
      </c>
      <c r="N80" s="60">
        <v>0</v>
      </c>
      <c r="O80" s="2"/>
      <c r="P80" s="2"/>
      <c r="Q80" s="2"/>
      <c r="R80" s="2"/>
      <c r="S80" s="2"/>
      <c r="T80" s="2"/>
      <c r="U80" s="2"/>
      <c r="V80" s="2"/>
      <c r="W80" s="2"/>
      <c r="X80" s="2"/>
      <c r="Y80" s="2"/>
      <c r="Z80" s="2"/>
      <c r="AA80" s="2"/>
      <c r="AB80" s="2"/>
      <c r="AC80" s="2"/>
      <c r="AD80" s="2"/>
      <c r="AE80" s="2"/>
      <c r="AF80" s="2"/>
      <c r="AG80" s="2"/>
      <c r="AH80" s="2"/>
      <c r="AI80" s="2"/>
      <c r="AJ80" s="2"/>
    </row>
    <row r="81" spans="1:36" s="2" customFormat="1" ht="20.25" customHeight="1">
      <c r="B81" s="85">
        <v>73</v>
      </c>
      <c r="C81" s="91" t="s">
        <v>184</v>
      </c>
      <c r="D81" s="87"/>
      <c r="E81" s="88"/>
      <c r="F81" s="88"/>
      <c r="G81" s="89">
        <v>5.0915593293609014</v>
      </c>
      <c r="H81" s="89">
        <v>2.0005641620317465</v>
      </c>
      <c r="I81" s="89">
        <v>0.86648313240154562</v>
      </c>
      <c r="J81" s="250">
        <v>53154.063017</v>
      </c>
      <c r="K81" s="250">
        <v>35252.605033</v>
      </c>
      <c r="L81" s="89">
        <v>0.36899963028380128</v>
      </c>
      <c r="M81" s="89">
        <v>5.7793706271909689E-2</v>
      </c>
      <c r="N81" s="90">
        <v>0.1968033742736692</v>
      </c>
    </row>
    <row r="82" spans="1:36" s="84" customFormat="1" ht="20.25" customHeight="1">
      <c r="A82" s="2"/>
      <c r="B82" s="55">
        <v>74</v>
      </c>
      <c r="C82" s="16" t="s">
        <v>111</v>
      </c>
      <c r="D82" s="57"/>
      <c r="E82" s="58"/>
      <c r="F82" s="58"/>
      <c r="G82" s="59">
        <v>5.0835343543932465</v>
      </c>
      <c r="H82" s="59">
        <v>0.10008436567335083</v>
      </c>
      <c r="I82" s="59">
        <v>0.12987126814717553</v>
      </c>
      <c r="J82" s="249">
        <v>36281.971238999999</v>
      </c>
      <c r="K82" s="249">
        <v>39257.786831999998</v>
      </c>
      <c r="L82" s="59">
        <v>0.21452757826884977</v>
      </c>
      <c r="M82" s="59">
        <v>0</v>
      </c>
      <c r="N82" s="60">
        <v>1.8498421732287787E-2</v>
      </c>
      <c r="O82" s="2"/>
      <c r="P82" s="2"/>
      <c r="Q82" s="2"/>
      <c r="R82" s="2"/>
      <c r="S82" s="2"/>
      <c r="T82" s="2"/>
      <c r="U82" s="2"/>
      <c r="V82" s="2"/>
      <c r="W82" s="2"/>
      <c r="X82" s="2"/>
      <c r="Y82" s="2"/>
      <c r="Z82" s="2"/>
      <c r="AA82" s="2"/>
      <c r="AB82" s="2"/>
      <c r="AC82" s="2"/>
      <c r="AD82" s="2"/>
      <c r="AE82" s="2"/>
      <c r="AF82" s="2"/>
      <c r="AG82" s="2"/>
      <c r="AH82" s="2"/>
      <c r="AI82" s="2"/>
      <c r="AJ82" s="2"/>
    </row>
    <row r="83" spans="1:36" s="2" customFormat="1" ht="20.25" customHeight="1">
      <c r="B83" s="85">
        <v>75</v>
      </c>
      <c r="C83" s="91" t="s">
        <v>104</v>
      </c>
      <c r="D83" s="87"/>
      <c r="E83" s="88"/>
      <c r="F83" s="88"/>
      <c r="G83" s="89">
        <v>4.6576249468132529</v>
      </c>
      <c r="H83" s="89">
        <v>0.12358473307465995</v>
      </c>
      <c r="I83" s="89">
        <v>7.4029036979714094E-2</v>
      </c>
      <c r="J83" s="250">
        <v>37416.074123999999</v>
      </c>
      <c r="K83" s="250">
        <v>36354.392859</v>
      </c>
      <c r="L83" s="89">
        <v>7.3800047524294157E-2</v>
      </c>
      <c r="M83" s="89">
        <v>0</v>
      </c>
      <c r="N83" s="90">
        <v>6.3038062034682469E-3</v>
      </c>
    </row>
    <row r="84" spans="1:36" s="84" customFormat="1" ht="20.25" customHeight="1">
      <c r="A84" s="2"/>
      <c r="B84" s="55">
        <v>76</v>
      </c>
      <c r="C84" s="148" t="s">
        <v>94</v>
      </c>
      <c r="D84" s="57"/>
      <c r="E84" s="58"/>
      <c r="F84" s="58"/>
      <c r="G84" s="59">
        <v>4.5220493848993542</v>
      </c>
      <c r="H84" s="59">
        <v>0.22638497418373202</v>
      </c>
      <c r="I84" s="59">
        <v>0.28627372727045969</v>
      </c>
      <c r="J84" s="249">
        <v>45978</v>
      </c>
      <c r="K84" s="249">
        <v>32140</v>
      </c>
      <c r="L84" s="59">
        <v>0.52140125981042851</v>
      </c>
      <c r="M84" s="75">
        <v>8.5037540963205712E-4</v>
      </c>
      <c r="N84" s="76">
        <v>1.8957149375700005E-2</v>
      </c>
      <c r="O84" s="2"/>
      <c r="P84" s="2"/>
      <c r="Q84" s="2"/>
      <c r="R84" s="2"/>
      <c r="S84" s="2"/>
      <c r="T84" s="2"/>
      <c r="U84" s="2"/>
      <c r="V84" s="2"/>
      <c r="W84" s="2"/>
      <c r="X84" s="2"/>
      <c r="Y84" s="2"/>
      <c r="Z84" s="2"/>
      <c r="AA84" s="2"/>
      <c r="AB84" s="2"/>
      <c r="AC84" s="2"/>
      <c r="AD84" s="2"/>
      <c r="AE84" s="2"/>
      <c r="AF84" s="2"/>
      <c r="AG84" s="2"/>
      <c r="AH84" s="2"/>
      <c r="AI84" s="2"/>
      <c r="AJ84" s="2"/>
    </row>
    <row r="85" spans="1:36" s="2" customFormat="1" ht="20.25" customHeight="1">
      <c r="B85" s="85">
        <v>77</v>
      </c>
      <c r="C85" s="86" t="s">
        <v>167</v>
      </c>
      <c r="D85" s="87"/>
      <c r="E85" s="88"/>
      <c r="F85" s="88"/>
      <c r="G85" s="89">
        <v>4.4494184803167611</v>
      </c>
      <c r="H85" s="89">
        <v>3.0224891918856001</v>
      </c>
      <c r="I85" s="89">
        <v>0.7141669437978051</v>
      </c>
      <c r="J85" s="250">
        <v>40054</v>
      </c>
      <c r="K85" s="250">
        <v>41980</v>
      </c>
      <c r="L85" s="89">
        <v>0.22312869209134134</v>
      </c>
      <c r="M85" s="89">
        <v>0.24209803790263176</v>
      </c>
      <c r="N85" s="90">
        <v>6.5090738632558764E-2</v>
      </c>
    </row>
    <row r="86" spans="1:36" s="84" customFormat="1" ht="20.25" customHeight="1">
      <c r="A86" s="2"/>
      <c r="B86" s="55">
        <v>78</v>
      </c>
      <c r="C86" s="16" t="s">
        <v>77</v>
      </c>
      <c r="D86" s="57"/>
      <c r="E86" s="58"/>
      <c r="F86" s="58"/>
      <c r="G86" s="59">
        <v>4.1237127909064535</v>
      </c>
      <c r="H86" s="59">
        <v>0.23147208121827412</v>
      </c>
      <c r="I86" s="59">
        <v>0.18343727338651197</v>
      </c>
      <c r="J86" s="249">
        <v>44386</v>
      </c>
      <c r="K86" s="249">
        <v>39928</v>
      </c>
      <c r="L86" s="59">
        <v>3.4316070804249484E-2</v>
      </c>
      <c r="M86" s="59">
        <v>0</v>
      </c>
      <c r="N86" s="60">
        <v>1.5966266145374899E-2</v>
      </c>
      <c r="O86" s="2"/>
      <c r="P86" s="2"/>
      <c r="Q86" s="2"/>
      <c r="R86" s="2"/>
      <c r="S86" s="2"/>
      <c r="T86" s="2"/>
      <c r="U86" s="2"/>
      <c r="V86" s="2"/>
      <c r="W86" s="2"/>
      <c r="X86" s="2"/>
      <c r="Y86" s="2"/>
      <c r="Z86" s="2"/>
      <c r="AA86" s="2"/>
      <c r="AB86" s="2"/>
      <c r="AC86" s="2"/>
      <c r="AD86" s="2"/>
      <c r="AE86" s="2"/>
      <c r="AF86" s="2"/>
      <c r="AG86" s="2"/>
      <c r="AH86" s="2"/>
      <c r="AI86" s="2"/>
      <c r="AJ86" s="2"/>
    </row>
    <row r="87" spans="1:36" s="2" customFormat="1" ht="20.25" customHeight="1">
      <c r="B87" s="85">
        <v>79</v>
      </c>
      <c r="C87" s="91" t="s">
        <v>147</v>
      </c>
      <c r="D87" s="87"/>
      <c r="E87" s="88"/>
      <c r="F87" s="88"/>
      <c r="G87" s="89">
        <v>4.0500468730453898</v>
      </c>
      <c r="H87" s="89">
        <v>1.6422659380221958</v>
      </c>
      <c r="I87" s="89">
        <v>0.633528797178603</v>
      </c>
      <c r="J87" s="250">
        <v>154627.68971199999</v>
      </c>
      <c r="K87" s="250">
        <v>130022.80476699999</v>
      </c>
      <c r="L87" s="89">
        <v>0.12350935173863876</v>
      </c>
      <c r="M87" s="89">
        <v>8.5279086769195614E-2</v>
      </c>
      <c r="N87" s="90">
        <v>0.18146601873192364</v>
      </c>
    </row>
    <row r="88" spans="1:36" s="84" customFormat="1" ht="20.25" customHeight="1">
      <c r="A88" s="2"/>
      <c r="B88" s="55">
        <v>80</v>
      </c>
      <c r="C88" s="16" t="s">
        <v>128</v>
      </c>
      <c r="D88" s="57"/>
      <c r="E88" s="58"/>
      <c r="F88" s="58"/>
      <c r="G88" s="59">
        <v>3.7235470964831321</v>
      </c>
      <c r="H88" s="59">
        <v>2.6557219224240582</v>
      </c>
      <c r="I88" s="59">
        <v>0.79547733055371572</v>
      </c>
      <c r="J88" s="249">
        <v>771629</v>
      </c>
      <c r="K88" s="249">
        <v>647497</v>
      </c>
      <c r="L88" s="59">
        <v>5.8793014424968981E-2</v>
      </c>
      <c r="M88" s="59">
        <v>0.15938030223744509</v>
      </c>
      <c r="N88" s="60">
        <v>0.21794078936936079</v>
      </c>
      <c r="O88" s="2"/>
      <c r="P88" s="2"/>
      <c r="Q88" s="2"/>
      <c r="R88" s="2"/>
      <c r="S88" s="2"/>
      <c r="T88" s="2"/>
      <c r="U88" s="2"/>
      <c r="V88" s="2"/>
      <c r="W88" s="2"/>
      <c r="X88" s="2"/>
      <c r="Y88" s="2"/>
      <c r="Z88" s="2"/>
      <c r="AA88" s="2"/>
      <c r="AB88" s="2"/>
      <c r="AC88" s="2"/>
      <c r="AD88" s="2"/>
      <c r="AE88" s="2"/>
      <c r="AF88" s="2"/>
      <c r="AG88" s="2"/>
      <c r="AH88" s="2"/>
      <c r="AI88" s="2"/>
      <c r="AJ88" s="2"/>
    </row>
    <row r="89" spans="1:36" s="2" customFormat="1" ht="20.25" customHeight="1">
      <c r="B89" s="85">
        <v>81</v>
      </c>
      <c r="C89" s="86" t="s">
        <v>98</v>
      </c>
      <c r="D89" s="87"/>
      <c r="E89" s="88"/>
      <c r="F89" s="88"/>
      <c r="G89" s="89">
        <v>3.6740419326558733</v>
      </c>
      <c r="H89" s="89">
        <v>0.4975887013434378</v>
      </c>
      <c r="I89" s="89">
        <v>0.2263750143529682</v>
      </c>
      <c r="J89" s="250">
        <v>26664</v>
      </c>
      <c r="K89" s="250">
        <v>24644</v>
      </c>
      <c r="L89" s="89">
        <v>5.3490642928465865E-2</v>
      </c>
      <c r="M89" s="89">
        <v>0</v>
      </c>
      <c r="N89" s="90">
        <v>6.4824060390621885E-2</v>
      </c>
    </row>
    <row r="90" spans="1:36" s="84" customFormat="1" ht="20.25" customHeight="1">
      <c r="A90" s="2"/>
      <c r="B90" s="55">
        <v>82</v>
      </c>
      <c r="C90" s="16" t="s">
        <v>82</v>
      </c>
      <c r="D90" s="57"/>
      <c r="E90" s="58"/>
      <c r="F90" s="58"/>
      <c r="G90" s="59">
        <v>3.6003203951655514</v>
      </c>
      <c r="H90" s="59">
        <v>1.4001408946812257E-2</v>
      </c>
      <c r="I90" s="59">
        <v>0.21821063754843253</v>
      </c>
      <c r="J90" s="249">
        <v>12673</v>
      </c>
      <c r="K90" s="249">
        <v>11691</v>
      </c>
      <c r="L90" s="59">
        <v>0.11932481429994191</v>
      </c>
      <c r="M90" s="59">
        <v>0</v>
      </c>
      <c r="N90" s="60">
        <v>7.1375217860403352E-3</v>
      </c>
      <c r="O90" s="2"/>
      <c r="P90" s="2"/>
      <c r="Q90" s="2"/>
      <c r="R90" s="2"/>
      <c r="S90" s="2"/>
      <c r="T90" s="2"/>
      <c r="U90" s="2"/>
      <c r="V90" s="2"/>
      <c r="W90" s="2"/>
      <c r="X90" s="2"/>
      <c r="Y90" s="2"/>
      <c r="Z90" s="2"/>
      <c r="AA90" s="2"/>
      <c r="AB90" s="2"/>
      <c r="AC90" s="2"/>
      <c r="AD90" s="2"/>
      <c r="AE90" s="2"/>
      <c r="AF90" s="2"/>
      <c r="AG90" s="2"/>
      <c r="AH90" s="2"/>
      <c r="AI90" s="2"/>
      <c r="AJ90" s="2"/>
    </row>
    <row r="91" spans="1:36" s="2" customFormat="1" ht="20.25" customHeight="1">
      <c r="B91" s="85">
        <v>83</v>
      </c>
      <c r="C91" s="86" t="s">
        <v>126</v>
      </c>
      <c r="D91" s="87"/>
      <c r="E91" s="88"/>
      <c r="F91" s="88"/>
      <c r="G91" s="89">
        <v>3.4856168783392456</v>
      </c>
      <c r="H91" s="89">
        <v>0.58929993484398757</v>
      </c>
      <c r="I91" s="89">
        <v>0.51154709331788895</v>
      </c>
      <c r="J91" s="250">
        <v>17203</v>
      </c>
      <c r="K91" s="250">
        <v>17511</v>
      </c>
      <c r="L91" s="89">
        <v>7.8567081552368717E-2</v>
      </c>
      <c r="M91" s="89">
        <v>9.4860777858378443E-4</v>
      </c>
      <c r="N91" s="90">
        <v>3.9060320294626418E-4</v>
      </c>
    </row>
    <row r="92" spans="1:36" s="84" customFormat="1" ht="20.25" customHeight="1">
      <c r="A92" s="2"/>
      <c r="B92" s="55">
        <v>84</v>
      </c>
      <c r="C92" s="16" t="s">
        <v>141</v>
      </c>
      <c r="D92" s="57"/>
      <c r="E92" s="58"/>
      <c r="F92" s="58"/>
      <c r="G92" s="59">
        <v>3.4146781717576546</v>
      </c>
      <c r="H92" s="59">
        <v>0.57437897169266316</v>
      </c>
      <c r="I92" s="59">
        <v>0.19675524744848835</v>
      </c>
      <c r="J92" s="249">
        <v>71028</v>
      </c>
      <c r="K92" s="249">
        <v>60196</v>
      </c>
      <c r="L92" s="59">
        <v>4.4576432461483344E-2</v>
      </c>
      <c r="M92" s="59">
        <v>1.5879613041920457E-2</v>
      </c>
      <c r="N92" s="60">
        <v>3.5399498387674672E-2</v>
      </c>
      <c r="O92" s="2"/>
      <c r="P92" s="2"/>
      <c r="Q92" s="2"/>
      <c r="R92" s="2"/>
      <c r="S92" s="2"/>
      <c r="T92" s="2"/>
      <c r="U92" s="2"/>
      <c r="V92" s="2"/>
      <c r="W92" s="2"/>
      <c r="X92" s="2"/>
      <c r="Y92" s="2"/>
      <c r="Z92" s="2"/>
      <c r="AA92" s="2"/>
      <c r="AB92" s="2"/>
      <c r="AC92" s="2"/>
      <c r="AD92" s="2"/>
      <c r="AE92" s="2"/>
      <c r="AF92" s="2"/>
      <c r="AG92" s="2"/>
      <c r="AH92" s="2"/>
      <c r="AI92" s="2"/>
      <c r="AJ92" s="2"/>
    </row>
    <row r="93" spans="1:36" s="2" customFormat="1" ht="20.25" customHeight="1">
      <c r="B93" s="85">
        <v>85</v>
      </c>
      <c r="C93" s="91" t="s">
        <v>71</v>
      </c>
      <c r="D93" s="87"/>
      <c r="E93" s="88"/>
      <c r="F93" s="88"/>
      <c r="G93" s="89">
        <v>3.3478210180677919</v>
      </c>
      <c r="H93" s="89">
        <v>0.48552373959862949</v>
      </c>
      <c r="I93" s="89">
        <v>0.30177435144395498</v>
      </c>
      <c r="J93" s="250">
        <v>127616</v>
      </c>
      <c r="K93" s="250">
        <v>115404</v>
      </c>
      <c r="L93" s="89">
        <v>0.16870151526835159</v>
      </c>
      <c r="M93" s="89">
        <v>6.08301507374703E-2</v>
      </c>
      <c r="N93" s="90">
        <v>0.10378100497052552</v>
      </c>
    </row>
    <row r="94" spans="1:36" s="84" customFormat="1" ht="20.25" customHeight="1">
      <c r="A94" s="2"/>
      <c r="B94" s="55">
        <v>86</v>
      </c>
      <c r="C94" s="16" t="s">
        <v>287</v>
      </c>
      <c r="D94" s="57"/>
      <c r="E94" s="58"/>
      <c r="F94" s="58"/>
      <c r="G94" s="59">
        <v>3.3123272125570615</v>
      </c>
      <c r="H94" s="59">
        <v>0.16224220010254775</v>
      </c>
      <c r="I94" s="59">
        <v>2.5811011885140137E-2</v>
      </c>
      <c r="J94" s="249">
        <v>22106.169840999999</v>
      </c>
      <c r="K94" s="249">
        <v>20168.214115999999</v>
      </c>
      <c r="L94" s="59">
        <v>7.5588368661330313E-2</v>
      </c>
      <c r="M94" s="59">
        <v>2.7945043462918699E-3</v>
      </c>
      <c r="N94" s="60">
        <v>1.2500117472632577E-2</v>
      </c>
      <c r="O94" s="2"/>
      <c r="P94" s="2"/>
      <c r="Q94" s="2"/>
      <c r="R94" s="2"/>
      <c r="S94" s="2"/>
      <c r="T94" s="2"/>
      <c r="U94" s="2"/>
      <c r="V94" s="2"/>
      <c r="W94" s="2"/>
      <c r="X94" s="2"/>
      <c r="Y94" s="2"/>
      <c r="Z94" s="2"/>
      <c r="AA94" s="2"/>
      <c r="AB94" s="2"/>
      <c r="AC94" s="2"/>
      <c r="AD94" s="2"/>
      <c r="AE94" s="2"/>
      <c r="AF94" s="2"/>
      <c r="AG94" s="2"/>
      <c r="AH94" s="2"/>
      <c r="AI94" s="2"/>
      <c r="AJ94" s="2"/>
    </row>
    <row r="95" spans="1:36" s="2" customFormat="1" ht="20.25">
      <c r="B95" s="85">
        <v>87</v>
      </c>
      <c r="C95" s="86" t="s">
        <v>76</v>
      </c>
      <c r="D95" s="87"/>
      <c r="E95" s="88"/>
      <c r="F95" s="88"/>
      <c r="G95" s="89">
        <v>2.9391479564515177</v>
      </c>
      <c r="H95" s="89">
        <v>0.43504703307105247</v>
      </c>
      <c r="I95" s="89">
        <v>0.35295509672839143</v>
      </c>
      <c r="J95" s="250">
        <v>84304</v>
      </c>
      <c r="K95" s="250">
        <v>79127</v>
      </c>
      <c r="L95" s="89">
        <v>3.2501086085019851E-2</v>
      </c>
      <c r="M95" s="89">
        <v>0</v>
      </c>
      <c r="N95" s="90">
        <v>0</v>
      </c>
    </row>
    <row r="96" spans="1:36" s="84" customFormat="1" ht="20.25" customHeight="1">
      <c r="A96" s="2"/>
      <c r="B96" s="55">
        <v>88</v>
      </c>
      <c r="C96" s="148" t="s">
        <v>168</v>
      </c>
      <c r="D96" s="57"/>
      <c r="E96" s="58"/>
      <c r="F96" s="58"/>
      <c r="G96" s="59">
        <v>2.8208750482403691</v>
      </c>
      <c r="H96" s="59">
        <v>1.0505502237726636</v>
      </c>
      <c r="I96" s="59">
        <v>0.11427283809301077</v>
      </c>
      <c r="J96" s="249">
        <v>18641.723505000002</v>
      </c>
      <c r="K96" s="249">
        <v>14720.705841000001</v>
      </c>
      <c r="L96" s="59">
        <v>0.2395974596440297</v>
      </c>
      <c r="M96" s="75">
        <v>0</v>
      </c>
      <c r="N96" s="76">
        <v>2.6160607257506033E-2</v>
      </c>
      <c r="O96" s="2"/>
      <c r="P96" s="2"/>
      <c r="Q96" s="2"/>
      <c r="R96" s="2"/>
      <c r="S96" s="2"/>
      <c r="T96" s="2"/>
      <c r="U96" s="2"/>
      <c r="V96" s="2"/>
      <c r="W96" s="2"/>
      <c r="X96" s="2"/>
      <c r="Y96" s="2"/>
      <c r="Z96" s="2"/>
      <c r="AA96" s="2"/>
      <c r="AB96" s="2"/>
      <c r="AC96" s="2"/>
      <c r="AD96" s="2"/>
      <c r="AE96" s="2"/>
      <c r="AF96" s="2"/>
      <c r="AG96" s="2"/>
      <c r="AH96" s="2"/>
      <c r="AI96" s="2"/>
      <c r="AJ96" s="2"/>
    </row>
    <row r="97" spans="1:36" s="2" customFormat="1" ht="20.25" customHeight="1">
      <c r="B97" s="85">
        <v>89</v>
      </c>
      <c r="C97" s="86" t="s">
        <v>156</v>
      </c>
      <c r="D97" s="87"/>
      <c r="E97" s="88"/>
      <c r="F97" s="88"/>
      <c r="G97" s="89">
        <v>2.8078655915747603</v>
      </c>
      <c r="H97" s="89">
        <v>2.8333677712632692</v>
      </c>
      <c r="I97" s="89">
        <v>0.73324379471549961</v>
      </c>
      <c r="J97" s="250">
        <v>213706</v>
      </c>
      <c r="K97" s="250">
        <v>193092</v>
      </c>
      <c r="L97" s="89">
        <v>5.1247405556074328E-2</v>
      </c>
      <c r="M97" s="89">
        <v>4.6255486039779622E-2</v>
      </c>
      <c r="N97" s="90">
        <v>0.16868521804090017</v>
      </c>
    </row>
    <row r="98" spans="1:36" s="84" customFormat="1" ht="20.25" customHeight="1">
      <c r="A98" s="2"/>
      <c r="B98" s="55">
        <v>90</v>
      </c>
      <c r="C98" s="16" t="s">
        <v>288</v>
      </c>
      <c r="D98" s="57"/>
      <c r="E98" s="58"/>
      <c r="F98" s="58"/>
      <c r="G98" s="59">
        <v>2.7762288069684242</v>
      </c>
      <c r="H98" s="59">
        <v>0.14094338155234096</v>
      </c>
      <c r="I98" s="59">
        <v>9.5329755794058169E-2</v>
      </c>
      <c r="J98" s="249">
        <v>50862</v>
      </c>
      <c r="K98" s="249">
        <v>48547</v>
      </c>
      <c r="L98" s="59">
        <v>0.18255726270147987</v>
      </c>
      <c r="M98" s="59">
        <v>1.3078518239230843E-2</v>
      </c>
      <c r="N98" s="60">
        <v>1.673107738712414E-3</v>
      </c>
      <c r="O98" s="2"/>
      <c r="P98" s="2"/>
      <c r="Q98" s="2"/>
      <c r="R98" s="2"/>
      <c r="S98" s="2"/>
      <c r="T98" s="2"/>
      <c r="U98" s="2"/>
      <c r="V98" s="2"/>
      <c r="W98" s="2"/>
      <c r="X98" s="2"/>
      <c r="Y98" s="2"/>
      <c r="Z98" s="2"/>
      <c r="AA98" s="2"/>
      <c r="AB98" s="2"/>
      <c r="AC98" s="2"/>
      <c r="AD98" s="2"/>
      <c r="AE98" s="2"/>
      <c r="AF98" s="2"/>
      <c r="AG98" s="2"/>
      <c r="AH98" s="2"/>
      <c r="AI98" s="2"/>
      <c r="AJ98" s="2"/>
    </row>
    <row r="99" spans="1:36" s="2" customFormat="1" ht="20.25" customHeight="1">
      <c r="B99" s="85">
        <v>91</v>
      </c>
      <c r="C99" s="91" t="s">
        <v>258</v>
      </c>
      <c r="D99" s="87"/>
      <c r="E99" s="88"/>
      <c r="F99" s="88"/>
      <c r="G99" s="89">
        <v>2.5799513757740646</v>
      </c>
      <c r="H99" s="89">
        <v>0.11941762150800772</v>
      </c>
      <c r="I99" s="89">
        <v>0.59246699013006043</v>
      </c>
      <c r="J99" s="250">
        <v>21701.199257</v>
      </c>
      <c r="K99" s="250">
        <v>41180.190180999998</v>
      </c>
      <c r="L99" s="89">
        <v>0.2758663077463302</v>
      </c>
      <c r="M99" s="89">
        <v>3.5171544863213132E-2</v>
      </c>
      <c r="N99" s="90">
        <v>1.0670676635622735E-2</v>
      </c>
    </row>
    <row r="100" spans="1:36" s="84" customFormat="1" ht="20.25" customHeight="1">
      <c r="A100" s="2"/>
      <c r="B100" s="55">
        <v>92</v>
      </c>
      <c r="C100" s="16" t="s">
        <v>117</v>
      </c>
      <c r="D100" s="57"/>
      <c r="E100" s="58"/>
      <c r="F100" s="58"/>
      <c r="G100" s="59">
        <v>2.5759554360906547</v>
      </c>
      <c r="H100" s="59">
        <v>0</v>
      </c>
      <c r="I100" s="59">
        <v>5.3034195353085574E-2</v>
      </c>
      <c r="J100" s="249">
        <v>19088</v>
      </c>
      <c r="K100" s="249">
        <v>17738</v>
      </c>
      <c r="L100" s="59">
        <v>0.10989099704597359</v>
      </c>
      <c r="M100" s="59">
        <v>0</v>
      </c>
      <c r="N100" s="60">
        <v>2.7802601529143085E-3</v>
      </c>
      <c r="O100" s="2"/>
      <c r="P100" s="2"/>
      <c r="Q100" s="2"/>
      <c r="R100" s="2"/>
      <c r="S100" s="2"/>
      <c r="T100" s="2"/>
      <c r="U100" s="2"/>
      <c r="V100" s="2"/>
      <c r="W100" s="2"/>
      <c r="X100" s="2"/>
      <c r="Y100" s="2"/>
      <c r="Z100" s="2"/>
      <c r="AA100" s="2"/>
      <c r="AB100" s="2"/>
      <c r="AC100" s="2"/>
      <c r="AD100" s="2"/>
      <c r="AE100" s="2"/>
      <c r="AF100" s="2"/>
      <c r="AG100" s="2"/>
      <c r="AH100" s="2"/>
      <c r="AI100" s="2"/>
      <c r="AJ100" s="2"/>
    </row>
    <row r="101" spans="1:36" s="2" customFormat="1" ht="20.25" customHeight="1">
      <c r="B101" s="85">
        <v>93</v>
      </c>
      <c r="C101" s="91" t="s">
        <v>99</v>
      </c>
      <c r="D101" s="87"/>
      <c r="E101" s="88"/>
      <c r="F101" s="88"/>
      <c r="G101" s="89">
        <v>2.5554166908324496</v>
      </c>
      <c r="H101" s="89">
        <v>3.029837941540062</v>
      </c>
      <c r="I101" s="89">
        <v>1.4959772483162539</v>
      </c>
      <c r="J101" s="250">
        <v>436381</v>
      </c>
      <c r="K101" s="250">
        <v>273611</v>
      </c>
      <c r="L101" s="89">
        <v>0.17531683156969596</v>
      </c>
      <c r="M101" s="89">
        <v>4.7638750722621803E-2</v>
      </c>
      <c r="N101" s="90">
        <v>0.41924683000120316</v>
      </c>
    </row>
    <row r="102" spans="1:36" s="84" customFormat="1" ht="20.25" customHeight="1">
      <c r="A102" s="2"/>
      <c r="B102" s="55">
        <v>94</v>
      </c>
      <c r="C102" s="148" t="s">
        <v>150</v>
      </c>
      <c r="D102" s="57"/>
      <c r="E102" s="58"/>
      <c r="F102" s="58"/>
      <c r="G102" s="59">
        <v>2.4202648804014744</v>
      </c>
      <c r="H102" s="59">
        <v>1.6085287800173735</v>
      </c>
      <c r="I102" s="59">
        <v>1.1181590199331153</v>
      </c>
      <c r="J102" s="249">
        <v>144032.484233</v>
      </c>
      <c r="K102" s="249">
        <v>129405.047481</v>
      </c>
      <c r="L102" s="59">
        <v>8.4019260741939092E-2</v>
      </c>
      <c r="M102" s="59">
        <v>1.1207006872025031E-2</v>
      </c>
      <c r="N102" s="60">
        <v>0.37930391208474873</v>
      </c>
      <c r="O102" s="2"/>
      <c r="P102" s="2"/>
      <c r="Q102" s="2"/>
      <c r="R102" s="2"/>
      <c r="S102" s="2"/>
      <c r="T102" s="2"/>
      <c r="U102" s="2"/>
      <c r="V102" s="2"/>
      <c r="W102" s="2"/>
      <c r="X102" s="2"/>
      <c r="Y102" s="2"/>
      <c r="Z102" s="2"/>
      <c r="AA102" s="2"/>
      <c r="AB102" s="2"/>
      <c r="AC102" s="2"/>
      <c r="AD102" s="2"/>
      <c r="AE102" s="2"/>
      <c r="AF102" s="2"/>
      <c r="AG102" s="2"/>
      <c r="AH102" s="2"/>
      <c r="AI102" s="2"/>
      <c r="AJ102" s="2"/>
    </row>
    <row r="103" spans="1:36" s="2" customFormat="1" ht="20.25" customHeight="1">
      <c r="B103" s="85">
        <v>95</v>
      </c>
      <c r="C103" s="86" t="s">
        <v>148</v>
      </c>
      <c r="D103" s="87"/>
      <c r="E103" s="88"/>
      <c r="F103" s="88"/>
      <c r="G103" s="89">
        <v>2.3523403412622073</v>
      </c>
      <c r="H103" s="89">
        <v>1.5031206596803055</v>
      </c>
      <c r="I103" s="89">
        <v>0.93701272143592795</v>
      </c>
      <c r="J103" s="250">
        <v>76953.452080999996</v>
      </c>
      <c r="K103" s="250">
        <v>61153.504687000001</v>
      </c>
      <c r="L103" s="89">
        <v>0.19578158012790048</v>
      </c>
      <c r="M103" s="89">
        <v>3.1689157974280811E-2</v>
      </c>
      <c r="N103" s="90">
        <v>0.16850393089012627</v>
      </c>
    </row>
    <row r="104" spans="1:36" s="84" customFormat="1" ht="20.25" customHeight="1">
      <c r="A104" s="2"/>
      <c r="B104" s="55">
        <v>96</v>
      </c>
      <c r="C104" s="16" t="s">
        <v>86</v>
      </c>
      <c r="D104" s="57"/>
      <c r="E104" s="58"/>
      <c r="F104" s="58"/>
      <c r="G104" s="59">
        <v>2.3448680646279652</v>
      </c>
      <c r="H104" s="59">
        <v>0.34387516540637558</v>
      </c>
      <c r="I104" s="59">
        <v>0.27304685370330328</v>
      </c>
      <c r="J104" s="249">
        <v>55770.773257000001</v>
      </c>
      <c r="K104" s="249">
        <v>49549.547479000001</v>
      </c>
      <c r="L104" s="59">
        <v>9.1127973978462007E-2</v>
      </c>
      <c r="M104" s="59">
        <v>9.0994351659701225E-3</v>
      </c>
      <c r="N104" s="60">
        <v>0.13801279377965342</v>
      </c>
      <c r="O104" s="2"/>
      <c r="P104" s="2"/>
      <c r="Q104" s="2"/>
      <c r="R104" s="2"/>
      <c r="S104" s="2"/>
      <c r="T104" s="2"/>
      <c r="U104" s="2"/>
      <c r="V104" s="2"/>
      <c r="W104" s="2"/>
      <c r="X104" s="2"/>
      <c r="Y104" s="2"/>
      <c r="Z104" s="2"/>
      <c r="AA104" s="2"/>
      <c r="AB104" s="2"/>
      <c r="AC104" s="2"/>
      <c r="AD104" s="2"/>
      <c r="AE104" s="2"/>
      <c r="AF104" s="2"/>
      <c r="AG104" s="2"/>
      <c r="AH104" s="2"/>
      <c r="AI104" s="2"/>
      <c r="AJ104" s="2"/>
    </row>
    <row r="105" spans="1:36" s="2" customFormat="1" ht="20.25" customHeight="1">
      <c r="B105" s="85">
        <v>97</v>
      </c>
      <c r="C105" s="91" t="s">
        <v>79</v>
      </c>
      <c r="D105" s="87"/>
      <c r="E105" s="88"/>
      <c r="F105" s="88"/>
      <c r="G105" s="89">
        <v>2.244859048612569</v>
      </c>
      <c r="H105" s="89">
        <v>0.56386521696542269</v>
      </c>
      <c r="I105" s="89">
        <v>0.28683374613436324</v>
      </c>
      <c r="J105" s="250">
        <v>256116</v>
      </c>
      <c r="K105" s="250">
        <v>220470</v>
      </c>
      <c r="L105" s="89">
        <v>4.3737240734846708E-2</v>
      </c>
      <c r="M105" s="89">
        <v>4.4886496606599581E-3</v>
      </c>
      <c r="N105" s="90">
        <v>9.6372571963491693E-2</v>
      </c>
    </row>
    <row r="106" spans="1:36" s="84" customFormat="1" ht="20.25" customHeight="1">
      <c r="A106" s="2"/>
      <c r="B106" s="55">
        <v>98</v>
      </c>
      <c r="C106" s="16" t="s">
        <v>83</v>
      </c>
      <c r="D106" s="57"/>
      <c r="E106" s="58"/>
      <c r="F106" s="58"/>
      <c r="G106" s="59">
        <v>2.1894199858321954</v>
      </c>
      <c r="H106" s="59">
        <v>2.8541009587471953</v>
      </c>
      <c r="I106" s="59">
        <v>1.0310596431765757</v>
      </c>
      <c r="J106" s="249">
        <v>972421</v>
      </c>
      <c r="K106" s="249">
        <v>707996</v>
      </c>
      <c r="L106" s="59">
        <v>0.1283976004006363</v>
      </c>
      <c r="M106" s="59">
        <v>5.6389467057331923E-2</v>
      </c>
      <c r="N106" s="60">
        <v>0.31106449606310055</v>
      </c>
      <c r="O106" s="2"/>
      <c r="P106" s="2"/>
      <c r="Q106" s="2"/>
      <c r="R106" s="2"/>
      <c r="S106" s="2"/>
      <c r="T106" s="2"/>
      <c r="U106" s="2"/>
      <c r="V106" s="2"/>
      <c r="W106" s="2"/>
      <c r="X106" s="2"/>
      <c r="Y106" s="2"/>
      <c r="Z106" s="2"/>
      <c r="AA106" s="2"/>
      <c r="AB106" s="2"/>
      <c r="AC106" s="2"/>
      <c r="AD106" s="2"/>
      <c r="AE106" s="2"/>
      <c r="AF106" s="2"/>
      <c r="AG106" s="2"/>
      <c r="AH106" s="2"/>
      <c r="AI106" s="2"/>
      <c r="AJ106" s="2"/>
    </row>
    <row r="107" spans="1:36" s="2" customFormat="1" ht="20.25" customHeight="1">
      <c r="B107" s="85">
        <v>99</v>
      </c>
      <c r="C107" s="91" t="s">
        <v>103</v>
      </c>
      <c r="D107" s="87"/>
      <c r="E107" s="88"/>
      <c r="F107" s="88"/>
      <c r="G107" s="89">
        <v>2.1813741781316747</v>
      </c>
      <c r="H107" s="89">
        <v>0.14568413117225781</v>
      </c>
      <c r="I107" s="89">
        <v>9.6808644302047997E-2</v>
      </c>
      <c r="J107" s="250">
        <v>21407</v>
      </c>
      <c r="K107" s="250">
        <v>19435</v>
      </c>
      <c r="L107" s="89">
        <v>0.10717012500653525</v>
      </c>
      <c r="M107" s="89">
        <v>1.6207455429497568E-3</v>
      </c>
      <c r="N107" s="90">
        <v>5.3327756574475874E-3</v>
      </c>
    </row>
    <row r="108" spans="1:36" s="84" customFormat="1" ht="20.25" customHeight="1">
      <c r="A108" s="2"/>
      <c r="B108" s="55">
        <v>100</v>
      </c>
      <c r="C108" s="148" t="s">
        <v>130</v>
      </c>
      <c r="D108" s="57"/>
      <c r="E108" s="58"/>
      <c r="F108" s="58"/>
      <c r="G108" s="59">
        <v>1.9276422548327203</v>
      </c>
      <c r="H108" s="59">
        <v>1.6563846558066211</v>
      </c>
      <c r="I108" s="59">
        <v>0.98552811350499214</v>
      </c>
      <c r="J108" s="249">
        <v>534758</v>
      </c>
      <c r="K108" s="249">
        <v>412359</v>
      </c>
      <c r="L108" s="59">
        <v>0.110316689086375</v>
      </c>
      <c r="M108" s="59">
        <v>0.12456731495530289</v>
      </c>
      <c r="N108" s="60">
        <v>0.28840633969799079</v>
      </c>
      <c r="O108" s="2"/>
      <c r="P108" s="2"/>
      <c r="Q108" s="2"/>
      <c r="R108" s="2"/>
      <c r="S108" s="2"/>
      <c r="T108" s="2"/>
      <c r="U108" s="2"/>
      <c r="V108" s="2"/>
      <c r="W108" s="2"/>
      <c r="X108" s="2"/>
      <c r="Y108" s="2"/>
      <c r="Z108" s="2"/>
      <c r="AA108" s="2"/>
      <c r="AB108" s="2"/>
      <c r="AC108" s="2"/>
      <c r="AD108" s="2"/>
      <c r="AE108" s="2"/>
      <c r="AF108" s="2"/>
      <c r="AG108" s="2"/>
      <c r="AH108" s="2"/>
      <c r="AI108" s="2"/>
      <c r="AJ108" s="2"/>
    </row>
    <row r="109" spans="1:36" s="2" customFormat="1" ht="20.25" customHeight="1">
      <c r="B109" s="85">
        <v>101</v>
      </c>
      <c r="C109" s="91" t="s">
        <v>199</v>
      </c>
      <c r="D109" s="87"/>
      <c r="E109" s="88"/>
      <c r="F109" s="88"/>
      <c r="G109" s="89">
        <v>1.5349332301141863</v>
      </c>
      <c r="H109" s="89">
        <v>1.0160634797754984</v>
      </c>
      <c r="I109" s="89">
        <v>4.6448616218308494E-2</v>
      </c>
      <c r="J109" s="250">
        <v>4769</v>
      </c>
      <c r="K109" s="250">
        <v>4453.5294990000002</v>
      </c>
      <c r="L109" s="89">
        <v>0.39105479748754601</v>
      </c>
      <c r="M109" s="89">
        <v>0</v>
      </c>
      <c r="N109" s="90">
        <v>0</v>
      </c>
    </row>
    <row r="110" spans="1:36" s="84" customFormat="1" ht="20.25" customHeight="1">
      <c r="A110" s="2"/>
      <c r="B110" s="55">
        <v>102</v>
      </c>
      <c r="C110" s="16" t="s">
        <v>191</v>
      </c>
      <c r="D110" s="57"/>
      <c r="E110" s="58"/>
      <c r="F110" s="58"/>
      <c r="G110" s="59">
        <v>1.5046602269950129</v>
      </c>
      <c r="H110" s="59">
        <v>1.1375207791190525E-2</v>
      </c>
      <c r="I110" s="59">
        <v>5.4378193021697316E-2</v>
      </c>
      <c r="J110" s="249">
        <v>119829</v>
      </c>
      <c r="K110" s="249">
        <v>131534</v>
      </c>
      <c r="L110" s="59">
        <v>0.19012033377471521</v>
      </c>
      <c r="M110" s="59">
        <v>3.9252993254998755E-3</v>
      </c>
      <c r="N110" s="60">
        <v>4.4009633267340309E-2</v>
      </c>
      <c r="O110" s="2"/>
      <c r="P110" s="2"/>
      <c r="Q110" s="2"/>
      <c r="R110" s="2"/>
      <c r="S110" s="2"/>
      <c r="T110" s="2"/>
      <c r="U110" s="2"/>
      <c r="V110" s="2"/>
      <c r="W110" s="2"/>
      <c r="X110" s="2"/>
      <c r="Y110" s="2"/>
      <c r="Z110" s="2"/>
      <c r="AA110" s="2"/>
      <c r="AB110" s="2"/>
      <c r="AC110" s="2"/>
      <c r="AD110" s="2"/>
      <c r="AE110" s="2"/>
      <c r="AF110" s="2"/>
      <c r="AG110" s="2"/>
      <c r="AH110" s="2"/>
      <c r="AI110" s="2"/>
      <c r="AJ110" s="2"/>
    </row>
    <row r="111" spans="1:36" s="2" customFormat="1" ht="20.25" customHeight="1">
      <c r="B111" s="85">
        <v>103</v>
      </c>
      <c r="C111" s="91" t="s">
        <v>161</v>
      </c>
      <c r="D111" s="87"/>
      <c r="E111" s="88"/>
      <c r="F111" s="88"/>
      <c r="G111" s="89">
        <v>1.4950692240585315</v>
      </c>
      <c r="H111" s="89">
        <v>2.3829173389384448</v>
      </c>
      <c r="I111" s="89">
        <v>0.90299912101601243</v>
      </c>
      <c r="J111" s="250">
        <v>209806.609131</v>
      </c>
      <c r="K111" s="250">
        <v>167590.783509</v>
      </c>
      <c r="L111" s="89">
        <v>7.1777381254520017E-2</v>
      </c>
      <c r="M111" s="89">
        <v>5.6782400705529597E-2</v>
      </c>
      <c r="N111" s="90">
        <v>0.23788306372959916</v>
      </c>
    </row>
    <row r="112" spans="1:36" s="84" customFormat="1" ht="20.25" customHeight="1">
      <c r="A112" s="2"/>
      <c r="B112" s="55">
        <v>104</v>
      </c>
      <c r="C112" s="16" t="s">
        <v>92</v>
      </c>
      <c r="D112" s="57"/>
      <c r="E112" s="58"/>
      <c r="F112" s="58"/>
      <c r="G112" s="59">
        <v>1.3461885969451965</v>
      </c>
      <c r="H112" s="59">
        <v>0.70630821969204061</v>
      </c>
      <c r="I112" s="59">
        <v>0.45164375793716</v>
      </c>
      <c r="J112" s="249">
        <v>1653268</v>
      </c>
      <c r="K112" s="249">
        <v>1515385</v>
      </c>
      <c r="L112" s="59">
        <v>3.6088569842250715E-2</v>
      </c>
      <c r="M112" s="59">
        <v>5.6182566748290481E-2</v>
      </c>
      <c r="N112" s="60">
        <v>8.2541764264164444E-2</v>
      </c>
      <c r="O112" s="2"/>
      <c r="P112" s="2"/>
      <c r="Q112" s="2"/>
      <c r="R112" s="2"/>
      <c r="S112" s="2"/>
      <c r="T112" s="2"/>
      <c r="U112" s="2"/>
      <c r="V112" s="2"/>
      <c r="W112" s="2"/>
      <c r="X112" s="2"/>
      <c r="Y112" s="2"/>
      <c r="Z112" s="2"/>
      <c r="AA112" s="2"/>
      <c r="AB112" s="2"/>
      <c r="AC112" s="2"/>
      <c r="AD112" s="2"/>
      <c r="AE112" s="2"/>
      <c r="AF112" s="2"/>
      <c r="AG112" s="2"/>
      <c r="AH112" s="2"/>
      <c r="AI112" s="2"/>
      <c r="AJ112" s="2"/>
    </row>
    <row r="113" spans="1:36" s="2" customFormat="1" ht="20.25" customHeight="1">
      <c r="B113" s="85">
        <v>105</v>
      </c>
      <c r="C113" s="91" t="s">
        <v>81</v>
      </c>
      <c r="D113" s="87"/>
      <c r="E113" s="88"/>
      <c r="F113" s="88"/>
      <c r="G113" s="89">
        <v>1.127647042012641</v>
      </c>
      <c r="H113" s="89">
        <v>0.48027448229798114</v>
      </c>
      <c r="I113" s="89">
        <v>0.4891415409630428</v>
      </c>
      <c r="J113" s="250">
        <v>98017.262445</v>
      </c>
      <c r="K113" s="250">
        <v>85227.334103999994</v>
      </c>
      <c r="L113" s="89">
        <v>6.0782088996540057E-2</v>
      </c>
      <c r="M113" s="89">
        <v>1.1527505740372009E-2</v>
      </c>
      <c r="N113" s="90">
        <v>4.3400114750414845E-2</v>
      </c>
    </row>
    <row r="114" spans="1:36" s="2" customFormat="1" ht="20.25" customHeight="1">
      <c r="B114" s="55">
        <v>106</v>
      </c>
      <c r="C114" s="148" t="s">
        <v>203</v>
      </c>
      <c r="D114" s="57"/>
      <c r="E114" s="58"/>
      <c r="F114" s="58"/>
      <c r="G114" s="59">
        <v>0.81518243036820992</v>
      </c>
      <c r="H114" s="59">
        <v>0.88680277068902658</v>
      </c>
      <c r="I114" s="59">
        <v>9.8979219832300402E-2</v>
      </c>
      <c r="J114" s="249">
        <v>2655</v>
      </c>
      <c r="K114" s="249">
        <v>1485</v>
      </c>
      <c r="L114" s="59">
        <v>0.40346292116878529</v>
      </c>
      <c r="M114" s="75">
        <v>7.2387005649717515E-3</v>
      </c>
      <c r="N114" s="76">
        <v>9.5868644067796605E-2</v>
      </c>
    </row>
    <row r="115" spans="1:36" s="84" customFormat="1" ht="20.25" customHeight="1">
      <c r="A115" s="2"/>
      <c r="B115" s="85">
        <v>107</v>
      </c>
      <c r="C115" s="91" t="s">
        <v>444</v>
      </c>
      <c r="D115" s="87"/>
      <c r="E115" s="88"/>
      <c r="F115" s="88"/>
      <c r="G115" s="89">
        <v>0.64392066740274079</v>
      </c>
      <c r="H115" s="89">
        <v>1.1145028252256932</v>
      </c>
      <c r="I115" s="89">
        <v>0</v>
      </c>
      <c r="J115" s="250" t="s">
        <v>49</v>
      </c>
      <c r="K115" s="250">
        <v>17253</v>
      </c>
      <c r="L115" s="89">
        <v>0.58074311832239922</v>
      </c>
      <c r="M115" s="89">
        <v>0.50509606373008431</v>
      </c>
      <c r="N115" s="90">
        <v>0</v>
      </c>
      <c r="O115" s="2"/>
      <c r="P115" s="2"/>
      <c r="Q115" s="2"/>
      <c r="R115" s="2"/>
      <c r="S115" s="2"/>
      <c r="T115" s="2"/>
      <c r="U115" s="2"/>
      <c r="V115" s="2"/>
      <c r="W115" s="2"/>
      <c r="X115" s="2"/>
      <c r="Y115" s="2"/>
      <c r="Z115" s="2"/>
      <c r="AA115" s="2"/>
      <c r="AB115" s="2"/>
      <c r="AC115" s="2"/>
      <c r="AD115" s="2"/>
      <c r="AE115" s="2"/>
      <c r="AF115" s="2"/>
      <c r="AG115" s="2"/>
      <c r="AH115" s="2"/>
      <c r="AI115" s="2"/>
      <c r="AJ115" s="2"/>
    </row>
    <row r="116" spans="1:36" s="84" customFormat="1" ht="20.25" customHeight="1">
      <c r="A116" s="2"/>
      <c r="B116" s="55">
        <v>108</v>
      </c>
      <c r="C116" s="16" t="s">
        <v>445</v>
      </c>
      <c r="D116" s="57"/>
      <c r="E116" s="58"/>
      <c r="F116" s="58"/>
      <c r="G116" s="59">
        <v>0.48597841439596934</v>
      </c>
      <c r="H116" s="59">
        <v>0.99057600677616808</v>
      </c>
      <c r="I116" s="59">
        <v>0</v>
      </c>
      <c r="J116" s="249" t="s">
        <v>49</v>
      </c>
      <c r="K116" s="249">
        <v>4201.585239</v>
      </c>
      <c r="L116" s="59">
        <v>0.49877692368841381</v>
      </c>
      <c r="M116" s="59">
        <v>0</v>
      </c>
      <c r="N116" s="60">
        <v>0</v>
      </c>
      <c r="O116" s="2"/>
      <c r="P116" s="2"/>
      <c r="Q116" s="2"/>
      <c r="R116" s="2"/>
      <c r="S116" s="2"/>
      <c r="T116" s="2"/>
      <c r="U116" s="2"/>
      <c r="V116" s="2"/>
      <c r="W116" s="2"/>
      <c r="X116" s="2"/>
      <c r="Y116" s="2"/>
      <c r="Z116" s="2"/>
      <c r="AA116" s="2"/>
      <c r="AB116" s="2"/>
      <c r="AC116" s="2"/>
      <c r="AD116" s="2"/>
      <c r="AE116" s="2"/>
      <c r="AF116" s="2"/>
      <c r="AG116" s="2"/>
      <c r="AH116" s="2"/>
      <c r="AI116" s="2"/>
      <c r="AJ116" s="2"/>
    </row>
    <row r="117" spans="1:36" ht="21.75">
      <c r="B117" s="350" t="s">
        <v>290</v>
      </c>
      <c r="C117" s="351"/>
      <c r="D117" s="92">
        <v>2041720.9964330001</v>
      </c>
      <c r="E117" s="92">
        <v>1719886.520912</v>
      </c>
      <c r="F117" s="92">
        <v>1880803.7586725</v>
      </c>
      <c r="G117" s="93">
        <v>3.4863259590371904</v>
      </c>
      <c r="H117" s="93">
        <v>1.7346181447264741</v>
      </c>
      <c r="I117" s="93">
        <v>0.69815820174414855</v>
      </c>
      <c r="J117" s="251">
        <f>SUM(J56:J116)</f>
        <v>7932173.7515539993</v>
      </c>
      <c r="K117" s="251">
        <f>SUM(K56:K116)</f>
        <v>6669301.4138309993</v>
      </c>
      <c r="L117" s="93">
        <v>0.14442811263471012</v>
      </c>
      <c r="M117" s="93">
        <v>7.1696142641501329E-2</v>
      </c>
      <c r="N117" s="93">
        <v>0.17486998604567186</v>
      </c>
    </row>
    <row r="118" spans="1:36" ht="20.25" customHeight="1">
      <c r="B118" s="85">
        <v>109</v>
      </c>
      <c r="C118" s="91" t="s">
        <v>186</v>
      </c>
      <c r="D118" s="87"/>
      <c r="E118" s="88"/>
      <c r="F118" s="88"/>
      <c r="G118" s="89">
        <v>2.0789722227207674</v>
      </c>
      <c r="H118" s="89">
        <v>0</v>
      </c>
      <c r="I118" s="89">
        <v>3.6051439063718292E-2</v>
      </c>
      <c r="J118" s="250">
        <v>110894</v>
      </c>
      <c r="K118" s="250">
        <v>128034</v>
      </c>
      <c r="L118" s="89">
        <v>0.12726796646470195</v>
      </c>
      <c r="M118" s="89">
        <v>0</v>
      </c>
      <c r="N118" s="90">
        <v>9.11477581172636E-3</v>
      </c>
    </row>
    <row r="119" spans="1:36" s="84" customFormat="1" ht="20.25" customHeight="1">
      <c r="A119" s="2"/>
      <c r="B119" s="55">
        <v>110</v>
      </c>
      <c r="C119" s="16" t="s">
        <v>205</v>
      </c>
      <c r="D119" s="57"/>
      <c r="E119" s="58"/>
      <c r="F119" s="58"/>
      <c r="G119" s="59">
        <v>0.77504939023021102</v>
      </c>
      <c r="H119" s="59">
        <v>0.12901116389735831</v>
      </c>
      <c r="I119" s="59">
        <v>9.560613581034768E-3</v>
      </c>
      <c r="J119" s="249">
        <v>225519</v>
      </c>
      <c r="K119" s="249">
        <v>230911</v>
      </c>
      <c r="L119" s="59">
        <v>0.15155277840196357</v>
      </c>
      <c r="M119" s="59">
        <v>2.8613122815233573E-2</v>
      </c>
      <c r="N119" s="60">
        <v>1.0148187793741324E-2</v>
      </c>
      <c r="O119" s="2"/>
      <c r="P119" s="2"/>
      <c r="Q119" s="2"/>
      <c r="R119" s="2"/>
      <c r="S119" s="2"/>
      <c r="T119" s="2"/>
      <c r="U119" s="2"/>
      <c r="V119" s="2"/>
      <c r="W119" s="2"/>
      <c r="X119" s="2"/>
      <c r="Y119" s="2"/>
      <c r="Z119" s="2"/>
      <c r="AA119" s="2"/>
      <c r="AB119" s="2"/>
      <c r="AC119" s="2"/>
      <c r="AD119" s="2"/>
      <c r="AE119" s="2"/>
      <c r="AF119" s="2"/>
      <c r="AG119" s="2"/>
      <c r="AH119" s="2"/>
      <c r="AI119" s="2"/>
      <c r="AJ119" s="2"/>
    </row>
    <row r="120" spans="1:36" ht="20.25" customHeight="1">
      <c r="B120" s="85">
        <v>111</v>
      </c>
      <c r="C120" s="91" t="s">
        <v>193</v>
      </c>
      <c r="D120" s="87"/>
      <c r="E120" s="88"/>
      <c r="F120" s="88"/>
      <c r="G120" s="89">
        <v>0.74900782786306108</v>
      </c>
      <c r="H120" s="89">
        <v>0.65042338158972957</v>
      </c>
      <c r="I120" s="89">
        <v>6.712555768005099E-2</v>
      </c>
      <c r="J120" s="250">
        <v>296243</v>
      </c>
      <c r="K120" s="250">
        <v>262114</v>
      </c>
      <c r="L120" s="89">
        <v>4.0782654563110261E-2</v>
      </c>
      <c r="M120" s="89">
        <v>0</v>
      </c>
      <c r="N120" s="90">
        <v>5.6553346162069702E-2</v>
      </c>
    </row>
    <row r="121" spans="1:36" ht="20.25" customHeight="1">
      <c r="B121" s="61">
        <v>112</v>
      </c>
      <c r="C121" s="67" t="s">
        <v>306</v>
      </c>
      <c r="D121" s="62"/>
      <c r="E121" s="63"/>
      <c r="F121" s="63"/>
      <c r="G121" s="64">
        <v>0.33158897835279366</v>
      </c>
      <c r="H121" s="64">
        <v>1.0516443771553536</v>
      </c>
      <c r="I121" s="64">
        <v>8.5353917677914656E-2</v>
      </c>
      <c r="J121" s="252">
        <v>310767</v>
      </c>
      <c r="K121" s="252">
        <v>285453</v>
      </c>
      <c r="L121" s="64">
        <v>6.144005416026551E-2</v>
      </c>
      <c r="M121" s="65">
        <v>0</v>
      </c>
      <c r="N121" s="66">
        <v>8.9432539022831839E-2</v>
      </c>
    </row>
    <row r="122" spans="1:36" ht="20.25" customHeight="1">
      <c r="B122" s="85">
        <v>113</v>
      </c>
      <c r="C122" s="86" t="s">
        <v>446</v>
      </c>
      <c r="D122" s="87"/>
      <c r="E122" s="88"/>
      <c r="F122" s="88"/>
      <c r="G122" s="89">
        <v>3.399000721390083E-2</v>
      </c>
      <c r="H122" s="89">
        <v>0</v>
      </c>
      <c r="I122" s="89">
        <v>3.6672218214499543E-2</v>
      </c>
      <c r="J122" s="250" t="s">
        <v>49</v>
      </c>
      <c r="K122" s="250">
        <v>49912</v>
      </c>
      <c r="L122" s="89">
        <v>3.399000721390083E-2</v>
      </c>
      <c r="M122" s="89">
        <v>0</v>
      </c>
      <c r="N122" s="90">
        <v>3.6672218214499543E-2</v>
      </c>
    </row>
    <row r="123" spans="1:36" ht="21.75">
      <c r="B123" s="350" t="s">
        <v>262</v>
      </c>
      <c r="C123" s="351"/>
      <c r="D123" s="92">
        <v>2041720.9964330001</v>
      </c>
      <c r="E123" s="92">
        <v>1719886.520912</v>
      </c>
      <c r="F123" s="92">
        <v>1880803.7586725</v>
      </c>
      <c r="G123" s="93">
        <v>0.5432072769148798</v>
      </c>
      <c r="H123" s="93">
        <v>0.35655797389956245</v>
      </c>
      <c r="I123" s="93">
        <v>3.5381992472808335E-2</v>
      </c>
      <c r="J123" s="251">
        <f>SUM(J118:J122)</f>
        <v>943423</v>
      </c>
      <c r="K123" s="251">
        <f>SUM(K118:K122)</f>
        <v>956424</v>
      </c>
      <c r="L123" s="93">
        <v>5.5344447866438128E-2</v>
      </c>
      <c r="M123" s="93">
        <v>3.5382473605332638E-3</v>
      </c>
      <c r="N123" s="93">
        <v>3.1556721977015284E-2</v>
      </c>
    </row>
    <row r="124" spans="1:36" ht="21.75">
      <c r="B124" s="348" t="s">
        <v>291</v>
      </c>
      <c r="C124" s="349"/>
      <c r="D124" s="92">
        <v>3402180.0879100002</v>
      </c>
      <c r="E124" s="92">
        <v>2953353.7998099998</v>
      </c>
      <c r="F124" s="92">
        <v>3177766.94386</v>
      </c>
      <c r="G124" s="93">
        <v>0.97954401978774597</v>
      </c>
      <c r="H124" s="93">
        <v>1.3152362396597912</v>
      </c>
      <c r="I124" s="93">
        <v>0.77030056648226353</v>
      </c>
      <c r="J124" s="251">
        <f>J123+J117+J55+J53+J45+J34</f>
        <v>13472830.868621999</v>
      </c>
      <c r="K124" s="251">
        <f>K123+K117+K55+K53+K45+K34</f>
        <v>11837101.790263999</v>
      </c>
      <c r="L124" s="93">
        <v>4.5587773755732711E-2</v>
      </c>
      <c r="M124" s="93">
        <v>6.8260027272248558E-2</v>
      </c>
      <c r="N124" s="94">
        <v>7.8393734475025206E-2</v>
      </c>
    </row>
    <row r="125" spans="1:36" ht="22.5" thickBot="1">
      <c r="B125" s="346" t="s">
        <v>301</v>
      </c>
      <c r="C125" s="347"/>
      <c r="D125" s="95"/>
      <c r="E125" s="95"/>
      <c r="F125" s="95"/>
      <c r="G125" s="96">
        <v>0.21</v>
      </c>
      <c r="H125" s="96" t="s">
        <v>49</v>
      </c>
      <c r="I125" s="96" t="s">
        <v>49</v>
      </c>
      <c r="J125" s="253"/>
      <c r="K125" s="253"/>
      <c r="L125" s="96">
        <v>0.02</v>
      </c>
      <c r="M125" s="97" t="s">
        <v>49</v>
      </c>
      <c r="N125" s="98" t="s">
        <v>49</v>
      </c>
    </row>
    <row r="126" spans="1:36" s="18" customFormat="1" ht="6.75" customHeight="1">
      <c r="A126" s="2"/>
      <c r="B126" s="68"/>
      <c r="C126" s="68"/>
      <c r="D126" s="69"/>
      <c r="E126" s="69"/>
      <c r="F126" s="69"/>
      <c r="G126" s="70"/>
      <c r="H126" s="70"/>
      <c r="I126" s="70"/>
      <c r="J126" s="71"/>
      <c r="K126" s="71"/>
      <c r="L126" s="70"/>
      <c r="M126" s="72"/>
      <c r="N126" s="72"/>
      <c r="O126" s="2"/>
      <c r="P126" s="2"/>
      <c r="Q126" s="2"/>
      <c r="R126" s="2"/>
      <c r="S126" s="2"/>
      <c r="T126" s="2"/>
      <c r="U126" s="2"/>
      <c r="V126" s="2"/>
      <c r="W126" s="2"/>
      <c r="X126" s="2"/>
      <c r="Y126" s="2"/>
      <c r="Z126" s="2"/>
      <c r="AA126" s="2"/>
      <c r="AB126" s="2"/>
      <c r="AC126" s="2"/>
      <c r="AD126" s="2"/>
      <c r="AE126" s="2"/>
      <c r="AF126" s="2"/>
      <c r="AG126" s="2"/>
      <c r="AH126" s="2"/>
      <c r="AI126" s="2"/>
      <c r="AJ126" s="2"/>
    </row>
    <row r="127" spans="1:36" s="73" customFormat="1" ht="45" customHeight="1">
      <c r="A127" s="99"/>
      <c r="B127" s="100" t="s">
        <v>302</v>
      </c>
      <c r="C127" s="360" t="s">
        <v>303</v>
      </c>
      <c r="D127" s="360"/>
      <c r="E127" s="360"/>
      <c r="F127" s="360"/>
      <c r="G127" s="360"/>
      <c r="H127" s="360"/>
      <c r="I127" s="360"/>
      <c r="J127" s="360"/>
      <c r="K127" s="360"/>
      <c r="L127" s="360"/>
      <c r="M127" s="360"/>
      <c r="N127" s="360"/>
      <c r="O127" s="99"/>
      <c r="P127" s="99"/>
      <c r="Q127" s="99"/>
      <c r="R127" s="99"/>
      <c r="S127" s="99"/>
      <c r="T127" s="99"/>
      <c r="U127" s="99"/>
      <c r="V127" s="99"/>
      <c r="W127" s="99"/>
      <c r="X127" s="99"/>
      <c r="Y127" s="99"/>
      <c r="Z127" s="99"/>
      <c r="AA127" s="99"/>
      <c r="AB127" s="99"/>
      <c r="AC127" s="99"/>
      <c r="AD127" s="99"/>
      <c r="AE127" s="99"/>
      <c r="AF127" s="99"/>
      <c r="AG127" s="99"/>
      <c r="AH127" s="99"/>
      <c r="AI127" s="99"/>
      <c r="AJ127" s="99"/>
    </row>
    <row r="128" spans="1:36" s="73" customFormat="1" ht="31.5" customHeight="1">
      <c r="A128" s="99"/>
      <c r="B128" s="361" t="s">
        <v>304</v>
      </c>
      <c r="C128" s="362" t="s">
        <v>305</v>
      </c>
      <c r="D128" s="362"/>
      <c r="E128" s="362"/>
      <c r="F128" s="362"/>
      <c r="G128" s="362"/>
      <c r="H128" s="362"/>
      <c r="I128" s="362"/>
      <c r="J128" s="362"/>
      <c r="K128" s="362"/>
      <c r="L128" s="362"/>
      <c r="M128" s="362"/>
      <c r="N128" s="362"/>
      <c r="O128" s="99"/>
      <c r="P128" s="99"/>
      <c r="Q128" s="99"/>
      <c r="R128" s="99"/>
      <c r="S128" s="99"/>
      <c r="T128" s="99"/>
      <c r="U128" s="99"/>
      <c r="V128" s="99"/>
      <c r="W128" s="99"/>
      <c r="X128" s="99"/>
      <c r="Y128" s="99"/>
      <c r="Z128" s="99"/>
      <c r="AA128" s="99"/>
      <c r="AB128" s="99"/>
      <c r="AC128" s="99"/>
      <c r="AD128" s="99"/>
      <c r="AE128" s="99"/>
      <c r="AF128" s="99"/>
      <c r="AG128" s="99"/>
      <c r="AH128" s="99"/>
      <c r="AI128" s="99"/>
      <c r="AJ128" s="99"/>
    </row>
    <row r="129" spans="1:36" s="73" customFormat="1" ht="33" customHeight="1">
      <c r="A129" s="99"/>
      <c r="B129" s="361"/>
      <c r="C129" s="362"/>
      <c r="D129" s="362"/>
      <c r="E129" s="362"/>
      <c r="F129" s="362"/>
      <c r="G129" s="362"/>
      <c r="H129" s="362"/>
      <c r="I129" s="362"/>
      <c r="J129" s="362"/>
      <c r="K129" s="362"/>
      <c r="L129" s="362"/>
      <c r="M129" s="362"/>
      <c r="N129" s="362"/>
      <c r="O129" s="99"/>
      <c r="P129" s="99"/>
      <c r="Q129" s="99"/>
      <c r="R129" s="99"/>
      <c r="S129" s="99"/>
      <c r="T129" s="99"/>
      <c r="U129" s="99"/>
      <c r="V129" s="99"/>
      <c r="W129" s="99"/>
      <c r="X129" s="99"/>
      <c r="Y129" s="99"/>
      <c r="Z129" s="99"/>
      <c r="AA129" s="99"/>
      <c r="AB129" s="99"/>
      <c r="AC129" s="99"/>
      <c r="AD129" s="99"/>
      <c r="AE129" s="99"/>
      <c r="AF129" s="99"/>
      <c r="AG129" s="99"/>
      <c r="AH129" s="99"/>
      <c r="AI129" s="99"/>
      <c r="AJ129" s="99"/>
    </row>
    <row r="130" spans="1:36" s="73" customFormat="1" ht="19.5" customHeight="1">
      <c r="A130" s="99"/>
      <c r="B130" s="101" t="s">
        <v>409</v>
      </c>
      <c r="C130" s="101" t="s">
        <v>482</v>
      </c>
      <c r="D130" s="101"/>
      <c r="E130" s="101"/>
      <c r="F130" s="101"/>
      <c r="G130" s="101"/>
      <c r="H130" s="101"/>
      <c r="I130" s="101"/>
      <c r="J130" s="101"/>
      <c r="K130" s="101"/>
      <c r="L130" s="101"/>
      <c r="M130" s="101"/>
      <c r="N130" s="101"/>
      <c r="O130" s="99"/>
      <c r="P130" s="99"/>
      <c r="Q130" s="99"/>
      <c r="R130" s="99"/>
      <c r="S130" s="99"/>
      <c r="T130" s="99"/>
      <c r="U130" s="99"/>
      <c r="V130" s="99"/>
      <c r="W130" s="99"/>
      <c r="X130" s="99"/>
      <c r="Y130" s="99"/>
      <c r="Z130" s="99"/>
      <c r="AA130" s="99"/>
      <c r="AB130" s="99"/>
      <c r="AC130" s="99"/>
      <c r="AD130" s="99"/>
      <c r="AE130" s="99"/>
      <c r="AF130" s="99"/>
      <c r="AG130" s="99"/>
      <c r="AH130" s="99"/>
      <c r="AI130" s="99"/>
      <c r="AJ130" s="99"/>
    </row>
    <row r="131" spans="1:36" s="73" customFormat="1" ht="19.5" customHeight="1">
      <c r="A131" s="99"/>
      <c r="B131" s="359" t="s">
        <v>481</v>
      </c>
      <c r="C131" s="359"/>
      <c r="D131" s="359"/>
      <c r="E131" s="359"/>
      <c r="F131" s="359"/>
      <c r="G131" s="359"/>
      <c r="H131" s="359"/>
      <c r="I131" s="359"/>
      <c r="J131" s="359"/>
      <c r="K131" s="359"/>
      <c r="L131" s="359"/>
      <c r="M131" s="359"/>
      <c r="N131" s="359"/>
      <c r="O131" s="99"/>
      <c r="P131" s="99"/>
      <c r="Q131" s="99"/>
      <c r="R131" s="99"/>
      <c r="S131" s="99"/>
      <c r="T131" s="99"/>
      <c r="U131" s="99"/>
      <c r="V131" s="99"/>
      <c r="W131" s="99"/>
      <c r="X131" s="99"/>
      <c r="Y131" s="99"/>
      <c r="Z131" s="99"/>
      <c r="AA131" s="99"/>
      <c r="AB131" s="99"/>
      <c r="AC131" s="99"/>
      <c r="AD131" s="99"/>
      <c r="AE131" s="99"/>
      <c r="AF131" s="99"/>
      <c r="AG131" s="99"/>
      <c r="AH131" s="99"/>
      <c r="AI131" s="99"/>
      <c r="AJ131" s="99"/>
    </row>
    <row r="132" spans="1:36" ht="14.25" customHeight="1"/>
    <row r="133" spans="1:36" ht="14.25" customHeight="1"/>
    <row r="134" spans="1:36" ht="14.25" customHeight="1">
      <c r="C134" s="358"/>
      <c r="D134" s="358"/>
      <c r="E134" s="358"/>
      <c r="F134" s="358"/>
      <c r="G134" s="358"/>
    </row>
    <row r="135" spans="1:36" ht="14.25" customHeight="1">
      <c r="C135" s="358"/>
      <c r="D135" s="358"/>
      <c r="E135" s="358"/>
      <c r="F135" s="358"/>
      <c r="G135" s="358"/>
    </row>
    <row r="136" spans="1:36" ht="14.25" customHeight="1">
      <c r="C136" s="358"/>
      <c r="D136" s="358"/>
      <c r="E136" s="358"/>
      <c r="F136" s="358"/>
      <c r="G136" s="358"/>
    </row>
    <row r="137" spans="1:36" ht="14.25" customHeight="1">
      <c r="C137" s="358"/>
      <c r="D137" s="358"/>
      <c r="E137" s="358"/>
      <c r="F137" s="358"/>
      <c r="G137" s="358"/>
    </row>
  </sheetData>
  <sortState ref="C118:N122">
    <sortCondition descending="1" ref="G118:G122"/>
  </sortState>
  <mergeCells count="18">
    <mergeCell ref="C134:G137"/>
    <mergeCell ref="B131:N131"/>
    <mergeCell ref="C127:N127"/>
    <mergeCell ref="B128:B129"/>
    <mergeCell ref="C128:N129"/>
    <mergeCell ref="B2:N2"/>
    <mergeCell ref="B125:C125"/>
    <mergeCell ref="B124:C124"/>
    <mergeCell ref="B117:C117"/>
    <mergeCell ref="B55:C55"/>
    <mergeCell ref="B53:C53"/>
    <mergeCell ref="B34:C34"/>
    <mergeCell ref="B45:C45"/>
    <mergeCell ref="B123:C123"/>
    <mergeCell ref="B3:B4"/>
    <mergeCell ref="C3:C4"/>
    <mergeCell ref="G3:I3"/>
    <mergeCell ref="J3:N3"/>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R35"/>
  <sheetViews>
    <sheetView rightToLeft="1" topLeftCell="A16" workbookViewId="0">
      <selection activeCell="P14" sqref="G8:P14"/>
    </sheetView>
  </sheetViews>
  <sheetFormatPr defaultRowHeight="14.25"/>
  <cols>
    <col min="9" max="9" width="9.625" bestFit="1" customWidth="1"/>
    <col min="11" max="11" width="13.25" customWidth="1"/>
    <col min="14" max="14" width="8.25" customWidth="1"/>
    <col min="15" max="15" width="16.375" customWidth="1"/>
    <col min="17" max="17" width="10" customWidth="1"/>
  </cols>
  <sheetData>
    <row r="3" spans="7:18" ht="15" thickBot="1"/>
    <row r="4" spans="7:18" ht="18" thickTop="1" thickBot="1">
      <c r="G4" s="373" t="s">
        <v>410</v>
      </c>
      <c r="H4" s="366" t="s">
        <v>411</v>
      </c>
      <c r="I4" s="367"/>
      <c r="J4" s="366" t="s">
        <v>412</v>
      </c>
      <c r="K4" s="379"/>
      <c r="L4" s="367"/>
      <c r="M4" s="366" t="s">
        <v>413</v>
      </c>
      <c r="N4" s="379"/>
      <c r="O4" s="379"/>
      <c r="P4" s="367"/>
      <c r="Q4" s="373" t="s">
        <v>414</v>
      </c>
    </row>
    <row r="5" spans="7:18" ht="54.75" thickTop="1">
      <c r="G5" s="374"/>
      <c r="H5" s="124" t="s">
        <v>415</v>
      </c>
      <c r="I5" s="124" t="s">
        <v>417</v>
      </c>
      <c r="J5" s="124" t="s">
        <v>415</v>
      </c>
      <c r="K5" s="124" t="s">
        <v>415</v>
      </c>
      <c r="L5" s="124" t="s">
        <v>420</v>
      </c>
      <c r="M5" s="373" t="s">
        <v>422</v>
      </c>
      <c r="N5" s="373" t="s">
        <v>423</v>
      </c>
      <c r="O5" s="373" t="s">
        <v>424</v>
      </c>
      <c r="P5" s="124" t="s">
        <v>425</v>
      </c>
      <c r="Q5" s="374"/>
    </row>
    <row r="6" spans="7:18" ht="16.5">
      <c r="G6" s="374"/>
      <c r="H6" s="124" t="s">
        <v>416</v>
      </c>
      <c r="I6" s="124">
        <v>1392</v>
      </c>
      <c r="J6" s="124" t="s">
        <v>418</v>
      </c>
      <c r="K6" s="124" t="s">
        <v>419</v>
      </c>
      <c r="L6" s="124" t="s">
        <v>421</v>
      </c>
      <c r="M6" s="374"/>
      <c r="N6" s="374"/>
      <c r="O6" s="374"/>
      <c r="P6" s="124" t="s">
        <v>426</v>
      </c>
      <c r="Q6" s="374"/>
    </row>
    <row r="7" spans="7:18" ht="17.25" thickBot="1">
      <c r="G7" s="375"/>
      <c r="H7" s="125">
        <v>1392</v>
      </c>
      <c r="I7" s="123"/>
      <c r="J7" s="125">
        <v>1392</v>
      </c>
      <c r="K7" s="125">
        <v>1392</v>
      </c>
      <c r="L7" s="123"/>
      <c r="M7" s="375"/>
      <c r="N7" s="375"/>
      <c r="O7" s="375"/>
      <c r="P7" s="123"/>
      <c r="Q7" s="375"/>
    </row>
    <row r="8" spans="7:18" ht="19.5" thickTop="1" thickBot="1">
      <c r="G8" s="126"/>
      <c r="H8" s="128"/>
      <c r="I8" s="128"/>
      <c r="J8" s="128"/>
      <c r="K8" s="128"/>
      <c r="L8" s="128"/>
      <c r="M8" s="128"/>
      <c r="N8" s="128"/>
      <c r="O8" s="128"/>
      <c r="P8" s="136"/>
      <c r="Q8" s="131" t="s">
        <v>49</v>
      </c>
      <c r="R8">
        <v>77238</v>
      </c>
    </row>
    <row r="9" spans="7:18" ht="19.5" thickTop="1" thickBot="1">
      <c r="G9" s="126"/>
      <c r="H9" s="128"/>
      <c r="I9" s="128"/>
      <c r="J9" s="128"/>
      <c r="K9" s="128"/>
      <c r="L9" s="128"/>
      <c r="M9" s="128"/>
      <c r="N9" s="128"/>
      <c r="O9" s="128"/>
      <c r="P9" s="136"/>
      <c r="Q9" s="131" t="s">
        <v>49</v>
      </c>
      <c r="R9">
        <v>1215</v>
      </c>
    </row>
    <row r="10" spans="7:18" ht="19.5" thickTop="1" thickBot="1">
      <c r="G10" s="126"/>
      <c r="H10" s="128"/>
      <c r="I10" s="128"/>
      <c r="J10" s="128"/>
      <c r="K10" s="128"/>
      <c r="L10" s="128"/>
      <c r="M10" s="128"/>
      <c r="N10" s="128"/>
      <c r="O10" s="128"/>
      <c r="P10" s="136"/>
      <c r="Q10" s="132" t="s">
        <v>49</v>
      </c>
      <c r="R10">
        <v>4745</v>
      </c>
    </row>
    <row r="11" spans="7:18" ht="19.5" thickTop="1" thickBot="1">
      <c r="G11" s="126"/>
      <c r="H11" s="128"/>
      <c r="I11" s="128"/>
      <c r="J11" s="128"/>
      <c r="K11" s="128"/>
      <c r="L11" s="128"/>
      <c r="M11" s="128"/>
      <c r="N11" s="128"/>
      <c r="O11" s="128"/>
      <c r="P11" s="136"/>
      <c r="Q11" s="133" t="s">
        <v>49</v>
      </c>
      <c r="R11">
        <v>13995</v>
      </c>
    </row>
    <row r="12" spans="7:18" ht="19.5" thickTop="1" thickBot="1">
      <c r="G12" s="126"/>
      <c r="H12" s="128"/>
      <c r="I12" s="128"/>
      <c r="J12" s="128"/>
      <c r="K12" s="128"/>
      <c r="L12" s="128"/>
      <c r="M12" s="128"/>
      <c r="N12" s="128"/>
      <c r="O12" s="128"/>
      <c r="P12" s="136"/>
      <c r="Q12" s="134" t="s">
        <v>49</v>
      </c>
      <c r="R12">
        <v>51</v>
      </c>
    </row>
    <row r="13" spans="7:18" ht="55.5" thickTop="1" thickBot="1">
      <c r="G13" s="126"/>
      <c r="H13" s="128"/>
      <c r="I13" s="128"/>
      <c r="J13" s="128"/>
      <c r="K13" s="128"/>
      <c r="L13" s="128"/>
      <c r="M13" s="128"/>
      <c r="N13" s="128"/>
      <c r="O13" s="128"/>
      <c r="P13" s="136"/>
      <c r="Q13" s="137" t="s">
        <v>433</v>
      </c>
      <c r="R13">
        <v>2975</v>
      </c>
    </row>
    <row r="14" spans="7:18" ht="21" thickTop="1" thickBot="1">
      <c r="G14" s="127"/>
      <c r="H14" s="129"/>
      <c r="I14" s="129"/>
      <c r="J14" s="129"/>
      <c r="K14" s="129"/>
      <c r="L14" s="129"/>
      <c r="M14" s="129"/>
      <c r="N14" s="129"/>
      <c r="O14" s="129"/>
      <c r="P14" s="129"/>
      <c r="Q14" s="135" t="s">
        <v>49</v>
      </c>
    </row>
    <row r="15" spans="7:18" ht="15.75" thickTop="1" thickBot="1"/>
    <row r="16" spans="7:18" ht="18" thickTop="1" thickBot="1">
      <c r="G16" s="363" t="s">
        <v>273</v>
      </c>
      <c r="H16" s="373" t="s">
        <v>436</v>
      </c>
      <c r="I16" s="378" t="s">
        <v>437</v>
      </c>
      <c r="J16" s="378"/>
      <c r="K16" s="373" t="s">
        <v>410</v>
      </c>
    </row>
    <row r="17" spans="7:15" ht="15.75" thickTop="1" thickBot="1">
      <c r="G17" s="364"/>
      <c r="H17" s="374"/>
      <c r="I17" s="373" t="s">
        <v>438</v>
      </c>
      <c r="J17" s="376" t="s">
        <v>439</v>
      </c>
      <c r="K17" s="374"/>
      <c r="M17" s="377" t="s">
        <v>434</v>
      </c>
    </row>
    <row r="18" spans="7:15" ht="15.75" thickTop="1" thickBot="1">
      <c r="G18" s="365"/>
      <c r="H18" s="375"/>
      <c r="I18" s="375"/>
      <c r="J18" s="376"/>
      <c r="K18" s="375"/>
      <c r="M18" s="369"/>
    </row>
    <row r="19" spans="7:15" ht="17.25" customHeight="1" thickTop="1" thickBot="1">
      <c r="G19" s="139"/>
      <c r="H19" s="140"/>
      <c r="I19" s="140"/>
      <c r="J19" s="140"/>
      <c r="K19" s="141" t="s">
        <v>427</v>
      </c>
    </row>
    <row r="20" spans="7:15" ht="17.25" customHeight="1" thickTop="1" thickBot="1">
      <c r="G20" s="139"/>
      <c r="H20" s="140"/>
      <c r="I20" s="140"/>
      <c r="J20" s="140"/>
      <c r="K20" s="141" t="s">
        <v>435</v>
      </c>
    </row>
    <row r="21" spans="7:15" ht="17.25" customHeight="1" thickTop="1" thickBot="1">
      <c r="G21" s="139"/>
      <c r="H21" s="140"/>
      <c r="I21" s="140"/>
      <c r="J21" s="140"/>
      <c r="K21" s="141" t="s">
        <v>428</v>
      </c>
    </row>
    <row r="22" spans="7:15" ht="17.25" customHeight="1" thickTop="1" thickBot="1">
      <c r="G22" s="139"/>
      <c r="H22" s="140"/>
      <c r="I22" s="140"/>
      <c r="J22" s="140"/>
      <c r="K22" s="141" t="s">
        <v>429</v>
      </c>
    </row>
    <row r="23" spans="7:15" ht="17.25" customHeight="1" thickTop="1" thickBot="1">
      <c r="G23" s="139"/>
      <c r="H23" s="140"/>
      <c r="I23" s="140"/>
      <c r="J23" s="140"/>
      <c r="K23" s="141" t="s">
        <v>430</v>
      </c>
    </row>
    <row r="24" spans="7:15" ht="17.25" customHeight="1" thickTop="1" thickBot="1">
      <c r="G24" s="139"/>
      <c r="H24" s="140"/>
      <c r="I24" s="140"/>
      <c r="J24" s="140"/>
      <c r="K24" s="141" t="s">
        <v>431</v>
      </c>
    </row>
    <row r="25" spans="7:15" ht="18.75" thickTop="1" thickBot="1">
      <c r="G25" s="142"/>
      <c r="H25" s="142"/>
      <c r="I25" s="142"/>
      <c r="J25" s="142"/>
      <c r="K25" s="130" t="s">
        <v>432</v>
      </c>
    </row>
    <row r="26" spans="7:15" ht="15.75" thickTop="1" thickBot="1"/>
    <row r="27" spans="7:15" ht="27" customHeight="1" thickTop="1" thickBot="1">
      <c r="K27" s="366" t="s">
        <v>440</v>
      </c>
      <c r="L27" s="367"/>
      <c r="M27" s="366" t="s">
        <v>441</v>
      </c>
      <c r="N27" s="367"/>
      <c r="O27" s="368" t="s">
        <v>410</v>
      </c>
    </row>
    <row r="28" spans="7:15" ht="19.5" customHeight="1" thickTop="1" thickBot="1">
      <c r="K28" s="138" t="s">
        <v>442</v>
      </c>
      <c r="L28" s="143" t="s">
        <v>443</v>
      </c>
      <c r="M28" s="143" t="s">
        <v>442</v>
      </c>
      <c r="N28" s="143" t="s">
        <v>443</v>
      </c>
      <c r="O28" s="369"/>
    </row>
    <row r="29" spans="7:15" ht="19.5" customHeight="1" thickTop="1" thickBot="1">
      <c r="K29" s="370"/>
      <c r="L29" s="370"/>
      <c r="M29" s="145"/>
      <c r="N29" s="145"/>
      <c r="O29" s="144" t="s">
        <v>427</v>
      </c>
    </row>
    <row r="30" spans="7:15" ht="19.5" customHeight="1" thickTop="1" thickBot="1">
      <c r="K30" s="371"/>
      <c r="L30" s="371"/>
      <c r="M30" s="145"/>
      <c r="N30" s="145"/>
      <c r="O30" s="144" t="s">
        <v>435</v>
      </c>
    </row>
    <row r="31" spans="7:15" ht="19.5" customHeight="1" thickTop="1" thickBot="1">
      <c r="K31" s="371"/>
      <c r="L31" s="371"/>
      <c r="M31" s="145"/>
      <c r="N31" s="145"/>
      <c r="O31" s="144" t="s">
        <v>428</v>
      </c>
    </row>
    <row r="32" spans="7:15" ht="19.5" customHeight="1" thickTop="1" thickBot="1">
      <c r="K32" s="371"/>
      <c r="L32" s="371"/>
      <c r="M32" s="145"/>
      <c r="N32" s="145"/>
      <c r="O32" s="144" t="s">
        <v>429</v>
      </c>
    </row>
    <row r="33" spans="11:15" ht="19.5" customHeight="1" thickTop="1" thickBot="1">
      <c r="K33" s="371"/>
      <c r="L33" s="371"/>
      <c r="M33" s="145"/>
      <c r="N33" s="145"/>
      <c r="O33" s="144" t="s">
        <v>430</v>
      </c>
    </row>
    <row r="34" spans="11:15" ht="19.5" customHeight="1" thickTop="1" thickBot="1">
      <c r="K34" s="372"/>
      <c r="L34" s="372"/>
      <c r="M34" s="145"/>
      <c r="N34" s="145"/>
      <c r="O34" s="144" t="s">
        <v>431</v>
      </c>
    </row>
    <row r="35" spans="11:15" ht="15" thickTop="1"/>
  </sheetData>
  <mergeCells count="20">
    <mergeCell ref="G4:G7"/>
    <mergeCell ref="H4:I4"/>
    <mergeCell ref="J4:L4"/>
    <mergeCell ref="M4:P4"/>
    <mergeCell ref="Q4:Q7"/>
    <mergeCell ref="M5:M7"/>
    <mergeCell ref="N5:N7"/>
    <mergeCell ref="O5:O7"/>
    <mergeCell ref="G16:G18"/>
    <mergeCell ref="K27:L27"/>
    <mergeCell ref="M27:N27"/>
    <mergeCell ref="O27:O28"/>
    <mergeCell ref="K29:K34"/>
    <mergeCell ref="L29:L34"/>
    <mergeCell ref="K16:K18"/>
    <mergeCell ref="J17:J18"/>
    <mergeCell ref="M17:M18"/>
    <mergeCell ref="I16:J16"/>
    <mergeCell ref="I17:I18"/>
    <mergeCell ref="H16:H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2014-03-17T09:55:30Z</dcterms:modified>
</cp:coreProperties>
</file>