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77" i="1" l="1"/>
  <c r="O78" i="1"/>
  <c r="O79" i="1"/>
  <c r="O80" i="1"/>
  <c r="O81" i="1"/>
  <c r="O82" i="1"/>
  <c r="O83" i="1"/>
  <c r="O84" i="1"/>
  <c r="O85" i="1"/>
  <c r="O86" i="1"/>
  <c r="O87" i="1"/>
  <c r="O88" i="1"/>
  <c r="O76" i="1"/>
  <c r="M77" i="1"/>
  <c r="M78" i="1"/>
  <c r="M79" i="1"/>
  <c r="M80" i="1"/>
  <c r="M81" i="1"/>
  <c r="M82" i="1"/>
  <c r="M83" i="1"/>
  <c r="M84" i="1"/>
  <c r="M85" i="1"/>
  <c r="M86" i="1"/>
  <c r="M87" i="1"/>
  <c r="M88" i="1"/>
  <c r="M76" i="1"/>
  <c r="J77" i="1"/>
  <c r="J78" i="1"/>
  <c r="J79" i="1"/>
  <c r="J80" i="1"/>
  <c r="J81" i="1"/>
  <c r="J82" i="1"/>
  <c r="J83" i="1"/>
  <c r="J84" i="1"/>
  <c r="J85" i="1"/>
  <c r="J86" i="1"/>
  <c r="J87" i="1"/>
  <c r="J88" i="1"/>
  <c r="J76" i="1"/>
  <c r="G77" i="1"/>
  <c r="G78" i="1"/>
  <c r="G79" i="1"/>
  <c r="G80" i="1"/>
  <c r="G81" i="1"/>
  <c r="G82" i="1"/>
  <c r="G83" i="1"/>
  <c r="G84" i="1"/>
  <c r="G85" i="1"/>
  <c r="G86" i="1"/>
  <c r="G87" i="1"/>
  <c r="G88" i="1"/>
  <c r="G76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L77" i="1"/>
  <c r="L78" i="1"/>
  <c r="L79" i="1"/>
  <c r="L80" i="1"/>
  <c r="L81" i="1"/>
  <c r="L82" i="1"/>
  <c r="L83" i="1"/>
  <c r="L84" i="1"/>
  <c r="L85" i="1"/>
  <c r="L86" i="1"/>
  <c r="L87" i="1"/>
  <c r="L88" i="1"/>
  <c r="L76" i="1"/>
  <c r="I77" i="1"/>
  <c r="I78" i="1"/>
  <c r="I79" i="1"/>
  <c r="I80" i="1"/>
  <c r="I81" i="1"/>
  <c r="I82" i="1"/>
  <c r="I83" i="1"/>
  <c r="I84" i="1"/>
  <c r="I85" i="1"/>
  <c r="I86" i="1"/>
  <c r="I87" i="1"/>
  <c r="I88" i="1"/>
  <c r="I76" i="1"/>
  <c r="F77" i="1"/>
  <c r="F78" i="1"/>
  <c r="F79" i="1"/>
  <c r="F80" i="1"/>
  <c r="F81" i="1"/>
  <c r="F82" i="1"/>
  <c r="F83" i="1"/>
  <c r="F84" i="1"/>
  <c r="F85" i="1"/>
  <c r="F86" i="1"/>
  <c r="F87" i="1"/>
  <c r="F88" i="1"/>
  <c r="F76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B51" i="1"/>
  <c r="S71" i="1" l="1"/>
  <c r="S72" i="1"/>
  <c r="S70" i="1"/>
  <c r="P71" i="1"/>
  <c r="P72" i="1" s="1"/>
  <c r="Q71" i="1"/>
  <c r="Q72" i="1" s="1"/>
  <c r="Q70" i="1"/>
  <c r="P70" i="1"/>
  <c r="N72" i="1"/>
  <c r="N71" i="1"/>
  <c r="N70" i="1"/>
  <c r="B55" i="1"/>
  <c r="I70" i="1" l="1"/>
  <c r="K70" i="1" l="1"/>
  <c r="J70" i="1"/>
  <c r="D70" i="1"/>
  <c r="B46" i="1" l="1"/>
  <c r="B47" i="1"/>
  <c r="B48" i="1"/>
  <c r="B49" i="1"/>
  <c r="B50" i="1"/>
  <c r="B52" i="1"/>
  <c r="B53" i="1"/>
  <c r="B54" i="1"/>
  <c r="B56" i="1"/>
  <c r="B57" i="1"/>
  <c r="B58" i="1"/>
  <c r="B59" i="1"/>
  <c r="B60" i="1"/>
  <c r="B61" i="1"/>
  <c r="B62" i="1"/>
  <c r="B63" i="1"/>
  <c r="B64" i="1"/>
  <c r="B65" i="1"/>
  <c r="B66" i="1"/>
  <c r="B67" i="1"/>
  <c r="B45" i="1"/>
</calcChain>
</file>

<file path=xl/sharedStrings.xml><?xml version="1.0" encoding="utf-8"?>
<sst xmlns="http://schemas.openxmlformats.org/spreadsheetml/2006/main" count="32" uniqueCount="22">
  <si>
    <t>Input signal</t>
  </si>
  <si>
    <t>Freq -&gt; RPM</t>
  </si>
  <si>
    <t>RPM</t>
  </si>
  <si>
    <t>rad/s</t>
  </si>
  <si>
    <t>thrust</t>
  </si>
  <si>
    <t>mass:</t>
  </si>
  <si>
    <t>g:</t>
  </si>
  <si>
    <t>Ke</t>
  </si>
  <si>
    <t>KT</t>
  </si>
  <si>
    <t>rho</t>
  </si>
  <si>
    <t>A</t>
  </si>
  <si>
    <t>R:</t>
  </si>
  <si>
    <t>Kt</t>
  </si>
  <si>
    <t>w</t>
  </si>
  <si>
    <t>THRUST</t>
  </si>
  <si>
    <t>M1 RPM</t>
  </si>
  <si>
    <t>Ki</t>
  </si>
  <si>
    <t>M2 RPM</t>
  </si>
  <si>
    <t>M3 RPM</t>
  </si>
  <si>
    <t>M4 RPM</t>
  </si>
  <si>
    <t>micros</t>
  </si>
  <si>
    <t>micros-761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</si>
</sst>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96866244294958E-2"/>
          <c:y val="5.1400554097404488E-2"/>
          <c:w val="0.7331528230374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Measured RPM</c:v>
          </c:tx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9725</c:v>
                </c:pt>
                <c:pt idx="1">
                  <c:v>9850</c:v>
                </c:pt>
                <c:pt idx="2">
                  <c:v>9955</c:v>
                </c:pt>
                <c:pt idx="3">
                  <c:v>10037</c:v>
                </c:pt>
                <c:pt idx="4">
                  <c:v>10133</c:v>
                </c:pt>
                <c:pt idx="5">
                  <c:v>10205</c:v>
                </c:pt>
                <c:pt idx="6">
                  <c:v>10267</c:v>
                </c:pt>
                <c:pt idx="7">
                  <c:v>10320</c:v>
                </c:pt>
                <c:pt idx="8">
                  <c:v>10375</c:v>
                </c:pt>
                <c:pt idx="9">
                  <c:v>10420</c:v>
                </c:pt>
                <c:pt idx="10">
                  <c:v>10451</c:v>
                </c:pt>
                <c:pt idx="11">
                  <c:v>10486</c:v>
                </c:pt>
                <c:pt idx="12">
                  <c:v>10524</c:v>
                </c:pt>
                <c:pt idx="13">
                  <c:v>7555</c:v>
                </c:pt>
                <c:pt idx="14">
                  <c:v>7790</c:v>
                </c:pt>
                <c:pt idx="15">
                  <c:v>8265</c:v>
                </c:pt>
                <c:pt idx="16">
                  <c:v>8614</c:v>
                </c:pt>
                <c:pt idx="17">
                  <c:v>8910</c:v>
                </c:pt>
                <c:pt idx="18">
                  <c:v>9160</c:v>
                </c:pt>
                <c:pt idx="19">
                  <c:v>9576</c:v>
                </c:pt>
                <c:pt idx="20">
                  <c:v>9860</c:v>
                </c:pt>
                <c:pt idx="21">
                  <c:v>10089</c:v>
                </c:pt>
                <c:pt idx="22">
                  <c:v>10261</c:v>
                </c:pt>
              </c:numCache>
            </c:numRef>
          </c:yVal>
          <c:smooth val="1"/>
        </c:ser>
        <c:ser>
          <c:idx val="1"/>
          <c:order val="1"/>
          <c:tx>
            <c:v>Measured Freq in RPM</c:v>
          </c:tx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2825</c:v>
                </c:pt>
                <c:pt idx="1">
                  <c:v>3189</c:v>
                </c:pt>
                <c:pt idx="2">
                  <c:v>3689</c:v>
                </c:pt>
                <c:pt idx="3">
                  <c:v>4211</c:v>
                </c:pt>
                <c:pt idx="4">
                  <c:v>4683</c:v>
                </c:pt>
                <c:pt idx="5">
                  <c:v>5161</c:v>
                </c:pt>
                <c:pt idx="6">
                  <c:v>5546</c:v>
                </c:pt>
                <c:pt idx="7">
                  <c:v>5874</c:v>
                </c:pt>
                <c:pt idx="8">
                  <c:v>6223</c:v>
                </c:pt>
                <c:pt idx="9">
                  <c:v>6532</c:v>
                </c:pt>
                <c:pt idx="10">
                  <c:v>6795</c:v>
                </c:pt>
                <c:pt idx="11">
                  <c:v>7008</c:v>
                </c:pt>
                <c:pt idx="12">
                  <c:v>7301</c:v>
                </c:pt>
                <c:pt idx="13">
                  <c:v>7534</c:v>
                </c:pt>
                <c:pt idx="14">
                  <c:v>7730</c:v>
                </c:pt>
                <c:pt idx="15">
                  <c:v>8233</c:v>
                </c:pt>
                <c:pt idx="16">
                  <c:v>8552</c:v>
                </c:pt>
                <c:pt idx="17">
                  <c:v>8786</c:v>
                </c:pt>
                <c:pt idx="18">
                  <c:v>9129</c:v>
                </c:pt>
                <c:pt idx="19">
                  <c:v>9566</c:v>
                </c:pt>
                <c:pt idx="20">
                  <c:v>9814</c:v>
                </c:pt>
                <c:pt idx="21">
                  <c:v>10071</c:v>
                </c:pt>
                <c:pt idx="22">
                  <c:v>10260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4192"/>
        <c:axId val="58825728"/>
      </c:scatterChart>
      <c:valAx>
        <c:axId val="58824192"/>
        <c:scaling>
          <c:orientation val="minMax"/>
          <c:max val="1200"/>
          <c:min val="762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58825728"/>
        <c:crosses val="autoZero"/>
        <c:crossBetween val="midCat"/>
      </c:valAx>
      <c:valAx>
        <c:axId val="58825728"/>
        <c:scaling>
          <c:orientation val="minMax"/>
          <c:max val="10261"/>
          <c:min val="275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24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947391372316703E-2"/>
          <c:y val="0.19480351414406533"/>
          <c:w val="0.88032220110417236"/>
          <c:h val="0.57977737614997238"/>
        </c:manualLayout>
      </c:layout>
      <c:scatterChart>
        <c:scatterStyle val="smoothMarker"/>
        <c:varyColors val="0"/>
        <c:ser>
          <c:idx val="0"/>
          <c:order val="0"/>
          <c:tx>
            <c:v>RPM</c:v>
          </c:tx>
          <c:marker>
            <c:symbol val="none"/>
          </c:marker>
          <c:trendline>
            <c:name>Graph Eq.</c:name>
            <c:trendlineType val="poly"/>
            <c:order val="4"/>
            <c:dispRSqr val="0"/>
            <c:dispEq val="1"/>
            <c:trendlineLbl>
              <c:layout>
                <c:manualLayout>
                  <c:x val="-4.7825965328001714E-2"/>
                  <c:y val="0.6077498400063422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-0.000000339244394879142x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+ 0.00147434504956117x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- 2.41569368891571x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+ 1,774.46090086588x - 484716.001075454</a:t>
                    </a:r>
                    <a:endParaRPr lang="en-US"/>
                  </a:p>
                </c:rich>
              </c:tx>
              <c:numFmt formatCode="#,##0.000000000000000000000" sourceLinked="0"/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9725</c:v>
                </c:pt>
                <c:pt idx="1">
                  <c:v>9850</c:v>
                </c:pt>
                <c:pt idx="2">
                  <c:v>9955</c:v>
                </c:pt>
                <c:pt idx="3">
                  <c:v>10037</c:v>
                </c:pt>
                <c:pt idx="4">
                  <c:v>10133</c:v>
                </c:pt>
                <c:pt idx="5">
                  <c:v>10205</c:v>
                </c:pt>
                <c:pt idx="6">
                  <c:v>10267</c:v>
                </c:pt>
                <c:pt idx="7">
                  <c:v>10320</c:v>
                </c:pt>
                <c:pt idx="8">
                  <c:v>10375</c:v>
                </c:pt>
                <c:pt idx="9">
                  <c:v>10420</c:v>
                </c:pt>
                <c:pt idx="10">
                  <c:v>10451</c:v>
                </c:pt>
                <c:pt idx="11">
                  <c:v>10486</c:v>
                </c:pt>
                <c:pt idx="12">
                  <c:v>10524</c:v>
                </c:pt>
                <c:pt idx="13">
                  <c:v>7555</c:v>
                </c:pt>
                <c:pt idx="14">
                  <c:v>7790</c:v>
                </c:pt>
                <c:pt idx="15">
                  <c:v>8265</c:v>
                </c:pt>
                <c:pt idx="16">
                  <c:v>8614</c:v>
                </c:pt>
                <c:pt idx="17">
                  <c:v>8910</c:v>
                </c:pt>
                <c:pt idx="18">
                  <c:v>9160</c:v>
                </c:pt>
                <c:pt idx="19">
                  <c:v>9576</c:v>
                </c:pt>
                <c:pt idx="20">
                  <c:v>9860</c:v>
                </c:pt>
                <c:pt idx="21">
                  <c:v>10089</c:v>
                </c:pt>
                <c:pt idx="22">
                  <c:v>10261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1184"/>
        <c:axId val="67191168"/>
      </c:scatterChart>
      <c:valAx>
        <c:axId val="67181184"/>
        <c:scaling>
          <c:orientation val="minMax"/>
          <c:max val="1200"/>
          <c:min val="762"/>
        </c:scaling>
        <c:delete val="0"/>
        <c:axPos val="b"/>
        <c:numFmt formatCode="General" sourceLinked="1"/>
        <c:majorTickMark val="out"/>
        <c:minorTickMark val="none"/>
        <c:tickLblPos val="nextTo"/>
        <c:crossAx val="67191168"/>
        <c:crosses val="autoZero"/>
        <c:crossBetween val="midCat"/>
      </c:valAx>
      <c:valAx>
        <c:axId val="67191168"/>
        <c:scaling>
          <c:orientation val="minMax"/>
          <c:max val="10261"/>
          <c:min val="275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181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39971531771691"/>
          <c:y val="1.9943769553982534E-2"/>
          <c:w val="0.14633278206995284"/>
          <c:h val="0.131931861659774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980641240308503E-2"/>
          <c:y val="0.19480351414406533"/>
          <c:w val="0.86549801316659158"/>
          <c:h val="0.55495734908136485"/>
        </c:manualLayout>
      </c:layout>
      <c:scatterChart>
        <c:scatterStyle val="smoothMarker"/>
        <c:varyColors val="0"/>
        <c:ser>
          <c:idx val="0"/>
          <c:order val="0"/>
          <c:tx>
            <c:v>Freq</c:v>
          </c:tx>
          <c:marker>
            <c:symbol val="none"/>
          </c:marker>
          <c:trendline>
            <c:name>Graph Eq.</c:name>
            <c:trendlineType val="poly"/>
            <c:order val="4"/>
            <c:dispRSqr val="0"/>
            <c:dispEq val="1"/>
            <c:trendlineLbl>
              <c:layout>
                <c:manualLayout>
                  <c:x val="-4.7812424684176305E-2"/>
                  <c:y val="0.6150457805909597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-0.00000027911645392154x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+ 0.00123072730859431x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- 2.04724806153208x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+ 1,528.10907414317x - 423361.343972544</a:t>
                    </a:r>
                    <a:endParaRPr lang="en-US"/>
                  </a:p>
                </c:rich>
              </c:tx>
              <c:numFmt formatCode="#,##0.00000000000000000000" sourceLinked="0"/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2825</c:v>
                </c:pt>
                <c:pt idx="1">
                  <c:v>3189</c:v>
                </c:pt>
                <c:pt idx="2">
                  <c:v>3689</c:v>
                </c:pt>
                <c:pt idx="3">
                  <c:v>4211</c:v>
                </c:pt>
                <c:pt idx="4">
                  <c:v>4683</c:v>
                </c:pt>
                <c:pt idx="5">
                  <c:v>5161</c:v>
                </c:pt>
                <c:pt idx="6">
                  <c:v>5546</c:v>
                </c:pt>
                <c:pt idx="7">
                  <c:v>5874</c:v>
                </c:pt>
                <c:pt idx="8">
                  <c:v>6223</c:v>
                </c:pt>
                <c:pt idx="9">
                  <c:v>6532</c:v>
                </c:pt>
                <c:pt idx="10">
                  <c:v>6795</c:v>
                </c:pt>
                <c:pt idx="11">
                  <c:v>7008</c:v>
                </c:pt>
                <c:pt idx="12">
                  <c:v>7301</c:v>
                </c:pt>
                <c:pt idx="13">
                  <c:v>7534</c:v>
                </c:pt>
                <c:pt idx="14">
                  <c:v>7730</c:v>
                </c:pt>
                <c:pt idx="15">
                  <c:v>8233</c:v>
                </c:pt>
                <c:pt idx="16">
                  <c:v>8552</c:v>
                </c:pt>
                <c:pt idx="17">
                  <c:v>8786</c:v>
                </c:pt>
                <c:pt idx="18">
                  <c:v>9129</c:v>
                </c:pt>
                <c:pt idx="19">
                  <c:v>9566</c:v>
                </c:pt>
                <c:pt idx="20">
                  <c:v>9814</c:v>
                </c:pt>
                <c:pt idx="21">
                  <c:v>10071</c:v>
                </c:pt>
                <c:pt idx="22">
                  <c:v>10260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2416"/>
        <c:axId val="67213952"/>
      </c:scatterChart>
      <c:valAx>
        <c:axId val="67212416"/>
        <c:scaling>
          <c:orientation val="minMax"/>
          <c:max val="1200"/>
          <c:min val="762"/>
        </c:scaling>
        <c:delete val="0"/>
        <c:axPos val="b"/>
        <c:numFmt formatCode="General" sourceLinked="1"/>
        <c:majorTickMark val="out"/>
        <c:minorTickMark val="none"/>
        <c:tickLblPos val="nextTo"/>
        <c:crossAx val="67213952"/>
        <c:crosses val="autoZero"/>
        <c:crossBetween val="midCat"/>
      </c:valAx>
      <c:valAx>
        <c:axId val="67213952"/>
        <c:scaling>
          <c:orientation val="minMax"/>
          <c:max val="10260"/>
          <c:min val="28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21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970282850208877"/>
          <c:y val="3.4535650723217334E-2"/>
          <c:w val="0.14081497698997669"/>
          <c:h val="0.131931861659774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59608547122202"/>
          <c:y val="0.12209663909514346"/>
          <c:w val="0.72711555205177159"/>
          <c:h val="0.63110860188569662"/>
        </c:manualLayout>
      </c:layout>
      <c:scatterChart>
        <c:scatterStyle val="smoothMarker"/>
        <c:varyColors val="0"/>
        <c:ser>
          <c:idx val="0"/>
          <c:order val="0"/>
          <c:tx>
            <c:v>Rad/s</c:v>
          </c:tx>
          <c:marker>
            <c:symbol val="none"/>
          </c:marker>
          <c:trendline>
            <c:name>Graph Eq.</c:name>
            <c:trendlineType val="linear"/>
            <c:dispRSqr val="0"/>
            <c:dispEq val="1"/>
            <c:trendlineLbl>
              <c:layout>
                <c:manualLayout>
                  <c:x val="-4.6956108773496194E-2"/>
                  <c:y val="0.71939764271930373"/>
                </c:manualLayout>
              </c:layout>
              <c:numFmt formatCode="#,##0.00000000000000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Sheet1!$A$49:$A$57</c:f>
              <c:numCache>
                <c:formatCode>General</c:formatCode>
                <c:ptCount val="9"/>
                <c:pt idx="0">
                  <c:v>1200</c:v>
                </c:pt>
                <c:pt idx="1">
                  <c:v>1225</c:v>
                </c:pt>
                <c:pt idx="2">
                  <c:v>1250</c:v>
                </c:pt>
                <c:pt idx="3">
                  <c:v>1275</c:v>
                </c:pt>
                <c:pt idx="4">
                  <c:v>1300</c:v>
                </c:pt>
                <c:pt idx="5">
                  <c:v>1325</c:v>
                </c:pt>
                <c:pt idx="6">
                  <c:v>1350</c:v>
                </c:pt>
                <c:pt idx="7">
                  <c:v>1375</c:v>
                </c:pt>
                <c:pt idx="8">
                  <c:v>1400</c:v>
                </c:pt>
              </c:numCache>
            </c:numRef>
          </c:xVal>
          <c:yVal>
            <c:numRef>
              <c:f>Sheet1!$B$49:$B$57</c:f>
              <c:numCache>
                <c:formatCode>0.0000000000</c:formatCode>
                <c:ptCount val="9"/>
                <c:pt idx="0">
                  <c:v>1061.1252786275124</c:v>
                </c:pt>
                <c:pt idx="1">
                  <c:v>1068.6651009961281</c:v>
                </c:pt>
                <c:pt idx="2">
                  <c:v>1075.1577258135469</c:v>
                </c:pt>
                <c:pt idx="3">
                  <c:v>1080.7078728348888</c:v>
                </c:pt>
                <c:pt idx="4">
                  <c:v>1086.4674593664702</c:v>
                </c:pt>
                <c:pt idx="5">
                  <c:v>1091.1798483468549</c:v>
                </c:pt>
                <c:pt idx="6">
                  <c:v>1094.4261607555643</c:v>
                </c:pt>
                <c:pt idx="7">
                  <c:v>1098.0913521847522</c:v>
                </c:pt>
                <c:pt idx="8">
                  <c:v>1102.0707028792995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1584"/>
        <c:axId val="77017472"/>
      </c:scatterChart>
      <c:valAx>
        <c:axId val="7701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17472"/>
        <c:crosses val="autoZero"/>
        <c:crossBetween val="midCat"/>
      </c:valAx>
      <c:valAx>
        <c:axId val="77017472"/>
        <c:scaling>
          <c:orientation val="minMax"/>
        </c:scaling>
        <c:delete val="0"/>
        <c:axPos val="l"/>
        <c:majorGridlines/>
        <c:numFmt formatCode="0.0000000000" sourceLinked="1"/>
        <c:majorTickMark val="out"/>
        <c:minorTickMark val="none"/>
        <c:tickLblPos val="nextTo"/>
        <c:crossAx val="77011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108156112572785"/>
          <c:y val="3.1218226907802099E-2"/>
          <c:w val="0.10996503528931675"/>
          <c:h val="0.104942539398063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RPM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17382004262889958"/>
                  <c:y val="0.51942222573070862"/>
                </c:manualLayout>
              </c:layout>
              <c:numFmt formatCode="#,##0.00000000000000" sourceLinked="0"/>
            </c:trendlineLbl>
          </c:trendline>
          <c:xVal>
            <c:numRef>
              <c:f>Sheet1!$A$49:$A$57</c:f>
              <c:numCache>
                <c:formatCode>General</c:formatCode>
                <c:ptCount val="9"/>
                <c:pt idx="0">
                  <c:v>1200</c:v>
                </c:pt>
                <c:pt idx="1">
                  <c:v>1225</c:v>
                </c:pt>
                <c:pt idx="2">
                  <c:v>1250</c:v>
                </c:pt>
                <c:pt idx="3">
                  <c:v>1275</c:v>
                </c:pt>
                <c:pt idx="4">
                  <c:v>1300</c:v>
                </c:pt>
                <c:pt idx="5">
                  <c:v>1325</c:v>
                </c:pt>
                <c:pt idx="6">
                  <c:v>1350</c:v>
                </c:pt>
                <c:pt idx="7">
                  <c:v>1375</c:v>
                </c:pt>
                <c:pt idx="8">
                  <c:v>1400</c:v>
                </c:pt>
              </c:numCache>
            </c:numRef>
          </c:xVal>
          <c:yVal>
            <c:numRef>
              <c:f>Sheet1!$B$6:$B$14</c:f>
              <c:numCache>
                <c:formatCode>General</c:formatCode>
                <c:ptCount val="9"/>
                <c:pt idx="0">
                  <c:v>10133</c:v>
                </c:pt>
                <c:pt idx="1">
                  <c:v>10205</c:v>
                </c:pt>
                <c:pt idx="2">
                  <c:v>10267</c:v>
                </c:pt>
                <c:pt idx="3">
                  <c:v>10320</c:v>
                </c:pt>
                <c:pt idx="4">
                  <c:v>10375</c:v>
                </c:pt>
                <c:pt idx="5">
                  <c:v>10420</c:v>
                </c:pt>
                <c:pt idx="6">
                  <c:v>10451</c:v>
                </c:pt>
                <c:pt idx="7">
                  <c:v>10486</c:v>
                </c:pt>
                <c:pt idx="8">
                  <c:v>10524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1008"/>
        <c:axId val="77052544"/>
      </c:scatterChart>
      <c:valAx>
        <c:axId val="7705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52544"/>
        <c:crosses val="autoZero"/>
        <c:crossBetween val="midCat"/>
      </c:valAx>
      <c:valAx>
        <c:axId val="7705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51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Motor1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59869843734321937"/>
                  <c:y val="-6.528944298629338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GB" baseline="0"/>
                      <a:t>M1 = 0.0585x + 1042.8</a:t>
                    </a:r>
                    <a:endParaRPr lang="en-GB"/>
                  </a:p>
                </c:rich>
              </c:tx>
              <c:numFmt formatCode="General" sourceLinked="0"/>
            </c:trendlineLbl>
          </c:trendline>
          <c:xVal>
            <c:numRef>
              <c:f>Sheet1!$O$82:$O$88</c:f>
              <c:numCache>
                <c:formatCode>General</c:formatCode>
                <c:ptCount val="7"/>
                <c:pt idx="0">
                  <c:v>739</c:v>
                </c:pt>
                <c:pt idx="1">
                  <c:v>789</c:v>
                </c:pt>
                <c:pt idx="2">
                  <c:v>839</c:v>
                </c:pt>
                <c:pt idx="3">
                  <c:v>889</c:v>
                </c:pt>
                <c:pt idx="4">
                  <c:v>939</c:v>
                </c:pt>
                <c:pt idx="5">
                  <c:v>989</c:v>
                </c:pt>
                <c:pt idx="6">
                  <c:v>1039</c:v>
                </c:pt>
              </c:numCache>
            </c:numRef>
          </c:xVal>
          <c:yVal>
            <c:numRef>
              <c:f>Sheet1!$C$82:$C$88</c:f>
              <c:numCache>
                <c:formatCode>General</c:formatCode>
                <c:ptCount val="7"/>
                <c:pt idx="0">
                  <c:v>1084.8966630396751</c:v>
                </c:pt>
                <c:pt idx="1">
                  <c:v>1089.2948927547009</c:v>
                </c:pt>
                <c:pt idx="2">
                  <c:v>1092.4364854082908</c:v>
                </c:pt>
                <c:pt idx="3">
                  <c:v>1095.4733583067609</c:v>
                </c:pt>
                <c:pt idx="4">
                  <c:v>1098.1960719398719</c:v>
                </c:pt>
                <c:pt idx="5">
                  <c:v>1100.4999065525046</c:v>
                </c:pt>
                <c:pt idx="6">
                  <c:v>1102.8037411651371</c:v>
                </c:pt>
              </c:numCache>
            </c:numRef>
          </c:yVal>
          <c:smooth val="1"/>
        </c:ser>
        <c:ser>
          <c:idx val="1"/>
          <c:order val="1"/>
          <c:tx>
            <c:v>Motor2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43639126095153596"/>
                  <c:y val="-0.1525940507436570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GB" baseline="0"/>
                      <a:t>M2 = 0.0676x + 1015.8</a:t>
                    </a:r>
                    <a:endParaRPr lang="en-GB"/>
                  </a:p>
                </c:rich>
              </c:tx>
              <c:numFmt formatCode="General" sourceLinked="0"/>
            </c:trendlineLbl>
          </c:trendline>
          <c:xVal>
            <c:numRef>
              <c:f>Sheet1!$O$82:$O$88</c:f>
              <c:numCache>
                <c:formatCode>General</c:formatCode>
                <c:ptCount val="7"/>
                <c:pt idx="0">
                  <c:v>739</c:v>
                </c:pt>
                <c:pt idx="1">
                  <c:v>789</c:v>
                </c:pt>
                <c:pt idx="2">
                  <c:v>839</c:v>
                </c:pt>
                <c:pt idx="3">
                  <c:v>889</c:v>
                </c:pt>
                <c:pt idx="4">
                  <c:v>939</c:v>
                </c:pt>
                <c:pt idx="5">
                  <c:v>989</c:v>
                </c:pt>
                <c:pt idx="6">
                  <c:v>1039</c:v>
                </c:pt>
              </c:numCache>
            </c:numRef>
          </c:xVal>
          <c:yVal>
            <c:numRef>
              <c:f>Sheet1!$F$82:$F$88</c:f>
              <c:numCache>
                <c:formatCode>General</c:formatCode>
                <c:ptCount val="7"/>
                <c:pt idx="0">
                  <c:v>1064.4763107913416</c:v>
                </c:pt>
                <c:pt idx="1">
                  <c:v>1069.2934195268458</c:v>
                </c:pt>
                <c:pt idx="2">
                  <c:v>1073.2727702213931</c:v>
                </c:pt>
                <c:pt idx="3">
                  <c:v>1076.937961650581</c:v>
                </c:pt>
                <c:pt idx="4">
                  <c:v>1079.7653950388119</c:v>
                </c:pt>
                <c:pt idx="5">
                  <c:v>1082.5928284270426</c:v>
                </c:pt>
                <c:pt idx="6">
                  <c:v>1085.0013827947948</c:v>
                </c:pt>
              </c:numCache>
            </c:numRef>
          </c:yVal>
          <c:smooth val="1"/>
        </c:ser>
        <c:ser>
          <c:idx val="2"/>
          <c:order val="2"/>
          <c:tx>
            <c:v>Motor3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24993921534456082"/>
                  <c:y val="-7.454870224555264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GB" baseline="0"/>
                      <a:t>M3 = 0.0643x + 1036.6</a:t>
                    </a:r>
                    <a:endParaRPr lang="en-GB"/>
                  </a:p>
                </c:rich>
              </c:tx>
              <c:numFmt formatCode="General" sourceLinked="0"/>
            </c:trendlineLbl>
          </c:trendline>
          <c:xVal>
            <c:numRef>
              <c:f>Sheet1!$O$82:$O$88</c:f>
              <c:numCache>
                <c:formatCode>General</c:formatCode>
                <c:ptCount val="7"/>
                <c:pt idx="0">
                  <c:v>739</c:v>
                </c:pt>
                <c:pt idx="1">
                  <c:v>789</c:v>
                </c:pt>
                <c:pt idx="2">
                  <c:v>839</c:v>
                </c:pt>
                <c:pt idx="3">
                  <c:v>889</c:v>
                </c:pt>
                <c:pt idx="4">
                  <c:v>939</c:v>
                </c:pt>
                <c:pt idx="5">
                  <c:v>989</c:v>
                </c:pt>
                <c:pt idx="6">
                  <c:v>1039</c:v>
                </c:pt>
              </c:numCache>
            </c:numRef>
          </c:xVal>
          <c:yVal>
            <c:numRef>
              <c:f>Sheet1!$I$82:$I$88</c:f>
              <c:numCache>
                <c:formatCode>General</c:formatCode>
                <c:ptCount val="7"/>
                <c:pt idx="0">
                  <c:v>1082.8022679372821</c:v>
                </c:pt>
                <c:pt idx="1">
                  <c:v>1087.6193766727863</c:v>
                </c:pt>
                <c:pt idx="2">
                  <c:v>1091.3892878570941</c:v>
                </c:pt>
                <c:pt idx="3">
                  <c:v>1094.8450397760428</c:v>
                </c:pt>
                <c:pt idx="4">
                  <c:v>1097.3583138989147</c:v>
                </c:pt>
                <c:pt idx="5">
                  <c:v>1100.2904670422652</c:v>
                </c:pt>
                <c:pt idx="6">
                  <c:v>1102.3848621446584</c:v>
                </c:pt>
              </c:numCache>
            </c:numRef>
          </c:yVal>
          <c:smooth val="1"/>
        </c:ser>
        <c:ser>
          <c:idx val="3"/>
          <c:order val="3"/>
          <c:tx>
            <c:v>Motor4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7.7699055223730842E-2"/>
                  <c:y val="-0.2235433070866141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GB" baseline="0"/>
                      <a:t>M4 = 0.0691x + 1007</a:t>
                    </a:r>
                    <a:endParaRPr lang="en-GB"/>
                  </a:p>
                </c:rich>
              </c:tx>
              <c:numFmt formatCode="General" sourceLinked="0"/>
            </c:trendlineLbl>
          </c:trendline>
          <c:xVal>
            <c:numRef>
              <c:f>Sheet1!$O$82:$O$88</c:f>
              <c:numCache>
                <c:formatCode>General</c:formatCode>
                <c:ptCount val="7"/>
                <c:pt idx="0">
                  <c:v>739</c:v>
                </c:pt>
                <c:pt idx="1">
                  <c:v>789</c:v>
                </c:pt>
                <c:pt idx="2">
                  <c:v>839</c:v>
                </c:pt>
                <c:pt idx="3">
                  <c:v>889</c:v>
                </c:pt>
                <c:pt idx="4">
                  <c:v>939</c:v>
                </c:pt>
                <c:pt idx="5">
                  <c:v>989</c:v>
                </c:pt>
                <c:pt idx="6">
                  <c:v>1039</c:v>
                </c:pt>
              </c:numCache>
            </c:numRef>
          </c:xVal>
          <c:yVal>
            <c:numRef>
              <c:f>Sheet1!$L$82:$L$88</c:f>
              <c:numCache>
                <c:formatCode>General</c:formatCode>
                <c:ptCount val="7"/>
                <c:pt idx="0">
                  <c:v>1057.1459279329654</c:v>
                </c:pt>
                <c:pt idx="1">
                  <c:v>1061.7535971582304</c:v>
                </c:pt>
                <c:pt idx="2">
                  <c:v>1065.314068832299</c:v>
                </c:pt>
                <c:pt idx="3">
                  <c:v>1069.3981392819655</c:v>
                </c:pt>
                <c:pt idx="4">
                  <c:v>1072.5397319355554</c:v>
                </c:pt>
                <c:pt idx="5">
                  <c:v>1075.2624455686664</c:v>
                </c:pt>
                <c:pt idx="6">
                  <c:v>1077.9851592017776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27104"/>
        <c:axId val="60125568"/>
      </c:scatterChart>
      <c:valAx>
        <c:axId val="60127104"/>
        <c:scaling>
          <c:orientation val="minMax"/>
          <c:max val="1039"/>
          <c:min val="739"/>
        </c:scaling>
        <c:delete val="0"/>
        <c:axPos val="b"/>
        <c:numFmt formatCode="General" sourceLinked="1"/>
        <c:majorTickMark val="out"/>
        <c:minorTickMark val="none"/>
        <c:tickLblPos val="nextTo"/>
        <c:crossAx val="60125568"/>
        <c:crosses val="autoZero"/>
        <c:crossBetween val="midCat"/>
      </c:valAx>
      <c:valAx>
        <c:axId val="60125568"/>
        <c:scaling>
          <c:orientation val="minMax"/>
          <c:max val="1105"/>
          <c:min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2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33337</xdr:rowOff>
    </xdr:from>
    <xdr:to>
      <xdr:col>17</xdr:col>
      <xdr:colOff>476250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24</xdr:row>
      <xdr:rowOff>80962</xdr:rowOff>
    </xdr:from>
    <xdr:to>
      <xdr:col>8</xdr:col>
      <xdr:colOff>438150</xdr:colOff>
      <xdr:row>42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438150</xdr:colOff>
      <xdr:row>24</xdr:row>
      <xdr:rowOff>71437</xdr:rowOff>
    </xdr:from>
    <xdr:to>
      <xdr:col>19</xdr:col>
      <xdr:colOff>47624</xdr:colOff>
      <xdr:row>42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57149</xdr:colOff>
      <xdr:row>44</xdr:row>
      <xdr:rowOff>4762</xdr:rowOff>
    </xdr:from>
    <xdr:to>
      <xdr:col>15</xdr:col>
      <xdr:colOff>28574</xdr:colOff>
      <xdr:row>67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552450</xdr:colOff>
      <xdr:row>44</xdr:row>
      <xdr:rowOff>4762</xdr:rowOff>
    </xdr:from>
    <xdr:to>
      <xdr:col>24</xdr:col>
      <xdr:colOff>133350</xdr:colOff>
      <xdr:row>66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88</xdr:row>
      <xdr:rowOff>185737</xdr:rowOff>
    </xdr:from>
    <xdr:to>
      <xdr:col>13</xdr:col>
      <xdr:colOff>9525</xdr:colOff>
      <xdr:row>103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tabSelected="1" topLeftCell="A82" zoomScaleNormal="100" workbookViewId="0">
      <selection activeCell="R86" sqref="R86"/>
    </sheetView>
  </sheetViews>
  <sheetFormatPr defaultRowHeight="15" x14ac:dyDescent="0.25"/>
  <cols>
    <col min="1" max="1" width="20.7109375" customWidth="1"/>
    <col min="2" max="2" width="18.28515625" customWidth="1"/>
    <col min="6" max="6" width="9.140625" customWidth="1"/>
    <col min="10" max="10" width="12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762</v>
      </c>
      <c r="B2">
        <v>9725</v>
      </c>
      <c r="C2">
        <v>2825</v>
      </c>
    </row>
    <row r="3" spans="1:3" x14ac:dyDescent="0.25">
      <c r="A3">
        <v>770</v>
      </c>
      <c r="B3">
        <v>9850</v>
      </c>
      <c r="C3">
        <v>3189</v>
      </c>
    </row>
    <row r="4" spans="1:3" x14ac:dyDescent="0.25">
      <c r="A4">
        <v>780</v>
      </c>
      <c r="B4">
        <v>9955</v>
      </c>
      <c r="C4">
        <v>3689</v>
      </c>
    </row>
    <row r="5" spans="1:3" x14ac:dyDescent="0.25">
      <c r="A5">
        <v>790</v>
      </c>
      <c r="B5">
        <v>10037</v>
      </c>
      <c r="C5">
        <v>4211</v>
      </c>
    </row>
    <row r="6" spans="1:3" x14ac:dyDescent="0.25">
      <c r="A6">
        <v>800</v>
      </c>
      <c r="B6">
        <v>10133</v>
      </c>
      <c r="C6">
        <v>4683</v>
      </c>
    </row>
    <row r="7" spans="1:3" x14ac:dyDescent="0.25">
      <c r="A7">
        <v>810</v>
      </c>
      <c r="B7">
        <v>10205</v>
      </c>
      <c r="C7">
        <v>5161</v>
      </c>
    </row>
    <row r="8" spans="1:3" x14ac:dyDescent="0.25">
      <c r="A8">
        <v>820</v>
      </c>
      <c r="B8">
        <v>10267</v>
      </c>
      <c r="C8">
        <v>5546</v>
      </c>
    </row>
    <row r="9" spans="1:3" x14ac:dyDescent="0.25">
      <c r="A9">
        <v>830</v>
      </c>
      <c r="B9">
        <v>10320</v>
      </c>
      <c r="C9">
        <v>5874</v>
      </c>
    </row>
    <row r="10" spans="1:3" x14ac:dyDescent="0.25">
      <c r="A10">
        <v>840</v>
      </c>
      <c r="B10">
        <v>10375</v>
      </c>
      <c r="C10">
        <v>6223</v>
      </c>
    </row>
    <row r="11" spans="1:3" x14ac:dyDescent="0.25">
      <c r="A11">
        <v>850</v>
      </c>
      <c r="B11">
        <v>10420</v>
      </c>
      <c r="C11">
        <v>6532</v>
      </c>
    </row>
    <row r="12" spans="1:3" x14ac:dyDescent="0.25">
      <c r="A12">
        <v>860</v>
      </c>
      <c r="B12">
        <v>10451</v>
      </c>
      <c r="C12">
        <v>6795</v>
      </c>
    </row>
    <row r="13" spans="1:3" x14ac:dyDescent="0.25">
      <c r="A13">
        <v>870</v>
      </c>
      <c r="B13">
        <v>10486</v>
      </c>
      <c r="C13">
        <v>7008</v>
      </c>
    </row>
    <row r="14" spans="1:3" x14ac:dyDescent="0.25">
      <c r="A14">
        <v>880</v>
      </c>
      <c r="B14">
        <v>10524</v>
      </c>
      <c r="C14">
        <v>7301</v>
      </c>
    </row>
    <row r="15" spans="1:3" x14ac:dyDescent="0.25">
      <c r="A15">
        <v>890</v>
      </c>
      <c r="B15">
        <v>7555</v>
      </c>
      <c r="C15">
        <v>7534</v>
      </c>
    </row>
    <row r="16" spans="1:3" x14ac:dyDescent="0.25">
      <c r="A16">
        <v>900</v>
      </c>
      <c r="B16">
        <v>7790</v>
      </c>
      <c r="C16">
        <v>7730</v>
      </c>
    </row>
    <row r="17" spans="1:3" x14ac:dyDescent="0.25">
      <c r="A17">
        <v>925</v>
      </c>
      <c r="B17">
        <v>8265</v>
      </c>
      <c r="C17">
        <v>8233</v>
      </c>
    </row>
    <row r="18" spans="1:3" x14ac:dyDescent="0.25">
      <c r="A18">
        <v>950</v>
      </c>
      <c r="B18">
        <v>8614</v>
      </c>
      <c r="C18">
        <v>8552</v>
      </c>
    </row>
    <row r="19" spans="1:3" x14ac:dyDescent="0.25">
      <c r="A19">
        <v>975</v>
      </c>
      <c r="B19">
        <v>8910</v>
      </c>
      <c r="C19">
        <v>8786</v>
      </c>
    </row>
    <row r="20" spans="1:3" x14ac:dyDescent="0.25">
      <c r="A20">
        <v>1000</v>
      </c>
      <c r="B20">
        <v>9160</v>
      </c>
      <c r="C20">
        <v>9129</v>
      </c>
    </row>
    <row r="21" spans="1:3" x14ac:dyDescent="0.25">
      <c r="A21">
        <v>1050</v>
      </c>
      <c r="B21">
        <v>9576</v>
      </c>
      <c r="C21">
        <v>9566</v>
      </c>
    </row>
    <row r="22" spans="1:3" x14ac:dyDescent="0.25">
      <c r="A22">
        <v>1100</v>
      </c>
      <c r="B22">
        <v>9860</v>
      </c>
      <c r="C22">
        <v>9814</v>
      </c>
    </row>
    <row r="23" spans="1:3" x14ac:dyDescent="0.25">
      <c r="A23">
        <v>1150</v>
      </c>
      <c r="B23">
        <v>10089</v>
      </c>
      <c r="C23">
        <v>10071</v>
      </c>
    </row>
    <row r="24" spans="1:3" x14ac:dyDescent="0.25">
      <c r="A24">
        <v>1200</v>
      </c>
      <c r="B24">
        <v>10261</v>
      </c>
      <c r="C24">
        <v>10260</v>
      </c>
    </row>
    <row r="44" spans="1:2" x14ac:dyDescent="0.25">
      <c r="A44" t="s">
        <v>0</v>
      </c>
      <c r="B44" t="s">
        <v>3</v>
      </c>
    </row>
    <row r="45" spans="1:2" x14ac:dyDescent="0.25">
      <c r="A45">
        <v>1100</v>
      </c>
      <c r="B45" s="1">
        <f>B2*2*PI()/60</f>
        <v>1018.3996185386912</v>
      </c>
    </row>
    <row r="46" spans="1:2" x14ac:dyDescent="0.25">
      <c r="A46">
        <v>1125</v>
      </c>
      <c r="B46" s="1">
        <f t="shared" ref="B46:B67" si="0">B3*2*PI()/60</f>
        <v>1031.4895879286487</v>
      </c>
    </row>
    <row r="47" spans="1:2" x14ac:dyDescent="0.25">
      <c r="A47">
        <v>1150</v>
      </c>
      <c r="B47" s="1">
        <f t="shared" si="0"/>
        <v>1042.485162216213</v>
      </c>
    </row>
    <row r="48" spans="1:2" x14ac:dyDescent="0.25">
      <c r="A48">
        <v>1175</v>
      </c>
      <c r="B48" s="1">
        <f t="shared" si="0"/>
        <v>1051.072182136025</v>
      </c>
    </row>
    <row r="49" spans="1:2" x14ac:dyDescent="0.25">
      <c r="A49">
        <v>1200</v>
      </c>
      <c r="B49" s="1">
        <f t="shared" si="0"/>
        <v>1061.1252786275124</v>
      </c>
    </row>
    <row r="50" spans="1:2" x14ac:dyDescent="0.25">
      <c r="A50">
        <v>1225</v>
      </c>
      <c r="B50" s="1">
        <f t="shared" si="0"/>
        <v>1068.6651009961281</v>
      </c>
    </row>
    <row r="51" spans="1:2" x14ac:dyDescent="0.25">
      <c r="A51">
        <v>1250</v>
      </c>
      <c r="B51" s="1">
        <f t="shared" si="0"/>
        <v>1075.1577258135469</v>
      </c>
    </row>
    <row r="52" spans="1:2" x14ac:dyDescent="0.25">
      <c r="A52">
        <v>1275</v>
      </c>
      <c r="B52" s="1">
        <f t="shared" si="0"/>
        <v>1080.7078728348888</v>
      </c>
    </row>
    <row r="53" spans="1:2" x14ac:dyDescent="0.25">
      <c r="A53">
        <v>1300</v>
      </c>
      <c r="B53" s="1">
        <f t="shared" si="0"/>
        <v>1086.4674593664702</v>
      </c>
    </row>
    <row r="54" spans="1:2" x14ac:dyDescent="0.25">
      <c r="A54">
        <v>1325</v>
      </c>
      <c r="B54" s="1">
        <f t="shared" si="0"/>
        <v>1091.1798483468549</v>
      </c>
    </row>
    <row r="55" spans="1:2" x14ac:dyDescent="0.25">
      <c r="A55">
        <v>1350</v>
      </c>
      <c r="B55" s="1">
        <f>B12*2*PI()/60</f>
        <v>1094.4261607555643</v>
      </c>
    </row>
    <row r="56" spans="1:2" x14ac:dyDescent="0.25">
      <c r="A56">
        <v>1375</v>
      </c>
      <c r="B56" s="1">
        <f t="shared" si="0"/>
        <v>1098.0913521847522</v>
      </c>
    </row>
    <row r="57" spans="1:2" x14ac:dyDescent="0.25">
      <c r="A57">
        <v>1400</v>
      </c>
      <c r="B57" s="1">
        <f t="shared" si="0"/>
        <v>1102.0707028792995</v>
      </c>
    </row>
    <row r="58" spans="1:2" x14ac:dyDescent="0.25">
      <c r="A58">
        <v>890</v>
      </c>
      <c r="B58" s="1">
        <f t="shared" si="0"/>
        <v>791.15774992902948</v>
      </c>
    </row>
    <row r="59" spans="1:2" x14ac:dyDescent="0.25">
      <c r="A59">
        <v>900</v>
      </c>
      <c r="B59" s="1">
        <f t="shared" si="0"/>
        <v>815.76689238214965</v>
      </c>
    </row>
    <row r="60" spans="1:2" x14ac:dyDescent="0.25">
      <c r="A60">
        <v>925</v>
      </c>
      <c r="B60" s="1">
        <f t="shared" si="0"/>
        <v>865.50877606398797</v>
      </c>
    </row>
    <row r="61" spans="1:2" x14ac:dyDescent="0.25">
      <c r="A61">
        <v>950</v>
      </c>
      <c r="B61" s="1">
        <f t="shared" si="0"/>
        <v>902.05597060074933</v>
      </c>
    </row>
    <row r="62" spans="1:2" x14ac:dyDescent="0.25">
      <c r="A62">
        <v>975</v>
      </c>
      <c r="B62" s="1">
        <f t="shared" si="0"/>
        <v>933.05301811616857</v>
      </c>
    </row>
    <row r="63" spans="1:2" x14ac:dyDescent="0.25">
      <c r="A63">
        <v>1000</v>
      </c>
      <c r="B63" s="1">
        <f t="shared" si="0"/>
        <v>959.23295689608346</v>
      </c>
    </row>
    <row r="64" spans="1:2" x14ac:dyDescent="0.25">
      <c r="A64">
        <v>1050</v>
      </c>
      <c r="B64" s="1">
        <f t="shared" si="0"/>
        <v>1002.7963750258619</v>
      </c>
    </row>
    <row r="65" spans="1:19" x14ac:dyDescent="0.25">
      <c r="A65">
        <v>1100</v>
      </c>
      <c r="B65" s="1">
        <f t="shared" si="0"/>
        <v>1032.5367854798453</v>
      </c>
    </row>
    <row r="66" spans="1:19" x14ac:dyDescent="0.25">
      <c r="A66">
        <v>1150</v>
      </c>
      <c r="B66" s="1">
        <f t="shared" si="0"/>
        <v>1056.5176094022474</v>
      </c>
    </row>
    <row r="67" spans="1:19" x14ac:dyDescent="0.25">
      <c r="A67">
        <v>1200</v>
      </c>
      <c r="B67" s="1">
        <f t="shared" si="0"/>
        <v>1074.529407282829</v>
      </c>
    </row>
    <row r="69" spans="1:19" x14ac:dyDescent="0.25">
      <c r="A69" t="s">
        <v>4</v>
      </c>
      <c r="B69" t="s">
        <v>7</v>
      </c>
      <c r="C69" t="s">
        <v>8</v>
      </c>
      <c r="D69" t="s">
        <v>10</v>
      </c>
      <c r="E69" t="s">
        <v>9</v>
      </c>
      <c r="F69" t="s">
        <v>12</v>
      </c>
      <c r="G69" t="s">
        <v>13</v>
      </c>
      <c r="I69" t="s">
        <v>14</v>
      </c>
      <c r="J69" t="s">
        <v>8</v>
      </c>
      <c r="K69" t="s">
        <v>7</v>
      </c>
      <c r="L69">
        <v>765</v>
      </c>
      <c r="M69">
        <v>1220</v>
      </c>
      <c r="N69">
        <v>1</v>
      </c>
      <c r="P69">
        <v>1.917</v>
      </c>
      <c r="Q69">
        <v>7861.8</v>
      </c>
    </row>
    <row r="70" spans="1:19" x14ac:dyDescent="0.25">
      <c r="A70">
        <v>3.1360000000000001</v>
      </c>
      <c r="B70">
        <v>1</v>
      </c>
      <c r="C70" s="2">
        <v>2.3999999999999998E-3</v>
      </c>
      <c r="D70">
        <f>POWER(B73/1000,2)*PI()</f>
        <v>0.20268299163899911</v>
      </c>
      <c r="E70">
        <v>1.1839</v>
      </c>
      <c r="F70" s="2">
        <v>1</v>
      </c>
      <c r="G70">
        <v>1061.1199999999999</v>
      </c>
      <c r="I70">
        <f>POWER(B70*C70*SQRT(2*D70*E70)/F70*G70,2)</f>
        <v>3.1125318628378493</v>
      </c>
      <c r="J70">
        <f>SQRT(A70/POWER(B70*SQRT(2*D70*E70)/F70*G70,2))</f>
        <v>2.4090308729008102E-3</v>
      </c>
      <c r="K70">
        <f>SQRT(A70/POWER(C70*SQRT(2*D70*E70)/F70*G70,2))</f>
        <v>1.0037628637086711</v>
      </c>
      <c r="M70">
        <v>1255</v>
      </c>
      <c r="N70">
        <f>M70/M69</f>
        <v>1.028688524590164</v>
      </c>
      <c r="P70">
        <f>P69/N70</f>
        <v>1.8635378486055776</v>
      </c>
      <c r="Q70">
        <f>Q69/N70</f>
        <v>7642.5466135458164</v>
      </c>
      <c r="S70">
        <f>($P$69*M70+$Q$69)/N70</f>
        <v>9981.2866135458153</v>
      </c>
    </row>
    <row r="71" spans="1:19" x14ac:dyDescent="0.25">
      <c r="A71" t="s">
        <v>5</v>
      </c>
      <c r="B71">
        <v>20</v>
      </c>
      <c r="M71">
        <v>1104</v>
      </c>
      <c r="N71">
        <f>M71/M69</f>
        <v>0.90491803278688521</v>
      </c>
      <c r="P71">
        <f t="shared" ref="P71:P72" si="1">P70/N71</f>
        <v>2.0593443616837002</v>
      </c>
      <c r="Q71">
        <f t="shared" ref="Q71:Q72" si="2">Q70/N71</f>
        <v>8445.5678156937465</v>
      </c>
      <c r="S71">
        <f t="shared" ref="S71:S72" si="3">($P$69*M71+$Q$69)/N71</f>
        <v>11026.598695652174</v>
      </c>
    </row>
    <row r="72" spans="1:19" x14ac:dyDescent="0.25">
      <c r="A72" t="s">
        <v>6</v>
      </c>
      <c r="B72">
        <v>9.8000000000000007</v>
      </c>
      <c r="M72">
        <v>1160</v>
      </c>
      <c r="N72">
        <f>M72/M69</f>
        <v>0.95081967213114749</v>
      </c>
      <c r="P72">
        <f t="shared" si="1"/>
        <v>2.1658621734949262</v>
      </c>
      <c r="Q72">
        <f t="shared" si="2"/>
        <v>8882.4075302985966</v>
      </c>
      <c r="S72">
        <f t="shared" si="3"/>
        <v>10607.184827586208</v>
      </c>
    </row>
    <row r="73" spans="1:19" x14ac:dyDescent="0.25">
      <c r="A73" t="s">
        <v>11</v>
      </c>
      <c r="B73">
        <v>254</v>
      </c>
    </row>
    <row r="75" spans="1:19" x14ac:dyDescent="0.25">
      <c r="A75" t="s">
        <v>20</v>
      </c>
      <c r="B75" t="s">
        <v>15</v>
      </c>
      <c r="C75" t="s">
        <v>3</v>
      </c>
      <c r="D75" t="s">
        <v>16</v>
      </c>
      <c r="E75" t="s">
        <v>17</v>
      </c>
      <c r="F75" t="s">
        <v>3</v>
      </c>
      <c r="G75" t="s">
        <v>16</v>
      </c>
      <c r="H75" t="s">
        <v>18</v>
      </c>
      <c r="I75" t="s">
        <v>3</v>
      </c>
      <c r="J75" t="s">
        <v>16</v>
      </c>
      <c r="K75" t="s">
        <v>19</v>
      </c>
      <c r="L75" t="s">
        <v>3</v>
      </c>
      <c r="M75" t="s">
        <v>16</v>
      </c>
      <c r="O75" t="s">
        <v>21</v>
      </c>
    </row>
    <row r="76" spans="1:19" x14ac:dyDescent="0.25">
      <c r="A76">
        <v>1200</v>
      </c>
      <c r="B76">
        <v>9900</v>
      </c>
      <c r="C76">
        <f>B76*2*PI()/60</f>
        <v>1036.7255756846318</v>
      </c>
      <c r="D76">
        <f>C76/(A76-761)</f>
        <v>2.3615616758192068</v>
      </c>
      <c r="E76">
        <v>9661</v>
      </c>
      <c r="F76">
        <f>E76*2*PI()/60</f>
        <v>1011.697554211033</v>
      </c>
      <c r="G76">
        <f>F76/(A76-761)</f>
        <v>2.3045502373827631</v>
      </c>
      <c r="H76">
        <v>9809</v>
      </c>
      <c r="I76">
        <f>H76*2*PI()/60</f>
        <v>1027.1960779687427</v>
      </c>
      <c r="J76">
        <f>I76/(A76-761)</f>
        <v>2.339854391728343</v>
      </c>
      <c r="K76">
        <v>9573</v>
      </c>
      <c r="L76">
        <f>K76*2*PI()/60</f>
        <v>1002.482215760503</v>
      </c>
      <c r="M76">
        <f>L76/(A76-761)</f>
        <v>2.2835585780421481</v>
      </c>
      <c r="O76">
        <f>A76-761</f>
        <v>439</v>
      </c>
    </row>
    <row r="77" spans="1:19" x14ac:dyDescent="0.25">
      <c r="A77">
        <v>1250</v>
      </c>
      <c r="B77">
        <v>10011</v>
      </c>
      <c r="C77">
        <f t="shared" ref="C77:C88" si="4">B77*2*PI()/60</f>
        <v>1048.3494685029139</v>
      </c>
      <c r="D77">
        <f t="shared" ref="D77:D88" si="5">C77/(A77-761)</f>
        <v>2.1438639437687401</v>
      </c>
      <c r="E77">
        <v>9782</v>
      </c>
      <c r="F77">
        <f t="shared" ref="F77:F88" si="6">E77*2*PI()/60</f>
        <v>1024.368644580512</v>
      </c>
      <c r="G77">
        <f t="shared" ref="G77:G88" si="7">F77/(A77-761)</f>
        <v>2.0948234040501266</v>
      </c>
      <c r="H77">
        <v>9955</v>
      </c>
      <c r="I77">
        <f t="shared" ref="I77:I88" si="8">H77*2*PI()/60</f>
        <v>1042.485162216213</v>
      </c>
      <c r="J77">
        <f t="shared" ref="J77:J88" si="9">I77/(A77-761)</f>
        <v>2.1318714973746689</v>
      </c>
      <c r="K77">
        <v>9713</v>
      </c>
      <c r="L77">
        <f t="shared" ref="L77:L88" si="10">K77*2*PI()/60</f>
        <v>1017.1429814772553</v>
      </c>
      <c r="M77">
        <f t="shared" ref="M77:M88" si="11">L77/(A77-761)</f>
        <v>2.0800469968860025</v>
      </c>
      <c r="O77">
        <f t="shared" ref="O77:O88" si="12">A77-761</f>
        <v>489</v>
      </c>
    </row>
    <row r="78" spans="1:19" x14ac:dyDescent="0.25">
      <c r="A78">
        <v>1300</v>
      </c>
      <c r="B78">
        <v>10120</v>
      </c>
      <c r="C78">
        <f t="shared" si="4"/>
        <v>1059.7639218109568</v>
      </c>
      <c r="D78">
        <f t="shared" si="5"/>
        <v>1.9661668308181017</v>
      </c>
      <c r="E78">
        <v>9890</v>
      </c>
      <c r="F78">
        <f t="shared" si="6"/>
        <v>1035.6783781334352</v>
      </c>
      <c r="G78">
        <f t="shared" si="7"/>
        <v>1.9214812210267815</v>
      </c>
      <c r="H78">
        <v>10066</v>
      </c>
      <c r="I78">
        <f t="shared" si="8"/>
        <v>1054.1090550344952</v>
      </c>
      <c r="J78">
        <f t="shared" si="9"/>
        <v>1.9556754267801395</v>
      </c>
      <c r="K78">
        <v>9820</v>
      </c>
      <c r="L78">
        <f t="shared" si="10"/>
        <v>1028.347995275059</v>
      </c>
      <c r="M78">
        <f t="shared" si="11"/>
        <v>1.9078812528294231</v>
      </c>
      <c r="O78">
        <f t="shared" si="12"/>
        <v>539</v>
      </c>
    </row>
    <row r="79" spans="1:19" x14ac:dyDescent="0.25">
      <c r="A79">
        <v>1350</v>
      </c>
      <c r="B79">
        <v>10194</v>
      </c>
      <c r="C79">
        <f t="shared" si="4"/>
        <v>1067.5131836898117</v>
      </c>
      <c r="D79">
        <f t="shared" si="5"/>
        <v>1.8124162711202236</v>
      </c>
      <c r="E79">
        <v>9977</v>
      </c>
      <c r="F79">
        <f t="shared" si="6"/>
        <v>1044.7889968288455</v>
      </c>
      <c r="G79">
        <f t="shared" si="7"/>
        <v>1.7738353087077172</v>
      </c>
      <c r="H79">
        <v>10155</v>
      </c>
      <c r="I79">
        <f t="shared" si="8"/>
        <v>1063.4291132401449</v>
      </c>
      <c r="J79">
        <f t="shared" si="9"/>
        <v>1.8054823654331833</v>
      </c>
      <c r="K79">
        <v>9905</v>
      </c>
      <c r="L79">
        <f t="shared" si="10"/>
        <v>1037.2491744602301</v>
      </c>
      <c r="M79">
        <f t="shared" si="11"/>
        <v>1.76103425205472</v>
      </c>
      <c r="O79">
        <f t="shared" si="12"/>
        <v>589</v>
      </c>
    </row>
    <row r="80" spans="1:19" x14ac:dyDescent="0.25">
      <c r="A80">
        <v>1400</v>
      </c>
      <c r="B80">
        <v>10259</v>
      </c>
      <c r="C80">
        <f t="shared" si="4"/>
        <v>1074.3199677725895</v>
      </c>
      <c r="D80">
        <f t="shared" si="5"/>
        <v>1.6812519057474014</v>
      </c>
      <c r="E80">
        <v>10051</v>
      </c>
      <c r="F80">
        <f t="shared" si="6"/>
        <v>1052.5382587077004</v>
      </c>
      <c r="G80">
        <f t="shared" si="7"/>
        <v>1.6471647241122072</v>
      </c>
      <c r="H80">
        <v>10226</v>
      </c>
      <c r="I80">
        <f t="shared" si="8"/>
        <v>1070.8642158536409</v>
      </c>
      <c r="J80">
        <f t="shared" si="9"/>
        <v>1.6758438432764333</v>
      </c>
      <c r="K80">
        <v>9977</v>
      </c>
      <c r="L80">
        <f t="shared" si="10"/>
        <v>1044.7889968288455</v>
      </c>
      <c r="M80">
        <f t="shared" si="11"/>
        <v>1.6350375537227628</v>
      </c>
      <c r="O80">
        <f t="shared" si="12"/>
        <v>639</v>
      </c>
    </row>
    <row r="81" spans="1:15" x14ac:dyDescent="0.25">
      <c r="A81">
        <v>1450</v>
      </c>
      <c r="B81">
        <v>10311</v>
      </c>
      <c r="C81">
        <f t="shared" si="4"/>
        <v>1079.7653950388119</v>
      </c>
      <c r="D81">
        <f t="shared" si="5"/>
        <v>1.5671486139895674</v>
      </c>
      <c r="E81">
        <v>10112</v>
      </c>
      <c r="F81">
        <f t="shared" si="6"/>
        <v>1058.9261637699997</v>
      </c>
      <c r="G81">
        <f t="shared" si="7"/>
        <v>1.5369029953120459</v>
      </c>
      <c r="H81">
        <v>10290</v>
      </c>
      <c r="I81">
        <f t="shared" si="8"/>
        <v>1077.5662801812989</v>
      </c>
      <c r="J81">
        <f t="shared" si="9"/>
        <v>1.5639568652849041</v>
      </c>
      <c r="K81">
        <v>10042</v>
      </c>
      <c r="L81">
        <f t="shared" si="10"/>
        <v>1051.5957809116235</v>
      </c>
      <c r="M81">
        <f t="shared" si="11"/>
        <v>1.526263832963169</v>
      </c>
      <c r="O81">
        <f t="shared" si="12"/>
        <v>689</v>
      </c>
    </row>
    <row r="82" spans="1:15" x14ac:dyDescent="0.25">
      <c r="A82">
        <v>1500</v>
      </c>
      <c r="B82">
        <v>10360</v>
      </c>
      <c r="C82">
        <f t="shared" si="4"/>
        <v>1084.8966630396751</v>
      </c>
      <c r="D82">
        <f t="shared" si="5"/>
        <v>1.4680604371308188</v>
      </c>
      <c r="E82">
        <v>10165</v>
      </c>
      <c r="F82">
        <f t="shared" si="6"/>
        <v>1064.4763107913416</v>
      </c>
      <c r="G82">
        <f t="shared" si="7"/>
        <v>1.440428025428067</v>
      </c>
      <c r="H82">
        <v>10340</v>
      </c>
      <c r="I82">
        <f t="shared" si="8"/>
        <v>1082.8022679372821</v>
      </c>
      <c r="J82">
        <f t="shared" si="9"/>
        <v>1.4652263436228445</v>
      </c>
      <c r="K82">
        <v>10095</v>
      </c>
      <c r="L82">
        <f t="shared" si="10"/>
        <v>1057.1459279329654</v>
      </c>
      <c r="M82">
        <f t="shared" si="11"/>
        <v>1.430508698150156</v>
      </c>
      <c r="O82">
        <f t="shared" si="12"/>
        <v>739</v>
      </c>
    </row>
    <row r="83" spans="1:15" x14ac:dyDescent="0.25">
      <c r="A83">
        <v>1550</v>
      </c>
      <c r="B83">
        <v>10402</v>
      </c>
      <c r="C83">
        <f t="shared" si="4"/>
        <v>1089.2948927547009</v>
      </c>
      <c r="D83">
        <f t="shared" si="5"/>
        <v>1.3806018919577958</v>
      </c>
      <c r="E83">
        <v>10211</v>
      </c>
      <c r="F83">
        <f t="shared" si="6"/>
        <v>1069.2934195268458</v>
      </c>
      <c r="G83">
        <f t="shared" si="7"/>
        <v>1.3552514822900454</v>
      </c>
      <c r="H83">
        <v>10386</v>
      </c>
      <c r="I83">
        <f t="shared" si="8"/>
        <v>1087.6193766727863</v>
      </c>
      <c r="J83">
        <f t="shared" si="9"/>
        <v>1.3784782974306544</v>
      </c>
      <c r="K83">
        <v>10139</v>
      </c>
      <c r="L83">
        <f t="shared" si="10"/>
        <v>1061.7535971582304</v>
      </c>
      <c r="M83">
        <f t="shared" si="11"/>
        <v>1.3456953069179092</v>
      </c>
      <c r="O83">
        <f t="shared" si="12"/>
        <v>789</v>
      </c>
    </row>
    <row r="84" spans="1:15" x14ac:dyDescent="0.25">
      <c r="A84">
        <v>1600</v>
      </c>
      <c r="B84">
        <v>10432</v>
      </c>
      <c r="C84">
        <f t="shared" si="4"/>
        <v>1092.4364854082908</v>
      </c>
      <c r="D84">
        <f t="shared" si="5"/>
        <v>1.3020697084723369</v>
      </c>
      <c r="E84">
        <v>10249</v>
      </c>
      <c r="F84">
        <f t="shared" si="6"/>
        <v>1073.2727702213931</v>
      </c>
      <c r="G84">
        <f t="shared" si="7"/>
        <v>1.2792285699897414</v>
      </c>
      <c r="H84">
        <v>10422</v>
      </c>
      <c r="I84">
        <f t="shared" si="8"/>
        <v>1091.3892878570941</v>
      </c>
      <c r="J84">
        <f t="shared" si="9"/>
        <v>1.3008215588284793</v>
      </c>
      <c r="K84">
        <v>10173</v>
      </c>
      <c r="L84">
        <f t="shared" si="10"/>
        <v>1065.314068832299</v>
      </c>
      <c r="M84">
        <f t="shared" si="11"/>
        <v>1.2697426326964232</v>
      </c>
      <c r="O84">
        <f t="shared" si="12"/>
        <v>839</v>
      </c>
    </row>
    <row r="85" spans="1:15" x14ac:dyDescent="0.25">
      <c r="A85">
        <v>1650</v>
      </c>
      <c r="B85">
        <v>10461</v>
      </c>
      <c r="C85">
        <f t="shared" si="4"/>
        <v>1095.4733583067609</v>
      </c>
      <c r="D85">
        <f t="shared" si="5"/>
        <v>1.2322534964080551</v>
      </c>
      <c r="E85">
        <v>10284</v>
      </c>
      <c r="F85">
        <f t="shared" si="6"/>
        <v>1076.937961650581</v>
      </c>
      <c r="G85">
        <f t="shared" si="7"/>
        <v>1.2114037813842307</v>
      </c>
      <c r="H85">
        <v>10455</v>
      </c>
      <c r="I85">
        <f t="shared" si="8"/>
        <v>1094.8450397760428</v>
      </c>
      <c r="J85">
        <f t="shared" si="9"/>
        <v>1.2315467264072473</v>
      </c>
      <c r="K85">
        <v>10212</v>
      </c>
      <c r="L85">
        <f t="shared" si="10"/>
        <v>1069.3981392819655</v>
      </c>
      <c r="M85">
        <f t="shared" si="11"/>
        <v>1.2029225413745395</v>
      </c>
      <c r="O85">
        <f t="shared" si="12"/>
        <v>889</v>
      </c>
    </row>
    <row r="86" spans="1:15" x14ac:dyDescent="0.25">
      <c r="A86">
        <v>1700</v>
      </c>
      <c r="B86">
        <v>10487</v>
      </c>
      <c r="C86">
        <f t="shared" si="4"/>
        <v>1098.1960719398719</v>
      </c>
      <c r="D86">
        <f t="shared" si="5"/>
        <v>1.169537882790066</v>
      </c>
      <c r="E86">
        <v>10311</v>
      </c>
      <c r="F86">
        <f t="shared" si="6"/>
        <v>1079.7653950388119</v>
      </c>
      <c r="G86">
        <f t="shared" si="7"/>
        <v>1.1499098988698742</v>
      </c>
      <c r="H86">
        <v>10479</v>
      </c>
      <c r="I86">
        <f t="shared" si="8"/>
        <v>1097.3583138989147</v>
      </c>
      <c r="J86">
        <f t="shared" si="9"/>
        <v>1.1686457017027847</v>
      </c>
      <c r="K86">
        <v>10242</v>
      </c>
      <c r="L86">
        <f t="shared" si="10"/>
        <v>1072.5397319355554</v>
      </c>
      <c r="M86">
        <f t="shared" si="11"/>
        <v>1.1422148369920717</v>
      </c>
      <c r="O86">
        <f t="shared" si="12"/>
        <v>939</v>
      </c>
    </row>
    <row r="87" spans="1:15" x14ac:dyDescent="0.25">
      <c r="A87">
        <v>1750</v>
      </c>
      <c r="B87">
        <v>10509</v>
      </c>
      <c r="C87">
        <f t="shared" si="4"/>
        <v>1100.4999065525046</v>
      </c>
      <c r="D87">
        <f t="shared" si="5"/>
        <v>1.1127400470702777</v>
      </c>
      <c r="E87">
        <v>10338</v>
      </c>
      <c r="F87">
        <f t="shared" si="6"/>
        <v>1082.5928284270426</v>
      </c>
      <c r="G87">
        <f t="shared" si="7"/>
        <v>1.0946338002295679</v>
      </c>
      <c r="H87">
        <v>10507</v>
      </c>
      <c r="I87">
        <f t="shared" si="8"/>
        <v>1100.2904670422652</v>
      </c>
      <c r="J87">
        <f t="shared" si="9"/>
        <v>1.1125282781013803</v>
      </c>
      <c r="K87">
        <v>10268</v>
      </c>
      <c r="L87">
        <f t="shared" si="10"/>
        <v>1075.2624455686664</v>
      </c>
      <c r="M87">
        <f t="shared" si="11"/>
        <v>1.0872218863181662</v>
      </c>
      <c r="O87">
        <f t="shared" si="12"/>
        <v>989</v>
      </c>
    </row>
    <row r="88" spans="1:15" x14ac:dyDescent="0.25">
      <c r="A88">
        <v>1800</v>
      </c>
      <c r="B88">
        <v>10531</v>
      </c>
      <c r="C88">
        <f t="shared" si="4"/>
        <v>1102.8037411651371</v>
      </c>
      <c r="D88">
        <f t="shared" si="5"/>
        <v>1.0614087980415179</v>
      </c>
      <c r="E88">
        <v>10361</v>
      </c>
      <c r="F88">
        <f t="shared" si="6"/>
        <v>1085.0013827947948</v>
      </c>
      <c r="G88">
        <f t="shared" si="7"/>
        <v>1.0442746706398411</v>
      </c>
      <c r="H88">
        <v>10527</v>
      </c>
      <c r="I88">
        <f t="shared" si="8"/>
        <v>1102.3848621446584</v>
      </c>
      <c r="J88">
        <f t="shared" si="9"/>
        <v>1.0610056421026548</v>
      </c>
      <c r="K88">
        <v>10294</v>
      </c>
      <c r="L88">
        <f t="shared" si="10"/>
        <v>1077.9851592017776</v>
      </c>
      <c r="M88">
        <f t="shared" si="11"/>
        <v>1.037521808663886</v>
      </c>
      <c r="O88">
        <f t="shared" si="12"/>
        <v>1039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PAVPK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2016-11-20T23:20:52Z</dcterms:created>
  <dcterms:modified xsi:type="dcterms:W3CDTF">2016-12-09T13:33:58Z</dcterms:modified>
</cp:coreProperties>
</file>