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activeX/activeX7.xml" ContentType="application/vnd.ms-office.activeX+xml"/>
  <Override PartName="/xl/tables/table2.xml" ContentType="application/vnd.openxmlformats-officedocument.spreadsheetml.table+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activeX/activeX5.xml" ContentType="application/vnd.ms-office.activeX+xml"/>
  <Override PartName="/xl/drawings/drawing17.xml" ContentType="application/vnd.openxmlformats-officedocument.drawing+xml"/>
  <Override PartName="/xl/drawings/drawing28.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activeX/activeX3.xml" ContentType="application/vnd.ms-office.activeX+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activeX/activeX1.xml" ContentType="application/vnd.ms-office.activeX+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worksheets/sheet29.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tables/table5.xml" ContentType="application/vnd.openxmlformats-officedocument.spreadsheetml.tab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charts/chart7.xml" ContentType="application/vnd.openxmlformats-officedocument.drawingml.chart+xml"/>
  <Override PartName="/xl/drawings/drawing9.xml" ContentType="application/vnd.openxmlformats-officedocument.drawing+xml"/>
  <Override PartName="/xl/tables/table3.xml" ContentType="application/vnd.openxmlformats-officedocument.spreadsheetml.table+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tables/table1.xml" ContentType="application/vnd.openxmlformats-officedocument.spreadsheetml.table+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emf" ContentType="image/x-emf"/>
  <Override PartName="/xl/charts/chart3.xml" ContentType="application/vnd.openxmlformats-officedocument.drawingml.chart+xml"/>
  <Override PartName="/xl/drawings/drawing5.xml" ContentType="application/vnd.openxmlformats-officedocument.drawing+xml"/>
  <Override PartName="/xl/activeX/activeX6.xml" ContentType="application/vnd.ms-office.activeX+xml"/>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activeX/activeX2.xml" ContentType="application/vnd.ms-office.activeX+xml"/>
  <Override PartName="/xl/activeX/activeX4.xml" ContentType="application/vnd.ms-office.activeX+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tables/table6.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45" windowWidth="15135" windowHeight="8130" tabRatio="0" activeTab="31"/>
  </bookViews>
  <sheets>
    <sheet name="Halaman Depan" sheetId="4" r:id="rId1"/>
    <sheet name="Grafik Mapel" sheetId="42" r:id="rId2"/>
    <sheet name="Grafik Nilai 6" sheetId="53" r:id="rId3"/>
    <sheet name="Grafik Nilai 5" sheetId="51" r:id="rId4"/>
    <sheet name="Grafik Nilai 4" sheetId="50" r:id="rId5"/>
    <sheet name="Grafik Nilai 3" sheetId="49" r:id="rId6"/>
    <sheet name="Grafik Nilai 2" sheetId="52" r:id="rId7"/>
    <sheet name="Grafik Nilai 1" sheetId="39" r:id="rId8"/>
    <sheet name="Data Siswa 6" sheetId="48" r:id="rId9"/>
    <sheet name="Data Siswa 5" sheetId="47" r:id="rId10"/>
    <sheet name="Data Siswa 4" sheetId="46" r:id="rId11"/>
    <sheet name="Data Siswa 3" sheetId="45" r:id="rId12"/>
    <sheet name="Data Siswa 2" sheetId="44" r:id="rId13"/>
    <sheet name="Data Siswa 1" sheetId="2" r:id="rId14"/>
    <sheet name="Rekap UH" sheetId="35" r:id="rId15"/>
    <sheet name="Rekap TGS" sheetId="36" r:id="rId16"/>
    <sheet name="Rekap UTS" sheetId="37" r:id="rId17"/>
    <sheet name="Rekap UAS" sheetId="40" r:id="rId18"/>
    <sheet name="Rekap NR" sheetId="5" r:id="rId19"/>
    <sheet name="MP1" sheetId="1" r:id="rId20"/>
    <sheet name="PM1" sheetId="11" r:id="rId21"/>
    <sheet name="MP2" sheetId="12" r:id="rId22"/>
    <sheet name="PM2" sheetId="13" r:id="rId23"/>
    <sheet name="MP3" sheetId="14" r:id="rId24"/>
    <sheet name="PM3" sheetId="15" r:id="rId25"/>
    <sheet name="MP4" sheetId="18" r:id="rId26"/>
    <sheet name="PM4" sheetId="19" r:id="rId27"/>
    <sheet name="MP5" sheetId="20" r:id="rId28"/>
    <sheet name="PM5" sheetId="21" r:id="rId29"/>
    <sheet name="MP6" sheetId="22" r:id="rId30"/>
    <sheet name="PM6" sheetId="23" r:id="rId31"/>
    <sheet name="Tentang" sheetId="34" r:id="rId32"/>
  </sheets>
  <definedNames>
    <definedName name="_xlnm.Print_Area" localSheetId="20">'PM1'!$A$4:$V$145</definedName>
    <definedName name="_xlnm.Print_Area" localSheetId="22">'PM2'!$A$4:$V$145</definedName>
    <definedName name="_xlnm.Print_Area" localSheetId="24">'PM3'!$A$4:$V$145</definedName>
    <definedName name="_xlnm.Print_Area" localSheetId="26">'PM4'!$A$4:$V$145</definedName>
    <definedName name="_xlnm.Print_Area" localSheetId="28">'PM5'!$A$4:$V$145</definedName>
    <definedName name="_xlnm.Print_Area" localSheetId="30">'PM6'!$A$4:$V$145</definedName>
    <definedName name="_xlnm.Print_Area" localSheetId="18">'Rekap NR'!$A$4:$H$66</definedName>
    <definedName name="_xlnm.Print_Area" localSheetId="15">'Rekap TGS'!$A$4:$H$66</definedName>
    <definedName name="_xlnm.Print_Area" localSheetId="17">'Rekap UAS'!$A$4:$H$66</definedName>
    <definedName name="_xlnm.Print_Area" localSheetId="14">'Rekap UH'!$A$4:$H$66</definedName>
    <definedName name="_xlnm.Print_Area" localSheetId="16">'Rekap UTS'!$A$4:$H$66</definedName>
    <definedName name="_xlnm.Print_Titles" localSheetId="20">'PM1'!$4:$10</definedName>
    <definedName name="_xlnm.Print_Titles" localSheetId="22">'PM2'!$4:$10</definedName>
    <definedName name="_xlnm.Print_Titles" localSheetId="24">'PM3'!$4:$10</definedName>
    <definedName name="_xlnm.Print_Titles" localSheetId="26">'PM4'!$4:$10</definedName>
    <definedName name="_xlnm.Print_Titles" localSheetId="28">'PM5'!$4:$10</definedName>
    <definedName name="_xlnm.Print_Titles" localSheetId="30">'PM6'!$4:$10</definedName>
    <definedName name="_xlnm.Print_Titles" localSheetId="18">'Rekap NR'!$9:$11</definedName>
    <definedName name="_xlnm.Print_Titles" localSheetId="15">'Rekap TGS'!$9:$11</definedName>
    <definedName name="_xlnm.Print_Titles" localSheetId="17">'Rekap UAS'!$9:$11</definedName>
    <definedName name="_xlnm.Print_Titles" localSheetId="14">'Rekap UH'!$9:$11</definedName>
    <definedName name="_xlnm.Print_Titles" localSheetId="16">'Rekap UTS'!$9:$11</definedName>
  </definedNames>
  <calcPr calcId="125725"/>
</workbook>
</file>

<file path=xl/calcChain.xml><?xml version="1.0" encoding="utf-8"?>
<calcChain xmlns="http://schemas.openxmlformats.org/spreadsheetml/2006/main">
  <c r="D3" i="53"/>
  <c r="D3" i="51"/>
  <c r="D3" i="50"/>
  <c r="D3" i="49"/>
  <c r="D3" i="52"/>
  <c r="V50" i="53"/>
  <c r="U50"/>
  <c r="T50"/>
  <c r="S50"/>
  <c r="R50"/>
  <c r="Q50"/>
  <c r="V49"/>
  <c r="U49"/>
  <c r="T49"/>
  <c r="S49"/>
  <c r="R49"/>
  <c r="Q49"/>
  <c r="V48"/>
  <c r="U48"/>
  <c r="T48"/>
  <c r="S48"/>
  <c r="R48"/>
  <c r="Q48"/>
  <c r="V47"/>
  <c r="U47"/>
  <c r="T47"/>
  <c r="S47"/>
  <c r="R47"/>
  <c r="Q47"/>
  <c r="V46"/>
  <c r="U46"/>
  <c r="T46"/>
  <c r="S46"/>
  <c r="R46"/>
  <c r="Q46"/>
  <c r="V45"/>
  <c r="U45"/>
  <c r="T45"/>
  <c r="S45"/>
  <c r="R45"/>
  <c r="Q45"/>
  <c r="V44"/>
  <c r="U44"/>
  <c r="T44"/>
  <c r="S44"/>
  <c r="R44"/>
  <c r="Q44"/>
  <c r="V43"/>
  <c r="U43"/>
  <c r="T43"/>
  <c r="S43"/>
  <c r="R43"/>
  <c r="Q43"/>
  <c r="V42"/>
  <c r="U42"/>
  <c r="T42"/>
  <c r="S42"/>
  <c r="R42"/>
  <c r="Q42"/>
  <c r="V41"/>
  <c r="U41"/>
  <c r="T41"/>
  <c r="S41"/>
  <c r="R41"/>
  <c r="Q41"/>
  <c r="V40"/>
  <c r="U40"/>
  <c r="T40"/>
  <c r="S40"/>
  <c r="R40"/>
  <c r="Q40"/>
  <c r="V39"/>
  <c r="U39"/>
  <c r="T39"/>
  <c r="S39"/>
  <c r="R39"/>
  <c r="Q39"/>
  <c r="V38"/>
  <c r="U38"/>
  <c r="T38"/>
  <c r="S38"/>
  <c r="R38"/>
  <c r="Q38"/>
  <c r="V37"/>
  <c r="U37"/>
  <c r="T37"/>
  <c r="S37"/>
  <c r="R37"/>
  <c r="Q37"/>
  <c r="V36"/>
  <c r="U36"/>
  <c r="T36"/>
  <c r="S36"/>
  <c r="R36"/>
  <c r="Q36"/>
  <c r="V35"/>
  <c r="U35"/>
  <c r="T35"/>
  <c r="S35"/>
  <c r="R35"/>
  <c r="Q35"/>
  <c r="V34"/>
  <c r="U34"/>
  <c r="T34"/>
  <c r="S34"/>
  <c r="R34"/>
  <c r="Q34"/>
  <c r="V33"/>
  <c r="U33"/>
  <c r="T33"/>
  <c r="S33"/>
  <c r="R33"/>
  <c r="Q33"/>
  <c r="V32"/>
  <c r="U32"/>
  <c r="T32"/>
  <c r="S32"/>
  <c r="R32"/>
  <c r="Q32"/>
  <c r="V31"/>
  <c r="U31"/>
  <c r="T31"/>
  <c r="S31"/>
  <c r="R31"/>
  <c r="Q31"/>
  <c r="V30"/>
  <c r="U30"/>
  <c r="T30"/>
  <c r="S30"/>
  <c r="R30"/>
  <c r="Q30"/>
  <c r="V29"/>
  <c r="U29"/>
  <c r="T29"/>
  <c r="S29"/>
  <c r="R29"/>
  <c r="Q29"/>
  <c r="V28"/>
  <c r="U28"/>
  <c r="T28"/>
  <c r="S28"/>
  <c r="R28"/>
  <c r="Q28"/>
  <c r="V27"/>
  <c r="U27"/>
  <c r="T27"/>
  <c r="S27"/>
  <c r="R27"/>
  <c r="Q27"/>
  <c r="V26"/>
  <c r="U26"/>
  <c r="T26"/>
  <c r="S26"/>
  <c r="R26"/>
  <c r="Q26"/>
  <c r="V25"/>
  <c r="U25"/>
  <c r="T25"/>
  <c r="S25"/>
  <c r="R25"/>
  <c r="Q25"/>
  <c r="V24"/>
  <c r="U24"/>
  <c r="T24"/>
  <c r="S24"/>
  <c r="R24"/>
  <c r="Q24"/>
  <c r="V23"/>
  <c r="U23"/>
  <c r="T23"/>
  <c r="S23"/>
  <c r="R23"/>
  <c r="Q23"/>
  <c r="V22"/>
  <c r="U22"/>
  <c r="T22"/>
  <c r="S22"/>
  <c r="R22"/>
  <c r="Q22"/>
  <c r="V21"/>
  <c r="U21"/>
  <c r="T21"/>
  <c r="S21"/>
  <c r="R21"/>
  <c r="Q21"/>
  <c r="V20"/>
  <c r="U20"/>
  <c r="T20"/>
  <c r="S20"/>
  <c r="R20"/>
  <c r="Q20"/>
  <c r="V19"/>
  <c r="U19"/>
  <c r="T19"/>
  <c r="S19"/>
  <c r="R19"/>
  <c r="Q19"/>
  <c r="V18"/>
  <c r="U18"/>
  <c r="T18"/>
  <c r="S18"/>
  <c r="R18"/>
  <c r="Q18"/>
  <c r="V17"/>
  <c r="U17"/>
  <c r="T17"/>
  <c r="S17"/>
  <c r="R17"/>
  <c r="Q17"/>
  <c r="V16"/>
  <c r="U16"/>
  <c r="T16"/>
  <c r="S16"/>
  <c r="R16"/>
  <c r="Q16"/>
  <c r="V15"/>
  <c r="U15"/>
  <c r="T15"/>
  <c r="S15"/>
  <c r="R15"/>
  <c r="Q15"/>
  <c r="V14"/>
  <c r="U14"/>
  <c r="T14"/>
  <c r="S14"/>
  <c r="R14"/>
  <c r="Q14"/>
  <c r="V13"/>
  <c r="U13"/>
  <c r="T13"/>
  <c r="S13"/>
  <c r="R13"/>
  <c r="Q13"/>
  <c r="V12"/>
  <c r="U12"/>
  <c r="T12"/>
  <c r="S12"/>
  <c r="R12"/>
  <c r="Q12"/>
  <c r="V11"/>
  <c r="U11"/>
  <c r="T11"/>
  <c r="S11"/>
  <c r="R11"/>
  <c r="Q11"/>
  <c r="V50" i="52"/>
  <c r="U50"/>
  <c r="T50"/>
  <c r="S50"/>
  <c r="R50"/>
  <c r="Q50"/>
  <c r="V49"/>
  <c r="U49"/>
  <c r="T49"/>
  <c r="S49"/>
  <c r="R49"/>
  <c r="Q49"/>
  <c r="V48"/>
  <c r="U48"/>
  <c r="T48"/>
  <c r="S48"/>
  <c r="R48"/>
  <c r="Q48"/>
  <c r="V47"/>
  <c r="U47"/>
  <c r="T47"/>
  <c r="S47"/>
  <c r="R47"/>
  <c r="Q47"/>
  <c r="V46"/>
  <c r="U46"/>
  <c r="T46"/>
  <c r="S46"/>
  <c r="R46"/>
  <c r="Q46"/>
  <c r="V45"/>
  <c r="U45"/>
  <c r="T45"/>
  <c r="S45"/>
  <c r="R45"/>
  <c r="Q45"/>
  <c r="V44"/>
  <c r="U44"/>
  <c r="T44"/>
  <c r="S44"/>
  <c r="R44"/>
  <c r="Q44"/>
  <c r="V43"/>
  <c r="U43"/>
  <c r="T43"/>
  <c r="S43"/>
  <c r="R43"/>
  <c r="Q43"/>
  <c r="V42"/>
  <c r="U42"/>
  <c r="T42"/>
  <c r="S42"/>
  <c r="R42"/>
  <c r="Q42"/>
  <c r="V41"/>
  <c r="U41"/>
  <c r="T41"/>
  <c r="S41"/>
  <c r="R41"/>
  <c r="Q41"/>
  <c r="V40"/>
  <c r="U40"/>
  <c r="T40"/>
  <c r="S40"/>
  <c r="R40"/>
  <c r="Q40"/>
  <c r="V39"/>
  <c r="U39"/>
  <c r="T39"/>
  <c r="S39"/>
  <c r="R39"/>
  <c r="Q39"/>
  <c r="V38"/>
  <c r="U38"/>
  <c r="T38"/>
  <c r="S38"/>
  <c r="R38"/>
  <c r="Q38"/>
  <c r="V37"/>
  <c r="U37"/>
  <c r="T37"/>
  <c r="S37"/>
  <c r="R37"/>
  <c r="Q37"/>
  <c r="V36"/>
  <c r="U36"/>
  <c r="T36"/>
  <c r="S36"/>
  <c r="R36"/>
  <c r="Q36"/>
  <c r="V35"/>
  <c r="U35"/>
  <c r="T35"/>
  <c r="S35"/>
  <c r="R35"/>
  <c r="Q35"/>
  <c r="V34"/>
  <c r="U34"/>
  <c r="T34"/>
  <c r="S34"/>
  <c r="R34"/>
  <c r="Q34"/>
  <c r="V33"/>
  <c r="U33"/>
  <c r="T33"/>
  <c r="S33"/>
  <c r="R33"/>
  <c r="Q33"/>
  <c r="V32"/>
  <c r="U32"/>
  <c r="T32"/>
  <c r="S32"/>
  <c r="R32"/>
  <c r="Q32"/>
  <c r="V31"/>
  <c r="U31"/>
  <c r="T31"/>
  <c r="S31"/>
  <c r="R31"/>
  <c r="Q31"/>
  <c r="V30"/>
  <c r="U30"/>
  <c r="T30"/>
  <c r="S30"/>
  <c r="R30"/>
  <c r="Q30"/>
  <c r="V29"/>
  <c r="U29"/>
  <c r="T29"/>
  <c r="S29"/>
  <c r="R29"/>
  <c r="Q29"/>
  <c r="V28"/>
  <c r="U28"/>
  <c r="T28"/>
  <c r="S28"/>
  <c r="R28"/>
  <c r="Q28"/>
  <c r="V27"/>
  <c r="U27"/>
  <c r="T27"/>
  <c r="S27"/>
  <c r="R27"/>
  <c r="Q27"/>
  <c r="V26"/>
  <c r="U26"/>
  <c r="T26"/>
  <c r="S26"/>
  <c r="R26"/>
  <c r="Q26"/>
  <c r="V25"/>
  <c r="U25"/>
  <c r="T25"/>
  <c r="S25"/>
  <c r="R25"/>
  <c r="Q25"/>
  <c r="V24"/>
  <c r="U24"/>
  <c r="T24"/>
  <c r="S24"/>
  <c r="R24"/>
  <c r="Q24"/>
  <c r="V23"/>
  <c r="U23"/>
  <c r="T23"/>
  <c r="S23"/>
  <c r="R23"/>
  <c r="Q23"/>
  <c r="V22"/>
  <c r="U22"/>
  <c r="T22"/>
  <c r="S22"/>
  <c r="R22"/>
  <c r="Q22"/>
  <c r="V21"/>
  <c r="U21"/>
  <c r="T21"/>
  <c r="S21"/>
  <c r="R21"/>
  <c r="Q21"/>
  <c r="V20"/>
  <c r="U20"/>
  <c r="T20"/>
  <c r="S20"/>
  <c r="R20"/>
  <c r="Q20"/>
  <c r="V19"/>
  <c r="U19"/>
  <c r="T19"/>
  <c r="S19"/>
  <c r="R19"/>
  <c r="Q19"/>
  <c r="V18"/>
  <c r="U18"/>
  <c r="T18"/>
  <c r="S18"/>
  <c r="R18"/>
  <c r="Q18"/>
  <c r="V17"/>
  <c r="U17"/>
  <c r="T17"/>
  <c r="S17"/>
  <c r="R17"/>
  <c r="Q17"/>
  <c r="V16"/>
  <c r="U16"/>
  <c r="T16"/>
  <c r="S16"/>
  <c r="R16"/>
  <c r="Q16"/>
  <c r="V15"/>
  <c r="U15"/>
  <c r="T15"/>
  <c r="S15"/>
  <c r="R15"/>
  <c r="Q15"/>
  <c r="V14"/>
  <c r="U14"/>
  <c r="T14"/>
  <c r="S14"/>
  <c r="R14"/>
  <c r="Q14"/>
  <c r="V13"/>
  <c r="U13"/>
  <c r="T13"/>
  <c r="S13"/>
  <c r="R13"/>
  <c r="Q13"/>
  <c r="V12"/>
  <c r="U12"/>
  <c r="T12"/>
  <c r="S12"/>
  <c r="R12"/>
  <c r="Q12"/>
  <c r="V11"/>
  <c r="U11"/>
  <c r="T11"/>
  <c r="S11"/>
  <c r="R11"/>
  <c r="Q11"/>
  <c r="V50" i="51"/>
  <c r="U50"/>
  <c r="T50"/>
  <c r="S50"/>
  <c r="R50"/>
  <c r="V49"/>
  <c r="U49"/>
  <c r="T49"/>
  <c r="S49"/>
  <c r="R49"/>
  <c r="V48"/>
  <c r="U48"/>
  <c r="T48"/>
  <c r="S48"/>
  <c r="R48"/>
  <c r="V47"/>
  <c r="U47"/>
  <c r="T47"/>
  <c r="S47"/>
  <c r="R47"/>
  <c r="V46"/>
  <c r="U46"/>
  <c r="T46"/>
  <c r="S46"/>
  <c r="R46"/>
  <c r="V45"/>
  <c r="U45"/>
  <c r="T45"/>
  <c r="S45"/>
  <c r="R45"/>
  <c r="V44"/>
  <c r="U44"/>
  <c r="T44"/>
  <c r="S44"/>
  <c r="R44"/>
  <c r="V43"/>
  <c r="U43"/>
  <c r="T43"/>
  <c r="S43"/>
  <c r="R43"/>
  <c r="V42"/>
  <c r="U42"/>
  <c r="T42"/>
  <c r="S42"/>
  <c r="R42"/>
  <c r="V41"/>
  <c r="U41"/>
  <c r="T41"/>
  <c r="S41"/>
  <c r="R41"/>
  <c r="V40"/>
  <c r="U40"/>
  <c r="T40"/>
  <c r="S40"/>
  <c r="R40"/>
  <c r="V39"/>
  <c r="U39"/>
  <c r="T39"/>
  <c r="S39"/>
  <c r="R39"/>
  <c r="V38"/>
  <c r="U38"/>
  <c r="T38"/>
  <c r="S38"/>
  <c r="R38"/>
  <c r="V37"/>
  <c r="U37"/>
  <c r="T37"/>
  <c r="S37"/>
  <c r="R37"/>
  <c r="V36"/>
  <c r="U36"/>
  <c r="T36"/>
  <c r="S36"/>
  <c r="R36"/>
  <c r="V35"/>
  <c r="U35"/>
  <c r="T35"/>
  <c r="S35"/>
  <c r="R35"/>
  <c r="V34"/>
  <c r="U34"/>
  <c r="T34"/>
  <c r="S34"/>
  <c r="R34"/>
  <c r="V33"/>
  <c r="U33"/>
  <c r="T33"/>
  <c r="S33"/>
  <c r="R33"/>
  <c r="V32"/>
  <c r="U32"/>
  <c r="T32"/>
  <c r="S32"/>
  <c r="R32"/>
  <c r="V31"/>
  <c r="U31"/>
  <c r="T31"/>
  <c r="S31"/>
  <c r="R31"/>
  <c r="V30"/>
  <c r="U30"/>
  <c r="T30"/>
  <c r="S30"/>
  <c r="R30"/>
  <c r="V29"/>
  <c r="U29"/>
  <c r="T29"/>
  <c r="S29"/>
  <c r="R29"/>
  <c r="V28"/>
  <c r="U28"/>
  <c r="T28"/>
  <c r="S28"/>
  <c r="R28"/>
  <c r="V27"/>
  <c r="U27"/>
  <c r="T27"/>
  <c r="S27"/>
  <c r="R27"/>
  <c r="V26"/>
  <c r="U26"/>
  <c r="T26"/>
  <c r="S26"/>
  <c r="R26"/>
  <c r="V25"/>
  <c r="U25"/>
  <c r="T25"/>
  <c r="S25"/>
  <c r="R25"/>
  <c r="V24"/>
  <c r="U24"/>
  <c r="T24"/>
  <c r="S24"/>
  <c r="R24"/>
  <c r="V23"/>
  <c r="U23"/>
  <c r="T23"/>
  <c r="S23"/>
  <c r="R23"/>
  <c r="V22"/>
  <c r="U22"/>
  <c r="T22"/>
  <c r="S22"/>
  <c r="R22"/>
  <c r="V21"/>
  <c r="U21"/>
  <c r="T21"/>
  <c r="S21"/>
  <c r="R21"/>
  <c r="V20"/>
  <c r="U20"/>
  <c r="T20"/>
  <c r="S20"/>
  <c r="R20"/>
  <c r="V19"/>
  <c r="U19"/>
  <c r="T19"/>
  <c r="S19"/>
  <c r="R19"/>
  <c r="V18"/>
  <c r="U18"/>
  <c r="T18"/>
  <c r="S18"/>
  <c r="R18"/>
  <c r="V17"/>
  <c r="U17"/>
  <c r="T17"/>
  <c r="S17"/>
  <c r="R17"/>
  <c r="V16"/>
  <c r="U16"/>
  <c r="T16"/>
  <c r="S16"/>
  <c r="R16"/>
  <c r="V15"/>
  <c r="U15"/>
  <c r="T15"/>
  <c r="S15"/>
  <c r="R15"/>
  <c r="V14"/>
  <c r="U14"/>
  <c r="T14"/>
  <c r="S14"/>
  <c r="R14"/>
  <c r="V13"/>
  <c r="U13"/>
  <c r="T13"/>
  <c r="S13"/>
  <c r="R13"/>
  <c r="V12"/>
  <c r="U12"/>
  <c r="T12"/>
  <c r="S12"/>
  <c r="R12"/>
  <c r="V11"/>
  <c r="U11"/>
  <c r="T11"/>
  <c r="S11"/>
  <c r="R11"/>
  <c r="V50" i="50"/>
  <c r="U50"/>
  <c r="T50"/>
  <c r="S50"/>
  <c r="R50"/>
  <c r="Q50"/>
  <c r="V49"/>
  <c r="U49"/>
  <c r="T49"/>
  <c r="S49"/>
  <c r="R49"/>
  <c r="Q49"/>
  <c r="V48"/>
  <c r="U48"/>
  <c r="T48"/>
  <c r="S48"/>
  <c r="R48"/>
  <c r="Q48"/>
  <c r="V47"/>
  <c r="U47"/>
  <c r="T47"/>
  <c r="S47"/>
  <c r="R47"/>
  <c r="Q47"/>
  <c r="V46"/>
  <c r="U46"/>
  <c r="T46"/>
  <c r="S46"/>
  <c r="R46"/>
  <c r="Q46"/>
  <c r="V45"/>
  <c r="U45"/>
  <c r="T45"/>
  <c r="S45"/>
  <c r="R45"/>
  <c r="Q45"/>
  <c r="V44"/>
  <c r="U44"/>
  <c r="T44"/>
  <c r="S44"/>
  <c r="R44"/>
  <c r="Q44"/>
  <c r="V43"/>
  <c r="U43"/>
  <c r="T43"/>
  <c r="S43"/>
  <c r="R43"/>
  <c r="Q43"/>
  <c r="V42"/>
  <c r="U42"/>
  <c r="T42"/>
  <c r="S42"/>
  <c r="R42"/>
  <c r="Q42"/>
  <c r="V41"/>
  <c r="U41"/>
  <c r="T41"/>
  <c r="S41"/>
  <c r="R41"/>
  <c r="Q41"/>
  <c r="V40"/>
  <c r="U40"/>
  <c r="T40"/>
  <c r="S40"/>
  <c r="R40"/>
  <c r="Q40"/>
  <c r="V39"/>
  <c r="U39"/>
  <c r="T39"/>
  <c r="S39"/>
  <c r="R39"/>
  <c r="Q39"/>
  <c r="V38"/>
  <c r="U38"/>
  <c r="T38"/>
  <c r="S38"/>
  <c r="R38"/>
  <c r="Q38"/>
  <c r="V37"/>
  <c r="U37"/>
  <c r="T37"/>
  <c r="S37"/>
  <c r="R37"/>
  <c r="Q37"/>
  <c r="V36"/>
  <c r="U36"/>
  <c r="T36"/>
  <c r="S36"/>
  <c r="R36"/>
  <c r="Q36"/>
  <c r="V35"/>
  <c r="U35"/>
  <c r="T35"/>
  <c r="S35"/>
  <c r="R35"/>
  <c r="Q35"/>
  <c r="V34"/>
  <c r="U34"/>
  <c r="T34"/>
  <c r="S34"/>
  <c r="R34"/>
  <c r="Q34"/>
  <c r="V33"/>
  <c r="U33"/>
  <c r="T33"/>
  <c r="S33"/>
  <c r="R33"/>
  <c r="Q33"/>
  <c r="V32"/>
  <c r="U32"/>
  <c r="T32"/>
  <c r="S32"/>
  <c r="R32"/>
  <c r="Q32"/>
  <c r="V31"/>
  <c r="U31"/>
  <c r="T31"/>
  <c r="S31"/>
  <c r="R31"/>
  <c r="Q31"/>
  <c r="V30"/>
  <c r="U30"/>
  <c r="T30"/>
  <c r="S30"/>
  <c r="R30"/>
  <c r="Q30"/>
  <c r="V29"/>
  <c r="U29"/>
  <c r="T29"/>
  <c r="S29"/>
  <c r="R29"/>
  <c r="Q29"/>
  <c r="V28"/>
  <c r="U28"/>
  <c r="T28"/>
  <c r="S28"/>
  <c r="R28"/>
  <c r="Q28"/>
  <c r="V27"/>
  <c r="U27"/>
  <c r="T27"/>
  <c r="S27"/>
  <c r="R27"/>
  <c r="Q27"/>
  <c r="V26"/>
  <c r="U26"/>
  <c r="T26"/>
  <c r="S26"/>
  <c r="R26"/>
  <c r="Q26"/>
  <c r="V25"/>
  <c r="U25"/>
  <c r="T25"/>
  <c r="S25"/>
  <c r="R25"/>
  <c r="Q25"/>
  <c r="V24"/>
  <c r="U24"/>
  <c r="T24"/>
  <c r="S24"/>
  <c r="R24"/>
  <c r="Q24"/>
  <c r="V23"/>
  <c r="U23"/>
  <c r="T23"/>
  <c r="S23"/>
  <c r="R23"/>
  <c r="Q23"/>
  <c r="V22"/>
  <c r="U22"/>
  <c r="T22"/>
  <c r="S22"/>
  <c r="R22"/>
  <c r="Q22"/>
  <c r="V21"/>
  <c r="U21"/>
  <c r="T21"/>
  <c r="S21"/>
  <c r="R21"/>
  <c r="Q21"/>
  <c r="V20"/>
  <c r="U20"/>
  <c r="T20"/>
  <c r="S20"/>
  <c r="R20"/>
  <c r="Q20"/>
  <c r="V19"/>
  <c r="U19"/>
  <c r="T19"/>
  <c r="S19"/>
  <c r="R19"/>
  <c r="Q19"/>
  <c r="V18"/>
  <c r="U18"/>
  <c r="T18"/>
  <c r="S18"/>
  <c r="R18"/>
  <c r="Q18"/>
  <c r="V17"/>
  <c r="U17"/>
  <c r="T17"/>
  <c r="S17"/>
  <c r="R17"/>
  <c r="Q17"/>
  <c r="V16"/>
  <c r="U16"/>
  <c r="T16"/>
  <c r="S16"/>
  <c r="R16"/>
  <c r="Q16"/>
  <c r="V15"/>
  <c r="U15"/>
  <c r="T15"/>
  <c r="S15"/>
  <c r="R15"/>
  <c r="Q15"/>
  <c r="V14"/>
  <c r="U14"/>
  <c r="T14"/>
  <c r="S14"/>
  <c r="R14"/>
  <c r="Q14"/>
  <c r="V13"/>
  <c r="U13"/>
  <c r="T13"/>
  <c r="S13"/>
  <c r="R13"/>
  <c r="Q13"/>
  <c r="V12"/>
  <c r="U12"/>
  <c r="T12"/>
  <c r="S12"/>
  <c r="R12"/>
  <c r="Q12"/>
  <c r="V11"/>
  <c r="U11"/>
  <c r="T11"/>
  <c r="S11"/>
  <c r="R11"/>
  <c r="Q11"/>
  <c r="V50" i="49"/>
  <c r="U50"/>
  <c r="T50"/>
  <c r="S50"/>
  <c r="R50"/>
  <c r="Q50"/>
  <c r="V49"/>
  <c r="U49"/>
  <c r="T49"/>
  <c r="S49"/>
  <c r="R49"/>
  <c r="Q49"/>
  <c r="V48"/>
  <c r="U48"/>
  <c r="T48"/>
  <c r="S48"/>
  <c r="R48"/>
  <c r="Q48"/>
  <c r="V47"/>
  <c r="U47"/>
  <c r="T47"/>
  <c r="S47"/>
  <c r="R47"/>
  <c r="Q47"/>
  <c r="V46"/>
  <c r="U46"/>
  <c r="T46"/>
  <c r="S46"/>
  <c r="R46"/>
  <c r="Q46"/>
  <c r="V45"/>
  <c r="U45"/>
  <c r="T45"/>
  <c r="S45"/>
  <c r="R45"/>
  <c r="Q45"/>
  <c r="V44"/>
  <c r="U44"/>
  <c r="T44"/>
  <c r="S44"/>
  <c r="R44"/>
  <c r="Q44"/>
  <c r="V43"/>
  <c r="U43"/>
  <c r="T43"/>
  <c r="S43"/>
  <c r="R43"/>
  <c r="Q43"/>
  <c r="V42"/>
  <c r="U42"/>
  <c r="T42"/>
  <c r="S42"/>
  <c r="R42"/>
  <c r="Q42"/>
  <c r="V41"/>
  <c r="U41"/>
  <c r="T41"/>
  <c r="S41"/>
  <c r="R41"/>
  <c r="Q41"/>
  <c r="V40"/>
  <c r="U40"/>
  <c r="T40"/>
  <c r="S40"/>
  <c r="R40"/>
  <c r="Q40"/>
  <c r="V39"/>
  <c r="U39"/>
  <c r="T39"/>
  <c r="S39"/>
  <c r="R39"/>
  <c r="Q39"/>
  <c r="V38"/>
  <c r="U38"/>
  <c r="T38"/>
  <c r="S38"/>
  <c r="R38"/>
  <c r="Q38"/>
  <c r="V37"/>
  <c r="U37"/>
  <c r="T37"/>
  <c r="S37"/>
  <c r="R37"/>
  <c r="Q37"/>
  <c r="V36"/>
  <c r="U36"/>
  <c r="T36"/>
  <c r="S36"/>
  <c r="R36"/>
  <c r="Q36"/>
  <c r="V35"/>
  <c r="U35"/>
  <c r="T35"/>
  <c r="S35"/>
  <c r="R35"/>
  <c r="Q35"/>
  <c r="V34"/>
  <c r="U34"/>
  <c r="T34"/>
  <c r="S34"/>
  <c r="R34"/>
  <c r="Q34"/>
  <c r="V33"/>
  <c r="U33"/>
  <c r="T33"/>
  <c r="S33"/>
  <c r="R33"/>
  <c r="Q33"/>
  <c r="V32"/>
  <c r="U32"/>
  <c r="T32"/>
  <c r="S32"/>
  <c r="R32"/>
  <c r="Q32"/>
  <c r="V31"/>
  <c r="U31"/>
  <c r="T31"/>
  <c r="S31"/>
  <c r="R31"/>
  <c r="Q31"/>
  <c r="V30"/>
  <c r="U30"/>
  <c r="T30"/>
  <c r="S30"/>
  <c r="R30"/>
  <c r="Q30"/>
  <c r="V29"/>
  <c r="U29"/>
  <c r="T29"/>
  <c r="S29"/>
  <c r="R29"/>
  <c r="Q29"/>
  <c r="V28"/>
  <c r="U28"/>
  <c r="T28"/>
  <c r="S28"/>
  <c r="R28"/>
  <c r="Q28"/>
  <c r="V27"/>
  <c r="U27"/>
  <c r="T27"/>
  <c r="S27"/>
  <c r="R27"/>
  <c r="Q27"/>
  <c r="V26"/>
  <c r="U26"/>
  <c r="T26"/>
  <c r="S26"/>
  <c r="R26"/>
  <c r="Q26"/>
  <c r="V25"/>
  <c r="U25"/>
  <c r="T25"/>
  <c r="S25"/>
  <c r="R25"/>
  <c r="Q25"/>
  <c r="V24"/>
  <c r="U24"/>
  <c r="T24"/>
  <c r="S24"/>
  <c r="R24"/>
  <c r="Q24"/>
  <c r="V23"/>
  <c r="U23"/>
  <c r="T23"/>
  <c r="S23"/>
  <c r="R23"/>
  <c r="Q23"/>
  <c r="V22"/>
  <c r="U22"/>
  <c r="T22"/>
  <c r="S22"/>
  <c r="R22"/>
  <c r="Q22"/>
  <c r="V21"/>
  <c r="U21"/>
  <c r="T21"/>
  <c r="S21"/>
  <c r="R21"/>
  <c r="Q21"/>
  <c r="V20"/>
  <c r="U20"/>
  <c r="T20"/>
  <c r="S20"/>
  <c r="R20"/>
  <c r="Q20"/>
  <c r="V19"/>
  <c r="U19"/>
  <c r="T19"/>
  <c r="S19"/>
  <c r="R19"/>
  <c r="Q19"/>
  <c r="V18"/>
  <c r="U18"/>
  <c r="T18"/>
  <c r="S18"/>
  <c r="R18"/>
  <c r="Q18"/>
  <c r="V17"/>
  <c r="U17"/>
  <c r="T17"/>
  <c r="S17"/>
  <c r="R17"/>
  <c r="Q17"/>
  <c r="V16"/>
  <c r="U16"/>
  <c r="T16"/>
  <c r="S16"/>
  <c r="R16"/>
  <c r="Q16"/>
  <c r="V15"/>
  <c r="U15"/>
  <c r="T15"/>
  <c r="S15"/>
  <c r="R15"/>
  <c r="Q15"/>
  <c r="V14"/>
  <c r="U14"/>
  <c r="T14"/>
  <c r="S14"/>
  <c r="R14"/>
  <c r="Q14"/>
  <c r="V13"/>
  <c r="U13"/>
  <c r="T13"/>
  <c r="S13"/>
  <c r="R13"/>
  <c r="Q13"/>
  <c r="V12"/>
  <c r="U12"/>
  <c r="T12"/>
  <c r="S12"/>
  <c r="R12"/>
  <c r="Q12"/>
  <c r="V11"/>
  <c r="U11"/>
  <c r="T11"/>
  <c r="S11"/>
  <c r="R11"/>
  <c r="Q11"/>
  <c r="D3" i="39"/>
  <c r="E2" i="22"/>
  <c r="E2" i="20"/>
  <c r="E2" i="18"/>
  <c r="E2" i="14"/>
  <c r="E2" i="12"/>
  <c r="E2" i="1"/>
  <c r="C11" i="21"/>
  <c r="C14"/>
  <c r="C17"/>
  <c r="C20"/>
  <c r="C23"/>
  <c r="C26"/>
  <c r="C29"/>
  <c r="C32"/>
  <c r="C35"/>
  <c r="C38"/>
  <c r="C41"/>
  <c r="C44"/>
  <c r="C47"/>
  <c r="C50"/>
  <c r="C53"/>
  <c r="C56"/>
  <c r="C59"/>
  <c r="C62"/>
  <c r="C65"/>
  <c r="C68"/>
  <c r="C71"/>
  <c r="C74"/>
  <c r="C77"/>
  <c r="C80"/>
  <c r="C83"/>
  <c r="C86"/>
  <c r="C89"/>
  <c r="C92"/>
  <c r="C95"/>
  <c r="C98"/>
  <c r="C101"/>
  <c r="C104"/>
  <c r="C107"/>
  <c r="C110"/>
  <c r="C113"/>
  <c r="C116"/>
  <c r="C119"/>
  <c r="C122"/>
  <c r="C125"/>
  <c r="C128"/>
  <c r="C138"/>
  <c r="C139"/>
  <c r="D7" i="23"/>
  <c r="C5" i="22"/>
  <c r="B129" i="23"/>
  <c r="C128"/>
  <c r="B128"/>
  <c r="B126"/>
  <c r="C125"/>
  <c r="B125"/>
  <c r="B123"/>
  <c r="C122"/>
  <c r="B122"/>
  <c r="B120"/>
  <c r="C119"/>
  <c r="B119"/>
  <c r="B117"/>
  <c r="C116"/>
  <c r="B116"/>
  <c r="B114"/>
  <c r="C113"/>
  <c r="B113"/>
  <c r="B111"/>
  <c r="C110"/>
  <c r="B110"/>
  <c r="B108"/>
  <c r="C107"/>
  <c r="B107"/>
  <c r="B105"/>
  <c r="C104"/>
  <c r="B104"/>
  <c r="B102"/>
  <c r="C101"/>
  <c r="B101"/>
  <c r="B99"/>
  <c r="C98"/>
  <c r="B98"/>
  <c r="B96"/>
  <c r="C95"/>
  <c r="B95"/>
  <c r="B93"/>
  <c r="C92"/>
  <c r="B92"/>
  <c r="B90"/>
  <c r="C89"/>
  <c r="B89"/>
  <c r="B87"/>
  <c r="C86"/>
  <c r="B86"/>
  <c r="B84"/>
  <c r="C83"/>
  <c r="B83"/>
  <c r="B81"/>
  <c r="C80"/>
  <c r="B80"/>
  <c r="B78"/>
  <c r="C77"/>
  <c r="B77"/>
  <c r="B75"/>
  <c r="C74"/>
  <c r="B74"/>
  <c r="B72"/>
  <c r="C71"/>
  <c r="B71"/>
  <c r="B69"/>
  <c r="C68"/>
  <c r="B68"/>
  <c r="B66"/>
  <c r="C65"/>
  <c r="B65"/>
  <c r="B63"/>
  <c r="C62"/>
  <c r="B62"/>
  <c r="B60"/>
  <c r="C59"/>
  <c r="B59"/>
  <c r="B57"/>
  <c r="C56"/>
  <c r="B56"/>
  <c r="B54"/>
  <c r="C53"/>
  <c r="B53"/>
  <c r="B51"/>
  <c r="C50"/>
  <c r="B50"/>
  <c r="B48"/>
  <c r="C47"/>
  <c r="B47"/>
  <c r="B45"/>
  <c r="C44"/>
  <c r="B44"/>
  <c r="B42"/>
  <c r="C41"/>
  <c r="B41"/>
  <c r="B39"/>
  <c r="C38"/>
  <c r="B38"/>
  <c r="B36"/>
  <c r="C35"/>
  <c r="B35"/>
  <c r="B33"/>
  <c r="C32"/>
  <c r="B32"/>
  <c r="B30"/>
  <c r="C29"/>
  <c r="B29"/>
  <c r="B27"/>
  <c r="C26"/>
  <c r="B26"/>
  <c r="B24"/>
  <c r="C23"/>
  <c r="B23"/>
  <c r="B21"/>
  <c r="C20"/>
  <c r="B20"/>
  <c r="B18"/>
  <c r="C17"/>
  <c r="B17"/>
  <c r="B15"/>
  <c r="C14"/>
  <c r="B14"/>
  <c r="B12"/>
  <c r="C11"/>
  <c r="B11"/>
  <c r="B127" i="22"/>
  <c r="B126"/>
  <c r="B124"/>
  <c r="B123"/>
  <c r="B121"/>
  <c r="B120"/>
  <c r="B118"/>
  <c r="B117"/>
  <c r="B115"/>
  <c r="B114"/>
  <c r="B112"/>
  <c r="B111"/>
  <c r="B109"/>
  <c r="B108"/>
  <c r="B106"/>
  <c r="B105"/>
  <c r="B103"/>
  <c r="B102"/>
  <c r="B100"/>
  <c r="B99"/>
  <c r="B97"/>
  <c r="B96"/>
  <c r="B94"/>
  <c r="B93"/>
  <c r="B91"/>
  <c r="B90"/>
  <c r="B88"/>
  <c r="B87"/>
  <c r="B85"/>
  <c r="B84"/>
  <c r="B82"/>
  <c r="B81"/>
  <c r="B79"/>
  <c r="B78"/>
  <c r="B76"/>
  <c r="B75"/>
  <c r="B73"/>
  <c r="B72"/>
  <c r="B70"/>
  <c r="B69"/>
  <c r="B67"/>
  <c r="B66"/>
  <c r="B64"/>
  <c r="B63"/>
  <c r="B61"/>
  <c r="B60"/>
  <c r="B58"/>
  <c r="B57"/>
  <c r="B55"/>
  <c r="B54"/>
  <c r="B52"/>
  <c r="B51"/>
  <c r="B49"/>
  <c r="B48"/>
  <c r="B46"/>
  <c r="B45"/>
  <c r="B43"/>
  <c r="B42"/>
  <c r="B40"/>
  <c r="B39"/>
  <c r="B37"/>
  <c r="B36"/>
  <c r="B34"/>
  <c r="B33"/>
  <c r="B31"/>
  <c r="B30"/>
  <c r="B28"/>
  <c r="B27"/>
  <c r="B25"/>
  <c r="B24"/>
  <c r="B22"/>
  <c r="B21"/>
  <c r="B19"/>
  <c r="B18"/>
  <c r="B16"/>
  <c r="B15"/>
  <c r="B13"/>
  <c r="B12"/>
  <c r="B10"/>
  <c r="B9"/>
  <c r="C12"/>
  <c r="C15"/>
  <c r="C18"/>
  <c r="C21"/>
  <c r="C24"/>
  <c r="C27"/>
  <c r="C30"/>
  <c r="C33"/>
  <c r="C36"/>
  <c r="C39"/>
  <c r="C42"/>
  <c r="C45"/>
  <c r="C48"/>
  <c r="C51"/>
  <c r="C54"/>
  <c r="C57"/>
  <c r="C60"/>
  <c r="C63"/>
  <c r="C66"/>
  <c r="C69"/>
  <c r="C72"/>
  <c r="C75"/>
  <c r="C78"/>
  <c r="C81"/>
  <c r="C84"/>
  <c r="C87"/>
  <c r="C90"/>
  <c r="C93"/>
  <c r="C96"/>
  <c r="C99"/>
  <c r="C102"/>
  <c r="C105"/>
  <c r="C108"/>
  <c r="C111"/>
  <c r="C114"/>
  <c r="C117"/>
  <c r="C120"/>
  <c r="C123"/>
  <c r="C126"/>
  <c r="C9"/>
  <c r="D7" i="21"/>
  <c r="C5" i="20"/>
  <c r="B129" i="21"/>
  <c r="B128"/>
  <c r="B126"/>
  <c r="B125"/>
  <c r="B123"/>
  <c r="B122"/>
  <c r="B120"/>
  <c r="B119"/>
  <c r="B117"/>
  <c r="B116"/>
  <c r="B114"/>
  <c r="B113"/>
  <c r="B111"/>
  <c r="B110"/>
  <c r="B108"/>
  <c r="B107"/>
  <c r="B105"/>
  <c r="B104"/>
  <c r="B102"/>
  <c r="B101"/>
  <c r="B99"/>
  <c r="B98"/>
  <c r="B96"/>
  <c r="B95"/>
  <c r="B93"/>
  <c r="B92"/>
  <c r="B90"/>
  <c r="B89"/>
  <c r="B87"/>
  <c r="B86"/>
  <c r="B84"/>
  <c r="B83"/>
  <c r="B81"/>
  <c r="B80"/>
  <c r="B78"/>
  <c r="B77"/>
  <c r="B75"/>
  <c r="B74"/>
  <c r="B72"/>
  <c r="B71"/>
  <c r="B69"/>
  <c r="B68"/>
  <c r="B66"/>
  <c r="B65"/>
  <c r="B63"/>
  <c r="B62"/>
  <c r="B60"/>
  <c r="B59"/>
  <c r="B57"/>
  <c r="B56"/>
  <c r="B54"/>
  <c r="B53"/>
  <c r="B51"/>
  <c r="B50"/>
  <c r="B48"/>
  <c r="B47"/>
  <c r="B45"/>
  <c r="B44"/>
  <c r="B42"/>
  <c r="B41"/>
  <c r="B39"/>
  <c r="B38"/>
  <c r="B36"/>
  <c r="B35"/>
  <c r="B33"/>
  <c r="B32"/>
  <c r="B30"/>
  <c r="B29"/>
  <c r="B27"/>
  <c r="B26"/>
  <c r="B24"/>
  <c r="B23"/>
  <c r="B21"/>
  <c r="B20"/>
  <c r="B18"/>
  <c r="B17"/>
  <c r="B15"/>
  <c r="B14"/>
  <c r="B12"/>
  <c r="B11"/>
  <c r="B127" i="20"/>
  <c r="B126"/>
  <c r="B124"/>
  <c r="B123"/>
  <c r="B121"/>
  <c r="B120"/>
  <c r="B118"/>
  <c r="B117"/>
  <c r="B115"/>
  <c r="B114"/>
  <c r="B112"/>
  <c r="B111"/>
  <c r="B109"/>
  <c r="B108"/>
  <c r="B106"/>
  <c r="B105"/>
  <c r="B103"/>
  <c r="B102"/>
  <c r="B100"/>
  <c r="B99"/>
  <c r="B97"/>
  <c r="B96"/>
  <c r="B94"/>
  <c r="B93"/>
  <c r="B91"/>
  <c r="B90"/>
  <c r="B88"/>
  <c r="B87"/>
  <c r="B85"/>
  <c r="B84"/>
  <c r="B82"/>
  <c r="B81"/>
  <c r="B79"/>
  <c r="B78"/>
  <c r="B76"/>
  <c r="B75"/>
  <c r="B73"/>
  <c r="B72"/>
  <c r="B70"/>
  <c r="B69"/>
  <c r="B67"/>
  <c r="B66"/>
  <c r="B64"/>
  <c r="B63"/>
  <c r="B61"/>
  <c r="B60"/>
  <c r="B58"/>
  <c r="B57"/>
  <c r="B55"/>
  <c r="B54"/>
  <c r="B52"/>
  <c r="B51"/>
  <c r="B49"/>
  <c r="B48"/>
  <c r="B46"/>
  <c r="B45"/>
  <c r="B43"/>
  <c r="B42"/>
  <c r="B40"/>
  <c r="B39"/>
  <c r="B37"/>
  <c r="B36"/>
  <c r="B34"/>
  <c r="B33"/>
  <c r="B31"/>
  <c r="B30"/>
  <c r="B28"/>
  <c r="B27"/>
  <c r="B25"/>
  <c r="B24"/>
  <c r="B22"/>
  <c r="B21"/>
  <c r="B19"/>
  <c r="B18"/>
  <c r="B16"/>
  <c r="B15"/>
  <c r="B13"/>
  <c r="B12"/>
  <c r="B10"/>
  <c r="B9"/>
  <c r="C12"/>
  <c r="C15"/>
  <c r="C18"/>
  <c r="C21"/>
  <c r="C24"/>
  <c r="C27"/>
  <c r="C30"/>
  <c r="C33"/>
  <c r="C36"/>
  <c r="C39"/>
  <c r="C42"/>
  <c r="C45"/>
  <c r="C48"/>
  <c r="C51"/>
  <c r="C54"/>
  <c r="C57"/>
  <c r="C60"/>
  <c r="C63"/>
  <c r="C66"/>
  <c r="C69"/>
  <c r="C72"/>
  <c r="C75"/>
  <c r="C78"/>
  <c r="C81"/>
  <c r="C84"/>
  <c r="C87"/>
  <c r="C90"/>
  <c r="C93"/>
  <c r="C96"/>
  <c r="C99"/>
  <c r="C102"/>
  <c r="C105"/>
  <c r="C108"/>
  <c r="C111"/>
  <c r="C114"/>
  <c r="C117"/>
  <c r="C120"/>
  <c r="C123"/>
  <c r="C126"/>
  <c r="C9"/>
  <c r="B129" i="19"/>
  <c r="C128"/>
  <c r="B128"/>
  <c r="B126"/>
  <c r="C125"/>
  <c r="B125"/>
  <c r="B123"/>
  <c r="C122"/>
  <c r="B122"/>
  <c r="B120"/>
  <c r="C119"/>
  <c r="B119"/>
  <c r="B117"/>
  <c r="C116"/>
  <c r="B116"/>
  <c r="B114"/>
  <c r="C113"/>
  <c r="B113"/>
  <c r="B111"/>
  <c r="C110"/>
  <c r="B110"/>
  <c r="B108"/>
  <c r="C107"/>
  <c r="B107"/>
  <c r="B105"/>
  <c r="C104"/>
  <c r="B104"/>
  <c r="B102"/>
  <c r="C101"/>
  <c r="B101"/>
  <c r="B99"/>
  <c r="C98"/>
  <c r="B98"/>
  <c r="B96"/>
  <c r="C95"/>
  <c r="B95"/>
  <c r="B93"/>
  <c r="C92"/>
  <c r="B92"/>
  <c r="B90"/>
  <c r="C89"/>
  <c r="B89"/>
  <c r="B87"/>
  <c r="C86"/>
  <c r="B86"/>
  <c r="B84"/>
  <c r="C83"/>
  <c r="B83"/>
  <c r="B81"/>
  <c r="C80"/>
  <c r="B80"/>
  <c r="B78"/>
  <c r="C77"/>
  <c r="B77"/>
  <c r="B75"/>
  <c r="C74"/>
  <c r="B74"/>
  <c r="B72"/>
  <c r="C71"/>
  <c r="B71"/>
  <c r="B69"/>
  <c r="C68"/>
  <c r="B68"/>
  <c r="B66"/>
  <c r="C65"/>
  <c r="B65"/>
  <c r="B63"/>
  <c r="C62"/>
  <c r="B62"/>
  <c r="B60"/>
  <c r="C59"/>
  <c r="B59"/>
  <c r="B57"/>
  <c r="C56"/>
  <c r="B56"/>
  <c r="B54"/>
  <c r="C53"/>
  <c r="B53"/>
  <c r="B51"/>
  <c r="C50"/>
  <c r="B50"/>
  <c r="B48"/>
  <c r="C47"/>
  <c r="B47"/>
  <c r="B45"/>
  <c r="C44"/>
  <c r="B44"/>
  <c r="B42"/>
  <c r="C41"/>
  <c r="B41"/>
  <c r="B39"/>
  <c r="C38"/>
  <c r="B38"/>
  <c r="B36"/>
  <c r="C35"/>
  <c r="B35"/>
  <c r="B33"/>
  <c r="C32"/>
  <c r="B32"/>
  <c r="B30"/>
  <c r="C29"/>
  <c r="B29"/>
  <c r="B27"/>
  <c r="C26"/>
  <c r="B26"/>
  <c r="B24"/>
  <c r="C23"/>
  <c r="B23"/>
  <c r="B21"/>
  <c r="C20"/>
  <c r="B20"/>
  <c r="B18"/>
  <c r="C17"/>
  <c r="B17"/>
  <c r="B15"/>
  <c r="C14"/>
  <c r="B14"/>
  <c r="B12"/>
  <c r="C11"/>
  <c r="B11"/>
  <c r="D7"/>
  <c r="C5" i="18"/>
  <c r="B127"/>
  <c r="B126"/>
  <c r="B124"/>
  <c r="B123"/>
  <c r="B121"/>
  <c r="B120"/>
  <c r="B118"/>
  <c r="B117"/>
  <c r="B115"/>
  <c r="B114"/>
  <c r="B112"/>
  <c r="B111"/>
  <c r="B109"/>
  <c r="B108"/>
  <c r="B106"/>
  <c r="B105"/>
  <c r="B103"/>
  <c r="B102"/>
  <c r="B100"/>
  <c r="B99"/>
  <c r="B97"/>
  <c r="B96"/>
  <c r="B94"/>
  <c r="B93"/>
  <c r="B91"/>
  <c r="B90"/>
  <c r="B88"/>
  <c r="B87"/>
  <c r="B85"/>
  <c r="B84"/>
  <c r="B82"/>
  <c r="B81"/>
  <c r="B79"/>
  <c r="B78"/>
  <c r="B76"/>
  <c r="B75"/>
  <c r="B73"/>
  <c r="B72"/>
  <c r="B70"/>
  <c r="B69"/>
  <c r="B67"/>
  <c r="B66"/>
  <c r="B64"/>
  <c r="B63"/>
  <c r="B61"/>
  <c r="B60"/>
  <c r="B58"/>
  <c r="B57"/>
  <c r="B55"/>
  <c r="B54"/>
  <c r="B52"/>
  <c r="B51"/>
  <c r="B49"/>
  <c r="B48"/>
  <c r="B46"/>
  <c r="B45"/>
  <c r="B43"/>
  <c r="B42"/>
  <c r="B40"/>
  <c r="B39"/>
  <c r="B37"/>
  <c r="B36"/>
  <c r="B34"/>
  <c r="B33"/>
  <c r="B31"/>
  <c r="B30"/>
  <c r="B28"/>
  <c r="B27"/>
  <c r="B25"/>
  <c r="B24"/>
  <c r="B22"/>
  <c r="B21"/>
  <c r="B19"/>
  <c r="B18"/>
  <c r="B16"/>
  <c r="B15"/>
  <c r="B13"/>
  <c r="B12"/>
  <c r="B10"/>
  <c r="B9"/>
  <c r="C12"/>
  <c r="C15"/>
  <c r="C18"/>
  <c r="C21"/>
  <c r="C24"/>
  <c r="C27"/>
  <c r="C30"/>
  <c r="C33"/>
  <c r="C36"/>
  <c r="C39"/>
  <c r="C42"/>
  <c r="C45"/>
  <c r="C48"/>
  <c r="C51"/>
  <c r="C54"/>
  <c r="C57"/>
  <c r="C60"/>
  <c r="C63"/>
  <c r="C66"/>
  <c r="C69"/>
  <c r="C72"/>
  <c r="C75"/>
  <c r="C78"/>
  <c r="C81"/>
  <c r="C84"/>
  <c r="C87"/>
  <c r="C90"/>
  <c r="C93"/>
  <c r="C96"/>
  <c r="C99"/>
  <c r="C102"/>
  <c r="C105"/>
  <c r="C108"/>
  <c r="C111"/>
  <c r="C114"/>
  <c r="C117"/>
  <c r="C120"/>
  <c r="C123"/>
  <c r="C126"/>
  <c r="C9"/>
  <c r="D7" i="15"/>
  <c r="D6"/>
  <c r="C5" i="14"/>
  <c r="B129" i="15"/>
  <c r="C128"/>
  <c r="B128"/>
  <c r="B126"/>
  <c r="C125"/>
  <c r="B125"/>
  <c r="B123"/>
  <c r="C122"/>
  <c r="B122"/>
  <c r="B120"/>
  <c r="C119"/>
  <c r="B119"/>
  <c r="B117"/>
  <c r="C116"/>
  <c r="B116"/>
  <c r="B114"/>
  <c r="C113"/>
  <c r="B113"/>
  <c r="B111"/>
  <c r="C110"/>
  <c r="B110"/>
  <c r="B108"/>
  <c r="C107"/>
  <c r="B107"/>
  <c r="B105"/>
  <c r="C104"/>
  <c r="B104"/>
  <c r="B102"/>
  <c r="C101"/>
  <c r="B101"/>
  <c r="B99"/>
  <c r="C98"/>
  <c r="B98"/>
  <c r="B96"/>
  <c r="C95"/>
  <c r="B95"/>
  <c r="B93"/>
  <c r="C92"/>
  <c r="B92"/>
  <c r="B90"/>
  <c r="C89"/>
  <c r="B89"/>
  <c r="B87"/>
  <c r="C86"/>
  <c r="B86"/>
  <c r="B84"/>
  <c r="C83"/>
  <c r="B83"/>
  <c r="B81"/>
  <c r="C80"/>
  <c r="B80"/>
  <c r="B78"/>
  <c r="C77"/>
  <c r="B77"/>
  <c r="B75"/>
  <c r="C74"/>
  <c r="B74"/>
  <c r="B72"/>
  <c r="C71"/>
  <c r="B71"/>
  <c r="B69"/>
  <c r="C68"/>
  <c r="B68"/>
  <c r="B66"/>
  <c r="C65"/>
  <c r="B65"/>
  <c r="B63"/>
  <c r="C62"/>
  <c r="B62"/>
  <c r="B60"/>
  <c r="C59"/>
  <c r="B59"/>
  <c r="B57"/>
  <c r="C56"/>
  <c r="B56"/>
  <c r="B54"/>
  <c r="C53"/>
  <c r="B53"/>
  <c r="B51"/>
  <c r="C50"/>
  <c r="B50"/>
  <c r="B48"/>
  <c r="C47"/>
  <c r="B47"/>
  <c r="B45"/>
  <c r="C44"/>
  <c r="B44"/>
  <c r="B42"/>
  <c r="C41"/>
  <c r="B41"/>
  <c r="B39"/>
  <c r="C38"/>
  <c r="B38"/>
  <c r="B36"/>
  <c r="C35"/>
  <c r="B35"/>
  <c r="B33"/>
  <c r="C32"/>
  <c r="B32"/>
  <c r="B30"/>
  <c r="C29"/>
  <c r="B29"/>
  <c r="B27"/>
  <c r="C26"/>
  <c r="B26"/>
  <c r="B24"/>
  <c r="C23"/>
  <c r="B23"/>
  <c r="B21"/>
  <c r="C20"/>
  <c r="B20"/>
  <c r="B18"/>
  <c r="C17"/>
  <c r="B17"/>
  <c r="B15"/>
  <c r="C14"/>
  <c r="B14"/>
  <c r="B12"/>
  <c r="C11"/>
  <c r="B11"/>
  <c r="B127" i="14"/>
  <c r="B126"/>
  <c r="B124"/>
  <c r="B123"/>
  <c r="B121"/>
  <c r="B120"/>
  <c r="B118"/>
  <c r="B117"/>
  <c r="B115"/>
  <c r="B114"/>
  <c r="B112"/>
  <c r="B111"/>
  <c r="B109"/>
  <c r="B108"/>
  <c r="B106"/>
  <c r="B105"/>
  <c r="B103"/>
  <c r="B102"/>
  <c r="B100"/>
  <c r="B99"/>
  <c r="B97"/>
  <c r="B96"/>
  <c r="B94"/>
  <c r="B93"/>
  <c r="B91"/>
  <c r="B90"/>
  <c r="B88"/>
  <c r="B87"/>
  <c r="B85"/>
  <c r="B84"/>
  <c r="B82"/>
  <c r="B81"/>
  <c r="B79"/>
  <c r="B78"/>
  <c r="B76"/>
  <c r="B75"/>
  <c r="B73"/>
  <c r="B72"/>
  <c r="B70"/>
  <c r="B69"/>
  <c r="B67"/>
  <c r="B66"/>
  <c r="B64"/>
  <c r="B63"/>
  <c r="B61"/>
  <c r="B60"/>
  <c r="B58"/>
  <c r="B57"/>
  <c r="B55"/>
  <c r="B54"/>
  <c r="B52"/>
  <c r="B51"/>
  <c r="B49"/>
  <c r="B48"/>
  <c r="B46"/>
  <c r="B45"/>
  <c r="B43"/>
  <c r="B42"/>
  <c r="B40"/>
  <c r="B39"/>
  <c r="B37"/>
  <c r="B36"/>
  <c r="B34"/>
  <c r="B33"/>
  <c r="B31"/>
  <c r="B30"/>
  <c r="B28"/>
  <c r="B27"/>
  <c r="B25"/>
  <c r="B24"/>
  <c r="B22"/>
  <c r="B21"/>
  <c r="B19"/>
  <c r="B18"/>
  <c r="B16"/>
  <c r="B15"/>
  <c r="B13"/>
  <c r="B12"/>
  <c r="B10"/>
  <c r="B9"/>
  <c r="C12"/>
  <c r="C15"/>
  <c r="C18"/>
  <c r="C21"/>
  <c r="C24"/>
  <c r="C27"/>
  <c r="C30"/>
  <c r="C33"/>
  <c r="C36"/>
  <c r="C39"/>
  <c r="C42"/>
  <c r="C45"/>
  <c r="C48"/>
  <c r="C51"/>
  <c r="C54"/>
  <c r="C57"/>
  <c r="C60"/>
  <c r="C63"/>
  <c r="C66"/>
  <c r="C69"/>
  <c r="C72"/>
  <c r="C75"/>
  <c r="C78"/>
  <c r="C81"/>
  <c r="C84"/>
  <c r="C87"/>
  <c r="C90"/>
  <c r="C93"/>
  <c r="C96"/>
  <c r="C99"/>
  <c r="C102"/>
  <c r="C105"/>
  <c r="C108"/>
  <c r="C111"/>
  <c r="C114"/>
  <c r="C117"/>
  <c r="C120"/>
  <c r="C123"/>
  <c r="C126"/>
  <c r="C9"/>
  <c r="C11" i="13"/>
  <c r="B129"/>
  <c r="C128"/>
  <c r="B128"/>
  <c r="B126"/>
  <c r="C125"/>
  <c r="B125"/>
  <c r="B123"/>
  <c r="C122"/>
  <c r="B122"/>
  <c r="B120"/>
  <c r="C119"/>
  <c r="B119"/>
  <c r="B117"/>
  <c r="C116"/>
  <c r="B116"/>
  <c r="B114"/>
  <c r="C113"/>
  <c r="B113"/>
  <c r="B111"/>
  <c r="C110"/>
  <c r="B110"/>
  <c r="B108"/>
  <c r="C107"/>
  <c r="B107"/>
  <c r="B105"/>
  <c r="C104"/>
  <c r="B104"/>
  <c r="B102"/>
  <c r="C101"/>
  <c r="B101"/>
  <c r="B99"/>
  <c r="C98"/>
  <c r="B98"/>
  <c r="B96"/>
  <c r="C95"/>
  <c r="B95"/>
  <c r="B93"/>
  <c r="C92"/>
  <c r="B92"/>
  <c r="B90"/>
  <c r="C89"/>
  <c r="B89"/>
  <c r="B87"/>
  <c r="C86"/>
  <c r="B86"/>
  <c r="B84"/>
  <c r="C83"/>
  <c r="B83"/>
  <c r="B81"/>
  <c r="C80"/>
  <c r="B80"/>
  <c r="B78"/>
  <c r="C77"/>
  <c r="B77"/>
  <c r="B75"/>
  <c r="C74"/>
  <c r="B74"/>
  <c r="B72"/>
  <c r="C71"/>
  <c r="B71"/>
  <c r="B69"/>
  <c r="C68"/>
  <c r="B68"/>
  <c r="B66"/>
  <c r="C65"/>
  <c r="B65"/>
  <c r="B63"/>
  <c r="C62"/>
  <c r="B62"/>
  <c r="B60"/>
  <c r="C59"/>
  <c r="B59"/>
  <c r="B57"/>
  <c r="C56"/>
  <c r="B56"/>
  <c r="B54"/>
  <c r="C53"/>
  <c r="B53"/>
  <c r="B51"/>
  <c r="C50"/>
  <c r="B50"/>
  <c r="B48"/>
  <c r="C47"/>
  <c r="B47"/>
  <c r="B45"/>
  <c r="C44"/>
  <c r="B44"/>
  <c r="B42"/>
  <c r="C41"/>
  <c r="B41"/>
  <c r="B39"/>
  <c r="C38"/>
  <c r="B38"/>
  <c r="B36"/>
  <c r="C35"/>
  <c r="B35"/>
  <c r="B33"/>
  <c r="C32"/>
  <c r="B32"/>
  <c r="B30"/>
  <c r="C29"/>
  <c r="B29"/>
  <c r="B27"/>
  <c r="C26"/>
  <c r="B26"/>
  <c r="B24"/>
  <c r="C23"/>
  <c r="B23"/>
  <c r="B21"/>
  <c r="C20"/>
  <c r="B20"/>
  <c r="B18"/>
  <c r="C17"/>
  <c r="B17"/>
  <c r="B15"/>
  <c r="C14"/>
  <c r="B14"/>
  <c r="B12"/>
  <c r="B11"/>
  <c r="D7"/>
  <c r="C5" i="12"/>
  <c r="D6" i="13"/>
  <c r="B127" i="12"/>
  <c r="B126"/>
  <c r="B124"/>
  <c r="B123"/>
  <c r="B121"/>
  <c r="B120"/>
  <c r="B118"/>
  <c r="B117"/>
  <c r="B115"/>
  <c r="B114"/>
  <c r="B112"/>
  <c r="B111"/>
  <c r="B109"/>
  <c r="B108"/>
  <c r="B106"/>
  <c r="B105"/>
  <c r="B103"/>
  <c r="B102"/>
  <c r="B100"/>
  <c r="B99"/>
  <c r="B97"/>
  <c r="B96"/>
  <c r="B94"/>
  <c r="B93"/>
  <c r="B91"/>
  <c r="B90"/>
  <c r="B88"/>
  <c r="B87"/>
  <c r="B85"/>
  <c r="B84"/>
  <c r="B82"/>
  <c r="B81"/>
  <c r="B79"/>
  <c r="B78"/>
  <c r="B76"/>
  <c r="B75"/>
  <c r="B73"/>
  <c r="B72"/>
  <c r="B70"/>
  <c r="B69"/>
  <c r="B67"/>
  <c r="B66"/>
  <c r="B64"/>
  <c r="B63"/>
  <c r="B61"/>
  <c r="B60"/>
  <c r="B58"/>
  <c r="B57"/>
  <c r="B55"/>
  <c r="B54"/>
  <c r="B52"/>
  <c r="B51"/>
  <c r="B49"/>
  <c r="B48"/>
  <c r="B46"/>
  <c r="B45"/>
  <c r="B43"/>
  <c r="B42"/>
  <c r="B40"/>
  <c r="B39"/>
  <c r="B37"/>
  <c r="B36"/>
  <c r="B34"/>
  <c r="B33"/>
  <c r="B31"/>
  <c r="B30"/>
  <c r="B28"/>
  <c r="B27"/>
  <c r="B25"/>
  <c r="B24"/>
  <c r="B22"/>
  <c r="B21"/>
  <c r="B19"/>
  <c r="B18"/>
  <c r="B16"/>
  <c r="B15"/>
  <c r="B13"/>
  <c r="B12"/>
  <c r="B10"/>
  <c r="B9"/>
  <c r="C15"/>
  <c r="C18"/>
  <c r="C21"/>
  <c r="C24"/>
  <c r="C27"/>
  <c r="C30"/>
  <c r="C33"/>
  <c r="C36"/>
  <c r="C39"/>
  <c r="C42"/>
  <c r="C45"/>
  <c r="C48"/>
  <c r="C51"/>
  <c r="C54"/>
  <c r="C57"/>
  <c r="C60"/>
  <c r="C63"/>
  <c r="C66"/>
  <c r="C69"/>
  <c r="C72"/>
  <c r="C75"/>
  <c r="C78"/>
  <c r="C81"/>
  <c r="C84"/>
  <c r="C87"/>
  <c r="C90"/>
  <c r="C93"/>
  <c r="C96"/>
  <c r="C99"/>
  <c r="C102"/>
  <c r="C105"/>
  <c r="C108"/>
  <c r="C111"/>
  <c r="C114"/>
  <c r="C117"/>
  <c r="C120"/>
  <c r="C123"/>
  <c r="C126"/>
  <c r="C12"/>
  <c r="C9"/>
  <c r="D7" i="11"/>
  <c r="D6"/>
  <c r="D6" i="23"/>
  <c r="C4" i="22"/>
  <c r="D6" i="21"/>
  <c r="C4" i="20"/>
  <c r="D6" i="19"/>
  <c r="C4" i="18"/>
  <c r="C4" i="14"/>
  <c r="C4" i="12"/>
  <c r="C4" i="1"/>
  <c r="C5" l="1"/>
  <c r="A5" i="35" l="1"/>
  <c r="A5" i="36"/>
  <c r="A5" i="37"/>
  <c r="A5" i="40"/>
  <c r="A5" i="5"/>
  <c r="S12" i="22"/>
  <c r="S15"/>
  <c r="S18"/>
  <c r="S21"/>
  <c r="AH21" s="1"/>
  <c r="S24"/>
  <c r="S27"/>
  <c r="S30"/>
  <c r="S33"/>
  <c r="AH33" s="1"/>
  <c r="S36"/>
  <c r="S39"/>
  <c r="S42"/>
  <c r="S45"/>
  <c r="AH45" s="1"/>
  <c r="S48"/>
  <c r="S51"/>
  <c r="S54"/>
  <c r="S57"/>
  <c r="AH57" s="1"/>
  <c r="S60"/>
  <c r="S63"/>
  <c r="S66"/>
  <c r="S69"/>
  <c r="AH69" s="1"/>
  <c r="S72"/>
  <c r="S75"/>
  <c r="S78"/>
  <c r="S81"/>
  <c r="AH81" s="1"/>
  <c r="S84"/>
  <c r="S87"/>
  <c r="S90"/>
  <c r="S93"/>
  <c r="AH93" s="1"/>
  <c r="S96"/>
  <c r="S99"/>
  <c r="S102"/>
  <c r="S105"/>
  <c r="AH105" s="1"/>
  <c r="S108"/>
  <c r="S111"/>
  <c r="S114"/>
  <c r="S117"/>
  <c r="AH117" s="1"/>
  <c r="S120"/>
  <c r="S123"/>
  <c r="S126"/>
  <c r="S9"/>
  <c r="AH9" s="1"/>
  <c r="AK9" s="1"/>
  <c r="S12" i="20"/>
  <c r="AH12" s="1"/>
  <c r="S15"/>
  <c r="AH15" s="1"/>
  <c r="S18"/>
  <c r="S21"/>
  <c r="S24"/>
  <c r="AH24" s="1"/>
  <c r="S27"/>
  <c r="AH27" s="1"/>
  <c r="S30"/>
  <c r="S33"/>
  <c r="S36"/>
  <c r="AH36" s="1"/>
  <c r="S39"/>
  <c r="AH39" s="1"/>
  <c r="S42"/>
  <c r="S45"/>
  <c r="S48"/>
  <c r="AH48" s="1"/>
  <c r="S51"/>
  <c r="AH51" s="1"/>
  <c r="S54"/>
  <c r="S57"/>
  <c r="S60"/>
  <c r="AH60" s="1"/>
  <c r="S63"/>
  <c r="AH63" s="1"/>
  <c r="S66"/>
  <c r="S69"/>
  <c r="S72"/>
  <c r="AH72" s="1"/>
  <c r="S75"/>
  <c r="AH75" s="1"/>
  <c r="S78"/>
  <c r="S81"/>
  <c r="S84"/>
  <c r="AH84" s="1"/>
  <c r="S87"/>
  <c r="AH87" s="1"/>
  <c r="S90"/>
  <c r="S93"/>
  <c r="S96"/>
  <c r="AH96" s="1"/>
  <c r="S99"/>
  <c r="AH99" s="1"/>
  <c r="S102"/>
  <c r="S105"/>
  <c r="S108"/>
  <c r="AH108" s="1"/>
  <c r="S111"/>
  <c r="AH111" s="1"/>
  <c r="S114"/>
  <c r="S117"/>
  <c r="S120"/>
  <c r="AH120" s="1"/>
  <c r="S123"/>
  <c r="S126"/>
  <c r="S9"/>
  <c r="S126" i="18"/>
  <c r="S24"/>
  <c r="AH24" s="1"/>
  <c r="S21"/>
  <c r="S18"/>
  <c r="S15"/>
  <c r="S12"/>
  <c r="S9"/>
  <c r="S123"/>
  <c r="AH123" s="1"/>
  <c r="AH126"/>
  <c r="AH12"/>
  <c r="AH15"/>
  <c r="S27"/>
  <c r="AH27" s="1"/>
  <c r="S30"/>
  <c r="S33"/>
  <c r="AH33" s="1"/>
  <c r="S36"/>
  <c r="S39"/>
  <c r="AH39" s="1"/>
  <c r="S42"/>
  <c r="S45"/>
  <c r="AH45" s="1"/>
  <c r="S48"/>
  <c r="S51"/>
  <c r="AH51" s="1"/>
  <c r="S54"/>
  <c r="S57"/>
  <c r="AH57" s="1"/>
  <c r="S60"/>
  <c r="S63"/>
  <c r="AH63" s="1"/>
  <c r="S66"/>
  <c r="S69"/>
  <c r="S72"/>
  <c r="S75"/>
  <c r="AH75" s="1"/>
  <c r="S78"/>
  <c r="S81"/>
  <c r="AH81" s="1"/>
  <c r="S84"/>
  <c r="S87"/>
  <c r="AH87" s="1"/>
  <c r="S90"/>
  <c r="S93"/>
  <c r="AH93" s="1"/>
  <c r="S96"/>
  <c r="S99"/>
  <c r="AH99" s="1"/>
  <c r="S102"/>
  <c r="S105"/>
  <c r="AH105" s="1"/>
  <c r="S108"/>
  <c r="S111"/>
  <c r="AH111" s="1"/>
  <c r="S114"/>
  <c r="S117"/>
  <c r="S120"/>
  <c r="S126" i="14"/>
  <c r="S12"/>
  <c r="AH12" s="1"/>
  <c r="S15"/>
  <c r="AH15" s="1"/>
  <c r="S18"/>
  <c r="S21"/>
  <c r="S24"/>
  <c r="AH24" s="1"/>
  <c r="S27"/>
  <c r="AH27" s="1"/>
  <c r="S30"/>
  <c r="S33"/>
  <c r="S36"/>
  <c r="AH36" s="1"/>
  <c r="S39"/>
  <c r="AH39" s="1"/>
  <c r="S42"/>
  <c r="S45"/>
  <c r="S48"/>
  <c r="AH48" s="1"/>
  <c r="S51"/>
  <c r="S54"/>
  <c r="S57"/>
  <c r="S60"/>
  <c r="AH60" s="1"/>
  <c r="S63"/>
  <c r="S66"/>
  <c r="S69"/>
  <c r="S72"/>
  <c r="AH72" s="1"/>
  <c r="S75"/>
  <c r="S78"/>
  <c r="S81"/>
  <c r="S84"/>
  <c r="AH84" s="1"/>
  <c r="S87"/>
  <c r="S90"/>
  <c r="S93"/>
  <c r="S96"/>
  <c r="AH96" s="1"/>
  <c r="S99"/>
  <c r="S102"/>
  <c r="S105"/>
  <c r="S108"/>
  <c r="AH108" s="1"/>
  <c r="S111"/>
  <c r="S114"/>
  <c r="S117"/>
  <c r="S120"/>
  <c r="AH120" s="1"/>
  <c r="S123"/>
  <c r="S9"/>
  <c r="S126" i="12"/>
  <c r="S12"/>
  <c r="AH12" s="1"/>
  <c r="S15"/>
  <c r="AH15" s="1"/>
  <c r="S18"/>
  <c r="S21"/>
  <c r="S24"/>
  <c r="AH24" s="1"/>
  <c r="S27"/>
  <c r="AH27" s="1"/>
  <c r="S30"/>
  <c r="S33"/>
  <c r="S36"/>
  <c r="AH36" s="1"/>
  <c r="S39"/>
  <c r="AH39" s="1"/>
  <c r="S42"/>
  <c r="S45"/>
  <c r="S48"/>
  <c r="AH48" s="1"/>
  <c r="S51"/>
  <c r="AH51" s="1"/>
  <c r="S54"/>
  <c r="S57"/>
  <c r="S60"/>
  <c r="AH60" s="1"/>
  <c r="S63"/>
  <c r="AH63" s="1"/>
  <c r="S66"/>
  <c r="S69"/>
  <c r="S72"/>
  <c r="AH72" s="1"/>
  <c r="S75"/>
  <c r="AH75" s="1"/>
  <c r="S78"/>
  <c r="S81"/>
  <c r="S84"/>
  <c r="AH84" s="1"/>
  <c r="S87"/>
  <c r="AH87" s="1"/>
  <c r="S90"/>
  <c r="S93"/>
  <c r="S96"/>
  <c r="AH96" s="1"/>
  <c r="S99"/>
  <c r="AH99" s="1"/>
  <c r="S102"/>
  <c r="S105"/>
  <c r="S108"/>
  <c r="AH108" s="1"/>
  <c r="S111"/>
  <c r="AH111" s="1"/>
  <c r="S114"/>
  <c r="S117"/>
  <c r="S120"/>
  <c r="AH120" s="1"/>
  <c r="S123"/>
  <c r="AH123" s="1"/>
  <c r="S9"/>
  <c r="S12" i="1"/>
  <c r="AH12" s="1"/>
  <c r="S15"/>
  <c r="S18"/>
  <c r="S21"/>
  <c r="S24"/>
  <c r="S27"/>
  <c r="S30"/>
  <c r="S33"/>
  <c r="S36"/>
  <c r="S39"/>
  <c r="S42"/>
  <c r="S45"/>
  <c r="S48"/>
  <c r="S51"/>
  <c r="S54"/>
  <c r="S57"/>
  <c r="S60"/>
  <c r="S63"/>
  <c r="S66"/>
  <c r="S69"/>
  <c r="S72"/>
  <c r="S75"/>
  <c r="S78"/>
  <c r="S81"/>
  <c r="S84"/>
  <c r="S87"/>
  <c r="S90"/>
  <c r="S93"/>
  <c r="S96"/>
  <c r="S99"/>
  <c r="S102"/>
  <c r="S105"/>
  <c r="S108"/>
  <c r="S111"/>
  <c r="S114"/>
  <c r="S117"/>
  <c r="S120"/>
  <c r="S123"/>
  <c r="AH123" s="1"/>
  <c r="S126"/>
  <c r="S9"/>
  <c r="T6" i="22"/>
  <c r="R6"/>
  <c r="Q6"/>
  <c r="P6"/>
  <c r="O6"/>
  <c r="N6"/>
  <c r="L6"/>
  <c r="J6"/>
  <c r="I6"/>
  <c r="H6"/>
  <c r="G6"/>
  <c r="F6"/>
  <c r="E6"/>
  <c r="T5"/>
  <c r="R5"/>
  <c r="Q5"/>
  <c r="P5"/>
  <c r="O5"/>
  <c r="N5"/>
  <c r="L5"/>
  <c r="J5"/>
  <c r="I5"/>
  <c r="H5"/>
  <c r="G5"/>
  <c r="F5"/>
  <c r="E5"/>
  <c r="T4"/>
  <c r="R4"/>
  <c r="Q4"/>
  <c r="P4"/>
  <c r="O4"/>
  <c r="N4"/>
  <c r="L4"/>
  <c r="J4"/>
  <c r="I4"/>
  <c r="H4"/>
  <c r="G4"/>
  <c r="F4"/>
  <c r="E4"/>
  <c r="T6" i="20"/>
  <c r="R6"/>
  <c r="Q6"/>
  <c r="P6"/>
  <c r="O6"/>
  <c r="N6"/>
  <c r="L6"/>
  <c r="J6"/>
  <c r="I6"/>
  <c r="H6"/>
  <c r="G6"/>
  <c r="F6"/>
  <c r="E6"/>
  <c r="T5"/>
  <c r="R5"/>
  <c r="Q5"/>
  <c r="P5"/>
  <c r="O5"/>
  <c r="N5"/>
  <c r="L5"/>
  <c r="J5"/>
  <c r="I5"/>
  <c r="H5"/>
  <c r="G5"/>
  <c r="F5"/>
  <c r="E5"/>
  <c r="T4"/>
  <c r="R4"/>
  <c r="Q4"/>
  <c r="P4"/>
  <c r="O4"/>
  <c r="N4"/>
  <c r="L4"/>
  <c r="J4"/>
  <c r="I4"/>
  <c r="H4"/>
  <c r="G4"/>
  <c r="F4"/>
  <c r="E4"/>
  <c r="T6" i="18"/>
  <c r="R6"/>
  <c r="Q6"/>
  <c r="P6"/>
  <c r="O6"/>
  <c r="N6"/>
  <c r="L6"/>
  <c r="J6"/>
  <c r="I6"/>
  <c r="H6"/>
  <c r="G6"/>
  <c r="F6"/>
  <c r="E6"/>
  <c r="T5"/>
  <c r="R5"/>
  <c r="Q5"/>
  <c r="P5"/>
  <c r="O5"/>
  <c r="N5"/>
  <c r="L5"/>
  <c r="J5"/>
  <c r="I5"/>
  <c r="H5"/>
  <c r="G5"/>
  <c r="F5"/>
  <c r="E5"/>
  <c r="T4"/>
  <c r="R4"/>
  <c r="Q4"/>
  <c r="P4"/>
  <c r="O4"/>
  <c r="N4"/>
  <c r="L4"/>
  <c r="J4"/>
  <c r="I4"/>
  <c r="H4"/>
  <c r="G4"/>
  <c r="F4"/>
  <c r="E4"/>
  <c r="T6" i="14"/>
  <c r="R6"/>
  <c r="Q6"/>
  <c r="P6"/>
  <c r="O6"/>
  <c r="N6"/>
  <c r="L6"/>
  <c r="J6"/>
  <c r="I6"/>
  <c r="H6"/>
  <c r="G6"/>
  <c r="F6"/>
  <c r="E6"/>
  <c r="T5"/>
  <c r="R5"/>
  <c r="Q5"/>
  <c r="P5"/>
  <c r="O5"/>
  <c r="N5"/>
  <c r="L5"/>
  <c r="J5"/>
  <c r="I5"/>
  <c r="H5"/>
  <c r="G5"/>
  <c r="F5"/>
  <c r="E5"/>
  <c r="T4"/>
  <c r="R4"/>
  <c r="Q4"/>
  <c r="P4"/>
  <c r="O4"/>
  <c r="N4"/>
  <c r="L4"/>
  <c r="J4"/>
  <c r="I4"/>
  <c r="H4"/>
  <c r="G4"/>
  <c r="F4"/>
  <c r="E4"/>
  <c r="T6" i="12"/>
  <c r="R6"/>
  <c r="Q6"/>
  <c r="P6"/>
  <c r="O6"/>
  <c r="N6"/>
  <c r="L6"/>
  <c r="J6"/>
  <c r="I6"/>
  <c r="H6"/>
  <c r="G6"/>
  <c r="F6"/>
  <c r="E6"/>
  <c r="T5"/>
  <c r="R5"/>
  <c r="Q5"/>
  <c r="P5"/>
  <c r="O5"/>
  <c r="N5"/>
  <c r="L5"/>
  <c r="J5"/>
  <c r="I5"/>
  <c r="H5"/>
  <c r="G5"/>
  <c r="F5"/>
  <c r="E5"/>
  <c r="T4"/>
  <c r="R4"/>
  <c r="Q4"/>
  <c r="P4"/>
  <c r="O4"/>
  <c r="N4"/>
  <c r="L4"/>
  <c r="J4"/>
  <c r="I4"/>
  <c r="H4"/>
  <c r="G4"/>
  <c r="F4"/>
  <c r="E4"/>
  <c r="E4" i="1"/>
  <c r="F4"/>
  <c r="G4"/>
  <c r="H4"/>
  <c r="I4"/>
  <c r="J4"/>
  <c r="L4"/>
  <c r="N4"/>
  <c r="O4"/>
  <c r="P4"/>
  <c r="Q4"/>
  <c r="R4"/>
  <c r="T4"/>
  <c r="F5"/>
  <c r="G5"/>
  <c r="H5"/>
  <c r="I5"/>
  <c r="J5"/>
  <c r="L5"/>
  <c r="N5"/>
  <c r="O5"/>
  <c r="P5"/>
  <c r="Q5"/>
  <c r="R5"/>
  <c r="T5"/>
  <c r="F6"/>
  <c r="G6"/>
  <c r="H6"/>
  <c r="I6"/>
  <c r="J6"/>
  <c r="L6"/>
  <c r="N6"/>
  <c r="O6"/>
  <c r="P6"/>
  <c r="Q6"/>
  <c r="R6"/>
  <c r="T6"/>
  <c r="E6"/>
  <c r="E5"/>
  <c r="M10" i="42"/>
  <c r="M11"/>
  <c r="M12"/>
  <c r="M13"/>
  <c r="M14"/>
  <c r="M15"/>
  <c r="M16"/>
  <c r="M17"/>
  <c r="M18"/>
  <c r="M19"/>
  <c r="M9"/>
  <c r="K18"/>
  <c r="K19"/>
  <c r="K17"/>
  <c r="K10"/>
  <c r="K11"/>
  <c r="K12"/>
  <c r="K13"/>
  <c r="K14"/>
  <c r="K15"/>
  <c r="K16"/>
  <c r="K9"/>
  <c r="C56" i="40"/>
  <c r="AL128" i="22"/>
  <c r="AL127"/>
  <c r="AL125"/>
  <c r="AL124"/>
  <c r="AL122"/>
  <c r="AL121"/>
  <c r="AL119"/>
  <c r="AL118"/>
  <c r="AL116"/>
  <c r="AL115"/>
  <c r="AL113"/>
  <c r="AL112"/>
  <c r="AL110"/>
  <c r="AL109"/>
  <c r="AL107"/>
  <c r="AL106"/>
  <c r="AL104"/>
  <c r="AL103"/>
  <c r="AL101"/>
  <c r="AL100"/>
  <c r="AL98"/>
  <c r="AL97"/>
  <c r="AL95"/>
  <c r="AL94"/>
  <c r="AL92"/>
  <c r="AL91"/>
  <c r="AL89"/>
  <c r="AL88"/>
  <c r="AL86"/>
  <c r="AL85"/>
  <c r="AL83"/>
  <c r="AL82"/>
  <c r="AL80"/>
  <c r="AL79"/>
  <c r="AL77"/>
  <c r="AL76"/>
  <c r="AL74"/>
  <c r="AL73"/>
  <c r="AL71"/>
  <c r="AL70"/>
  <c r="AL68"/>
  <c r="AL67"/>
  <c r="AL65"/>
  <c r="AL64"/>
  <c r="AL62"/>
  <c r="AL61"/>
  <c r="AL59"/>
  <c r="AL58"/>
  <c r="AL56"/>
  <c r="AL55"/>
  <c r="AL53"/>
  <c r="AL52"/>
  <c r="AL50"/>
  <c r="AL49"/>
  <c r="AL47"/>
  <c r="AL46"/>
  <c r="AL44"/>
  <c r="AL43"/>
  <c r="AL41"/>
  <c r="AL40"/>
  <c r="AL38"/>
  <c r="AL37"/>
  <c r="AL35"/>
  <c r="AL34"/>
  <c r="AL32"/>
  <c r="AL31"/>
  <c r="AL29"/>
  <c r="AL28"/>
  <c r="AL26"/>
  <c r="AL25"/>
  <c r="AL23"/>
  <c r="AL22"/>
  <c r="AL20"/>
  <c r="AL19"/>
  <c r="AL17"/>
  <c r="AL16"/>
  <c r="AL14"/>
  <c r="AL13"/>
  <c r="AL11"/>
  <c r="AN10"/>
  <c r="AL10"/>
  <c r="AL128" i="20"/>
  <c r="AL127"/>
  <c r="AL125"/>
  <c r="AL124"/>
  <c r="AL122"/>
  <c r="AL121"/>
  <c r="AL119"/>
  <c r="AL118"/>
  <c r="AL116"/>
  <c r="AL115"/>
  <c r="AL113"/>
  <c r="AL112"/>
  <c r="AL110"/>
  <c r="AL109"/>
  <c r="AL107"/>
  <c r="AL106"/>
  <c r="AL104"/>
  <c r="AL103"/>
  <c r="AL101"/>
  <c r="AL100"/>
  <c r="AL98"/>
  <c r="AL97"/>
  <c r="AL95"/>
  <c r="AL94"/>
  <c r="AL92"/>
  <c r="AL91"/>
  <c r="AL89"/>
  <c r="AL88"/>
  <c r="AL86"/>
  <c r="AL85"/>
  <c r="AL83"/>
  <c r="AL82"/>
  <c r="AL80"/>
  <c r="AL79"/>
  <c r="AL77"/>
  <c r="AL76"/>
  <c r="AL74"/>
  <c r="AL73"/>
  <c r="AL71"/>
  <c r="AL70"/>
  <c r="AL68"/>
  <c r="AL67"/>
  <c r="AL65"/>
  <c r="AL64"/>
  <c r="AL62"/>
  <c r="AL61"/>
  <c r="AL59"/>
  <c r="AL58"/>
  <c r="AL56"/>
  <c r="AL55"/>
  <c r="AL53"/>
  <c r="AL52"/>
  <c r="AL50"/>
  <c r="AL49"/>
  <c r="AL47"/>
  <c r="AL46"/>
  <c r="AL44"/>
  <c r="AL43"/>
  <c r="AL41"/>
  <c r="AL40"/>
  <c r="AL38"/>
  <c r="AL37"/>
  <c r="AL35"/>
  <c r="AL34"/>
  <c r="AL32"/>
  <c r="AL31"/>
  <c r="AL29"/>
  <c r="AL28"/>
  <c r="AL26"/>
  <c r="AL25"/>
  <c r="AL23"/>
  <c r="AL22"/>
  <c r="AL20"/>
  <c r="AL19"/>
  <c r="AL17"/>
  <c r="AL16"/>
  <c r="AL14"/>
  <c r="AL13"/>
  <c r="AL11"/>
  <c r="AN10"/>
  <c r="AN11" s="1"/>
  <c r="AL10"/>
  <c r="AL128" i="18"/>
  <c r="AL127"/>
  <c r="AL125"/>
  <c r="AL124"/>
  <c r="AL122"/>
  <c r="AL121"/>
  <c r="AL119"/>
  <c r="AL118"/>
  <c r="AL116"/>
  <c r="AL115"/>
  <c r="AL113"/>
  <c r="AL112"/>
  <c r="AL110"/>
  <c r="AL109"/>
  <c r="AL107"/>
  <c r="AL106"/>
  <c r="AL104"/>
  <c r="AL103"/>
  <c r="AL101"/>
  <c r="AL100"/>
  <c r="AL98"/>
  <c r="AL97"/>
  <c r="AL95"/>
  <c r="AL94"/>
  <c r="AL92"/>
  <c r="AL91"/>
  <c r="AL89"/>
  <c r="AL88"/>
  <c r="AL86"/>
  <c r="AL85"/>
  <c r="AL83"/>
  <c r="AL82"/>
  <c r="AL80"/>
  <c r="AL79"/>
  <c r="AL77"/>
  <c r="AL76"/>
  <c r="AL74"/>
  <c r="AL73"/>
  <c r="AL71"/>
  <c r="AL70"/>
  <c r="AL68"/>
  <c r="AL67"/>
  <c r="AL65"/>
  <c r="AL64"/>
  <c r="AL62"/>
  <c r="AL61"/>
  <c r="AL59"/>
  <c r="AL58"/>
  <c r="AL56"/>
  <c r="AL55"/>
  <c r="AL53"/>
  <c r="AL52"/>
  <c r="AL50"/>
  <c r="AL49"/>
  <c r="AL47"/>
  <c r="AL46"/>
  <c r="AL44"/>
  <c r="AL43"/>
  <c r="AL41"/>
  <c r="AL40"/>
  <c r="AL38"/>
  <c r="AL37"/>
  <c r="AL35"/>
  <c r="AL34"/>
  <c r="AL32"/>
  <c r="AL31"/>
  <c r="AL29"/>
  <c r="AL28"/>
  <c r="AL26"/>
  <c r="AL25"/>
  <c r="AL23"/>
  <c r="AL22"/>
  <c r="AL20"/>
  <c r="AL19"/>
  <c r="AL17"/>
  <c r="AL16"/>
  <c r="AL14"/>
  <c r="AL13"/>
  <c r="AL11"/>
  <c r="AN10"/>
  <c r="AN11" s="1"/>
  <c r="AL10"/>
  <c r="AL128" i="14"/>
  <c r="AL127"/>
  <c r="AL125"/>
  <c r="AL124"/>
  <c r="AL122"/>
  <c r="AL121"/>
  <c r="AL119"/>
  <c r="AL118"/>
  <c r="AL116"/>
  <c r="AL115"/>
  <c r="AL113"/>
  <c r="AL112"/>
  <c r="AL110"/>
  <c r="AL109"/>
  <c r="AL107"/>
  <c r="AL106"/>
  <c r="AL104"/>
  <c r="AL103"/>
  <c r="AL101"/>
  <c r="AL100"/>
  <c r="AL98"/>
  <c r="AL97"/>
  <c r="AL95"/>
  <c r="AL94"/>
  <c r="AL92"/>
  <c r="AL91"/>
  <c r="AL89"/>
  <c r="AL88"/>
  <c r="AL86"/>
  <c r="AL85"/>
  <c r="AL83"/>
  <c r="AL82"/>
  <c r="AL80"/>
  <c r="AL79"/>
  <c r="AL77"/>
  <c r="AL76"/>
  <c r="AL74"/>
  <c r="AL73"/>
  <c r="AL71"/>
  <c r="AL70"/>
  <c r="AL68"/>
  <c r="AL67"/>
  <c r="AL65"/>
  <c r="AL64"/>
  <c r="AL62"/>
  <c r="AL61"/>
  <c r="AL59"/>
  <c r="AL58"/>
  <c r="AL56"/>
  <c r="AL55"/>
  <c r="AL53"/>
  <c r="AL52"/>
  <c r="AL50"/>
  <c r="AL49"/>
  <c r="AL47"/>
  <c r="AL46"/>
  <c r="AL44"/>
  <c r="AL43"/>
  <c r="AL41"/>
  <c r="AL40"/>
  <c r="AL38"/>
  <c r="AL37"/>
  <c r="AL35"/>
  <c r="AL34"/>
  <c r="AL32"/>
  <c r="AL31"/>
  <c r="AL29"/>
  <c r="AL28"/>
  <c r="AL26"/>
  <c r="AL25"/>
  <c r="AL23"/>
  <c r="AL22"/>
  <c r="AL20"/>
  <c r="AL19"/>
  <c r="AL17"/>
  <c r="AL16"/>
  <c r="AL14"/>
  <c r="AL13"/>
  <c r="AL11"/>
  <c r="AN10"/>
  <c r="AN11" s="1"/>
  <c r="AL10"/>
  <c r="AL128" i="12"/>
  <c r="AL127"/>
  <c r="AL125"/>
  <c r="AL124"/>
  <c r="AL122"/>
  <c r="AL121"/>
  <c r="AL119"/>
  <c r="AL118"/>
  <c r="AL116"/>
  <c r="AL115"/>
  <c r="AL113"/>
  <c r="AL112"/>
  <c r="AL110"/>
  <c r="AL109"/>
  <c r="AL107"/>
  <c r="AL106"/>
  <c r="AL104"/>
  <c r="AL103"/>
  <c r="AL101"/>
  <c r="AL100"/>
  <c r="AL98"/>
  <c r="AL97"/>
  <c r="AL95"/>
  <c r="AL94"/>
  <c r="AL92"/>
  <c r="AL91"/>
  <c r="AL89"/>
  <c r="AL88"/>
  <c r="AL86"/>
  <c r="AL85"/>
  <c r="AL83"/>
  <c r="AL82"/>
  <c r="AL80"/>
  <c r="AL79"/>
  <c r="AL77"/>
  <c r="AL76"/>
  <c r="AL74"/>
  <c r="AL73"/>
  <c r="AL71"/>
  <c r="AL70"/>
  <c r="AL68"/>
  <c r="AL67"/>
  <c r="AL65"/>
  <c r="AL64"/>
  <c r="AL62"/>
  <c r="AL61"/>
  <c r="AL59"/>
  <c r="AL58"/>
  <c r="AL56"/>
  <c r="AL55"/>
  <c r="AL53"/>
  <c r="AL52"/>
  <c r="AL50"/>
  <c r="AL49"/>
  <c r="AL47"/>
  <c r="AL46"/>
  <c r="AL44"/>
  <c r="AL43"/>
  <c r="AL41"/>
  <c r="AL40"/>
  <c r="AL38"/>
  <c r="AL37"/>
  <c r="AL35"/>
  <c r="AL34"/>
  <c r="AL32"/>
  <c r="AL31"/>
  <c r="AL29"/>
  <c r="AL28"/>
  <c r="AL26"/>
  <c r="AL25"/>
  <c r="AL23"/>
  <c r="AL22"/>
  <c r="AL20"/>
  <c r="AL19"/>
  <c r="AL17"/>
  <c r="AL16"/>
  <c r="AL14"/>
  <c r="AL13"/>
  <c r="AL11"/>
  <c r="AN10"/>
  <c r="AN11" s="1"/>
  <c r="AL10"/>
  <c r="AL10" i="1"/>
  <c r="AL11"/>
  <c r="AL13"/>
  <c r="AL14"/>
  <c r="AL16"/>
  <c r="AL17"/>
  <c r="AL19"/>
  <c r="AL20"/>
  <c r="AL22"/>
  <c r="AL23"/>
  <c r="AL25"/>
  <c r="AL26"/>
  <c r="AL28"/>
  <c r="AL29"/>
  <c r="AL31"/>
  <c r="AL32"/>
  <c r="AL34"/>
  <c r="AL35"/>
  <c r="AL37"/>
  <c r="AL38"/>
  <c r="AL40"/>
  <c r="AL41"/>
  <c r="AL43"/>
  <c r="AL44"/>
  <c r="AL46"/>
  <c r="AL47"/>
  <c r="AL49"/>
  <c r="AL50"/>
  <c r="AL52"/>
  <c r="AL53"/>
  <c r="AL55"/>
  <c r="AL56"/>
  <c r="AL58"/>
  <c r="AL59"/>
  <c r="AL61"/>
  <c r="AL62"/>
  <c r="AL64"/>
  <c r="AL65"/>
  <c r="AL67"/>
  <c r="AL68"/>
  <c r="AL70"/>
  <c r="AL71"/>
  <c r="AL73"/>
  <c r="AL74"/>
  <c r="AL76"/>
  <c r="AL77"/>
  <c r="AL79"/>
  <c r="AL80"/>
  <c r="AL82"/>
  <c r="AL83"/>
  <c r="AL85"/>
  <c r="AL86"/>
  <c r="AL88"/>
  <c r="AL89"/>
  <c r="AL91"/>
  <c r="AL92"/>
  <c r="AL94"/>
  <c r="AL95"/>
  <c r="AL97"/>
  <c r="AL98"/>
  <c r="AL100"/>
  <c r="AL101"/>
  <c r="AL103"/>
  <c r="AL104"/>
  <c r="AL106"/>
  <c r="AL107"/>
  <c r="AL109"/>
  <c r="AL110"/>
  <c r="AL112"/>
  <c r="AL113"/>
  <c r="AL115"/>
  <c r="AL116"/>
  <c r="AL118"/>
  <c r="AL119"/>
  <c r="AL121"/>
  <c r="AL122"/>
  <c r="AL124"/>
  <c r="AL125"/>
  <c r="AL127"/>
  <c r="AL128"/>
  <c r="AN10"/>
  <c r="AN11" s="1"/>
  <c r="B65" i="40"/>
  <c r="B64"/>
  <c r="H56"/>
  <c r="G56"/>
  <c r="F56"/>
  <c r="E56"/>
  <c r="D56"/>
  <c r="Q12" i="39"/>
  <c r="Q13"/>
  <c r="Q14"/>
  <c r="Q15"/>
  <c r="Q16"/>
  <c r="Q17"/>
  <c r="Q18"/>
  <c r="Q19"/>
  <c r="Q20"/>
  <c r="Q21"/>
  <c r="Q22"/>
  <c r="Q23"/>
  <c r="Q24"/>
  <c r="Q25"/>
  <c r="Q26"/>
  <c r="Q27"/>
  <c r="Q28"/>
  <c r="Q29"/>
  <c r="Q30"/>
  <c r="Q31"/>
  <c r="Q32"/>
  <c r="Q33"/>
  <c r="Q34"/>
  <c r="Q35"/>
  <c r="Q36"/>
  <c r="Q37"/>
  <c r="Q38"/>
  <c r="Q39"/>
  <c r="Q40"/>
  <c r="Q41"/>
  <c r="Q42"/>
  <c r="Q43"/>
  <c r="Q44"/>
  <c r="Q45"/>
  <c r="Q46"/>
  <c r="Q47"/>
  <c r="Q48"/>
  <c r="Q49"/>
  <c r="Q50"/>
  <c r="Q11"/>
  <c r="C3" i="42"/>
  <c r="C56" i="37"/>
  <c r="B65"/>
  <c r="B64"/>
  <c r="H56"/>
  <c r="G56"/>
  <c r="F56"/>
  <c r="E56"/>
  <c r="D56"/>
  <c r="B65" i="36"/>
  <c r="B64"/>
  <c r="H56"/>
  <c r="G56"/>
  <c r="F56"/>
  <c r="E56"/>
  <c r="D56"/>
  <c r="C56"/>
  <c r="B65" i="35"/>
  <c r="B64"/>
  <c r="H56"/>
  <c r="G56"/>
  <c r="F56"/>
  <c r="E56"/>
  <c r="D56"/>
  <c r="C56"/>
  <c r="AH128" i="22"/>
  <c r="AD128"/>
  <c r="Z128"/>
  <c r="AH127"/>
  <c r="AD127"/>
  <c r="Z127"/>
  <c r="AH126"/>
  <c r="AH125"/>
  <c r="AD125"/>
  <c r="Z125"/>
  <c r="AH124"/>
  <c r="AD124"/>
  <c r="Z124"/>
  <c r="AH122"/>
  <c r="AD122"/>
  <c r="Z122"/>
  <c r="AH121"/>
  <c r="AD121"/>
  <c r="Z121"/>
  <c r="AH120"/>
  <c r="AH119"/>
  <c r="AD119"/>
  <c r="Z119"/>
  <c r="AH118"/>
  <c r="AD118"/>
  <c r="Z118"/>
  <c r="AH116"/>
  <c r="AD116"/>
  <c r="Z116"/>
  <c r="AH115"/>
  <c r="AD115"/>
  <c r="Z115"/>
  <c r="AH114"/>
  <c r="AH113"/>
  <c r="AD113"/>
  <c r="Z113"/>
  <c r="AH112"/>
  <c r="AD112"/>
  <c r="Z112"/>
  <c r="AH111"/>
  <c r="AH110"/>
  <c r="AD110"/>
  <c r="Z110"/>
  <c r="AH109"/>
  <c r="AD109"/>
  <c r="Z109"/>
  <c r="AH108"/>
  <c r="AH107"/>
  <c r="AD107"/>
  <c r="Z107"/>
  <c r="AH106"/>
  <c r="AD106"/>
  <c r="Z106"/>
  <c r="AH104"/>
  <c r="AD104"/>
  <c r="Z104"/>
  <c r="AH103"/>
  <c r="AD103"/>
  <c r="Z103"/>
  <c r="AH102"/>
  <c r="AH101"/>
  <c r="AD101"/>
  <c r="Z101"/>
  <c r="AH100"/>
  <c r="AD100"/>
  <c r="Z100"/>
  <c r="AH99"/>
  <c r="AH98"/>
  <c r="AD98"/>
  <c r="Z98"/>
  <c r="AH97"/>
  <c r="AD97"/>
  <c r="Z97"/>
  <c r="AH96"/>
  <c r="AH95"/>
  <c r="AD95"/>
  <c r="Z95"/>
  <c r="AH94"/>
  <c r="AD94"/>
  <c r="Z94"/>
  <c r="AH92"/>
  <c r="AD92"/>
  <c r="Z92"/>
  <c r="AH91"/>
  <c r="AD91"/>
  <c r="Z91"/>
  <c r="AH90"/>
  <c r="AH89"/>
  <c r="AD89"/>
  <c r="Z89"/>
  <c r="AH88"/>
  <c r="AD88"/>
  <c r="Z88"/>
  <c r="AH87"/>
  <c r="AH86"/>
  <c r="AD86"/>
  <c r="Z86"/>
  <c r="AH85"/>
  <c r="AD85"/>
  <c r="Z85"/>
  <c r="AH84"/>
  <c r="AH83"/>
  <c r="AD83"/>
  <c r="Z83"/>
  <c r="AH82"/>
  <c r="AD82"/>
  <c r="Z82"/>
  <c r="AH80"/>
  <c r="AD80"/>
  <c r="Z80"/>
  <c r="AH79"/>
  <c r="AD79"/>
  <c r="Z79"/>
  <c r="AH78"/>
  <c r="AH77"/>
  <c r="AD77"/>
  <c r="Z77"/>
  <c r="AH76"/>
  <c r="AD76"/>
  <c r="Z76"/>
  <c r="AH75"/>
  <c r="AH74"/>
  <c r="AD74"/>
  <c r="Z74"/>
  <c r="AH73"/>
  <c r="AD73"/>
  <c r="Z73"/>
  <c r="AH72"/>
  <c r="AH71"/>
  <c r="AD71"/>
  <c r="Z71"/>
  <c r="AH70"/>
  <c r="AD70"/>
  <c r="Z70"/>
  <c r="AH68"/>
  <c r="AD68"/>
  <c r="Z68"/>
  <c r="AH67"/>
  <c r="AD67"/>
  <c r="Z67"/>
  <c r="AH66"/>
  <c r="AH65"/>
  <c r="AD65"/>
  <c r="Z65"/>
  <c r="AH64"/>
  <c r="AD64"/>
  <c r="Z64"/>
  <c r="AH63"/>
  <c r="AH62"/>
  <c r="AD62"/>
  <c r="Z62"/>
  <c r="AH61"/>
  <c r="AD61"/>
  <c r="Z61"/>
  <c r="AH60"/>
  <c r="AH59"/>
  <c r="AD59"/>
  <c r="Z59"/>
  <c r="AH58"/>
  <c r="AD58"/>
  <c r="Z58"/>
  <c r="AH56"/>
  <c r="AD56"/>
  <c r="Z56"/>
  <c r="AH55"/>
  <c r="AD55"/>
  <c r="Z55"/>
  <c r="AH54"/>
  <c r="AH53"/>
  <c r="AD53"/>
  <c r="Z53"/>
  <c r="AH52"/>
  <c r="AD52"/>
  <c r="Z52"/>
  <c r="AH51"/>
  <c r="AH50"/>
  <c r="AD50"/>
  <c r="Z50"/>
  <c r="AH49"/>
  <c r="AD49"/>
  <c r="Z49"/>
  <c r="AH48"/>
  <c r="AH47"/>
  <c r="AD47"/>
  <c r="Z47"/>
  <c r="AH46"/>
  <c r="AD46"/>
  <c r="Z46"/>
  <c r="AH44"/>
  <c r="AD44"/>
  <c r="Z44"/>
  <c r="AH43"/>
  <c r="AD43"/>
  <c r="Z43"/>
  <c r="AH42"/>
  <c r="AH41"/>
  <c r="AD41"/>
  <c r="Z41"/>
  <c r="AH40"/>
  <c r="AD40"/>
  <c r="Z40"/>
  <c r="AH39"/>
  <c r="AH38"/>
  <c r="AD38"/>
  <c r="Z38"/>
  <c r="AH37"/>
  <c r="AD37"/>
  <c r="Z37"/>
  <c r="AH36"/>
  <c r="AH35"/>
  <c r="AD35"/>
  <c r="Z35"/>
  <c r="AH34"/>
  <c r="AD34"/>
  <c r="Z34"/>
  <c r="AH32"/>
  <c r="AD32"/>
  <c r="Z32"/>
  <c r="AH31"/>
  <c r="AD31"/>
  <c r="Z31"/>
  <c r="AH30"/>
  <c r="AH29"/>
  <c r="AD29"/>
  <c r="Z29"/>
  <c r="AH28"/>
  <c r="AD28"/>
  <c r="Z28"/>
  <c r="AH27"/>
  <c r="AH26"/>
  <c r="AD26"/>
  <c r="Z26"/>
  <c r="AH25"/>
  <c r="AD25"/>
  <c r="Z25"/>
  <c r="AH24"/>
  <c r="AH23"/>
  <c r="AD23"/>
  <c r="Z23"/>
  <c r="AH22"/>
  <c r="AD22"/>
  <c r="Z22"/>
  <c r="AH20"/>
  <c r="AD20"/>
  <c r="Z20"/>
  <c r="AH19"/>
  <c r="AD19"/>
  <c r="Z19"/>
  <c r="AH18"/>
  <c r="AH17"/>
  <c r="AD17"/>
  <c r="Z17"/>
  <c r="AH16"/>
  <c r="AD16"/>
  <c r="Z16"/>
  <c r="AH15"/>
  <c r="AH14"/>
  <c r="AD14"/>
  <c r="Z14"/>
  <c r="AH13"/>
  <c r="AD13"/>
  <c r="Z13"/>
  <c r="AH12"/>
  <c r="AK10" s="1"/>
  <c r="AH11"/>
  <c r="AD11"/>
  <c r="Z11"/>
  <c r="X11"/>
  <c r="X12" s="1"/>
  <c r="AJ10"/>
  <c r="AJ11" s="1"/>
  <c r="AH10"/>
  <c r="AF10"/>
  <c r="AF11" s="1"/>
  <c r="AD10"/>
  <c r="AB10"/>
  <c r="AB11" s="1"/>
  <c r="Z10"/>
  <c r="X10"/>
  <c r="AH128" i="20"/>
  <c r="AD128"/>
  <c r="Z128"/>
  <c r="AH127"/>
  <c r="AD127"/>
  <c r="Z127"/>
  <c r="AH126"/>
  <c r="AH125"/>
  <c r="AD125"/>
  <c r="Z125"/>
  <c r="AH124"/>
  <c r="AD124"/>
  <c r="Z124"/>
  <c r="AH122"/>
  <c r="AD122"/>
  <c r="Z122"/>
  <c r="AH121"/>
  <c r="AD121"/>
  <c r="Z121"/>
  <c r="AH119"/>
  <c r="AD119"/>
  <c r="Z119"/>
  <c r="AH118"/>
  <c r="AD118"/>
  <c r="Z118"/>
  <c r="AH117"/>
  <c r="AH116"/>
  <c r="AD116"/>
  <c r="Z116"/>
  <c r="AH115"/>
  <c r="AD115"/>
  <c r="Z115"/>
  <c r="AH114"/>
  <c r="AH113"/>
  <c r="AD113"/>
  <c r="Z113"/>
  <c r="AH112"/>
  <c r="AD112"/>
  <c r="Z112"/>
  <c r="AH110"/>
  <c r="AD110"/>
  <c r="Z110"/>
  <c r="AH109"/>
  <c r="AD109"/>
  <c r="Z109"/>
  <c r="AH107"/>
  <c r="AD107"/>
  <c r="Z107"/>
  <c r="AH106"/>
  <c r="AD106"/>
  <c r="Z106"/>
  <c r="AH105"/>
  <c r="AH104"/>
  <c r="AD104"/>
  <c r="Z104"/>
  <c r="AH103"/>
  <c r="AD103"/>
  <c r="Z103"/>
  <c r="AH102"/>
  <c r="AH101"/>
  <c r="AD101"/>
  <c r="Z101"/>
  <c r="AH100"/>
  <c r="AD100"/>
  <c r="Z100"/>
  <c r="AH98"/>
  <c r="AD98"/>
  <c r="Z98"/>
  <c r="AH97"/>
  <c r="AD97"/>
  <c r="Z97"/>
  <c r="AH95"/>
  <c r="AD95"/>
  <c r="Z95"/>
  <c r="AH94"/>
  <c r="AD94"/>
  <c r="Z94"/>
  <c r="AH93"/>
  <c r="AH92"/>
  <c r="AD92"/>
  <c r="Z92"/>
  <c r="AH91"/>
  <c r="AD91"/>
  <c r="Z91"/>
  <c r="AH90"/>
  <c r="AH89"/>
  <c r="AD89"/>
  <c r="Z89"/>
  <c r="AH88"/>
  <c r="AD88"/>
  <c r="Z88"/>
  <c r="AH86"/>
  <c r="AD86"/>
  <c r="Z86"/>
  <c r="AH85"/>
  <c r="AD85"/>
  <c r="Z85"/>
  <c r="AH83"/>
  <c r="AD83"/>
  <c r="Z83"/>
  <c r="AH82"/>
  <c r="AD82"/>
  <c r="Z82"/>
  <c r="AH81"/>
  <c r="AH80"/>
  <c r="AD80"/>
  <c r="Z80"/>
  <c r="AH79"/>
  <c r="AD79"/>
  <c r="Z79"/>
  <c r="AH78"/>
  <c r="AH77"/>
  <c r="AD77"/>
  <c r="Z77"/>
  <c r="AH76"/>
  <c r="AD76"/>
  <c r="Z76"/>
  <c r="AH74"/>
  <c r="AD74"/>
  <c r="Z74"/>
  <c r="AH73"/>
  <c r="AD73"/>
  <c r="Z73"/>
  <c r="AH71"/>
  <c r="AD71"/>
  <c r="Z71"/>
  <c r="AH70"/>
  <c r="AD70"/>
  <c r="Z70"/>
  <c r="AH69"/>
  <c r="AH68"/>
  <c r="AD68"/>
  <c r="Z68"/>
  <c r="AH67"/>
  <c r="AD67"/>
  <c r="Z67"/>
  <c r="AH66"/>
  <c r="AH65"/>
  <c r="AD65"/>
  <c r="Z65"/>
  <c r="AH64"/>
  <c r="AD64"/>
  <c r="Z64"/>
  <c r="AH62"/>
  <c r="AD62"/>
  <c r="Z62"/>
  <c r="AH61"/>
  <c r="AD61"/>
  <c r="Z61"/>
  <c r="AH59"/>
  <c r="AD59"/>
  <c r="Z59"/>
  <c r="AH58"/>
  <c r="AD58"/>
  <c r="Z58"/>
  <c r="AH57"/>
  <c r="AH56"/>
  <c r="AD56"/>
  <c r="Z56"/>
  <c r="AH55"/>
  <c r="AD55"/>
  <c r="Z55"/>
  <c r="AH54"/>
  <c r="AH53"/>
  <c r="AD53"/>
  <c r="Z53"/>
  <c r="AH52"/>
  <c r="AD52"/>
  <c r="Z52"/>
  <c r="AH50"/>
  <c r="AD50"/>
  <c r="Z50"/>
  <c r="AH49"/>
  <c r="AD49"/>
  <c r="Z49"/>
  <c r="AH47"/>
  <c r="AD47"/>
  <c r="Z47"/>
  <c r="AH46"/>
  <c r="AD46"/>
  <c r="Z46"/>
  <c r="AH45"/>
  <c r="AH44"/>
  <c r="AD44"/>
  <c r="Z44"/>
  <c r="AH43"/>
  <c r="AD43"/>
  <c r="Z43"/>
  <c r="AH42"/>
  <c r="AH41"/>
  <c r="AD41"/>
  <c r="Z41"/>
  <c r="AH40"/>
  <c r="AD40"/>
  <c r="Z40"/>
  <c r="AH38"/>
  <c r="AD38"/>
  <c r="Z38"/>
  <c r="AH37"/>
  <c r="AD37"/>
  <c r="Z37"/>
  <c r="AH35"/>
  <c r="AD35"/>
  <c r="Z35"/>
  <c r="AH34"/>
  <c r="AD34"/>
  <c r="Z34"/>
  <c r="AH33"/>
  <c r="AH32"/>
  <c r="AD32"/>
  <c r="Z32"/>
  <c r="AH31"/>
  <c r="AD31"/>
  <c r="Z31"/>
  <c r="AH30"/>
  <c r="AH29"/>
  <c r="AD29"/>
  <c r="Z29"/>
  <c r="AH28"/>
  <c r="AD28"/>
  <c r="Z28"/>
  <c r="AH26"/>
  <c r="AD26"/>
  <c r="Z26"/>
  <c r="AH25"/>
  <c r="AD25"/>
  <c r="Z25"/>
  <c r="AH23"/>
  <c r="AD23"/>
  <c r="Z23"/>
  <c r="AH22"/>
  <c r="AD22"/>
  <c r="Z22"/>
  <c r="AH21"/>
  <c r="AH20"/>
  <c r="AD20"/>
  <c r="Z20"/>
  <c r="AH19"/>
  <c r="AD19"/>
  <c r="Z19"/>
  <c r="AH18"/>
  <c r="AH17"/>
  <c r="AD17"/>
  <c r="Z17"/>
  <c r="AH16"/>
  <c r="AD16"/>
  <c r="Z16"/>
  <c r="AH14"/>
  <c r="AD14"/>
  <c r="Z14"/>
  <c r="AH13"/>
  <c r="AD13"/>
  <c r="Z13"/>
  <c r="AH11"/>
  <c r="AF11"/>
  <c r="AD11"/>
  <c r="Z11"/>
  <c r="AJ10"/>
  <c r="AH10"/>
  <c r="AF10"/>
  <c r="AD10"/>
  <c r="AB10"/>
  <c r="AB11" s="1"/>
  <c r="Z10"/>
  <c r="X10"/>
  <c r="X11" s="1"/>
  <c r="AH128" i="18"/>
  <c r="AD128"/>
  <c r="Z128"/>
  <c r="AH127"/>
  <c r="AD127"/>
  <c r="Z127"/>
  <c r="AH125"/>
  <c r="AD125"/>
  <c r="Z125"/>
  <c r="AH124"/>
  <c r="AD124"/>
  <c r="Z124"/>
  <c r="AH122"/>
  <c r="AD122"/>
  <c r="Z122"/>
  <c r="AH121"/>
  <c r="AD121"/>
  <c r="Z121"/>
  <c r="AH120"/>
  <c r="AH119"/>
  <c r="AD119"/>
  <c r="Z119"/>
  <c r="AH118"/>
  <c r="AD118"/>
  <c r="Z118"/>
  <c r="AH117"/>
  <c r="AH116"/>
  <c r="AD116"/>
  <c r="Z116"/>
  <c r="AH115"/>
  <c r="AD115"/>
  <c r="Z115"/>
  <c r="AH114"/>
  <c r="AH113"/>
  <c r="AD113"/>
  <c r="Z113"/>
  <c r="AH112"/>
  <c r="AD112"/>
  <c r="Z112"/>
  <c r="AH110"/>
  <c r="AD110"/>
  <c r="Z110"/>
  <c r="AH109"/>
  <c r="AD109"/>
  <c r="Z109"/>
  <c r="AH108"/>
  <c r="AH107"/>
  <c r="AD107"/>
  <c r="Z107"/>
  <c r="AH106"/>
  <c r="AD106"/>
  <c r="Z106"/>
  <c r="AH104"/>
  <c r="AD104"/>
  <c r="Z104"/>
  <c r="AH103"/>
  <c r="AD103"/>
  <c r="Z103"/>
  <c r="AH102"/>
  <c r="AH101"/>
  <c r="AD101"/>
  <c r="Z101"/>
  <c r="AH100"/>
  <c r="AD100"/>
  <c r="Z100"/>
  <c r="AH98"/>
  <c r="AD98"/>
  <c r="Z98"/>
  <c r="AH97"/>
  <c r="AD97"/>
  <c r="Z97"/>
  <c r="AH96"/>
  <c r="AH95"/>
  <c r="AD95"/>
  <c r="Z95"/>
  <c r="AH94"/>
  <c r="AD94"/>
  <c r="Z94"/>
  <c r="AH92"/>
  <c r="AD92"/>
  <c r="Z92"/>
  <c r="AH91"/>
  <c r="AD91"/>
  <c r="Z91"/>
  <c r="AH90"/>
  <c r="AH89"/>
  <c r="AD89"/>
  <c r="Z89"/>
  <c r="AH88"/>
  <c r="AD88"/>
  <c r="Z88"/>
  <c r="AH86"/>
  <c r="AD86"/>
  <c r="Z86"/>
  <c r="AH85"/>
  <c r="AD85"/>
  <c r="Z85"/>
  <c r="AH84"/>
  <c r="AH83"/>
  <c r="AD83"/>
  <c r="Z83"/>
  <c r="AH82"/>
  <c r="AD82"/>
  <c r="Z82"/>
  <c r="AH80"/>
  <c r="AD80"/>
  <c r="Z80"/>
  <c r="AH79"/>
  <c r="AD79"/>
  <c r="Z79"/>
  <c r="AH78"/>
  <c r="AH77"/>
  <c r="AD77"/>
  <c r="Z77"/>
  <c r="AH76"/>
  <c r="AD76"/>
  <c r="Z76"/>
  <c r="AH74"/>
  <c r="AD74"/>
  <c r="Z74"/>
  <c r="AH73"/>
  <c r="AD73"/>
  <c r="Z73"/>
  <c r="AH72"/>
  <c r="AH71"/>
  <c r="AD71"/>
  <c r="Z71"/>
  <c r="AH70"/>
  <c r="AD70"/>
  <c r="Z70"/>
  <c r="AH69"/>
  <c r="AH68"/>
  <c r="AD68"/>
  <c r="Z68"/>
  <c r="AH67"/>
  <c r="AD67"/>
  <c r="Z67"/>
  <c r="AH66"/>
  <c r="AH65"/>
  <c r="AD65"/>
  <c r="Z65"/>
  <c r="AH64"/>
  <c r="AD64"/>
  <c r="Z64"/>
  <c r="AH62"/>
  <c r="AD62"/>
  <c r="Z62"/>
  <c r="AH61"/>
  <c r="AD61"/>
  <c r="Z61"/>
  <c r="AH60"/>
  <c r="AH59"/>
  <c r="AD59"/>
  <c r="Z59"/>
  <c r="AH58"/>
  <c r="AD58"/>
  <c r="Z58"/>
  <c r="AH56"/>
  <c r="AD56"/>
  <c r="Z56"/>
  <c r="AH55"/>
  <c r="AD55"/>
  <c r="Z55"/>
  <c r="AH54"/>
  <c r="AH53"/>
  <c r="AD53"/>
  <c r="Z53"/>
  <c r="AH52"/>
  <c r="AD52"/>
  <c r="Z52"/>
  <c r="AH50"/>
  <c r="AD50"/>
  <c r="Z50"/>
  <c r="AH49"/>
  <c r="AD49"/>
  <c r="Z49"/>
  <c r="AH48"/>
  <c r="AH47"/>
  <c r="AD47"/>
  <c r="Z47"/>
  <c r="AH46"/>
  <c r="AD46"/>
  <c r="Z46"/>
  <c r="AH44"/>
  <c r="AD44"/>
  <c r="Z44"/>
  <c r="AH43"/>
  <c r="AD43"/>
  <c r="Z43"/>
  <c r="AH42"/>
  <c r="AH41"/>
  <c r="AD41"/>
  <c r="Z41"/>
  <c r="AH40"/>
  <c r="AD40"/>
  <c r="Z40"/>
  <c r="AH38"/>
  <c r="AD38"/>
  <c r="Z38"/>
  <c r="AH37"/>
  <c r="AD37"/>
  <c r="Z37"/>
  <c r="AH36"/>
  <c r="AH35"/>
  <c r="AD35"/>
  <c r="Z35"/>
  <c r="AH34"/>
  <c r="AD34"/>
  <c r="Z34"/>
  <c r="AH32"/>
  <c r="AD32"/>
  <c r="Z32"/>
  <c r="AH31"/>
  <c r="AD31"/>
  <c r="Z31"/>
  <c r="AH30"/>
  <c r="AH29"/>
  <c r="AD29"/>
  <c r="Z29"/>
  <c r="AH28"/>
  <c r="AD28"/>
  <c r="Z28"/>
  <c r="AH26"/>
  <c r="AD26"/>
  <c r="Z26"/>
  <c r="AH25"/>
  <c r="AD25"/>
  <c r="Z25"/>
  <c r="AH23"/>
  <c r="AD23"/>
  <c r="Z23"/>
  <c r="AH22"/>
  <c r="AD22"/>
  <c r="Z22"/>
  <c r="AH21"/>
  <c r="AH20"/>
  <c r="AD20"/>
  <c r="Z20"/>
  <c r="AH19"/>
  <c r="AD19"/>
  <c r="Z19"/>
  <c r="AH18"/>
  <c r="AH17"/>
  <c r="AD17"/>
  <c r="Z17"/>
  <c r="AH16"/>
  <c r="AD16"/>
  <c r="Z16"/>
  <c r="AH14"/>
  <c r="AD14"/>
  <c r="Z14"/>
  <c r="AH13"/>
  <c r="AD13"/>
  <c r="Z13"/>
  <c r="AH11"/>
  <c r="AF11"/>
  <c r="AD11"/>
  <c r="AB11"/>
  <c r="AB12" s="1"/>
  <c r="Z11"/>
  <c r="X11"/>
  <c r="X12" s="1"/>
  <c r="X13" s="1"/>
  <c r="AJ10"/>
  <c r="AH10"/>
  <c r="AF10"/>
  <c r="AD10"/>
  <c r="AB10"/>
  <c r="Z10"/>
  <c r="X10"/>
  <c r="AH9"/>
  <c r="AK9" s="1"/>
  <c r="AH128" i="14"/>
  <c r="AD128"/>
  <c r="Z128"/>
  <c r="AH127"/>
  <c r="AD127"/>
  <c r="Z127"/>
  <c r="AH126"/>
  <c r="AH125"/>
  <c r="AD125"/>
  <c r="Z125"/>
  <c r="AH124"/>
  <c r="AD124"/>
  <c r="Z124"/>
  <c r="AH123"/>
  <c r="AH122"/>
  <c r="AD122"/>
  <c r="Z122"/>
  <c r="AH121"/>
  <c r="AD121"/>
  <c r="Z121"/>
  <c r="AH119"/>
  <c r="AD119"/>
  <c r="Z119"/>
  <c r="AH118"/>
  <c r="AD118"/>
  <c r="Z118"/>
  <c r="AH117"/>
  <c r="AH116"/>
  <c r="AD116"/>
  <c r="Z116"/>
  <c r="AH115"/>
  <c r="AD115"/>
  <c r="Z115"/>
  <c r="AH114"/>
  <c r="AH113"/>
  <c r="AD113"/>
  <c r="Z113"/>
  <c r="AH112"/>
  <c r="AD112"/>
  <c r="Z112"/>
  <c r="AH111"/>
  <c r="AH110"/>
  <c r="AD110"/>
  <c r="Z110"/>
  <c r="AH109"/>
  <c r="AD109"/>
  <c r="Z109"/>
  <c r="AH107"/>
  <c r="AD107"/>
  <c r="Z107"/>
  <c r="AH106"/>
  <c r="AD106"/>
  <c r="Z106"/>
  <c r="AH105"/>
  <c r="AH104"/>
  <c r="AD104"/>
  <c r="Z104"/>
  <c r="AH103"/>
  <c r="AD103"/>
  <c r="Z103"/>
  <c r="AH102"/>
  <c r="AH101"/>
  <c r="AD101"/>
  <c r="Z101"/>
  <c r="AH100"/>
  <c r="AD100"/>
  <c r="Z100"/>
  <c r="AH99"/>
  <c r="AH98"/>
  <c r="AD98"/>
  <c r="Z98"/>
  <c r="AH97"/>
  <c r="AD97"/>
  <c r="Z97"/>
  <c r="AH95"/>
  <c r="AD95"/>
  <c r="Z95"/>
  <c r="AH94"/>
  <c r="AD94"/>
  <c r="Z94"/>
  <c r="AH93"/>
  <c r="AH92"/>
  <c r="AD92"/>
  <c r="Z92"/>
  <c r="AH91"/>
  <c r="AD91"/>
  <c r="Z91"/>
  <c r="AH90"/>
  <c r="AH89"/>
  <c r="AD89"/>
  <c r="Z89"/>
  <c r="AH88"/>
  <c r="AD88"/>
  <c r="Z88"/>
  <c r="AH87"/>
  <c r="AH86"/>
  <c r="AD86"/>
  <c r="Z86"/>
  <c r="AH85"/>
  <c r="AD85"/>
  <c r="Z85"/>
  <c r="AH83"/>
  <c r="AD83"/>
  <c r="Z83"/>
  <c r="AH82"/>
  <c r="AD82"/>
  <c r="Z82"/>
  <c r="AH81"/>
  <c r="AH80"/>
  <c r="AD80"/>
  <c r="Z80"/>
  <c r="AH79"/>
  <c r="AD79"/>
  <c r="Z79"/>
  <c r="AH78"/>
  <c r="AH77"/>
  <c r="AD77"/>
  <c r="Z77"/>
  <c r="AH76"/>
  <c r="AD76"/>
  <c r="Z76"/>
  <c r="AH75"/>
  <c r="AH74"/>
  <c r="AD74"/>
  <c r="Z74"/>
  <c r="AH73"/>
  <c r="AD73"/>
  <c r="Z73"/>
  <c r="AH71"/>
  <c r="AD71"/>
  <c r="Z71"/>
  <c r="AH70"/>
  <c r="AD70"/>
  <c r="Z70"/>
  <c r="AH69"/>
  <c r="AH68"/>
  <c r="AD68"/>
  <c r="Z68"/>
  <c r="AH67"/>
  <c r="AD67"/>
  <c r="Z67"/>
  <c r="AH66"/>
  <c r="AH65"/>
  <c r="AD65"/>
  <c r="Z65"/>
  <c r="AH64"/>
  <c r="AD64"/>
  <c r="Z64"/>
  <c r="AH63"/>
  <c r="AH62"/>
  <c r="AD62"/>
  <c r="Z62"/>
  <c r="AH61"/>
  <c r="AD61"/>
  <c r="Z61"/>
  <c r="AH59"/>
  <c r="AD59"/>
  <c r="Z59"/>
  <c r="AH58"/>
  <c r="AD58"/>
  <c r="Z58"/>
  <c r="AH57"/>
  <c r="AH56"/>
  <c r="AD56"/>
  <c r="Z56"/>
  <c r="AH55"/>
  <c r="AD55"/>
  <c r="Z55"/>
  <c r="AH54"/>
  <c r="AH53"/>
  <c r="AD53"/>
  <c r="Z53"/>
  <c r="AH52"/>
  <c r="AD52"/>
  <c r="Z52"/>
  <c r="AH51"/>
  <c r="AH50"/>
  <c r="AD50"/>
  <c r="Z50"/>
  <c r="AH49"/>
  <c r="AD49"/>
  <c r="Z49"/>
  <c r="AH47"/>
  <c r="AD47"/>
  <c r="Z47"/>
  <c r="AH46"/>
  <c r="AD46"/>
  <c r="Z46"/>
  <c r="AH45"/>
  <c r="AH44"/>
  <c r="AD44"/>
  <c r="Z44"/>
  <c r="AH43"/>
  <c r="AD43"/>
  <c r="Z43"/>
  <c r="AH42"/>
  <c r="AH41"/>
  <c r="AD41"/>
  <c r="Z41"/>
  <c r="AH40"/>
  <c r="AD40"/>
  <c r="Z40"/>
  <c r="AH38"/>
  <c r="AD38"/>
  <c r="Z38"/>
  <c r="AH37"/>
  <c r="AD37"/>
  <c r="Z37"/>
  <c r="AH35"/>
  <c r="AD35"/>
  <c r="Z35"/>
  <c r="AH34"/>
  <c r="AD34"/>
  <c r="Z34"/>
  <c r="AH33"/>
  <c r="AH32"/>
  <c r="AD32"/>
  <c r="Z32"/>
  <c r="AH31"/>
  <c r="AD31"/>
  <c r="Z31"/>
  <c r="AH30"/>
  <c r="AH29"/>
  <c r="AD29"/>
  <c r="Z29"/>
  <c r="AH28"/>
  <c r="AD28"/>
  <c r="Z28"/>
  <c r="AH26"/>
  <c r="AD26"/>
  <c r="Z26"/>
  <c r="AH25"/>
  <c r="AD25"/>
  <c r="Z25"/>
  <c r="AH23"/>
  <c r="AD23"/>
  <c r="Z23"/>
  <c r="AH22"/>
  <c r="AD22"/>
  <c r="Z22"/>
  <c r="AH21"/>
  <c r="AH20"/>
  <c r="AD20"/>
  <c r="Z20"/>
  <c r="AH19"/>
  <c r="AD19"/>
  <c r="Z19"/>
  <c r="AH18"/>
  <c r="AH17"/>
  <c r="AD17"/>
  <c r="Z17"/>
  <c r="AH16"/>
  <c r="AD16"/>
  <c r="Z16"/>
  <c r="AH14"/>
  <c r="AD14"/>
  <c r="Z14"/>
  <c r="AH13"/>
  <c r="AD13"/>
  <c r="Z13"/>
  <c r="AH11"/>
  <c r="AD11"/>
  <c r="AB11"/>
  <c r="AB12" s="1"/>
  <c r="Z11"/>
  <c r="X11"/>
  <c r="X12" s="1"/>
  <c r="X13" s="1"/>
  <c r="AJ10"/>
  <c r="AJ11" s="1"/>
  <c r="AH10"/>
  <c r="AF10"/>
  <c r="AF11" s="1"/>
  <c r="AD10"/>
  <c r="AB10"/>
  <c r="Z10"/>
  <c r="X10"/>
  <c r="AH9"/>
  <c r="AK9" s="1"/>
  <c r="AH128" i="12"/>
  <c r="AD128"/>
  <c r="Z128"/>
  <c r="AH127"/>
  <c r="AD127"/>
  <c r="Z127"/>
  <c r="AH126"/>
  <c r="AH125"/>
  <c r="AD125"/>
  <c r="Z125"/>
  <c r="AH124"/>
  <c r="AD124"/>
  <c r="Z124"/>
  <c r="AH122"/>
  <c r="AD122"/>
  <c r="Z122"/>
  <c r="AH121"/>
  <c r="AD121"/>
  <c r="Z121"/>
  <c r="AH119"/>
  <c r="AD119"/>
  <c r="Z119"/>
  <c r="AH118"/>
  <c r="AD118"/>
  <c r="Z118"/>
  <c r="AH117"/>
  <c r="AH116"/>
  <c r="AD116"/>
  <c r="Z116"/>
  <c r="AH115"/>
  <c r="AD115"/>
  <c r="Z115"/>
  <c r="AH114"/>
  <c r="AH113"/>
  <c r="AD113"/>
  <c r="Z113"/>
  <c r="AH112"/>
  <c r="AD112"/>
  <c r="Z112"/>
  <c r="AH110"/>
  <c r="AD110"/>
  <c r="Z110"/>
  <c r="AH109"/>
  <c r="AD109"/>
  <c r="Z109"/>
  <c r="AH107"/>
  <c r="AD107"/>
  <c r="Z107"/>
  <c r="AH106"/>
  <c r="AD106"/>
  <c r="Z106"/>
  <c r="AH105"/>
  <c r="AH104"/>
  <c r="AD104"/>
  <c r="Z104"/>
  <c r="AH103"/>
  <c r="AD103"/>
  <c r="Z103"/>
  <c r="AH102"/>
  <c r="AH101"/>
  <c r="AD101"/>
  <c r="Z101"/>
  <c r="AH100"/>
  <c r="AD100"/>
  <c r="Z100"/>
  <c r="AH98"/>
  <c r="AD98"/>
  <c r="Z98"/>
  <c r="AH97"/>
  <c r="AD97"/>
  <c r="Z97"/>
  <c r="AH95"/>
  <c r="AD95"/>
  <c r="Z95"/>
  <c r="AH94"/>
  <c r="AD94"/>
  <c r="Z94"/>
  <c r="AH93"/>
  <c r="AH92"/>
  <c r="AD92"/>
  <c r="Z92"/>
  <c r="AH91"/>
  <c r="AD91"/>
  <c r="Z91"/>
  <c r="AH90"/>
  <c r="AH89"/>
  <c r="AD89"/>
  <c r="Z89"/>
  <c r="AH88"/>
  <c r="AD88"/>
  <c r="Z88"/>
  <c r="AH86"/>
  <c r="AD86"/>
  <c r="Z86"/>
  <c r="AH85"/>
  <c r="AD85"/>
  <c r="Z85"/>
  <c r="AH83"/>
  <c r="AD83"/>
  <c r="Z83"/>
  <c r="AH82"/>
  <c r="AD82"/>
  <c r="Z82"/>
  <c r="AH81"/>
  <c r="AH80"/>
  <c r="AD80"/>
  <c r="Z80"/>
  <c r="AH79"/>
  <c r="AD79"/>
  <c r="Z79"/>
  <c r="AH78"/>
  <c r="AH77"/>
  <c r="AD77"/>
  <c r="Z77"/>
  <c r="AH76"/>
  <c r="AD76"/>
  <c r="Z76"/>
  <c r="AH74"/>
  <c r="AD74"/>
  <c r="Z74"/>
  <c r="AH73"/>
  <c r="AD73"/>
  <c r="Z73"/>
  <c r="AH71"/>
  <c r="AD71"/>
  <c r="Z71"/>
  <c r="AH70"/>
  <c r="AD70"/>
  <c r="Z70"/>
  <c r="AH69"/>
  <c r="AH68"/>
  <c r="AD68"/>
  <c r="Z68"/>
  <c r="AH67"/>
  <c r="AD67"/>
  <c r="Z67"/>
  <c r="AH66"/>
  <c r="AH65"/>
  <c r="AD65"/>
  <c r="Z65"/>
  <c r="AH64"/>
  <c r="AD64"/>
  <c r="Z64"/>
  <c r="AH62"/>
  <c r="AD62"/>
  <c r="Z62"/>
  <c r="AH61"/>
  <c r="AD61"/>
  <c r="Z61"/>
  <c r="AH59"/>
  <c r="AD59"/>
  <c r="Z59"/>
  <c r="AH58"/>
  <c r="AD58"/>
  <c r="Z58"/>
  <c r="AH57"/>
  <c r="AH56"/>
  <c r="AD56"/>
  <c r="Z56"/>
  <c r="AH55"/>
  <c r="AD55"/>
  <c r="Z55"/>
  <c r="AH54"/>
  <c r="AH53"/>
  <c r="AD53"/>
  <c r="Z53"/>
  <c r="AH52"/>
  <c r="AD52"/>
  <c r="Z52"/>
  <c r="AH50"/>
  <c r="AD50"/>
  <c r="Z50"/>
  <c r="AH49"/>
  <c r="AD49"/>
  <c r="Z49"/>
  <c r="AH47"/>
  <c r="AD47"/>
  <c r="Z47"/>
  <c r="AH46"/>
  <c r="AD46"/>
  <c r="Z46"/>
  <c r="AH45"/>
  <c r="AH44"/>
  <c r="AD44"/>
  <c r="Z44"/>
  <c r="AH43"/>
  <c r="AD43"/>
  <c r="Z43"/>
  <c r="AH42"/>
  <c r="AH41"/>
  <c r="AD41"/>
  <c r="Z41"/>
  <c r="AH40"/>
  <c r="AD40"/>
  <c r="Z40"/>
  <c r="AH38"/>
  <c r="AD38"/>
  <c r="Z38"/>
  <c r="AH37"/>
  <c r="AD37"/>
  <c r="Z37"/>
  <c r="AH35"/>
  <c r="AD35"/>
  <c r="Z35"/>
  <c r="AH34"/>
  <c r="AD34"/>
  <c r="Z34"/>
  <c r="AH33"/>
  <c r="AH32"/>
  <c r="AD32"/>
  <c r="Z32"/>
  <c r="AH31"/>
  <c r="AD31"/>
  <c r="Z31"/>
  <c r="AH30"/>
  <c r="AH29"/>
  <c r="AD29"/>
  <c r="Z29"/>
  <c r="AH28"/>
  <c r="AD28"/>
  <c r="Z28"/>
  <c r="AH26"/>
  <c r="AD26"/>
  <c r="Z26"/>
  <c r="AH25"/>
  <c r="AD25"/>
  <c r="Z25"/>
  <c r="AH23"/>
  <c r="AD23"/>
  <c r="Z23"/>
  <c r="AH22"/>
  <c r="AD22"/>
  <c r="Z22"/>
  <c r="AH21"/>
  <c r="AH20"/>
  <c r="AD20"/>
  <c r="Z20"/>
  <c r="AH19"/>
  <c r="AD19"/>
  <c r="Z19"/>
  <c r="AH18"/>
  <c r="AH17"/>
  <c r="AD17"/>
  <c r="Z17"/>
  <c r="AH16"/>
  <c r="AD16"/>
  <c r="Z16"/>
  <c r="AH14"/>
  <c r="AD14"/>
  <c r="Z14"/>
  <c r="AH13"/>
  <c r="AD13"/>
  <c r="Z13"/>
  <c r="AH11"/>
  <c r="AD11"/>
  <c r="Z11"/>
  <c r="AJ10"/>
  <c r="AJ11" s="1"/>
  <c r="AH10"/>
  <c r="AF10"/>
  <c r="AF11" s="1"/>
  <c r="AD10"/>
  <c r="AB10"/>
  <c r="AB11" s="1"/>
  <c r="Z10"/>
  <c r="X10"/>
  <c r="X11" s="1"/>
  <c r="X12" s="1"/>
  <c r="AH9"/>
  <c r="AK9" s="1"/>
  <c r="AJ11" i="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10"/>
  <c r="AF1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s="1"/>
  <c r="AF41" s="1"/>
  <c r="AF42" s="1"/>
  <c r="AF43" s="1"/>
  <c r="AF44" s="1"/>
  <c r="AF45" s="1"/>
  <c r="AF46" s="1"/>
  <c r="AF47" s="1"/>
  <c r="AF48" s="1"/>
  <c r="AF10"/>
  <c r="AB11"/>
  <c r="AB12" s="1"/>
  <c r="AB13" s="1"/>
  <c r="AB14" s="1"/>
  <c r="AB15" s="1"/>
  <c r="AB16" s="1"/>
  <c r="AB17" s="1"/>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10"/>
  <c r="X10"/>
  <c r="X11" s="1"/>
  <c r="X12" s="1"/>
  <c r="X13" s="1"/>
  <c r="X14" s="1"/>
  <c r="X15" s="1"/>
  <c r="X16" s="1"/>
  <c r="X17" s="1"/>
  <c r="X18" s="1"/>
  <c r="X19" s="1"/>
  <c r="X20" s="1"/>
  <c r="X21" s="1"/>
  <c r="X22" s="1"/>
  <c r="X23" s="1"/>
  <c r="X24" s="1"/>
  <c r="X25" s="1"/>
  <c r="X26" s="1"/>
  <c r="X27" s="1"/>
  <c r="X28" s="1"/>
  <c r="X29" s="1"/>
  <c r="X30" s="1"/>
  <c r="X31" s="1"/>
  <c r="X32" s="1"/>
  <c r="X33" s="1"/>
  <c r="X34" s="1"/>
  <c r="X35" s="1"/>
  <c r="X36" s="1"/>
  <c r="X37" s="1"/>
  <c r="X38" s="1"/>
  <c r="X39" s="1"/>
  <c r="X40" s="1"/>
  <c r="X41" s="1"/>
  <c r="X42" s="1"/>
  <c r="X43" s="1"/>
  <c r="X44" s="1"/>
  <c r="X45" s="1"/>
  <c r="X46" s="1"/>
  <c r="X47" s="1"/>
  <c r="X48" s="1"/>
  <c r="AH21"/>
  <c r="AH128"/>
  <c r="AD128"/>
  <c r="Z128"/>
  <c r="AH127"/>
  <c r="AD127"/>
  <c r="Z127"/>
  <c r="AH126"/>
  <c r="AK48" s="1"/>
  <c r="AH125"/>
  <c r="AD125"/>
  <c r="Z125"/>
  <c r="AH124"/>
  <c r="AD124"/>
  <c r="Z124"/>
  <c r="AH122"/>
  <c r="AD122"/>
  <c r="Z122"/>
  <c r="AH121"/>
  <c r="AD121"/>
  <c r="Z121"/>
  <c r="AH119"/>
  <c r="AD119"/>
  <c r="Z119"/>
  <c r="AH118"/>
  <c r="AD118"/>
  <c r="Z118"/>
  <c r="AH116"/>
  <c r="AD116"/>
  <c r="Z116"/>
  <c r="AH115"/>
  <c r="AD115"/>
  <c r="Z115"/>
  <c r="AH113"/>
  <c r="AD113"/>
  <c r="Z113"/>
  <c r="AH112"/>
  <c r="AD112"/>
  <c r="Z112"/>
  <c r="AH110"/>
  <c r="AD110"/>
  <c r="Z110"/>
  <c r="AH109"/>
  <c r="AD109"/>
  <c r="Z109"/>
  <c r="AH107"/>
  <c r="AD107"/>
  <c r="Z107"/>
  <c r="AH106"/>
  <c r="AD106"/>
  <c r="Z106"/>
  <c r="AH104"/>
  <c r="AD104"/>
  <c r="Z104"/>
  <c r="AH103"/>
  <c r="AD103"/>
  <c r="Z103"/>
  <c r="AH101"/>
  <c r="AD101"/>
  <c r="Z101"/>
  <c r="AH100"/>
  <c r="AD100"/>
  <c r="Z100"/>
  <c r="AH98"/>
  <c r="AD98"/>
  <c r="Z98"/>
  <c r="AH97"/>
  <c r="AD97"/>
  <c r="Z97"/>
  <c r="AH95"/>
  <c r="AD95"/>
  <c r="Z95"/>
  <c r="AH94"/>
  <c r="AD94"/>
  <c r="Z94"/>
  <c r="AH92"/>
  <c r="AD92"/>
  <c r="Z92"/>
  <c r="AH91"/>
  <c r="AD91"/>
  <c r="Z91"/>
  <c r="AH89"/>
  <c r="AD89"/>
  <c r="Z89"/>
  <c r="AH88"/>
  <c r="AD88"/>
  <c r="Z88"/>
  <c r="AH86"/>
  <c r="AD86"/>
  <c r="Z86"/>
  <c r="AH85"/>
  <c r="AD85"/>
  <c r="Z85"/>
  <c r="AH83"/>
  <c r="AD83"/>
  <c r="Z83"/>
  <c r="AH82"/>
  <c r="AD82"/>
  <c r="Z82"/>
  <c r="AH80"/>
  <c r="AD80"/>
  <c r="Z80"/>
  <c r="AH79"/>
  <c r="AD79"/>
  <c r="Z79"/>
  <c r="AH77"/>
  <c r="AD77"/>
  <c r="Z77"/>
  <c r="AH76"/>
  <c r="AD76"/>
  <c r="Z76"/>
  <c r="AH74"/>
  <c r="AD74"/>
  <c r="Z74"/>
  <c r="AH73"/>
  <c r="AD73"/>
  <c r="Z73"/>
  <c r="AH71"/>
  <c r="AD71"/>
  <c r="Z71"/>
  <c r="AH70"/>
  <c r="AD70"/>
  <c r="Z70"/>
  <c r="AH68"/>
  <c r="AD68"/>
  <c r="Z68"/>
  <c r="AH67"/>
  <c r="AD67"/>
  <c r="Z67"/>
  <c r="AH65"/>
  <c r="AD65"/>
  <c r="Z65"/>
  <c r="AH64"/>
  <c r="AD64"/>
  <c r="Z64"/>
  <c r="AH62"/>
  <c r="AD62"/>
  <c r="Z62"/>
  <c r="AH61"/>
  <c r="AD61"/>
  <c r="Z61"/>
  <c r="AH59"/>
  <c r="AD59"/>
  <c r="Z59"/>
  <c r="AH58"/>
  <c r="AD58"/>
  <c r="Z58"/>
  <c r="AH56"/>
  <c r="AD56"/>
  <c r="Z56"/>
  <c r="AH55"/>
  <c r="AD55"/>
  <c r="Z55"/>
  <c r="AH53"/>
  <c r="AD53"/>
  <c r="Z53"/>
  <c r="AH52"/>
  <c r="AD52"/>
  <c r="Z52"/>
  <c r="AH50"/>
  <c r="AD50"/>
  <c r="Z50"/>
  <c r="AH49"/>
  <c r="AD49"/>
  <c r="Z49"/>
  <c r="AH47"/>
  <c r="AD47"/>
  <c r="Z47"/>
  <c r="AH46"/>
  <c r="AD46"/>
  <c r="Z46"/>
  <c r="AH44"/>
  <c r="AD44"/>
  <c r="Z44"/>
  <c r="AH43"/>
  <c r="AD43"/>
  <c r="Z43"/>
  <c r="AH41"/>
  <c r="AD41"/>
  <c r="Z41"/>
  <c r="AH40"/>
  <c r="AD40"/>
  <c r="Z40"/>
  <c r="AH38"/>
  <c r="AD38"/>
  <c r="Z38"/>
  <c r="AH37"/>
  <c r="AD37"/>
  <c r="Z37"/>
  <c r="AH35"/>
  <c r="AD35"/>
  <c r="Z35"/>
  <c r="AH34"/>
  <c r="AD34"/>
  <c r="Z34"/>
  <c r="AH32"/>
  <c r="AD32"/>
  <c r="Z32"/>
  <c r="AH31"/>
  <c r="AD31"/>
  <c r="Z31"/>
  <c r="AH29"/>
  <c r="AD29"/>
  <c r="Z29"/>
  <c r="AH28"/>
  <c r="AD28"/>
  <c r="Z28"/>
  <c r="AH26"/>
  <c r="AD26"/>
  <c r="Z26"/>
  <c r="AH25"/>
  <c r="AD25"/>
  <c r="Z25"/>
  <c r="AH23"/>
  <c r="AD23"/>
  <c r="Z23"/>
  <c r="AH22"/>
  <c r="AD22"/>
  <c r="Z22"/>
  <c r="AH20"/>
  <c r="AD20"/>
  <c r="Z20"/>
  <c r="AH19"/>
  <c r="AD19"/>
  <c r="Z19"/>
  <c r="AH17"/>
  <c r="AD17"/>
  <c r="Z17"/>
  <c r="AH16"/>
  <c r="AD16"/>
  <c r="Z16"/>
  <c r="AH14"/>
  <c r="AD14"/>
  <c r="Z14"/>
  <c r="AH13"/>
  <c r="AD13"/>
  <c r="Z13"/>
  <c r="AH11"/>
  <c r="AD11"/>
  <c r="Z11"/>
  <c r="AH10"/>
  <c r="AD10"/>
  <c r="Z10"/>
  <c r="AK10" l="1"/>
  <c r="AK47"/>
  <c r="AK10" i="12"/>
  <c r="AK10" i="14"/>
  <c r="S4" i="22"/>
  <c r="S4" i="14"/>
  <c r="S4" i="1"/>
  <c r="AK10" i="20"/>
  <c r="S4"/>
  <c r="AH9"/>
  <c r="AK9" s="1"/>
  <c r="AK10" i="18"/>
  <c r="S4"/>
  <c r="S4" i="12"/>
  <c r="AN11" i="22"/>
  <c r="AN12" i="20"/>
  <c r="AN12" i="18"/>
  <c r="AN12" i="14"/>
  <c r="AN12" i="12"/>
  <c r="AN12" i="1"/>
  <c r="AK11" i="22"/>
  <c r="AJ12"/>
  <c r="AB12"/>
  <c r="X13"/>
  <c r="AF12"/>
  <c r="AB12" i="20"/>
  <c r="X12"/>
  <c r="AJ11"/>
  <c r="AF12"/>
  <c r="AJ11" i="18"/>
  <c r="AF12"/>
  <c r="AB13"/>
  <c r="X14"/>
  <c r="AK11" i="14"/>
  <c r="AJ12"/>
  <c r="AB13"/>
  <c r="AF12"/>
  <c r="X14"/>
  <c r="AF12" i="12"/>
  <c r="AK11"/>
  <c r="AJ12"/>
  <c r="AB12"/>
  <c r="X13"/>
  <c r="AK13" i="1"/>
  <c r="AH18"/>
  <c r="AK12" s="1"/>
  <c r="T12" i="23"/>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1"/>
  <c r="N12"/>
  <c r="O12"/>
  <c r="P12"/>
  <c r="Q12"/>
  <c r="R12"/>
  <c r="N13"/>
  <c r="O13"/>
  <c r="P13"/>
  <c r="Q13"/>
  <c r="R13"/>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N84"/>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121"/>
  <c r="O121"/>
  <c r="P121"/>
  <c r="Q121"/>
  <c r="R121"/>
  <c r="N122"/>
  <c r="O122"/>
  <c r="P122"/>
  <c r="Q122"/>
  <c r="R122"/>
  <c r="N123"/>
  <c r="O123"/>
  <c r="P123"/>
  <c r="Q123"/>
  <c r="R123"/>
  <c r="N124"/>
  <c r="O124"/>
  <c r="P124"/>
  <c r="Q124"/>
  <c r="R124"/>
  <c r="N125"/>
  <c r="O125"/>
  <c r="P125"/>
  <c r="Q125"/>
  <c r="R125"/>
  <c r="N126"/>
  <c r="O126"/>
  <c r="P126"/>
  <c r="Q126"/>
  <c r="R126"/>
  <c r="N127"/>
  <c r="O127"/>
  <c r="P127"/>
  <c r="Q127"/>
  <c r="R127"/>
  <c r="N128"/>
  <c r="O128"/>
  <c r="P128"/>
  <c r="Q128"/>
  <c r="R128"/>
  <c r="N129"/>
  <c r="O129"/>
  <c r="P129"/>
  <c r="Q129"/>
  <c r="R129"/>
  <c r="N130"/>
  <c r="O130"/>
  <c r="P130"/>
  <c r="Q130"/>
  <c r="R130"/>
  <c r="O11"/>
  <c r="P11"/>
  <c r="Q11"/>
  <c r="R11"/>
  <c r="N11"/>
  <c r="S11" s="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1"/>
  <c r="E12"/>
  <c r="F12"/>
  <c r="G12"/>
  <c r="H12"/>
  <c r="I12"/>
  <c r="J12"/>
  <c r="E13"/>
  <c r="F13"/>
  <c r="G13"/>
  <c r="H13"/>
  <c r="I13"/>
  <c r="J13"/>
  <c r="E14"/>
  <c r="F14"/>
  <c r="G14"/>
  <c r="H14"/>
  <c r="I14"/>
  <c r="J14"/>
  <c r="E15"/>
  <c r="F15"/>
  <c r="G15"/>
  <c r="H15"/>
  <c r="I15"/>
  <c r="J15"/>
  <c r="E16"/>
  <c r="F16"/>
  <c r="G16"/>
  <c r="H16"/>
  <c r="I16"/>
  <c r="J16"/>
  <c r="E17"/>
  <c r="F17"/>
  <c r="G17"/>
  <c r="H17"/>
  <c r="I17"/>
  <c r="J17"/>
  <c r="E18"/>
  <c r="F18"/>
  <c r="G18"/>
  <c r="H18"/>
  <c r="I18"/>
  <c r="J18"/>
  <c r="E19"/>
  <c r="F19"/>
  <c r="G19"/>
  <c r="H19"/>
  <c r="I19"/>
  <c r="J19"/>
  <c r="E20"/>
  <c r="F20"/>
  <c r="G20"/>
  <c r="H20"/>
  <c r="I20"/>
  <c r="J20"/>
  <c r="E21"/>
  <c r="F21"/>
  <c r="G21"/>
  <c r="H21"/>
  <c r="I21"/>
  <c r="J21"/>
  <c r="E22"/>
  <c r="F22"/>
  <c r="G22"/>
  <c r="H22"/>
  <c r="I22"/>
  <c r="J22"/>
  <c r="E23"/>
  <c r="F23"/>
  <c r="G23"/>
  <c r="H23"/>
  <c r="I23"/>
  <c r="J23"/>
  <c r="E24"/>
  <c r="F24"/>
  <c r="G24"/>
  <c r="H24"/>
  <c r="I24"/>
  <c r="J24"/>
  <c r="E25"/>
  <c r="F25"/>
  <c r="G25"/>
  <c r="H25"/>
  <c r="I25"/>
  <c r="J25"/>
  <c r="E26"/>
  <c r="F26"/>
  <c r="G26"/>
  <c r="H26"/>
  <c r="I26"/>
  <c r="J26"/>
  <c r="E27"/>
  <c r="F27"/>
  <c r="G27"/>
  <c r="H27"/>
  <c r="I27"/>
  <c r="J27"/>
  <c r="E28"/>
  <c r="F28"/>
  <c r="G28"/>
  <c r="H28"/>
  <c r="I28"/>
  <c r="J28"/>
  <c r="E29"/>
  <c r="F29"/>
  <c r="G29"/>
  <c r="H29"/>
  <c r="I29"/>
  <c r="J29"/>
  <c r="E30"/>
  <c r="F30"/>
  <c r="G30"/>
  <c r="H30"/>
  <c r="I30"/>
  <c r="J30"/>
  <c r="E31"/>
  <c r="F31"/>
  <c r="G31"/>
  <c r="H31"/>
  <c r="I31"/>
  <c r="J31"/>
  <c r="E32"/>
  <c r="F32"/>
  <c r="G32"/>
  <c r="H32"/>
  <c r="I32"/>
  <c r="J32"/>
  <c r="E33"/>
  <c r="F33"/>
  <c r="G33"/>
  <c r="H33"/>
  <c r="I33"/>
  <c r="J33"/>
  <c r="E34"/>
  <c r="F34"/>
  <c r="G34"/>
  <c r="H34"/>
  <c r="I34"/>
  <c r="J34"/>
  <c r="E35"/>
  <c r="F35"/>
  <c r="G35"/>
  <c r="H35"/>
  <c r="I35"/>
  <c r="J35"/>
  <c r="E36"/>
  <c r="F36"/>
  <c r="G36"/>
  <c r="H36"/>
  <c r="I36"/>
  <c r="J36"/>
  <c r="E37"/>
  <c r="F37"/>
  <c r="G37"/>
  <c r="H37"/>
  <c r="I37"/>
  <c r="J37"/>
  <c r="E38"/>
  <c r="F38"/>
  <c r="G38"/>
  <c r="H38"/>
  <c r="I38"/>
  <c r="J38"/>
  <c r="E39"/>
  <c r="F39"/>
  <c r="G39"/>
  <c r="H39"/>
  <c r="I39"/>
  <c r="J39"/>
  <c r="E40"/>
  <c r="F40"/>
  <c r="G40"/>
  <c r="H40"/>
  <c r="I40"/>
  <c r="J40"/>
  <c r="E41"/>
  <c r="F41"/>
  <c r="G41"/>
  <c r="H41"/>
  <c r="I41"/>
  <c r="J41"/>
  <c r="E42"/>
  <c r="F42"/>
  <c r="G42"/>
  <c r="H42"/>
  <c r="I42"/>
  <c r="J42"/>
  <c r="E43"/>
  <c r="F43"/>
  <c r="G43"/>
  <c r="H43"/>
  <c r="I43"/>
  <c r="J43"/>
  <c r="E44"/>
  <c r="F44"/>
  <c r="G44"/>
  <c r="H44"/>
  <c r="I44"/>
  <c r="J44"/>
  <c r="E45"/>
  <c r="F45"/>
  <c r="G45"/>
  <c r="H45"/>
  <c r="I45"/>
  <c r="J45"/>
  <c r="E46"/>
  <c r="F46"/>
  <c r="G46"/>
  <c r="H46"/>
  <c r="I46"/>
  <c r="J46"/>
  <c r="E47"/>
  <c r="F47"/>
  <c r="G47"/>
  <c r="H47"/>
  <c r="I47"/>
  <c r="J47"/>
  <c r="E48"/>
  <c r="F48"/>
  <c r="G48"/>
  <c r="H48"/>
  <c r="I48"/>
  <c r="J48"/>
  <c r="E49"/>
  <c r="F49"/>
  <c r="G49"/>
  <c r="H49"/>
  <c r="I49"/>
  <c r="J49"/>
  <c r="E50"/>
  <c r="F50"/>
  <c r="G50"/>
  <c r="H50"/>
  <c r="I50"/>
  <c r="J50"/>
  <c r="E51"/>
  <c r="F51"/>
  <c r="G51"/>
  <c r="H51"/>
  <c r="I51"/>
  <c r="J51"/>
  <c r="E52"/>
  <c r="F52"/>
  <c r="G52"/>
  <c r="H52"/>
  <c r="I52"/>
  <c r="J52"/>
  <c r="E53"/>
  <c r="F53"/>
  <c r="G53"/>
  <c r="H53"/>
  <c r="I53"/>
  <c r="J53"/>
  <c r="E54"/>
  <c r="F54"/>
  <c r="G54"/>
  <c r="H54"/>
  <c r="I54"/>
  <c r="J54"/>
  <c r="E55"/>
  <c r="F55"/>
  <c r="G55"/>
  <c r="H55"/>
  <c r="I55"/>
  <c r="J55"/>
  <c r="E56"/>
  <c r="F56"/>
  <c r="G56"/>
  <c r="H56"/>
  <c r="I56"/>
  <c r="J56"/>
  <c r="E57"/>
  <c r="F57"/>
  <c r="G57"/>
  <c r="H57"/>
  <c r="I57"/>
  <c r="J57"/>
  <c r="E58"/>
  <c r="F58"/>
  <c r="G58"/>
  <c r="H58"/>
  <c r="I58"/>
  <c r="J58"/>
  <c r="E59"/>
  <c r="F59"/>
  <c r="G59"/>
  <c r="H59"/>
  <c r="I59"/>
  <c r="J59"/>
  <c r="E60"/>
  <c r="F60"/>
  <c r="G60"/>
  <c r="H60"/>
  <c r="I60"/>
  <c r="J60"/>
  <c r="E61"/>
  <c r="F61"/>
  <c r="G61"/>
  <c r="H61"/>
  <c r="I61"/>
  <c r="J61"/>
  <c r="E62"/>
  <c r="F62"/>
  <c r="G62"/>
  <c r="H62"/>
  <c r="I62"/>
  <c r="J62"/>
  <c r="E63"/>
  <c r="F63"/>
  <c r="G63"/>
  <c r="H63"/>
  <c r="I63"/>
  <c r="J63"/>
  <c r="E64"/>
  <c r="F64"/>
  <c r="G64"/>
  <c r="H64"/>
  <c r="I64"/>
  <c r="J64"/>
  <c r="E65"/>
  <c r="F65"/>
  <c r="G65"/>
  <c r="H65"/>
  <c r="I65"/>
  <c r="J65"/>
  <c r="E66"/>
  <c r="F66"/>
  <c r="G66"/>
  <c r="H66"/>
  <c r="I66"/>
  <c r="J66"/>
  <c r="E67"/>
  <c r="F67"/>
  <c r="G67"/>
  <c r="H67"/>
  <c r="I67"/>
  <c r="J67"/>
  <c r="E68"/>
  <c r="F68"/>
  <c r="G68"/>
  <c r="H68"/>
  <c r="I68"/>
  <c r="J68"/>
  <c r="E69"/>
  <c r="F69"/>
  <c r="G69"/>
  <c r="H69"/>
  <c r="I69"/>
  <c r="J69"/>
  <c r="E70"/>
  <c r="F70"/>
  <c r="G70"/>
  <c r="H70"/>
  <c r="I70"/>
  <c r="J70"/>
  <c r="E71"/>
  <c r="F71"/>
  <c r="G71"/>
  <c r="H71"/>
  <c r="I71"/>
  <c r="J71"/>
  <c r="E72"/>
  <c r="F72"/>
  <c r="G72"/>
  <c r="H72"/>
  <c r="I72"/>
  <c r="J72"/>
  <c r="E73"/>
  <c r="F73"/>
  <c r="G73"/>
  <c r="H73"/>
  <c r="I73"/>
  <c r="J73"/>
  <c r="E74"/>
  <c r="F74"/>
  <c r="G74"/>
  <c r="H74"/>
  <c r="I74"/>
  <c r="J74"/>
  <c r="E75"/>
  <c r="F75"/>
  <c r="G75"/>
  <c r="H75"/>
  <c r="I75"/>
  <c r="J75"/>
  <c r="E76"/>
  <c r="F76"/>
  <c r="G76"/>
  <c r="H76"/>
  <c r="I76"/>
  <c r="J76"/>
  <c r="E77"/>
  <c r="F77"/>
  <c r="G77"/>
  <c r="H77"/>
  <c r="I77"/>
  <c r="J77"/>
  <c r="E78"/>
  <c r="F78"/>
  <c r="G78"/>
  <c r="H78"/>
  <c r="I78"/>
  <c r="J78"/>
  <c r="E79"/>
  <c r="F79"/>
  <c r="G79"/>
  <c r="H79"/>
  <c r="I79"/>
  <c r="J79"/>
  <c r="E80"/>
  <c r="F80"/>
  <c r="G80"/>
  <c r="H80"/>
  <c r="I80"/>
  <c r="J80"/>
  <c r="E81"/>
  <c r="F81"/>
  <c r="G81"/>
  <c r="H81"/>
  <c r="I81"/>
  <c r="J81"/>
  <c r="E82"/>
  <c r="F82"/>
  <c r="G82"/>
  <c r="H82"/>
  <c r="I82"/>
  <c r="J82"/>
  <c r="E83"/>
  <c r="F83"/>
  <c r="G83"/>
  <c r="H83"/>
  <c r="I83"/>
  <c r="J83"/>
  <c r="E84"/>
  <c r="F84"/>
  <c r="G84"/>
  <c r="H84"/>
  <c r="I84"/>
  <c r="J84"/>
  <c r="E85"/>
  <c r="F85"/>
  <c r="G85"/>
  <c r="H85"/>
  <c r="I85"/>
  <c r="J85"/>
  <c r="E86"/>
  <c r="F86"/>
  <c r="G86"/>
  <c r="H86"/>
  <c r="I86"/>
  <c r="J86"/>
  <c r="E87"/>
  <c r="F87"/>
  <c r="G87"/>
  <c r="H87"/>
  <c r="I87"/>
  <c r="J87"/>
  <c r="E88"/>
  <c r="F88"/>
  <c r="G88"/>
  <c r="H88"/>
  <c r="I88"/>
  <c r="J88"/>
  <c r="E89"/>
  <c r="F89"/>
  <c r="G89"/>
  <c r="H89"/>
  <c r="I89"/>
  <c r="J89"/>
  <c r="E90"/>
  <c r="F90"/>
  <c r="G90"/>
  <c r="H90"/>
  <c r="I90"/>
  <c r="J90"/>
  <c r="E91"/>
  <c r="F91"/>
  <c r="G91"/>
  <c r="H91"/>
  <c r="I91"/>
  <c r="J91"/>
  <c r="E92"/>
  <c r="F92"/>
  <c r="G92"/>
  <c r="H92"/>
  <c r="I92"/>
  <c r="J92"/>
  <c r="E93"/>
  <c r="F93"/>
  <c r="G93"/>
  <c r="H93"/>
  <c r="I93"/>
  <c r="J93"/>
  <c r="E94"/>
  <c r="F94"/>
  <c r="G94"/>
  <c r="H94"/>
  <c r="I94"/>
  <c r="J94"/>
  <c r="E95"/>
  <c r="F95"/>
  <c r="G95"/>
  <c r="H95"/>
  <c r="I95"/>
  <c r="J95"/>
  <c r="E96"/>
  <c r="F96"/>
  <c r="G96"/>
  <c r="H96"/>
  <c r="I96"/>
  <c r="J96"/>
  <c r="E97"/>
  <c r="F97"/>
  <c r="G97"/>
  <c r="H97"/>
  <c r="I97"/>
  <c r="J97"/>
  <c r="E98"/>
  <c r="F98"/>
  <c r="G98"/>
  <c r="H98"/>
  <c r="I98"/>
  <c r="J98"/>
  <c r="E99"/>
  <c r="F99"/>
  <c r="G99"/>
  <c r="H99"/>
  <c r="I99"/>
  <c r="J99"/>
  <c r="E100"/>
  <c r="F100"/>
  <c r="G100"/>
  <c r="H100"/>
  <c r="I100"/>
  <c r="J100"/>
  <c r="E101"/>
  <c r="F101"/>
  <c r="G101"/>
  <c r="H101"/>
  <c r="I101"/>
  <c r="J101"/>
  <c r="E102"/>
  <c r="F102"/>
  <c r="G102"/>
  <c r="H102"/>
  <c r="I102"/>
  <c r="J102"/>
  <c r="E103"/>
  <c r="F103"/>
  <c r="G103"/>
  <c r="H103"/>
  <c r="I103"/>
  <c r="J103"/>
  <c r="E104"/>
  <c r="F104"/>
  <c r="G104"/>
  <c r="H104"/>
  <c r="I104"/>
  <c r="J104"/>
  <c r="E105"/>
  <c r="F105"/>
  <c r="G105"/>
  <c r="H105"/>
  <c r="I105"/>
  <c r="J105"/>
  <c r="E106"/>
  <c r="F106"/>
  <c r="G106"/>
  <c r="H106"/>
  <c r="I106"/>
  <c r="J106"/>
  <c r="E107"/>
  <c r="F107"/>
  <c r="G107"/>
  <c r="H107"/>
  <c r="I107"/>
  <c r="J107"/>
  <c r="E108"/>
  <c r="F108"/>
  <c r="G108"/>
  <c r="H108"/>
  <c r="I108"/>
  <c r="J108"/>
  <c r="E109"/>
  <c r="F109"/>
  <c r="G109"/>
  <c r="H109"/>
  <c r="I109"/>
  <c r="J109"/>
  <c r="E110"/>
  <c r="F110"/>
  <c r="G110"/>
  <c r="H110"/>
  <c r="I110"/>
  <c r="J110"/>
  <c r="E111"/>
  <c r="F111"/>
  <c r="G111"/>
  <c r="H111"/>
  <c r="I111"/>
  <c r="J111"/>
  <c r="E112"/>
  <c r="F112"/>
  <c r="G112"/>
  <c r="H112"/>
  <c r="I112"/>
  <c r="J112"/>
  <c r="E113"/>
  <c r="F113"/>
  <c r="G113"/>
  <c r="H113"/>
  <c r="I113"/>
  <c r="J113"/>
  <c r="E114"/>
  <c r="F114"/>
  <c r="G114"/>
  <c r="H114"/>
  <c r="I114"/>
  <c r="J114"/>
  <c r="E115"/>
  <c r="F115"/>
  <c r="G115"/>
  <c r="H115"/>
  <c r="I115"/>
  <c r="J115"/>
  <c r="E116"/>
  <c r="F116"/>
  <c r="G116"/>
  <c r="H116"/>
  <c r="I116"/>
  <c r="J116"/>
  <c r="E117"/>
  <c r="F117"/>
  <c r="G117"/>
  <c r="H117"/>
  <c r="I117"/>
  <c r="J117"/>
  <c r="E118"/>
  <c r="F118"/>
  <c r="G118"/>
  <c r="H118"/>
  <c r="I118"/>
  <c r="J118"/>
  <c r="E119"/>
  <c r="F119"/>
  <c r="G119"/>
  <c r="H119"/>
  <c r="I119"/>
  <c r="J119"/>
  <c r="E120"/>
  <c r="F120"/>
  <c r="G120"/>
  <c r="H120"/>
  <c r="I120"/>
  <c r="J120"/>
  <c r="E121"/>
  <c r="F121"/>
  <c r="G121"/>
  <c r="H121"/>
  <c r="I121"/>
  <c r="J121"/>
  <c r="E122"/>
  <c r="F122"/>
  <c r="G122"/>
  <c r="H122"/>
  <c r="I122"/>
  <c r="J122"/>
  <c r="E123"/>
  <c r="F123"/>
  <c r="G123"/>
  <c r="H123"/>
  <c r="I123"/>
  <c r="J123"/>
  <c r="E124"/>
  <c r="F124"/>
  <c r="G124"/>
  <c r="H124"/>
  <c r="I124"/>
  <c r="J124"/>
  <c r="E125"/>
  <c r="F125"/>
  <c r="G125"/>
  <c r="H125"/>
  <c r="I125"/>
  <c r="J125"/>
  <c r="E126"/>
  <c r="F126"/>
  <c r="G126"/>
  <c r="H126"/>
  <c r="I126"/>
  <c r="J126"/>
  <c r="E127"/>
  <c r="F127"/>
  <c r="G127"/>
  <c r="H127"/>
  <c r="I127"/>
  <c r="J127"/>
  <c r="E128"/>
  <c r="F128"/>
  <c r="G128"/>
  <c r="H128"/>
  <c r="I128"/>
  <c r="J128"/>
  <c r="E129"/>
  <c r="F129"/>
  <c r="G129"/>
  <c r="H129"/>
  <c r="I129"/>
  <c r="J129"/>
  <c r="E130"/>
  <c r="F130"/>
  <c r="G130"/>
  <c r="H130"/>
  <c r="I130"/>
  <c r="J130"/>
  <c r="F11"/>
  <c r="G11"/>
  <c r="H11"/>
  <c r="I11"/>
  <c r="J11"/>
  <c r="E11"/>
  <c r="O139"/>
  <c r="C139"/>
  <c r="O138"/>
  <c r="C138"/>
  <c r="O133"/>
  <c r="S7"/>
  <c r="S6"/>
  <c r="A5"/>
  <c r="U126" i="22"/>
  <c r="AL126" s="1"/>
  <c r="M126"/>
  <c r="AD126" s="1"/>
  <c r="K126"/>
  <c r="U123"/>
  <c r="AL123" s="1"/>
  <c r="AH123"/>
  <c r="M123"/>
  <c r="AD123" s="1"/>
  <c r="K123"/>
  <c r="Z123" s="1"/>
  <c r="U120"/>
  <c r="AL120" s="1"/>
  <c r="M120"/>
  <c r="AD120" s="1"/>
  <c r="K120"/>
  <c r="U117"/>
  <c r="AL117" s="1"/>
  <c r="M117"/>
  <c r="AD117" s="1"/>
  <c r="K117"/>
  <c r="U114"/>
  <c r="AL114" s="1"/>
  <c r="M114"/>
  <c r="AD114" s="1"/>
  <c r="K114"/>
  <c r="U111"/>
  <c r="AL111" s="1"/>
  <c r="M111"/>
  <c r="AD111" s="1"/>
  <c r="K111"/>
  <c r="Z111" s="1"/>
  <c r="U108"/>
  <c r="AL108" s="1"/>
  <c r="M108"/>
  <c r="AD108" s="1"/>
  <c r="K108"/>
  <c r="U105"/>
  <c r="AL105" s="1"/>
  <c r="M105"/>
  <c r="AD105" s="1"/>
  <c r="K105"/>
  <c r="U102"/>
  <c r="AL102" s="1"/>
  <c r="M102"/>
  <c r="AD102" s="1"/>
  <c r="K102"/>
  <c r="U99"/>
  <c r="AL99" s="1"/>
  <c r="M99"/>
  <c r="AD99" s="1"/>
  <c r="K99"/>
  <c r="Z99" s="1"/>
  <c r="U96"/>
  <c r="AL96" s="1"/>
  <c r="M96"/>
  <c r="AD96" s="1"/>
  <c r="K96"/>
  <c r="U93"/>
  <c r="AL93" s="1"/>
  <c r="M93"/>
  <c r="AD93" s="1"/>
  <c r="K93"/>
  <c r="U90"/>
  <c r="AL90" s="1"/>
  <c r="M90"/>
  <c r="AD90" s="1"/>
  <c r="K90"/>
  <c r="U87"/>
  <c r="AL87" s="1"/>
  <c r="M87"/>
  <c r="AD87" s="1"/>
  <c r="K87"/>
  <c r="Z87" s="1"/>
  <c r="U84"/>
  <c r="AL84" s="1"/>
  <c r="M84"/>
  <c r="AD84" s="1"/>
  <c r="K84"/>
  <c r="U81"/>
  <c r="AL81" s="1"/>
  <c r="M81"/>
  <c r="AD81" s="1"/>
  <c r="K81"/>
  <c r="U78"/>
  <c r="AL78" s="1"/>
  <c r="M78"/>
  <c r="AD78" s="1"/>
  <c r="K78"/>
  <c r="U75"/>
  <c r="AL75" s="1"/>
  <c r="M75"/>
  <c r="AD75" s="1"/>
  <c r="K75"/>
  <c r="Z75" s="1"/>
  <c r="U72"/>
  <c r="AL72" s="1"/>
  <c r="M72"/>
  <c r="AD72" s="1"/>
  <c r="K72"/>
  <c r="U69"/>
  <c r="AL69" s="1"/>
  <c r="M69"/>
  <c r="AD69" s="1"/>
  <c r="K69"/>
  <c r="U66"/>
  <c r="AL66" s="1"/>
  <c r="M66"/>
  <c r="AD66" s="1"/>
  <c r="K66"/>
  <c r="U63"/>
  <c r="AL63" s="1"/>
  <c r="M63"/>
  <c r="AD63" s="1"/>
  <c r="K63"/>
  <c r="Z63" s="1"/>
  <c r="U60"/>
  <c r="AL60" s="1"/>
  <c r="M60"/>
  <c r="AD60" s="1"/>
  <c r="K60"/>
  <c r="U57"/>
  <c r="AL57" s="1"/>
  <c r="M57"/>
  <c r="AD57" s="1"/>
  <c r="K57"/>
  <c r="U54"/>
  <c r="AL54" s="1"/>
  <c r="M54"/>
  <c r="AD54" s="1"/>
  <c r="K54"/>
  <c r="U51"/>
  <c r="AL51" s="1"/>
  <c r="M51"/>
  <c r="AD51" s="1"/>
  <c r="K51"/>
  <c r="Z51" s="1"/>
  <c r="U48"/>
  <c r="AL48" s="1"/>
  <c r="M48"/>
  <c r="AD48" s="1"/>
  <c r="K48"/>
  <c r="U45"/>
  <c r="AL45" s="1"/>
  <c r="M45"/>
  <c r="AD45" s="1"/>
  <c r="K45"/>
  <c r="U42"/>
  <c r="AL42" s="1"/>
  <c r="M42"/>
  <c r="AD42" s="1"/>
  <c r="K42"/>
  <c r="U39"/>
  <c r="AL39" s="1"/>
  <c r="M39"/>
  <c r="AD39" s="1"/>
  <c r="K39"/>
  <c r="Z39" s="1"/>
  <c r="U36"/>
  <c r="AL36" s="1"/>
  <c r="M36"/>
  <c r="AD36" s="1"/>
  <c r="K36"/>
  <c r="U33"/>
  <c r="AL33" s="1"/>
  <c r="M33"/>
  <c r="AD33" s="1"/>
  <c r="K33"/>
  <c r="U30"/>
  <c r="AL30" s="1"/>
  <c r="M30"/>
  <c r="AD30" s="1"/>
  <c r="K30"/>
  <c r="U27"/>
  <c r="AL27" s="1"/>
  <c r="M27"/>
  <c r="AD27" s="1"/>
  <c r="K27"/>
  <c r="Z27" s="1"/>
  <c r="U24"/>
  <c r="AL24" s="1"/>
  <c r="M24"/>
  <c r="AD24" s="1"/>
  <c r="K24"/>
  <c r="U21"/>
  <c r="AL21" s="1"/>
  <c r="M21"/>
  <c r="AD21" s="1"/>
  <c r="K21"/>
  <c r="U18"/>
  <c r="AL18" s="1"/>
  <c r="M18"/>
  <c r="AD18" s="1"/>
  <c r="K18"/>
  <c r="U15"/>
  <c r="AL15" s="1"/>
  <c r="M15"/>
  <c r="AD15" s="1"/>
  <c r="AG11" s="1"/>
  <c r="K15"/>
  <c r="Z15" s="1"/>
  <c r="AC11" s="1"/>
  <c r="U12"/>
  <c r="AL12" s="1"/>
  <c r="AO10" s="1"/>
  <c r="M12"/>
  <c r="AD12" s="1"/>
  <c r="AG10" s="1"/>
  <c r="K12"/>
  <c r="Z12" s="1"/>
  <c r="AC10" s="1"/>
  <c r="U9"/>
  <c r="M9"/>
  <c r="K9"/>
  <c r="T14" i="21"/>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2"/>
  <c r="T13"/>
  <c r="T11"/>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N84"/>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121"/>
  <c r="O121"/>
  <c r="P121"/>
  <c r="Q121"/>
  <c r="R121"/>
  <c r="N122"/>
  <c r="O122"/>
  <c r="P122"/>
  <c r="Q122"/>
  <c r="R122"/>
  <c r="N123"/>
  <c r="O123"/>
  <c r="P123"/>
  <c r="Q123"/>
  <c r="R123"/>
  <c r="N124"/>
  <c r="O124"/>
  <c r="P124"/>
  <c r="Q124"/>
  <c r="R124"/>
  <c r="N125"/>
  <c r="O125"/>
  <c r="P125"/>
  <c r="Q125"/>
  <c r="R125"/>
  <c r="N126"/>
  <c r="O126"/>
  <c r="P126"/>
  <c r="Q126"/>
  <c r="R126"/>
  <c r="N127"/>
  <c r="O127"/>
  <c r="P127"/>
  <c r="Q127"/>
  <c r="R127"/>
  <c r="N128"/>
  <c r="O128"/>
  <c r="P128"/>
  <c r="Q128"/>
  <c r="R128"/>
  <c r="N129"/>
  <c r="O129"/>
  <c r="P129"/>
  <c r="Q129"/>
  <c r="R129"/>
  <c r="N130"/>
  <c r="O130"/>
  <c r="P130"/>
  <c r="Q130"/>
  <c r="R130"/>
  <c r="N12"/>
  <c r="O12"/>
  <c r="P12"/>
  <c r="Q12"/>
  <c r="R12"/>
  <c r="N13"/>
  <c r="O13"/>
  <c r="P13"/>
  <c r="Q13"/>
  <c r="R13"/>
  <c r="O11"/>
  <c r="P11"/>
  <c r="Q11"/>
  <c r="R11"/>
  <c r="N11"/>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2"/>
  <c r="L13"/>
  <c r="L11"/>
  <c r="E14"/>
  <c r="F14"/>
  <c r="G14"/>
  <c r="H14"/>
  <c r="I14"/>
  <c r="J14"/>
  <c r="E15"/>
  <c r="F15"/>
  <c r="G15"/>
  <c r="H15"/>
  <c r="I15"/>
  <c r="J15"/>
  <c r="E16"/>
  <c r="F16"/>
  <c r="G16"/>
  <c r="H16"/>
  <c r="I16"/>
  <c r="J16"/>
  <c r="E17"/>
  <c r="F17"/>
  <c r="G17"/>
  <c r="H17"/>
  <c r="I17"/>
  <c r="J17"/>
  <c r="E18"/>
  <c r="F18"/>
  <c r="G18"/>
  <c r="H18"/>
  <c r="I18"/>
  <c r="J18"/>
  <c r="E19"/>
  <c r="F19"/>
  <c r="G19"/>
  <c r="H19"/>
  <c r="I19"/>
  <c r="J19"/>
  <c r="E20"/>
  <c r="F20"/>
  <c r="G20"/>
  <c r="H20"/>
  <c r="I20"/>
  <c r="J20"/>
  <c r="E21"/>
  <c r="F21"/>
  <c r="G21"/>
  <c r="H21"/>
  <c r="I21"/>
  <c r="J21"/>
  <c r="E22"/>
  <c r="F22"/>
  <c r="G22"/>
  <c r="H22"/>
  <c r="I22"/>
  <c r="J22"/>
  <c r="E23"/>
  <c r="F23"/>
  <c r="G23"/>
  <c r="H23"/>
  <c r="I23"/>
  <c r="J23"/>
  <c r="E24"/>
  <c r="F24"/>
  <c r="G24"/>
  <c r="H24"/>
  <c r="I24"/>
  <c r="J24"/>
  <c r="E25"/>
  <c r="F25"/>
  <c r="G25"/>
  <c r="H25"/>
  <c r="I25"/>
  <c r="J25"/>
  <c r="E26"/>
  <c r="F26"/>
  <c r="G26"/>
  <c r="H26"/>
  <c r="I26"/>
  <c r="J26"/>
  <c r="E27"/>
  <c r="F27"/>
  <c r="G27"/>
  <c r="H27"/>
  <c r="I27"/>
  <c r="J27"/>
  <c r="E28"/>
  <c r="F28"/>
  <c r="G28"/>
  <c r="H28"/>
  <c r="I28"/>
  <c r="J28"/>
  <c r="E29"/>
  <c r="F29"/>
  <c r="G29"/>
  <c r="H29"/>
  <c r="I29"/>
  <c r="J29"/>
  <c r="E30"/>
  <c r="F30"/>
  <c r="G30"/>
  <c r="H30"/>
  <c r="I30"/>
  <c r="J30"/>
  <c r="E31"/>
  <c r="F31"/>
  <c r="G31"/>
  <c r="H31"/>
  <c r="I31"/>
  <c r="J31"/>
  <c r="E32"/>
  <c r="F32"/>
  <c r="G32"/>
  <c r="H32"/>
  <c r="I32"/>
  <c r="J32"/>
  <c r="E33"/>
  <c r="F33"/>
  <c r="G33"/>
  <c r="H33"/>
  <c r="I33"/>
  <c r="J33"/>
  <c r="E34"/>
  <c r="F34"/>
  <c r="G34"/>
  <c r="H34"/>
  <c r="I34"/>
  <c r="J34"/>
  <c r="E35"/>
  <c r="F35"/>
  <c r="G35"/>
  <c r="H35"/>
  <c r="I35"/>
  <c r="J35"/>
  <c r="E36"/>
  <c r="F36"/>
  <c r="G36"/>
  <c r="H36"/>
  <c r="I36"/>
  <c r="J36"/>
  <c r="E37"/>
  <c r="F37"/>
  <c r="G37"/>
  <c r="H37"/>
  <c r="I37"/>
  <c r="J37"/>
  <c r="E38"/>
  <c r="F38"/>
  <c r="G38"/>
  <c r="H38"/>
  <c r="I38"/>
  <c r="J38"/>
  <c r="E39"/>
  <c r="F39"/>
  <c r="G39"/>
  <c r="H39"/>
  <c r="I39"/>
  <c r="J39"/>
  <c r="E40"/>
  <c r="F40"/>
  <c r="G40"/>
  <c r="H40"/>
  <c r="I40"/>
  <c r="J40"/>
  <c r="E41"/>
  <c r="F41"/>
  <c r="G41"/>
  <c r="H41"/>
  <c r="I41"/>
  <c r="J41"/>
  <c r="E42"/>
  <c r="F42"/>
  <c r="G42"/>
  <c r="H42"/>
  <c r="I42"/>
  <c r="J42"/>
  <c r="E43"/>
  <c r="F43"/>
  <c r="G43"/>
  <c r="H43"/>
  <c r="I43"/>
  <c r="J43"/>
  <c r="E44"/>
  <c r="F44"/>
  <c r="G44"/>
  <c r="H44"/>
  <c r="I44"/>
  <c r="J44"/>
  <c r="E45"/>
  <c r="F45"/>
  <c r="G45"/>
  <c r="H45"/>
  <c r="I45"/>
  <c r="J45"/>
  <c r="E46"/>
  <c r="F46"/>
  <c r="G46"/>
  <c r="H46"/>
  <c r="I46"/>
  <c r="J46"/>
  <c r="E47"/>
  <c r="F47"/>
  <c r="G47"/>
  <c r="H47"/>
  <c r="I47"/>
  <c r="J47"/>
  <c r="E48"/>
  <c r="F48"/>
  <c r="G48"/>
  <c r="H48"/>
  <c r="I48"/>
  <c r="J48"/>
  <c r="E49"/>
  <c r="F49"/>
  <c r="G49"/>
  <c r="H49"/>
  <c r="I49"/>
  <c r="J49"/>
  <c r="E50"/>
  <c r="F50"/>
  <c r="G50"/>
  <c r="H50"/>
  <c r="I50"/>
  <c r="J50"/>
  <c r="E51"/>
  <c r="F51"/>
  <c r="G51"/>
  <c r="H51"/>
  <c r="I51"/>
  <c r="J51"/>
  <c r="E52"/>
  <c r="F52"/>
  <c r="G52"/>
  <c r="H52"/>
  <c r="I52"/>
  <c r="J52"/>
  <c r="E53"/>
  <c r="F53"/>
  <c r="G53"/>
  <c r="H53"/>
  <c r="I53"/>
  <c r="J53"/>
  <c r="E54"/>
  <c r="F54"/>
  <c r="G54"/>
  <c r="H54"/>
  <c r="I54"/>
  <c r="J54"/>
  <c r="E55"/>
  <c r="F55"/>
  <c r="G55"/>
  <c r="H55"/>
  <c r="I55"/>
  <c r="J55"/>
  <c r="E56"/>
  <c r="F56"/>
  <c r="G56"/>
  <c r="H56"/>
  <c r="I56"/>
  <c r="J56"/>
  <c r="E57"/>
  <c r="F57"/>
  <c r="G57"/>
  <c r="H57"/>
  <c r="I57"/>
  <c r="J57"/>
  <c r="E58"/>
  <c r="F58"/>
  <c r="G58"/>
  <c r="H58"/>
  <c r="I58"/>
  <c r="J58"/>
  <c r="E59"/>
  <c r="F59"/>
  <c r="G59"/>
  <c r="H59"/>
  <c r="I59"/>
  <c r="J59"/>
  <c r="E60"/>
  <c r="F60"/>
  <c r="G60"/>
  <c r="H60"/>
  <c r="I60"/>
  <c r="J60"/>
  <c r="E61"/>
  <c r="F61"/>
  <c r="G61"/>
  <c r="H61"/>
  <c r="I61"/>
  <c r="J61"/>
  <c r="E62"/>
  <c r="F62"/>
  <c r="G62"/>
  <c r="H62"/>
  <c r="I62"/>
  <c r="J62"/>
  <c r="E63"/>
  <c r="F63"/>
  <c r="G63"/>
  <c r="H63"/>
  <c r="I63"/>
  <c r="J63"/>
  <c r="E64"/>
  <c r="F64"/>
  <c r="G64"/>
  <c r="H64"/>
  <c r="I64"/>
  <c r="J64"/>
  <c r="E65"/>
  <c r="F65"/>
  <c r="G65"/>
  <c r="H65"/>
  <c r="I65"/>
  <c r="J65"/>
  <c r="E66"/>
  <c r="F66"/>
  <c r="G66"/>
  <c r="H66"/>
  <c r="I66"/>
  <c r="J66"/>
  <c r="E67"/>
  <c r="F67"/>
  <c r="G67"/>
  <c r="H67"/>
  <c r="I67"/>
  <c r="J67"/>
  <c r="E68"/>
  <c r="F68"/>
  <c r="G68"/>
  <c r="H68"/>
  <c r="I68"/>
  <c r="J68"/>
  <c r="E69"/>
  <c r="F69"/>
  <c r="G69"/>
  <c r="H69"/>
  <c r="I69"/>
  <c r="J69"/>
  <c r="E70"/>
  <c r="F70"/>
  <c r="G70"/>
  <c r="H70"/>
  <c r="I70"/>
  <c r="J70"/>
  <c r="E71"/>
  <c r="F71"/>
  <c r="G71"/>
  <c r="H71"/>
  <c r="I71"/>
  <c r="J71"/>
  <c r="E72"/>
  <c r="F72"/>
  <c r="G72"/>
  <c r="H72"/>
  <c r="I72"/>
  <c r="J72"/>
  <c r="E73"/>
  <c r="F73"/>
  <c r="G73"/>
  <c r="H73"/>
  <c r="I73"/>
  <c r="J73"/>
  <c r="E74"/>
  <c r="F74"/>
  <c r="G74"/>
  <c r="H74"/>
  <c r="I74"/>
  <c r="J74"/>
  <c r="E75"/>
  <c r="F75"/>
  <c r="G75"/>
  <c r="H75"/>
  <c r="I75"/>
  <c r="J75"/>
  <c r="E76"/>
  <c r="F76"/>
  <c r="G76"/>
  <c r="H76"/>
  <c r="I76"/>
  <c r="J76"/>
  <c r="E77"/>
  <c r="F77"/>
  <c r="G77"/>
  <c r="H77"/>
  <c r="I77"/>
  <c r="J77"/>
  <c r="E78"/>
  <c r="F78"/>
  <c r="G78"/>
  <c r="H78"/>
  <c r="I78"/>
  <c r="J78"/>
  <c r="E79"/>
  <c r="F79"/>
  <c r="G79"/>
  <c r="H79"/>
  <c r="I79"/>
  <c r="J79"/>
  <c r="E80"/>
  <c r="F80"/>
  <c r="G80"/>
  <c r="H80"/>
  <c r="I80"/>
  <c r="J80"/>
  <c r="E81"/>
  <c r="F81"/>
  <c r="G81"/>
  <c r="H81"/>
  <c r="I81"/>
  <c r="J81"/>
  <c r="E82"/>
  <c r="F82"/>
  <c r="G82"/>
  <c r="H82"/>
  <c r="I82"/>
  <c r="J82"/>
  <c r="E83"/>
  <c r="F83"/>
  <c r="G83"/>
  <c r="H83"/>
  <c r="I83"/>
  <c r="J83"/>
  <c r="E84"/>
  <c r="F84"/>
  <c r="G84"/>
  <c r="H84"/>
  <c r="I84"/>
  <c r="J84"/>
  <c r="E85"/>
  <c r="F85"/>
  <c r="G85"/>
  <c r="H85"/>
  <c r="I85"/>
  <c r="J85"/>
  <c r="E86"/>
  <c r="F86"/>
  <c r="G86"/>
  <c r="H86"/>
  <c r="I86"/>
  <c r="J86"/>
  <c r="E87"/>
  <c r="F87"/>
  <c r="G87"/>
  <c r="H87"/>
  <c r="I87"/>
  <c r="J87"/>
  <c r="E88"/>
  <c r="F88"/>
  <c r="G88"/>
  <c r="H88"/>
  <c r="I88"/>
  <c r="J88"/>
  <c r="E89"/>
  <c r="F89"/>
  <c r="G89"/>
  <c r="H89"/>
  <c r="I89"/>
  <c r="J89"/>
  <c r="E90"/>
  <c r="F90"/>
  <c r="G90"/>
  <c r="H90"/>
  <c r="I90"/>
  <c r="J90"/>
  <c r="E91"/>
  <c r="F91"/>
  <c r="G91"/>
  <c r="H91"/>
  <c r="I91"/>
  <c r="J91"/>
  <c r="E92"/>
  <c r="F92"/>
  <c r="G92"/>
  <c r="H92"/>
  <c r="I92"/>
  <c r="J92"/>
  <c r="E93"/>
  <c r="F93"/>
  <c r="G93"/>
  <c r="H93"/>
  <c r="I93"/>
  <c r="J93"/>
  <c r="E94"/>
  <c r="F94"/>
  <c r="G94"/>
  <c r="H94"/>
  <c r="I94"/>
  <c r="J94"/>
  <c r="E95"/>
  <c r="F95"/>
  <c r="G95"/>
  <c r="H95"/>
  <c r="I95"/>
  <c r="J95"/>
  <c r="E96"/>
  <c r="F96"/>
  <c r="G96"/>
  <c r="H96"/>
  <c r="I96"/>
  <c r="J96"/>
  <c r="E97"/>
  <c r="F97"/>
  <c r="G97"/>
  <c r="H97"/>
  <c r="I97"/>
  <c r="J97"/>
  <c r="E98"/>
  <c r="F98"/>
  <c r="G98"/>
  <c r="H98"/>
  <c r="I98"/>
  <c r="J98"/>
  <c r="E99"/>
  <c r="F99"/>
  <c r="G99"/>
  <c r="H99"/>
  <c r="I99"/>
  <c r="J99"/>
  <c r="E100"/>
  <c r="F100"/>
  <c r="G100"/>
  <c r="H100"/>
  <c r="I100"/>
  <c r="J100"/>
  <c r="E101"/>
  <c r="F101"/>
  <c r="G101"/>
  <c r="H101"/>
  <c r="I101"/>
  <c r="J101"/>
  <c r="E102"/>
  <c r="F102"/>
  <c r="G102"/>
  <c r="H102"/>
  <c r="I102"/>
  <c r="J102"/>
  <c r="E103"/>
  <c r="F103"/>
  <c r="G103"/>
  <c r="H103"/>
  <c r="I103"/>
  <c r="J103"/>
  <c r="E104"/>
  <c r="F104"/>
  <c r="G104"/>
  <c r="H104"/>
  <c r="I104"/>
  <c r="J104"/>
  <c r="E105"/>
  <c r="F105"/>
  <c r="G105"/>
  <c r="H105"/>
  <c r="I105"/>
  <c r="J105"/>
  <c r="E106"/>
  <c r="F106"/>
  <c r="G106"/>
  <c r="H106"/>
  <c r="I106"/>
  <c r="J106"/>
  <c r="E107"/>
  <c r="F107"/>
  <c r="G107"/>
  <c r="H107"/>
  <c r="I107"/>
  <c r="J107"/>
  <c r="E108"/>
  <c r="F108"/>
  <c r="G108"/>
  <c r="H108"/>
  <c r="I108"/>
  <c r="J108"/>
  <c r="E109"/>
  <c r="F109"/>
  <c r="G109"/>
  <c r="H109"/>
  <c r="I109"/>
  <c r="J109"/>
  <c r="E110"/>
  <c r="F110"/>
  <c r="G110"/>
  <c r="H110"/>
  <c r="I110"/>
  <c r="J110"/>
  <c r="E111"/>
  <c r="F111"/>
  <c r="G111"/>
  <c r="H111"/>
  <c r="I111"/>
  <c r="J111"/>
  <c r="E112"/>
  <c r="F112"/>
  <c r="G112"/>
  <c r="H112"/>
  <c r="I112"/>
  <c r="J112"/>
  <c r="E113"/>
  <c r="F113"/>
  <c r="G113"/>
  <c r="H113"/>
  <c r="I113"/>
  <c r="J113"/>
  <c r="E114"/>
  <c r="F114"/>
  <c r="G114"/>
  <c r="H114"/>
  <c r="I114"/>
  <c r="J114"/>
  <c r="E115"/>
  <c r="F115"/>
  <c r="G115"/>
  <c r="H115"/>
  <c r="I115"/>
  <c r="J115"/>
  <c r="E116"/>
  <c r="F116"/>
  <c r="G116"/>
  <c r="H116"/>
  <c r="I116"/>
  <c r="J116"/>
  <c r="E117"/>
  <c r="F117"/>
  <c r="G117"/>
  <c r="H117"/>
  <c r="I117"/>
  <c r="J117"/>
  <c r="E118"/>
  <c r="F118"/>
  <c r="G118"/>
  <c r="H118"/>
  <c r="I118"/>
  <c r="J118"/>
  <c r="E119"/>
  <c r="F119"/>
  <c r="G119"/>
  <c r="H119"/>
  <c r="I119"/>
  <c r="J119"/>
  <c r="E120"/>
  <c r="F120"/>
  <c r="G120"/>
  <c r="H120"/>
  <c r="I120"/>
  <c r="J120"/>
  <c r="E121"/>
  <c r="F121"/>
  <c r="G121"/>
  <c r="H121"/>
  <c r="I121"/>
  <c r="J121"/>
  <c r="E122"/>
  <c r="F122"/>
  <c r="G122"/>
  <c r="H122"/>
  <c r="I122"/>
  <c r="J122"/>
  <c r="E123"/>
  <c r="F123"/>
  <c r="G123"/>
  <c r="H123"/>
  <c r="I123"/>
  <c r="J123"/>
  <c r="E124"/>
  <c r="F124"/>
  <c r="G124"/>
  <c r="H124"/>
  <c r="I124"/>
  <c r="J124"/>
  <c r="E125"/>
  <c r="F125"/>
  <c r="G125"/>
  <c r="H125"/>
  <c r="I125"/>
  <c r="J125"/>
  <c r="E126"/>
  <c r="F126"/>
  <c r="G126"/>
  <c r="H126"/>
  <c r="I126"/>
  <c r="J126"/>
  <c r="E127"/>
  <c r="F127"/>
  <c r="G127"/>
  <c r="H127"/>
  <c r="I127"/>
  <c r="J127"/>
  <c r="E128"/>
  <c r="F128"/>
  <c r="G128"/>
  <c r="H128"/>
  <c r="I128"/>
  <c r="J128"/>
  <c r="E129"/>
  <c r="F129"/>
  <c r="G129"/>
  <c r="H129"/>
  <c r="I129"/>
  <c r="J129"/>
  <c r="E130"/>
  <c r="F130"/>
  <c r="G130"/>
  <c r="H130"/>
  <c r="I130"/>
  <c r="J130"/>
  <c r="E12"/>
  <c r="F12"/>
  <c r="G12"/>
  <c r="H12"/>
  <c r="I12"/>
  <c r="J12"/>
  <c r="E13"/>
  <c r="F13"/>
  <c r="G13"/>
  <c r="H13"/>
  <c r="I13"/>
  <c r="J13"/>
  <c r="F11"/>
  <c r="G11"/>
  <c r="H11"/>
  <c r="I11"/>
  <c r="J11"/>
  <c r="E11"/>
  <c r="O139"/>
  <c r="O138"/>
  <c r="O133"/>
  <c r="S7"/>
  <c r="S6"/>
  <c r="A5"/>
  <c r="U126" i="20"/>
  <c r="AL126" s="1"/>
  <c r="M126"/>
  <c r="AD126" s="1"/>
  <c r="K126"/>
  <c r="Z126" s="1"/>
  <c r="U123"/>
  <c r="AL123" s="1"/>
  <c r="AH123"/>
  <c r="M123"/>
  <c r="AD123" s="1"/>
  <c r="K123"/>
  <c r="U120"/>
  <c r="AL120" s="1"/>
  <c r="M120"/>
  <c r="AD120" s="1"/>
  <c r="K120"/>
  <c r="Z120" s="1"/>
  <c r="U117"/>
  <c r="AL117" s="1"/>
  <c r="M117"/>
  <c r="AD117" s="1"/>
  <c r="K117"/>
  <c r="Z117" s="1"/>
  <c r="U114"/>
  <c r="AL114" s="1"/>
  <c r="M114"/>
  <c r="AD114" s="1"/>
  <c r="K114"/>
  <c r="Z114" s="1"/>
  <c r="U111"/>
  <c r="AL111" s="1"/>
  <c r="M111"/>
  <c r="AD111" s="1"/>
  <c r="K111"/>
  <c r="Z111" s="1"/>
  <c r="U108"/>
  <c r="AL108" s="1"/>
  <c r="M108"/>
  <c r="AD108" s="1"/>
  <c r="K108"/>
  <c r="Z108" s="1"/>
  <c r="U105"/>
  <c r="AL105" s="1"/>
  <c r="M105"/>
  <c r="AD105" s="1"/>
  <c r="K105"/>
  <c r="Z105" s="1"/>
  <c r="U102"/>
  <c r="AL102" s="1"/>
  <c r="M102"/>
  <c r="AD102" s="1"/>
  <c r="K102"/>
  <c r="Z102" s="1"/>
  <c r="U99"/>
  <c r="AL99" s="1"/>
  <c r="M99"/>
  <c r="AD99" s="1"/>
  <c r="K99"/>
  <c r="Z99" s="1"/>
  <c r="U96"/>
  <c r="AL96" s="1"/>
  <c r="M96"/>
  <c r="AD96" s="1"/>
  <c r="K96"/>
  <c r="Z96" s="1"/>
  <c r="U93"/>
  <c r="AL93" s="1"/>
  <c r="M93"/>
  <c r="AD93" s="1"/>
  <c r="K93"/>
  <c r="Z93" s="1"/>
  <c r="U90"/>
  <c r="AL90" s="1"/>
  <c r="M90"/>
  <c r="AD90" s="1"/>
  <c r="K90"/>
  <c r="Z90" s="1"/>
  <c r="U87"/>
  <c r="AL87" s="1"/>
  <c r="M87"/>
  <c r="AD87" s="1"/>
  <c r="K87"/>
  <c r="Z87" s="1"/>
  <c r="U84"/>
  <c r="AL84" s="1"/>
  <c r="M84"/>
  <c r="AD84" s="1"/>
  <c r="K84"/>
  <c r="Z84" s="1"/>
  <c r="U81"/>
  <c r="AL81" s="1"/>
  <c r="M81"/>
  <c r="AD81" s="1"/>
  <c r="K81"/>
  <c r="Z81" s="1"/>
  <c r="U78"/>
  <c r="AL78" s="1"/>
  <c r="M78"/>
  <c r="AD78" s="1"/>
  <c r="K78"/>
  <c r="Z78" s="1"/>
  <c r="U75"/>
  <c r="AL75" s="1"/>
  <c r="M75"/>
  <c r="AD75" s="1"/>
  <c r="K75"/>
  <c r="Z75" s="1"/>
  <c r="U72"/>
  <c r="AL72" s="1"/>
  <c r="M72"/>
  <c r="AD72" s="1"/>
  <c r="K72"/>
  <c r="Z72" s="1"/>
  <c r="U69"/>
  <c r="AL69" s="1"/>
  <c r="M69"/>
  <c r="AD69" s="1"/>
  <c r="K69"/>
  <c r="Z69" s="1"/>
  <c r="U66"/>
  <c r="AL66" s="1"/>
  <c r="M66"/>
  <c r="AD66" s="1"/>
  <c r="K66"/>
  <c r="Z66" s="1"/>
  <c r="U63"/>
  <c r="AL63" s="1"/>
  <c r="M63"/>
  <c r="AD63" s="1"/>
  <c r="K63"/>
  <c r="Z63" s="1"/>
  <c r="U60"/>
  <c r="AL60" s="1"/>
  <c r="M60"/>
  <c r="AD60" s="1"/>
  <c r="K60"/>
  <c r="Z60" s="1"/>
  <c r="U57"/>
  <c r="AL57" s="1"/>
  <c r="M57"/>
  <c r="AD57" s="1"/>
  <c r="K57"/>
  <c r="Z57" s="1"/>
  <c r="U54"/>
  <c r="AL54" s="1"/>
  <c r="M54"/>
  <c r="AD54" s="1"/>
  <c r="K54"/>
  <c r="Z54" s="1"/>
  <c r="U51"/>
  <c r="AL51" s="1"/>
  <c r="M51"/>
  <c r="AD51" s="1"/>
  <c r="K51"/>
  <c r="Z51" s="1"/>
  <c r="U48"/>
  <c r="AL48" s="1"/>
  <c r="M48"/>
  <c r="AD48" s="1"/>
  <c r="K48"/>
  <c r="Z48" s="1"/>
  <c r="U45"/>
  <c r="AL45" s="1"/>
  <c r="M45"/>
  <c r="AD45" s="1"/>
  <c r="K45"/>
  <c r="Z45" s="1"/>
  <c r="U42"/>
  <c r="AL42" s="1"/>
  <c r="M42"/>
  <c r="AD42" s="1"/>
  <c r="K42"/>
  <c r="Z42" s="1"/>
  <c r="U39"/>
  <c r="AL39" s="1"/>
  <c r="M39"/>
  <c r="AD39" s="1"/>
  <c r="K39"/>
  <c r="Z39" s="1"/>
  <c r="U36"/>
  <c r="AL36" s="1"/>
  <c r="M36"/>
  <c r="AD36" s="1"/>
  <c r="K36"/>
  <c r="Z36" s="1"/>
  <c r="U33"/>
  <c r="AL33" s="1"/>
  <c r="M33"/>
  <c r="AD33" s="1"/>
  <c r="K33"/>
  <c r="Z33" s="1"/>
  <c r="U30"/>
  <c r="AL30" s="1"/>
  <c r="M30"/>
  <c r="AD30" s="1"/>
  <c r="K30"/>
  <c r="Z30" s="1"/>
  <c r="U27"/>
  <c r="AL27" s="1"/>
  <c r="M27"/>
  <c r="AD27" s="1"/>
  <c r="K27"/>
  <c r="Z27" s="1"/>
  <c r="U24"/>
  <c r="AL24" s="1"/>
  <c r="M24"/>
  <c r="AD24" s="1"/>
  <c r="K24"/>
  <c r="Z24" s="1"/>
  <c r="U21"/>
  <c r="AL21" s="1"/>
  <c r="M21"/>
  <c r="AD21" s="1"/>
  <c r="K21"/>
  <c r="Z21" s="1"/>
  <c r="U18"/>
  <c r="AL18" s="1"/>
  <c r="M18"/>
  <c r="AD18" s="1"/>
  <c r="K18"/>
  <c r="Z18" s="1"/>
  <c r="U15"/>
  <c r="AL15" s="1"/>
  <c r="AO11" s="1"/>
  <c r="M15"/>
  <c r="AD15" s="1"/>
  <c r="AG11" s="1"/>
  <c r="K15"/>
  <c r="Z15" s="1"/>
  <c r="AC11" s="1"/>
  <c r="U12"/>
  <c r="AL12" s="1"/>
  <c r="AO10" s="1"/>
  <c r="M12"/>
  <c r="AD12" s="1"/>
  <c r="AG10" s="1"/>
  <c r="K12"/>
  <c r="Z12" s="1"/>
  <c r="AC10" s="1"/>
  <c r="U9"/>
  <c r="M9"/>
  <c r="K9"/>
  <c r="T14" i="19"/>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2"/>
  <c r="T13"/>
  <c r="T11"/>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N84"/>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121"/>
  <c r="O121"/>
  <c r="P121"/>
  <c r="Q121"/>
  <c r="R121"/>
  <c r="N122"/>
  <c r="O122"/>
  <c r="P122"/>
  <c r="Q122"/>
  <c r="R122"/>
  <c r="N123"/>
  <c r="O123"/>
  <c r="P123"/>
  <c r="Q123"/>
  <c r="R123"/>
  <c r="N124"/>
  <c r="O124"/>
  <c r="P124"/>
  <c r="Q124"/>
  <c r="R124"/>
  <c r="N125"/>
  <c r="O125"/>
  <c r="P125"/>
  <c r="Q125"/>
  <c r="R125"/>
  <c r="N126"/>
  <c r="O126"/>
  <c r="P126"/>
  <c r="Q126"/>
  <c r="R126"/>
  <c r="N127"/>
  <c r="O127"/>
  <c r="P127"/>
  <c r="Q127"/>
  <c r="R127"/>
  <c r="N128"/>
  <c r="O128"/>
  <c r="P128"/>
  <c r="Q128"/>
  <c r="R128"/>
  <c r="N129"/>
  <c r="O129"/>
  <c r="P129"/>
  <c r="Q129"/>
  <c r="R129"/>
  <c r="N130"/>
  <c r="O130"/>
  <c r="P130"/>
  <c r="Q130"/>
  <c r="R130"/>
  <c r="N12"/>
  <c r="O12"/>
  <c r="P12"/>
  <c r="Q12"/>
  <c r="R12"/>
  <c r="N13"/>
  <c r="O13"/>
  <c r="P13"/>
  <c r="Q13"/>
  <c r="R13"/>
  <c r="O11"/>
  <c r="P11"/>
  <c r="Q11"/>
  <c r="R11"/>
  <c r="N11"/>
  <c r="S11" s="1"/>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2"/>
  <c r="L13"/>
  <c r="L11"/>
  <c r="E14"/>
  <c r="F14"/>
  <c r="G14"/>
  <c r="H14"/>
  <c r="I14"/>
  <c r="J14"/>
  <c r="E15"/>
  <c r="F15"/>
  <c r="G15"/>
  <c r="H15"/>
  <c r="I15"/>
  <c r="J15"/>
  <c r="E16"/>
  <c r="F16"/>
  <c r="G16"/>
  <c r="H16"/>
  <c r="I16"/>
  <c r="J16"/>
  <c r="E17"/>
  <c r="F17"/>
  <c r="G17"/>
  <c r="H17"/>
  <c r="I17"/>
  <c r="J17"/>
  <c r="E18"/>
  <c r="F18"/>
  <c r="G18"/>
  <c r="H18"/>
  <c r="I18"/>
  <c r="J18"/>
  <c r="E19"/>
  <c r="F19"/>
  <c r="G19"/>
  <c r="H19"/>
  <c r="I19"/>
  <c r="J19"/>
  <c r="E20"/>
  <c r="F20"/>
  <c r="G20"/>
  <c r="H20"/>
  <c r="I20"/>
  <c r="J20"/>
  <c r="E21"/>
  <c r="F21"/>
  <c r="G21"/>
  <c r="H21"/>
  <c r="I21"/>
  <c r="J21"/>
  <c r="E22"/>
  <c r="F22"/>
  <c r="G22"/>
  <c r="H22"/>
  <c r="I22"/>
  <c r="J22"/>
  <c r="E23"/>
  <c r="F23"/>
  <c r="G23"/>
  <c r="H23"/>
  <c r="I23"/>
  <c r="J23"/>
  <c r="E24"/>
  <c r="F24"/>
  <c r="G24"/>
  <c r="H24"/>
  <c r="I24"/>
  <c r="J24"/>
  <c r="E25"/>
  <c r="F25"/>
  <c r="G25"/>
  <c r="H25"/>
  <c r="I25"/>
  <c r="J25"/>
  <c r="E26"/>
  <c r="F26"/>
  <c r="G26"/>
  <c r="H26"/>
  <c r="I26"/>
  <c r="J26"/>
  <c r="E27"/>
  <c r="F27"/>
  <c r="G27"/>
  <c r="H27"/>
  <c r="I27"/>
  <c r="J27"/>
  <c r="E28"/>
  <c r="F28"/>
  <c r="G28"/>
  <c r="H28"/>
  <c r="I28"/>
  <c r="J28"/>
  <c r="E29"/>
  <c r="F29"/>
  <c r="G29"/>
  <c r="H29"/>
  <c r="I29"/>
  <c r="J29"/>
  <c r="E30"/>
  <c r="F30"/>
  <c r="G30"/>
  <c r="H30"/>
  <c r="I30"/>
  <c r="J30"/>
  <c r="E31"/>
  <c r="F31"/>
  <c r="G31"/>
  <c r="H31"/>
  <c r="I31"/>
  <c r="J31"/>
  <c r="E32"/>
  <c r="F32"/>
  <c r="G32"/>
  <c r="H32"/>
  <c r="I32"/>
  <c r="J32"/>
  <c r="E33"/>
  <c r="F33"/>
  <c r="G33"/>
  <c r="H33"/>
  <c r="I33"/>
  <c r="J33"/>
  <c r="E34"/>
  <c r="F34"/>
  <c r="G34"/>
  <c r="H34"/>
  <c r="I34"/>
  <c r="J34"/>
  <c r="E35"/>
  <c r="F35"/>
  <c r="G35"/>
  <c r="H35"/>
  <c r="I35"/>
  <c r="J35"/>
  <c r="E36"/>
  <c r="F36"/>
  <c r="G36"/>
  <c r="H36"/>
  <c r="I36"/>
  <c r="J36"/>
  <c r="E37"/>
  <c r="F37"/>
  <c r="G37"/>
  <c r="H37"/>
  <c r="I37"/>
  <c r="J37"/>
  <c r="E38"/>
  <c r="F38"/>
  <c r="G38"/>
  <c r="H38"/>
  <c r="I38"/>
  <c r="J38"/>
  <c r="E39"/>
  <c r="F39"/>
  <c r="G39"/>
  <c r="H39"/>
  <c r="I39"/>
  <c r="J39"/>
  <c r="E40"/>
  <c r="F40"/>
  <c r="G40"/>
  <c r="H40"/>
  <c r="I40"/>
  <c r="J40"/>
  <c r="E41"/>
  <c r="F41"/>
  <c r="G41"/>
  <c r="H41"/>
  <c r="I41"/>
  <c r="J41"/>
  <c r="E42"/>
  <c r="F42"/>
  <c r="G42"/>
  <c r="H42"/>
  <c r="I42"/>
  <c r="J42"/>
  <c r="E43"/>
  <c r="F43"/>
  <c r="G43"/>
  <c r="H43"/>
  <c r="I43"/>
  <c r="J43"/>
  <c r="E44"/>
  <c r="F44"/>
  <c r="G44"/>
  <c r="H44"/>
  <c r="I44"/>
  <c r="J44"/>
  <c r="E45"/>
  <c r="F45"/>
  <c r="G45"/>
  <c r="H45"/>
  <c r="I45"/>
  <c r="J45"/>
  <c r="E46"/>
  <c r="F46"/>
  <c r="G46"/>
  <c r="H46"/>
  <c r="I46"/>
  <c r="J46"/>
  <c r="E47"/>
  <c r="F47"/>
  <c r="G47"/>
  <c r="H47"/>
  <c r="I47"/>
  <c r="J47"/>
  <c r="E48"/>
  <c r="F48"/>
  <c r="G48"/>
  <c r="H48"/>
  <c r="I48"/>
  <c r="J48"/>
  <c r="E49"/>
  <c r="F49"/>
  <c r="G49"/>
  <c r="H49"/>
  <c r="I49"/>
  <c r="J49"/>
  <c r="E50"/>
  <c r="F50"/>
  <c r="G50"/>
  <c r="H50"/>
  <c r="I50"/>
  <c r="J50"/>
  <c r="E51"/>
  <c r="F51"/>
  <c r="G51"/>
  <c r="H51"/>
  <c r="I51"/>
  <c r="J51"/>
  <c r="E52"/>
  <c r="F52"/>
  <c r="G52"/>
  <c r="H52"/>
  <c r="I52"/>
  <c r="J52"/>
  <c r="E53"/>
  <c r="F53"/>
  <c r="G53"/>
  <c r="H53"/>
  <c r="I53"/>
  <c r="J53"/>
  <c r="E54"/>
  <c r="F54"/>
  <c r="G54"/>
  <c r="H54"/>
  <c r="I54"/>
  <c r="J54"/>
  <c r="E55"/>
  <c r="F55"/>
  <c r="G55"/>
  <c r="H55"/>
  <c r="I55"/>
  <c r="J55"/>
  <c r="E56"/>
  <c r="F56"/>
  <c r="G56"/>
  <c r="H56"/>
  <c r="I56"/>
  <c r="J56"/>
  <c r="E57"/>
  <c r="F57"/>
  <c r="G57"/>
  <c r="H57"/>
  <c r="I57"/>
  <c r="J57"/>
  <c r="E58"/>
  <c r="F58"/>
  <c r="G58"/>
  <c r="H58"/>
  <c r="I58"/>
  <c r="J58"/>
  <c r="E59"/>
  <c r="F59"/>
  <c r="G59"/>
  <c r="H59"/>
  <c r="I59"/>
  <c r="J59"/>
  <c r="E60"/>
  <c r="F60"/>
  <c r="G60"/>
  <c r="H60"/>
  <c r="I60"/>
  <c r="J60"/>
  <c r="E61"/>
  <c r="F61"/>
  <c r="G61"/>
  <c r="H61"/>
  <c r="I61"/>
  <c r="J61"/>
  <c r="E62"/>
  <c r="F62"/>
  <c r="G62"/>
  <c r="H62"/>
  <c r="I62"/>
  <c r="J62"/>
  <c r="E63"/>
  <c r="F63"/>
  <c r="G63"/>
  <c r="H63"/>
  <c r="I63"/>
  <c r="J63"/>
  <c r="E64"/>
  <c r="F64"/>
  <c r="G64"/>
  <c r="H64"/>
  <c r="I64"/>
  <c r="J64"/>
  <c r="E65"/>
  <c r="F65"/>
  <c r="G65"/>
  <c r="H65"/>
  <c r="I65"/>
  <c r="J65"/>
  <c r="E66"/>
  <c r="F66"/>
  <c r="G66"/>
  <c r="H66"/>
  <c r="I66"/>
  <c r="J66"/>
  <c r="E67"/>
  <c r="F67"/>
  <c r="G67"/>
  <c r="H67"/>
  <c r="I67"/>
  <c r="J67"/>
  <c r="E68"/>
  <c r="F68"/>
  <c r="G68"/>
  <c r="H68"/>
  <c r="I68"/>
  <c r="J68"/>
  <c r="E69"/>
  <c r="F69"/>
  <c r="G69"/>
  <c r="H69"/>
  <c r="I69"/>
  <c r="J69"/>
  <c r="E70"/>
  <c r="F70"/>
  <c r="G70"/>
  <c r="H70"/>
  <c r="I70"/>
  <c r="J70"/>
  <c r="E71"/>
  <c r="F71"/>
  <c r="G71"/>
  <c r="H71"/>
  <c r="I71"/>
  <c r="J71"/>
  <c r="E72"/>
  <c r="F72"/>
  <c r="G72"/>
  <c r="H72"/>
  <c r="I72"/>
  <c r="J72"/>
  <c r="E73"/>
  <c r="F73"/>
  <c r="G73"/>
  <c r="H73"/>
  <c r="I73"/>
  <c r="J73"/>
  <c r="E74"/>
  <c r="F74"/>
  <c r="G74"/>
  <c r="H74"/>
  <c r="I74"/>
  <c r="J74"/>
  <c r="E75"/>
  <c r="F75"/>
  <c r="G75"/>
  <c r="H75"/>
  <c r="I75"/>
  <c r="J75"/>
  <c r="E76"/>
  <c r="F76"/>
  <c r="G76"/>
  <c r="H76"/>
  <c r="I76"/>
  <c r="J76"/>
  <c r="E77"/>
  <c r="F77"/>
  <c r="G77"/>
  <c r="H77"/>
  <c r="I77"/>
  <c r="J77"/>
  <c r="E78"/>
  <c r="F78"/>
  <c r="G78"/>
  <c r="H78"/>
  <c r="I78"/>
  <c r="J78"/>
  <c r="E79"/>
  <c r="F79"/>
  <c r="G79"/>
  <c r="H79"/>
  <c r="I79"/>
  <c r="J79"/>
  <c r="E80"/>
  <c r="F80"/>
  <c r="G80"/>
  <c r="H80"/>
  <c r="I80"/>
  <c r="J80"/>
  <c r="E81"/>
  <c r="F81"/>
  <c r="G81"/>
  <c r="H81"/>
  <c r="I81"/>
  <c r="J81"/>
  <c r="E82"/>
  <c r="F82"/>
  <c r="G82"/>
  <c r="H82"/>
  <c r="I82"/>
  <c r="J82"/>
  <c r="E83"/>
  <c r="F83"/>
  <c r="G83"/>
  <c r="H83"/>
  <c r="I83"/>
  <c r="J83"/>
  <c r="E84"/>
  <c r="F84"/>
  <c r="G84"/>
  <c r="H84"/>
  <c r="I84"/>
  <c r="J84"/>
  <c r="E85"/>
  <c r="F85"/>
  <c r="G85"/>
  <c r="H85"/>
  <c r="I85"/>
  <c r="J85"/>
  <c r="E86"/>
  <c r="F86"/>
  <c r="G86"/>
  <c r="H86"/>
  <c r="I86"/>
  <c r="J86"/>
  <c r="E87"/>
  <c r="F87"/>
  <c r="G87"/>
  <c r="H87"/>
  <c r="I87"/>
  <c r="J87"/>
  <c r="E88"/>
  <c r="F88"/>
  <c r="G88"/>
  <c r="H88"/>
  <c r="I88"/>
  <c r="J88"/>
  <c r="E89"/>
  <c r="F89"/>
  <c r="G89"/>
  <c r="H89"/>
  <c r="I89"/>
  <c r="J89"/>
  <c r="E90"/>
  <c r="F90"/>
  <c r="G90"/>
  <c r="H90"/>
  <c r="I90"/>
  <c r="J90"/>
  <c r="E91"/>
  <c r="F91"/>
  <c r="G91"/>
  <c r="H91"/>
  <c r="I91"/>
  <c r="J91"/>
  <c r="E92"/>
  <c r="F92"/>
  <c r="G92"/>
  <c r="H92"/>
  <c r="I92"/>
  <c r="J92"/>
  <c r="E93"/>
  <c r="F93"/>
  <c r="G93"/>
  <c r="H93"/>
  <c r="I93"/>
  <c r="J93"/>
  <c r="E94"/>
  <c r="F94"/>
  <c r="G94"/>
  <c r="H94"/>
  <c r="I94"/>
  <c r="J94"/>
  <c r="E95"/>
  <c r="F95"/>
  <c r="G95"/>
  <c r="H95"/>
  <c r="I95"/>
  <c r="J95"/>
  <c r="E96"/>
  <c r="F96"/>
  <c r="G96"/>
  <c r="H96"/>
  <c r="I96"/>
  <c r="J96"/>
  <c r="E97"/>
  <c r="F97"/>
  <c r="G97"/>
  <c r="H97"/>
  <c r="I97"/>
  <c r="J97"/>
  <c r="E98"/>
  <c r="F98"/>
  <c r="G98"/>
  <c r="H98"/>
  <c r="I98"/>
  <c r="J98"/>
  <c r="E99"/>
  <c r="F99"/>
  <c r="G99"/>
  <c r="H99"/>
  <c r="I99"/>
  <c r="J99"/>
  <c r="E100"/>
  <c r="F100"/>
  <c r="G100"/>
  <c r="H100"/>
  <c r="I100"/>
  <c r="J100"/>
  <c r="E101"/>
  <c r="F101"/>
  <c r="G101"/>
  <c r="H101"/>
  <c r="I101"/>
  <c r="J101"/>
  <c r="E102"/>
  <c r="F102"/>
  <c r="G102"/>
  <c r="H102"/>
  <c r="I102"/>
  <c r="J102"/>
  <c r="E103"/>
  <c r="F103"/>
  <c r="G103"/>
  <c r="H103"/>
  <c r="I103"/>
  <c r="J103"/>
  <c r="E104"/>
  <c r="F104"/>
  <c r="G104"/>
  <c r="H104"/>
  <c r="I104"/>
  <c r="J104"/>
  <c r="E105"/>
  <c r="F105"/>
  <c r="G105"/>
  <c r="H105"/>
  <c r="I105"/>
  <c r="J105"/>
  <c r="E106"/>
  <c r="F106"/>
  <c r="G106"/>
  <c r="H106"/>
  <c r="I106"/>
  <c r="J106"/>
  <c r="E107"/>
  <c r="F107"/>
  <c r="G107"/>
  <c r="H107"/>
  <c r="I107"/>
  <c r="J107"/>
  <c r="E108"/>
  <c r="F108"/>
  <c r="G108"/>
  <c r="H108"/>
  <c r="I108"/>
  <c r="J108"/>
  <c r="E109"/>
  <c r="F109"/>
  <c r="G109"/>
  <c r="H109"/>
  <c r="I109"/>
  <c r="J109"/>
  <c r="E110"/>
  <c r="F110"/>
  <c r="G110"/>
  <c r="H110"/>
  <c r="I110"/>
  <c r="J110"/>
  <c r="E111"/>
  <c r="F111"/>
  <c r="G111"/>
  <c r="H111"/>
  <c r="I111"/>
  <c r="J111"/>
  <c r="E112"/>
  <c r="F112"/>
  <c r="G112"/>
  <c r="H112"/>
  <c r="I112"/>
  <c r="J112"/>
  <c r="E113"/>
  <c r="F113"/>
  <c r="G113"/>
  <c r="H113"/>
  <c r="I113"/>
  <c r="J113"/>
  <c r="E114"/>
  <c r="F114"/>
  <c r="G114"/>
  <c r="H114"/>
  <c r="I114"/>
  <c r="J114"/>
  <c r="E115"/>
  <c r="F115"/>
  <c r="G115"/>
  <c r="H115"/>
  <c r="I115"/>
  <c r="J115"/>
  <c r="E116"/>
  <c r="F116"/>
  <c r="G116"/>
  <c r="H116"/>
  <c r="I116"/>
  <c r="J116"/>
  <c r="E117"/>
  <c r="F117"/>
  <c r="G117"/>
  <c r="H117"/>
  <c r="I117"/>
  <c r="J117"/>
  <c r="E118"/>
  <c r="F118"/>
  <c r="G118"/>
  <c r="H118"/>
  <c r="I118"/>
  <c r="J118"/>
  <c r="E119"/>
  <c r="F119"/>
  <c r="G119"/>
  <c r="H119"/>
  <c r="I119"/>
  <c r="J119"/>
  <c r="E120"/>
  <c r="F120"/>
  <c r="G120"/>
  <c r="H120"/>
  <c r="I120"/>
  <c r="J120"/>
  <c r="E121"/>
  <c r="F121"/>
  <c r="G121"/>
  <c r="H121"/>
  <c r="I121"/>
  <c r="J121"/>
  <c r="E122"/>
  <c r="F122"/>
  <c r="G122"/>
  <c r="H122"/>
  <c r="I122"/>
  <c r="J122"/>
  <c r="E123"/>
  <c r="F123"/>
  <c r="G123"/>
  <c r="H123"/>
  <c r="I123"/>
  <c r="J123"/>
  <c r="E124"/>
  <c r="F124"/>
  <c r="G124"/>
  <c r="H124"/>
  <c r="I124"/>
  <c r="J124"/>
  <c r="E125"/>
  <c r="F125"/>
  <c r="G125"/>
  <c r="H125"/>
  <c r="I125"/>
  <c r="J125"/>
  <c r="E126"/>
  <c r="F126"/>
  <c r="G126"/>
  <c r="H126"/>
  <c r="I126"/>
  <c r="J126"/>
  <c r="E127"/>
  <c r="F127"/>
  <c r="G127"/>
  <c r="H127"/>
  <c r="I127"/>
  <c r="J127"/>
  <c r="E128"/>
  <c r="F128"/>
  <c r="G128"/>
  <c r="H128"/>
  <c r="I128"/>
  <c r="J128"/>
  <c r="E129"/>
  <c r="F129"/>
  <c r="G129"/>
  <c r="H129"/>
  <c r="I129"/>
  <c r="J129"/>
  <c r="E130"/>
  <c r="F130"/>
  <c r="G130"/>
  <c r="H130"/>
  <c r="I130"/>
  <c r="J130"/>
  <c r="E12"/>
  <c r="F12"/>
  <c r="G12"/>
  <c r="H12"/>
  <c r="I12"/>
  <c r="J12"/>
  <c r="E13"/>
  <c r="F13"/>
  <c r="G13"/>
  <c r="H13"/>
  <c r="I13"/>
  <c r="J13"/>
  <c r="F11"/>
  <c r="G11"/>
  <c r="H11"/>
  <c r="I11"/>
  <c r="J11"/>
  <c r="E11"/>
  <c r="O139"/>
  <c r="C139"/>
  <c r="O138"/>
  <c r="C138"/>
  <c r="O133"/>
  <c r="S7"/>
  <c r="S6"/>
  <c r="A5"/>
  <c r="U126" i="18"/>
  <c r="AL126" s="1"/>
  <c r="M126"/>
  <c r="AD126" s="1"/>
  <c r="K126"/>
  <c r="U123"/>
  <c r="AL123" s="1"/>
  <c r="M123"/>
  <c r="AD123" s="1"/>
  <c r="K123"/>
  <c r="U120"/>
  <c r="AL120" s="1"/>
  <c r="M120"/>
  <c r="AD120" s="1"/>
  <c r="K120"/>
  <c r="U117"/>
  <c r="AL117" s="1"/>
  <c r="M117"/>
  <c r="AD117" s="1"/>
  <c r="K117"/>
  <c r="U114"/>
  <c r="AL114" s="1"/>
  <c r="M114"/>
  <c r="AD114" s="1"/>
  <c r="K114"/>
  <c r="U111"/>
  <c r="AL111" s="1"/>
  <c r="M111"/>
  <c r="AD111" s="1"/>
  <c r="K111"/>
  <c r="U108"/>
  <c r="AL108" s="1"/>
  <c r="M108"/>
  <c r="AD108" s="1"/>
  <c r="K108"/>
  <c r="U105"/>
  <c r="AL105" s="1"/>
  <c r="M105"/>
  <c r="AD105" s="1"/>
  <c r="K105"/>
  <c r="U102"/>
  <c r="AL102" s="1"/>
  <c r="M102"/>
  <c r="AD102" s="1"/>
  <c r="K102"/>
  <c r="U99"/>
  <c r="AL99" s="1"/>
  <c r="M99"/>
  <c r="AD99" s="1"/>
  <c r="K99"/>
  <c r="U96"/>
  <c r="AL96" s="1"/>
  <c r="M96"/>
  <c r="AD96" s="1"/>
  <c r="K96"/>
  <c r="U93"/>
  <c r="AL93" s="1"/>
  <c r="M93"/>
  <c r="AD93" s="1"/>
  <c r="K93"/>
  <c r="U90"/>
  <c r="AL90" s="1"/>
  <c r="M90"/>
  <c r="AD90" s="1"/>
  <c r="K90"/>
  <c r="U87"/>
  <c r="AL87" s="1"/>
  <c r="M87"/>
  <c r="AD87" s="1"/>
  <c r="K87"/>
  <c r="U84"/>
  <c r="AL84" s="1"/>
  <c r="M84"/>
  <c r="AD84" s="1"/>
  <c r="K84"/>
  <c r="U81"/>
  <c r="AL81" s="1"/>
  <c r="M81"/>
  <c r="AD81" s="1"/>
  <c r="K81"/>
  <c r="U78"/>
  <c r="AL78" s="1"/>
  <c r="M78"/>
  <c r="AD78" s="1"/>
  <c r="K78"/>
  <c r="U75"/>
  <c r="AL75" s="1"/>
  <c r="M75"/>
  <c r="AD75" s="1"/>
  <c r="K75"/>
  <c r="U72"/>
  <c r="AL72" s="1"/>
  <c r="M72"/>
  <c r="AD72" s="1"/>
  <c r="K72"/>
  <c r="U69"/>
  <c r="AL69" s="1"/>
  <c r="M69"/>
  <c r="AD69" s="1"/>
  <c r="K69"/>
  <c r="U66"/>
  <c r="AL66" s="1"/>
  <c r="M66"/>
  <c r="AD66" s="1"/>
  <c r="K66"/>
  <c r="U63"/>
  <c r="AL63" s="1"/>
  <c r="M63"/>
  <c r="AD63" s="1"/>
  <c r="K63"/>
  <c r="U60"/>
  <c r="AL60" s="1"/>
  <c r="M60"/>
  <c r="AD60" s="1"/>
  <c r="K60"/>
  <c r="U57"/>
  <c r="AL57" s="1"/>
  <c r="M57"/>
  <c r="AD57" s="1"/>
  <c r="K57"/>
  <c r="U54"/>
  <c r="AL54" s="1"/>
  <c r="M54"/>
  <c r="AD54" s="1"/>
  <c r="K54"/>
  <c r="U51"/>
  <c r="AL51" s="1"/>
  <c r="M51"/>
  <c r="AD51" s="1"/>
  <c r="K51"/>
  <c r="U48"/>
  <c r="AL48" s="1"/>
  <c r="M48"/>
  <c r="AD48" s="1"/>
  <c r="K48"/>
  <c r="U45"/>
  <c r="AL45" s="1"/>
  <c r="M45"/>
  <c r="AD45" s="1"/>
  <c r="K45"/>
  <c r="U42"/>
  <c r="AL42" s="1"/>
  <c r="M42"/>
  <c r="AD42" s="1"/>
  <c r="K42"/>
  <c r="U39"/>
  <c r="AL39" s="1"/>
  <c r="M39"/>
  <c r="AD39" s="1"/>
  <c r="K39"/>
  <c r="U36"/>
  <c r="AL36" s="1"/>
  <c r="M36"/>
  <c r="AD36" s="1"/>
  <c r="K36"/>
  <c r="U33"/>
  <c r="AL33" s="1"/>
  <c r="M33"/>
  <c r="AD33" s="1"/>
  <c r="K33"/>
  <c r="U30"/>
  <c r="AL30" s="1"/>
  <c r="M30"/>
  <c r="AD30" s="1"/>
  <c r="K30"/>
  <c r="U27"/>
  <c r="AL27" s="1"/>
  <c r="M27"/>
  <c r="AD27" s="1"/>
  <c r="K27"/>
  <c r="U24"/>
  <c r="AL24" s="1"/>
  <c r="M24"/>
  <c r="AD24" s="1"/>
  <c r="K24"/>
  <c r="U21"/>
  <c r="AL21" s="1"/>
  <c r="M21"/>
  <c r="AD21" s="1"/>
  <c r="K21"/>
  <c r="Z21" s="1"/>
  <c r="U18"/>
  <c r="AL18" s="1"/>
  <c r="M18"/>
  <c r="AD18" s="1"/>
  <c r="K18"/>
  <c r="Z18" s="1"/>
  <c r="AC12" s="1"/>
  <c r="U15"/>
  <c r="AL15" s="1"/>
  <c r="AO11" s="1"/>
  <c r="M15"/>
  <c r="AD15" s="1"/>
  <c r="AG11" s="1"/>
  <c r="K15"/>
  <c r="U12"/>
  <c r="AL12" s="1"/>
  <c r="AO10" s="1"/>
  <c r="M12"/>
  <c r="AD12" s="1"/>
  <c r="AG10" s="1"/>
  <c r="K12"/>
  <c r="U9"/>
  <c r="M9"/>
  <c r="K9"/>
  <c r="T14" i="15"/>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2"/>
  <c r="T13"/>
  <c r="T11"/>
  <c r="N12"/>
  <c r="O12"/>
  <c r="P12"/>
  <c r="Q12"/>
  <c r="R12"/>
  <c r="N13"/>
  <c r="O13"/>
  <c r="P13"/>
  <c r="Q13"/>
  <c r="R13"/>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N84"/>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121"/>
  <c r="O121"/>
  <c r="P121"/>
  <c r="Q121"/>
  <c r="R121"/>
  <c r="N122"/>
  <c r="O122"/>
  <c r="P122"/>
  <c r="Q122"/>
  <c r="R122"/>
  <c r="N123"/>
  <c r="O123"/>
  <c r="P123"/>
  <c r="Q123"/>
  <c r="R123"/>
  <c r="N124"/>
  <c r="O124"/>
  <c r="P124"/>
  <c r="Q124"/>
  <c r="R124"/>
  <c r="N125"/>
  <c r="O125"/>
  <c r="P125"/>
  <c r="Q125"/>
  <c r="R125"/>
  <c r="N126"/>
  <c r="O126"/>
  <c r="P126"/>
  <c r="Q126"/>
  <c r="R126"/>
  <c r="N127"/>
  <c r="O127"/>
  <c r="P127"/>
  <c r="Q127"/>
  <c r="R127"/>
  <c r="N128"/>
  <c r="O128"/>
  <c r="P128"/>
  <c r="Q128"/>
  <c r="R128"/>
  <c r="N129"/>
  <c r="O129"/>
  <c r="P129"/>
  <c r="Q129"/>
  <c r="R129"/>
  <c r="N130"/>
  <c r="O130"/>
  <c r="P130"/>
  <c r="Q130"/>
  <c r="R130"/>
  <c r="O11"/>
  <c r="P11"/>
  <c r="Q11"/>
  <c r="R11"/>
  <c r="N11"/>
  <c r="S11" s="1"/>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2"/>
  <c r="L13"/>
  <c r="L11"/>
  <c r="E14"/>
  <c r="F14"/>
  <c r="G14"/>
  <c r="H14"/>
  <c r="I14"/>
  <c r="J14"/>
  <c r="E15"/>
  <c r="F15"/>
  <c r="G15"/>
  <c r="H15"/>
  <c r="I15"/>
  <c r="J15"/>
  <c r="E16"/>
  <c r="F16"/>
  <c r="G16"/>
  <c r="H16"/>
  <c r="I16"/>
  <c r="J16"/>
  <c r="E17"/>
  <c r="F17"/>
  <c r="G17"/>
  <c r="H17"/>
  <c r="I17"/>
  <c r="J17"/>
  <c r="E18"/>
  <c r="F18"/>
  <c r="G18"/>
  <c r="H18"/>
  <c r="I18"/>
  <c r="J18"/>
  <c r="E19"/>
  <c r="F19"/>
  <c r="G19"/>
  <c r="H19"/>
  <c r="I19"/>
  <c r="J19"/>
  <c r="E20"/>
  <c r="F20"/>
  <c r="G20"/>
  <c r="H20"/>
  <c r="I20"/>
  <c r="J20"/>
  <c r="E21"/>
  <c r="F21"/>
  <c r="G21"/>
  <c r="H21"/>
  <c r="I21"/>
  <c r="J21"/>
  <c r="E22"/>
  <c r="F22"/>
  <c r="G22"/>
  <c r="H22"/>
  <c r="I22"/>
  <c r="J22"/>
  <c r="E23"/>
  <c r="F23"/>
  <c r="G23"/>
  <c r="H23"/>
  <c r="I23"/>
  <c r="J23"/>
  <c r="E24"/>
  <c r="F24"/>
  <c r="G24"/>
  <c r="H24"/>
  <c r="I24"/>
  <c r="J24"/>
  <c r="E25"/>
  <c r="F25"/>
  <c r="G25"/>
  <c r="H25"/>
  <c r="I25"/>
  <c r="J25"/>
  <c r="E26"/>
  <c r="F26"/>
  <c r="G26"/>
  <c r="H26"/>
  <c r="I26"/>
  <c r="J26"/>
  <c r="E27"/>
  <c r="F27"/>
  <c r="G27"/>
  <c r="H27"/>
  <c r="I27"/>
  <c r="J27"/>
  <c r="E28"/>
  <c r="F28"/>
  <c r="G28"/>
  <c r="H28"/>
  <c r="I28"/>
  <c r="J28"/>
  <c r="E29"/>
  <c r="F29"/>
  <c r="G29"/>
  <c r="H29"/>
  <c r="I29"/>
  <c r="J29"/>
  <c r="E30"/>
  <c r="F30"/>
  <c r="G30"/>
  <c r="H30"/>
  <c r="I30"/>
  <c r="J30"/>
  <c r="E31"/>
  <c r="F31"/>
  <c r="G31"/>
  <c r="H31"/>
  <c r="I31"/>
  <c r="J31"/>
  <c r="E32"/>
  <c r="F32"/>
  <c r="G32"/>
  <c r="H32"/>
  <c r="I32"/>
  <c r="J32"/>
  <c r="E33"/>
  <c r="F33"/>
  <c r="G33"/>
  <c r="H33"/>
  <c r="I33"/>
  <c r="J33"/>
  <c r="E34"/>
  <c r="F34"/>
  <c r="G34"/>
  <c r="H34"/>
  <c r="I34"/>
  <c r="J34"/>
  <c r="E35"/>
  <c r="F35"/>
  <c r="G35"/>
  <c r="H35"/>
  <c r="I35"/>
  <c r="J35"/>
  <c r="E36"/>
  <c r="F36"/>
  <c r="G36"/>
  <c r="H36"/>
  <c r="I36"/>
  <c r="J36"/>
  <c r="E37"/>
  <c r="F37"/>
  <c r="G37"/>
  <c r="H37"/>
  <c r="I37"/>
  <c r="J37"/>
  <c r="E38"/>
  <c r="F38"/>
  <c r="G38"/>
  <c r="H38"/>
  <c r="I38"/>
  <c r="J38"/>
  <c r="E39"/>
  <c r="F39"/>
  <c r="G39"/>
  <c r="H39"/>
  <c r="I39"/>
  <c r="J39"/>
  <c r="E40"/>
  <c r="F40"/>
  <c r="G40"/>
  <c r="H40"/>
  <c r="I40"/>
  <c r="J40"/>
  <c r="E41"/>
  <c r="F41"/>
  <c r="G41"/>
  <c r="H41"/>
  <c r="I41"/>
  <c r="J41"/>
  <c r="E42"/>
  <c r="F42"/>
  <c r="G42"/>
  <c r="H42"/>
  <c r="I42"/>
  <c r="J42"/>
  <c r="E43"/>
  <c r="F43"/>
  <c r="G43"/>
  <c r="H43"/>
  <c r="I43"/>
  <c r="J43"/>
  <c r="E44"/>
  <c r="F44"/>
  <c r="G44"/>
  <c r="H44"/>
  <c r="I44"/>
  <c r="J44"/>
  <c r="E45"/>
  <c r="F45"/>
  <c r="G45"/>
  <c r="H45"/>
  <c r="I45"/>
  <c r="J45"/>
  <c r="E46"/>
  <c r="F46"/>
  <c r="G46"/>
  <c r="H46"/>
  <c r="I46"/>
  <c r="J46"/>
  <c r="E47"/>
  <c r="F47"/>
  <c r="G47"/>
  <c r="H47"/>
  <c r="I47"/>
  <c r="J47"/>
  <c r="E48"/>
  <c r="F48"/>
  <c r="G48"/>
  <c r="H48"/>
  <c r="I48"/>
  <c r="J48"/>
  <c r="E49"/>
  <c r="F49"/>
  <c r="G49"/>
  <c r="H49"/>
  <c r="I49"/>
  <c r="J49"/>
  <c r="E50"/>
  <c r="F50"/>
  <c r="G50"/>
  <c r="H50"/>
  <c r="I50"/>
  <c r="J50"/>
  <c r="E51"/>
  <c r="F51"/>
  <c r="G51"/>
  <c r="H51"/>
  <c r="I51"/>
  <c r="J51"/>
  <c r="E52"/>
  <c r="F52"/>
  <c r="G52"/>
  <c r="H52"/>
  <c r="I52"/>
  <c r="J52"/>
  <c r="E53"/>
  <c r="F53"/>
  <c r="G53"/>
  <c r="H53"/>
  <c r="I53"/>
  <c r="J53"/>
  <c r="E54"/>
  <c r="F54"/>
  <c r="G54"/>
  <c r="H54"/>
  <c r="I54"/>
  <c r="J54"/>
  <c r="E55"/>
  <c r="F55"/>
  <c r="G55"/>
  <c r="H55"/>
  <c r="I55"/>
  <c r="J55"/>
  <c r="E56"/>
  <c r="F56"/>
  <c r="G56"/>
  <c r="H56"/>
  <c r="I56"/>
  <c r="J56"/>
  <c r="E57"/>
  <c r="F57"/>
  <c r="G57"/>
  <c r="H57"/>
  <c r="I57"/>
  <c r="J57"/>
  <c r="E58"/>
  <c r="F58"/>
  <c r="G58"/>
  <c r="H58"/>
  <c r="I58"/>
  <c r="J58"/>
  <c r="E59"/>
  <c r="F59"/>
  <c r="G59"/>
  <c r="H59"/>
  <c r="I59"/>
  <c r="J59"/>
  <c r="E60"/>
  <c r="F60"/>
  <c r="G60"/>
  <c r="H60"/>
  <c r="I60"/>
  <c r="J60"/>
  <c r="E61"/>
  <c r="F61"/>
  <c r="G61"/>
  <c r="H61"/>
  <c r="I61"/>
  <c r="J61"/>
  <c r="E62"/>
  <c r="F62"/>
  <c r="G62"/>
  <c r="H62"/>
  <c r="I62"/>
  <c r="J62"/>
  <c r="E63"/>
  <c r="F63"/>
  <c r="G63"/>
  <c r="H63"/>
  <c r="I63"/>
  <c r="J63"/>
  <c r="E64"/>
  <c r="F64"/>
  <c r="G64"/>
  <c r="H64"/>
  <c r="I64"/>
  <c r="J64"/>
  <c r="E65"/>
  <c r="F65"/>
  <c r="G65"/>
  <c r="H65"/>
  <c r="I65"/>
  <c r="J65"/>
  <c r="E66"/>
  <c r="F66"/>
  <c r="G66"/>
  <c r="H66"/>
  <c r="I66"/>
  <c r="J66"/>
  <c r="E67"/>
  <c r="F67"/>
  <c r="G67"/>
  <c r="H67"/>
  <c r="I67"/>
  <c r="J67"/>
  <c r="E68"/>
  <c r="F68"/>
  <c r="G68"/>
  <c r="H68"/>
  <c r="I68"/>
  <c r="J68"/>
  <c r="E69"/>
  <c r="F69"/>
  <c r="G69"/>
  <c r="H69"/>
  <c r="I69"/>
  <c r="J69"/>
  <c r="E70"/>
  <c r="F70"/>
  <c r="G70"/>
  <c r="H70"/>
  <c r="I70"/>
  <c r="J70"/>
  <c r="E71"/>
  <c r="F71"/>
  <c r="G71"/>
  <c r="H71"/>
  <c r="I71"/>
  <c r="J71"/>
  <c r="E72"/>
  <c r="F72"/>
  <c r="G72"/>
  <c r="H72"/>
  <c r="I72"/>
  <c r="J72"/>
  <c r="E73"/>
  <c r="F73"/>
  <c r="G73"/>
  <c r="H73"/>
  <c r="I73"/>
  <c r="J73"/>
  <c r="E74"/>
  <c r="F74"/>
  <c r="G74"/>
  <c r="H74"/>
  <c r="I74"/>
  <c r="J74"/>
  <c r="E75"/>
  <c r="F75"/>
  <c r="G75"/>
  <c r="H75"/>
  <c r="I75"/>
  <c r="J75"/>
  <c r="E76"/>
  <c r="F76"/>
  <c r="G76"/>
  <c r="H76"/>
  <c r="I76"/>
  <c r="J76"/>
  <c r="E77"/>
  <c r="F77"/>
  <c r="G77"/>
  <c r="H77"/>
  <c r="I77"/>
  <c r="J77"/>
  <c r="E78"/>
  <c r="F78"/>
  <c r="G78"/>
  <c r="H78"/>
  <c r="I78"/>
  <c r="J78"/>
  <c r="E79"/>
  <c r="F79"/>
  <c r="G79"/>
  <c r="H79"/>
  <c r="I79"/>
  <c r="J79"/>
  <c r="E80"/>
  <c r="F80"/>
  <c r="G80"/>
  <c r="H80"/>
  <c r="I80"/>
  <c r="J80"/>
  <c r="E81"/>
  <c r="F81"/>
  <c r="G81"/>
  <c r="H81"/>
  <c r="I81"/>
  <c r="J81"/>
  <c r="E82"/>
  <c r="F82"/>
  <c r="G82"/>
  <c r="H82"/>
  <c r="I82"/>
  <c r="J82"/>
  <c r="E83"/>
  <c r="F83"/>
  <c r="G83"/>
  <c r="H83"/>
  <c r="I83"/>
  <c r="J83"/>
  <c r="E84"/>
  <c r="F84"/>
  <c r="G84"/>
  <c r="H84"/>
  <c r="I84"/>
  <c r="J84"/>
  <c r="E85"/>
  <c r="F85"/>
  <c r="G85"/>
  <c r="H85"/>
  <c r="I85"/>
  <c r="J85"/>
  <c r="E86"/>
  <c r="F86"/>
  <c r="G86"/>
  <c r="H86"/>
  <c r="I86"/>
  <c r="J86"/>
  <c r="E87"/>
  <c r="F87"/>
  <c r="G87"/>
  <c r="H87"/>
  <c r="I87"/>
  <c r="J87"/>
  <c r="E88"/>
  <c r="F88"/>
  <c r="G88"/>
  <c r="H88"/>
  <c r="I88"/>
  <c r="J88"/>
  <c r="E89"/>
  <c r="F89"/>
  <c r="G89"/>
  <c r="H89"/>
  <c r="I89"/>
  <c r="J89"/>
  <c r="E90"/>
  <c r="F90"/>
  <c r="G90"/>
  <c r="H90"/>
  <c r="I90"/>
  <c r="J90"/>
  <c r="E91"/>
  <c r="F91"/>
  <c r="G91"/>
  <c r="H91"/>
  <c r="I91"/>
  <c r="J91"/>
  <c r="E92"/>
  <c r="F92"/>
  <c r="G92"/>
  <c r="H92"/>
  <c r="I92"/>
  <c r="J92"/>
  <c r="E93"/>
  <c r="F93"/>
  <c r="G93"/>
  <c r="H93"/>
  <c r="I93"/>
  <c r="J93"/>
  <c r="E94"/>
  <c r="F94"/>
  <c r="G94"/>
  <c r="H94"/>
  <c r="I94"/>
  <c r="J94"/>
  <c r="E95"/>
  <c r="F95"/>
  <c r="G95"/>
  <c r="H95"/>
  <c r="I95"/>
  <c r="J95"/>
  <c r="E96"/>
  <c r="F96"/>
  <c r="G96"/>
  <c r="H96"/>
  <c r="I96"/>
  <c r="J96"/>
  <c r="E97"/>
  <c r="F97"/>
  <c r="G97"/>
  <c r="H97"/>
  <c r="I97"/>
  <c r="J97"/>
  <c r="E98"/>
  <c r="F98"/>
  <c r="G98"/>
  <c r="H98"/>
  <c r="I98"/>
  <c r="J98"/>
  <c r="E99"/>
  <c r="F99"/>
  <c r="G99"/>
  <c r="H99"/>
  <c r="I99"/>
  <c r="J99"/>
  <c r="E100"/>
  <c r="F100"/>
  <c r="G100"/>
  <c r="H100"/>
  <c r="I100"/>
  <c r="J100"/>
  <c r="E101"/>
  <c r="F101"/>
  <c r="G101"/>
  <c r="H101"/>
  <c r="I101"/>
  <c r="J101"/>
  <c r="E102"/>
  <c r="F102"/>
  <c r="G102"/>
  <c r="H102"/>
  <c r="I102"/>
  <c r="J102"/>
  <c r="E103"/>
  <c r="F103"/>
  <c r="G103"/>
  <c r="H103"/>
  <c r="I103"/>
  <c r="J103"/>
  <c r="E104"/>
  <c r="F104"/>
  <c r="G104"/>
  <c r="H104"/>
  <c r="I104"/>
  <c r="J104"/>
  <c r="E105"/>
  <c r="F105"/>
  <c r="G105"/>
  <c r="H105"/>
  <c r="I105"/>
  <c r="J105"/>
  <c r="E106"/>
  <c r="F106"/>
  <c r="G106"/>
  <c r="H106"/>
  <c r="I106"/>
  <c r="J106"/>
  <c r="E107"/>
  <c r="F107"/>
  <c r="G107"/>
  <c r="H107"/>
  <c r="I107"/>
  <c r="J107"/>
  <c r="E108"/>
  <c r="F108"/>
  <c r="G108"/>
  <c r="H108"/>
  <c r="I108"/>
  <c r="J108"/>
  <c r="E109"/>
  <c r="F109"/>
  <c r="G109"/>
  <c r="H109"/>
  <c r="I109"/>
  <c r="J109"/>
  <c r="E110"/>
  <c r="F110"/>
  <c r="G110"/>
  <c r="H110"/>
  <c r="I110"/>
  <c r="J110"/>
  <c r="E111"/>
  <c r="F111"/>
  <c r="G111"/>
  <c r="H111"/>
  <c r="I111"/>
  <c r="J111"/>
  <c r="E112"/>
  <c r="F112"/>
  <c r="G112"/>
  <c r="H112"/>
  <c r="I112"/>
  <c r="J112"/>
  <c r="E113"/>
  <c r="F113"/>
  <c r="G113"/>
  <c r="H113"/>
  <c r="I113"/>
  <c r="J113"/>
  <c r="E114"/>
  <c r="F114"/>
  <c r="G114"/>
  <c r="H114"/>
  <c r="I114"/>
  <c r="J114"/>
  <c r="E115"/>
  <c r="F115"/>
  <c r="G115"/>
  <c r="H115"/>
  <c r="I115"/>
  <c r="J115"/>
  <c r="E116"/>
  <c r="F116"/>
  <c r="G116"/>
  <c r="H116"/>
  <c r="I116"/>
  <c r="J116"/>
  <c r="E117"/>
  <c r="F117"/>
  <c r="G117"/>
  <c r="H117"/>
  <c r="I117"/>
  <c r="J117"/>
  <c r="E118"/>
  <c r="F118"/>
  <c r="G118"/>
  <c r="H118"/>
  <c r="I118"/>
  <c r="J118"/>
  <c r="E119"/>
  <c r="F119"/>
  <c r="G119"/>
  <c r="H119"/>
  <c r="I119"/>
  <c r="J119"/>
  <c r="E120"/>
  <c r="F120"/>
  <c r="G120"/>
  <c r="H120"/>
  <c r="I120"/>
  <c r="J120"/>
  <c r="E121"/>
  <c r="F121"/>
  <c r="G121"/>
  <c r="H121"/>
  <c r="I121"/>
  <c r="J121"/>
  <c r="E122"/>
  <c r="F122"/>
  <c r="G122"/>
  <c r="H122"/>
  <c r="I122"/>
  <c r="J122"/>
  <c r="E123"/>
  <c r="F123"/>
  <c r="G123"/>
  <c r="H123"/>
  <c r="I123"/>
  <c r="J123"/>
  <c r="E124"/>
  <c r="F124"/>
  <c r="G124"/>
  <c r="H124"/>
  <c r="I124"/>
  <c r="J124"/>
  <c r="E125"/>
  <c r="F125"/>
  <c r="G125"/>
  <c r="H125"/>
  <c r="I125"/>
  <c r="J125"/>
  <c r="E126"/>
  <c r="F126"/>
  <c r="G126"/>
  <c r="H126"/>
  <c r="I126"/>
  <c r="J126"/>
  <c r="E127"/>
  <c r="F127"/>
  <c r="G127"/>
  <c r="H127"/>
  <c r="I127"/>
  <c r="J127"/>
  <c r="E128"/>
  <c r="F128"/>
  <c r="G128"/>
  <c r="H128"/>
  <c r="I128"/>
  <c r="J128"/>
  <c r="E129"/>
  <c r="F129"/>
  <c r="G129"/>
  <c r="H129"/>
  <c r="I129"/>
  <c r="J129"/>
  <c r="E130"/>
  <c r="F130"/>
  <c r="G130"/>
  <c r="H130"/>
  <c r="I130"/>
  <c r="J130"/>
  <c r="E12"/>
  <c r="F12"/>
  <c r="G12"/>
  <c r="H12"/>
  <c r="I12"/>
  <c r="J12"/>
  <c r="E13"/>
  <c r="F13"/>
  <c r="G13"/>
  <c r="H13"/>
  <c r="I13"/>
  <c r="J13"/>
  <c r="F11"/>
  <c r="G11"/>
  <c r="H11"/>
  <c r="I11"/>
  <c r="J11"/>
  <c r="E11"/>
  <c r="O139"/>
  <c r="C139"/>
  <c r="O138"/>
  <c r="C138"/>
  <c r="O133"/>
  <c r="S7"/>
  <c r="S6"/>
  <c r="A5"/>
  <c r="T12" i="13"/>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1"/>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N84"/>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121"/>
  <c r="O121"/>
  <c r="P121"/>
  <c r="Q121"/>
  <c r="R121"/>
  <c r="N122"/>
  <c r="O122"/>
  <c r="P122"/>
  <c r="Q122"/>
  <c r="R122"/>
  <c r="N123"/>
  <c r="O123"/>
  <c r="P123"/>
  <c r="Q123"/>
  <c r="R123"/>
  <c r="N124"/>
  <c r="O124"/>
  <c r="P124"/>
  <c r="Q124"/>
  <c r="R124"/>
  <c r="N125"/>
  <c r="O125"/>
  <c r="P125"/>
  <c r="Q125"/>
  <c r="R125"/>
  <c r="N126"/>
  <c r="O126"/>
  <c r="P126"/>
  <c r="Q126"/>
  <c r="R126"/>
  <c r="N127"/>
  <c r="O127"/>
  <c r="P127"/>
  <c r="Q127"/>
  <c r="R127"/>
  <c r="N128"/>
  <c r="O128"/>
  <c r="P128"/>
  <c r="Q128"/>
  <c r="R128"/>
  <c r="N129"/>
  <c r="O129"/>
  <c r="P129"/>
  <c r="Q129"/>
  <c r="R129"/>
  <c r="N130"/>
  <c r="O130"/>
  <c r="P130"/>
  <c r="Q130"/>
  <c r="R130"/>
  <c r="N12"/>
  <c r="O12"/>
  <c r="P12"/>
  <c r="Q12"/>
  <c r="R12"/>
  <c r="N13"/>
  <c r="O13"/>
  <c r="P13"/>
  <c r="Q13"/>
  <c r="R13"/>
  <c r="O11"/>
  <c r="P11"/>
  <c r="Q11"/>
  <c r="R11"/>
  <c r="N11"/>
  <c r="S11" s="1"/>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2"/>
  <c r="L13"/>
  <c r="L11"/>
  <c r="E14"/>
  <c r="F14"/>
  <c r="G14"/>
  <c r="H14"/>
  <c r="I14"/>
  <c r="J14"/>
  <c r="E15"/>
  <c r="F15"/>
  <c r="G15"/>
  <c r="H15"/>
  <c r="I15"/>
  <c r="J15"/>
  <c r="E16"/>
  <c r="F16"/>
  <c r="G16"/>
  <c r="H16"/>
  <c r="I16"/>
  <c r="J16"/>
  <c r="E17"/>
  <c r="F17"/>
  <c r="G17"/>
  <c r="H17"/>
  <c r="I17"/>
  <c r="J17"/>
  <c r="E18"/>
  <c r="F18"/>
  <c r="G18"/>
  <c r="H18"/>
  <c r="I18"/>
  <c r="J18"/>
  <c r="E19"/>
  <c r="F19"/>
  <c r="G19"/>
  <c r="H19"/>
  <c r="I19"/>
  <c r="J19"/>
  <c r="E20"/>
  <c r="F20"/>
  <c r="G20"/>
  <c r="H20"/>
  <c r="I20"/>
  <c r="J20"/>
  <c r="E21"/>
  <c r="F21"/>
  <c r="G21"/>
  <c r="H21"/>
  <c r="I21"/>
  <c r="J21"/>
  <c r="E22"/>
  <c r="F22"/>
  <c r="G22"/>
  <c r="H22"/>
  <c r="I22"/>
  <c r="J22"/>
  <c r="E23"/>
  <c r="F23"/>
  <c r="G23"/>
  <c r="H23"/>
  <c r="I23"/>
  <c r="J23"/>
  <c r="E24"/>
  <c r="F24"/>
  <c r="G24"/>
  <c r="H24"/>
  <c r="I24"/>
  <c r="J24"/>
  <c r="E25"/>
  <c r="F25"/>
  <c r="G25"/>
  <c r="H25"/>
  <c r="I25"/>
  <c r="J25"/>
  <c r="E26"/>
  <c r="F26"/>
  <c r="G26"/>
  <c r="H26"/>
  <c r="I26"/>
  <c r="J26"/>
  <c r="E27"/>
  <c r="F27"/>
  <c r="G27"/>
  <c r="H27"/>
  <c r="I27"/>
  <c r="J27"/>
  <c r="E28"/>
  <c r="F28"/>
  <c r="G28"/>
  <c r="H28"/>
  <c r="I28"/>
  <c r="J28"/>
  <c r="E29"/>
  <c r="F29"/>
  <c r="G29"/>
  <c r="H29"/>
  <c r="I29"/>
  <c r="J29"/>
  <c r="E30"/>
  <c r="F30"/>
  <c r="G30"/>
  <c r="H30"/>
  <c r="I30"/>
  <c r="J30"/>
  <c r="E31"/>
  <c r="F31"/>
  <c r="G31"/>
  <c r="H31"/>
  <c r="I31"/>
  <c r="J31"/>
  <c r="E32"/>
  <c r="F32"/>
  <c r="G32"/>
  <c r="H32"/>
  <c r="I32"/>
  <c r="J32"/>
  <c r="E33"/>
  <c r="F33"/>
  <c r="G33"/>
  <c r="H33"/>
  <c r="I33"/>
  <c r="J33"/>
  <c r="E34"/>
  <c r="F34"/>
  <c r="G34"/>
  <c r="H34"/>
  <c r="I34"/>
  <c r="J34"/>
  <c r="E35"/>
  <c r="F35"/>
  <c r="G35"/>
  <c r="H35"/>
  <c r="I35"/>
  <c r="J35"/>
  <c r="E36"/>
  <c r="F36"/>
  <c r="G36"/>
  <c r="H36"/>
  <c r="I36"/>
  <c r="J36"/>
  <c r="E37"/>
  <c r="F37"/>
  <c r="G37"/>
  <c r="H37"/>
  <c r="I37"/>
  <c r="J37"/>
  <c r="E38"/>
  <c r="F38"/>
  <c r="G38"/>
  <c r="H38"/>
  <c r="I38"/>
  <c r="J38"/>
  <c r="E39"/>
  <c r="F39"/>
  <c r="G39"/>
  <c r="H39"/>
  <c r="I39"/>
  <c r="J39"/>
  <c r="E40"/>
  <c r="F40"/>
  <c r="G40"/>
  <c r="H40"/>
  <c r="I40"/>
  <c r="J40"/>
  <c r="E41"/>
  <c r="F41"/>
  <c r="G41"/>
  <c r="H41"/>
  <c r="I41"/>
  <c r="J41"/>
  <c r="E42"/>
  <c r="F42"/>
  <c r="G42"/>
  <c r="H42"/>
  <c r="I42"/>
  <c r="J42"/>
  <c r="E43"/>
  <c r="F43"/>
  <c r="G43"/>
  <c r="H43"/>
  <c r="I43"/>
  <c r="J43"/>
  <c r="E44"/>
  <c r="F44"/>
  <c r="G44"/>
  <c r="H44"/>
  <c r="I44"/>
  <c r="J44"/>
  <c r="E45"/>
  <c r="F45"/>
  <c r="G45"/>
  <c r="H45"/>
  <c r="I45"/>
  <c r="J45"/>
  <c r="E46"/>
  <c r="F46"/>
  <c r="G46"/>
  <c r="H46"/>
  <c r="I46"/>
  <c r="J46"/>
  <c r="E47"/>
  <c r="F47"/>
  <c r="G47"/>
  <c r="H47"/>
  <c r="I47"/>
  <c r="J47"/>
  <c r="E48"/>
  <c r="F48"/>
  <c r="G48"/>
  <c r="H48"/>
  <c r="I48"/>
  <c r="J48"/>
  <c r="E49"/>
  <c r="F49"/>
  <c r="G49"/>
  <c r="H49"/>
  <c r="I49"/>
  <c r="J49"/>
  <c r="E50"/>
  <c r="F50"/>
  <c r="G50"/>
  <c r="H50"/>
  <c r="I50"/>
  <c r="J50"/>
  <c r="E51"/>
  <c r="F51"/>
  <c r="G51"/>
  <c r="H51"/>
  <c r="I51"/>
  <c r="J51"/>
  <c r="E52"/>
  <c r="F52"/>
  <c r="G52"/>
  <c r="H52"/>
  <c r="I52"/>
  <c r="J52"/>
  <c r="E53"/>
  <c r="F53"/>
  <c r="G53"/>
  <c r="H53"/>
  <c r="I53"/>
  <c r="J53"/>
  <c r="E54"/>
  <c r="F54"/>
  <c r="G54"/>
  <c r="H54"/>
  <c r="I54"/>
  <c r="J54"/>
  <c r="E55"/>
  <c r="F55"/>
  <c r="G55"/>
  <c r="H55"/>
  <c r="I55"/>
  <c r="J55"/>
  <c r="E56"/>
  <c r="F56"/>
  <c r="G56"/>
  <c r="H56"/>
  <c r="I56"/>
  <c r="J56"/>
  <c r="E57"/>
  <c r="F57"/>
  <c r="G57"/>
  <c r="H57"/>
  <c r="I57"/>
  <c r="J57"/>
  <c r="E58"/>
  <c r="F58"/>
  <c r="G58"/>
  <c r="H58"/>
  <c r="I58"/>
  <c r="J58"/>
  <c r="E59"/>
  <c r="F59"/>
  <c r="G59"/>
  <c r="H59"/>
  <c r="I59"/>
  <c r="J59"/>
  <c r="E60"/>
  <c r="F60"/>
  <c r="G60"/>
  <c r="H60"/>
  <c r="I60"/>
  <c r="J60"/>
  <c r="E61"/>
  <c r="F61"/>
  <c r="G61"/>
  <c r="H61"/>
  <c r="I61"/>
  <c r="J61"/>
  <c r="E62"/>
  <c r="F62"/>
  <c r="G62"/>
  <c r="H62"/>
  <c r="I62"/>
  <c r="J62"/>
  <c r="E63"/>
  <c r="F63"/>
  <c r="G63"/>
  <c r="H63"/>
  <c r="I63"/>
  <c r="J63"/>
  <c r="E64"/>
  <c r="F64"/>
  <c r="G64"/>
  <c r="H64"/>
  <c r="I64"/>
  <c r="J64"/>
  <c r="E65"/>
  <c r="F65"/>
  <c r="G65"/>
  <c r="H65"/>
  <c r="I65"/>
  <c r="J65"/>
  <c r="E66"/>
  <c r="F66"/>
  <c r="G66"/>
  <c r="H66"/>
  <c r="I66"/>
  <c r="J66"/>
  <c r="E67"/>
  <c r="F67"/>
  <c r="G67"/>
  <c r="H67"/>
  <c r="I67"/>
  <c r="J67"/>
  <c r="E68"/>
  <c r="F68"/>
  <c r="G68"/>
  <c r="H68"/>
  <c r="I68"/>
  <c r="J68"/>
  <c r="E69"/>
  <c r="F69"/>
  <c r="G69"/>
  <c r="H69"/>
  <c r="I69"/>
  <c r="J69"/>
  <c r="E70"/>
  <c r="F70"/>
  <c r="G70"/>
  <c r="H70"/>
  <c r="I70"/>
  <c r="J70"/>
  <c r="E71"/>
  <c r="F71"/>
  <c r="G71"/>
  <c r="H71"/>
  <c r="I71"/>
  <c r="J71"/>
  <c r="E72"/>
  <c r="F72"/>
  <c r="G72"/>
  <c r="H72"/>
  <c r="I72"/>
  <c r="J72"/>
  <c r="E73"/>
  <c r="F73"/>
  <c r="G73"/>
  <c r="H73"/>
  <c r="I73"/>
  <c r="J73"/>
  <c r="E74"/>
  <c r="F74"/>
  <c r="G74"/>
  <c r="H74"/>
  <c r="I74"/>
  <c r="J74"/>
  <c r="E75"/>
  <c r="F75"/>
  <c r="G75"/>
  <c r="H75"/>
  <c r="I75"/>
  <c r="J75"/>
  <c r="E76"/>
  <c r="F76"/>
  <c r="G76"/>
  <c r="H76"/>
  <c r="I76"/>
  <c r="J76"/>
  <c r="E77"/>
  <c r="F77"/>
  <c r="G77"/>
  <c r="H77"/>
  <c r="I77"/>
  <c r="J77"/>
  <c r="E78"/>
  <c r="F78"/>
  <c r="G78"/>
  <c r="H78"/>
  <c r="I78"/>
  <c r="J78"/>
  <c r="E79"/>
  <c r="F79"/>
  <c r="G79"/>
  <c r="H79"/>
  <c r="I79"/>
  <c r="J79"/>
  <c r="E80"/>
  <c r="F80"/>
  <c r="G80"/>
  <c r="H80"/>
  <c r="I80"/>
  <c r="J80"/>
  <c r="E81"/>
  <c r="F81"/>
  <c r="G81"/>
  <c r="H81"/>
  <c r="I81"/>
  <c r="J81"/>
  <c r="E82"/>
  <c r="F82"/>
  <c r="G82"/>
  <c r="H82"/>
  <c r="I82"/>
  <c r="J82"/>
  <c r="E83"/>
  <c r="F83"/>
  <c r="G83"/>
  <c r="H83"/>
  <c r="I83"/>
  <c r="J83"/>
  <c r="E84"/>
  <c r="F84"/>
  <c r="G84"/>
  <c r="H84"/>
  <c r="I84"/>
  <c r="J84"/>
  <c r="E85"/>
  <c r="F85"/>
  <c r="G85"/>
  <c r="H85"/>
  <c r="I85"/>
  <c r="J85"/>
  <c r="E86"/>
  <c r="F86"/>
  <c r="G86"/>
  <c r="H86"/>
  <c r="I86"/>
  <c r="J86"/>
  <c r="E87"/>
  <c r="F87"/>
  <c r="G87"/>
  <c r="H87"/>
  <c r="I87"/>
  <c r="J87"/>
  <c r="E88"/>
  <c r="F88"/>
  <c r="G88"/>
  <c r="H88"/>
  <c r="I88"/>
  <c r="J88"/>
  <c r="E89"/>
  <c r="F89"/>
  <c r="G89"/>
  <c r="H89"/>
  <c r="I89"/>
  <c r="J89"/>
  <c r="E90"/>
  <c r="F90"/>
  <c r="G90"/>
  <c r="H90"/>
  <c r="I90"/>
  <c r="J90"/>
  <c r="E91"/>
  <c r="F91"/>
  <c r="G91"/>
  <c r="H91"/>
  <c r="I91"/>
  <c r="J91"/>
  <c r="E92"/>
  <c r="F92"/>
  <c r="G92"/>
  <c r="H92"/>
  <c r="I92"/>
  <c r="J92"/>
  <c r="E93"/>
  <c r="F93"/>
  <c r="G93"/>
  <c r="H93"/>
  <c r="I93"/>
  <c r="J93"/>
  <c r="E94"/>
  <c r="F94"/>
  <c r="G94"/>
  <c r="H94"/>
  <c r="I94"/>
  <c r="J94"/>
  <c r="E95"/>
  <c r="F95"/>
  <c r="G95"/>
  <c r="H95"/>
  <c r="I95"/>
  <c r="J95"/>
  <c r="E96"/>
  <c r="F96"/>
  <c r="G96"/>
  <c r="H96"/>
  <c r="I96"/>
  <c r="J96"/>
  <c r="E97"/>
  <c r="F97"/>
  <c r="G97"/>
  <c r="H97"/>
  <c r="I97"/>
  <c r="J97"/>
  <c r="E98"/>
  <c r="F98"/>
  <c r="G98"/>
  <c r="H98"/>
  <c r="I98"/>
  <c r="J98"/>
  <c r="E99"/>
  <c r="F99"/>
  <c r="G99"/>
  <c r="H99"/>
  <c r="I99"/>
  <c r="J99"/>
  <c r="E100"/>
  <c r="F100"/>
  <c r="G100"/>
  <c r="H100"/>
  <c r="I100"/>
  <c r="J100"/>
  <c r="E101"/>
  <c r="F101"/>
  <c r="G101"/>
  <c r="H101"/>
  <c r="I101"/>
  <c r="J101"/>
  <c r="E102"/>
  <c r="F102"/>
  <c r="G102"/>
  <c r="H102"/>
  <c r="I102"/>
  <c r="J102"/>
  <c r="E103"/>
  <c r="F103"/>
  <c r="G103"/>
  <c r="H103"/>
  <c r="I103"/>
  <c r="J103"/>
  <c r="E104"/>
  <c r="F104"/>
  <c r="G104"/>
  <c r="H104"/>
  <c r="I104"/>
  <c r="J104"/>
  <c r="E105"/>
  <c r="F105"/>
  <c r="G105"/>
  <c r="H105"/>
  <c r="I105"/>
  <c r="J105"/>
  <c r="E106"/>
  <c r="F106"/>
  <c r="G106"/>
  <c r="H106"/>
  <c r="I106"/>
  <c r="J106"/>
  <c r="E107"/>
  <c r="F107"/>
  <c r="G107"/>
  <c r="H107"/>
  <c r="I107"/>
  <c r="J107"/>
  <c r="E108"/>
  <c r="F108"/>
  <c r="G108"/>
  <c r="H108"/>
  <c r="I108"/>
  <c r="J108"/>
  <c r="E109"/>
  <c r="F109"/>
  <c r="G109"/>
  <c r="H109"/>
  <c r="I109"/>
  <c r="J109"/>
  <c r="E110"/>
  <c r="F110"/>
  <c r="G110"/>
  <c r="H110"/>
  <c r="I110"/>
  <c r="J110"/>
  <c r="E111"/>
  <c r="F111"/>
  <c r="G111"/>
  <c r="H111"/>
  <c r="I111"/>
  <c r="J111"/>
  <c r="E112"/>
  <c r="F112"/>
  <c r="G112"/>
  <c r="H112"/>
  <c r="I112"/>
  <c r="J112"/>
  <c r="E113"/>
  <c r="F113"/>
  <c r="G113"/>
  <c r="H113"/>
  <c r="I113"/>
  <c r="J113"/>
  <c r="E114"/>
  <c r="F114"/>
  <c r="G114"/>
  <c r="H114"/>
  <c r="I114"/>
  <c r="J114"/>
  <c r="E115"/>
  <c r="F115"/>
  <c r="G115"/>
  <c r="H115"/>
  <c r="I115"/>
  <c r="J115"/>
  <c r="E116"/>
  <c r="F116"/>
  <c r="G116"/>
  <c r="H116"/>
  <c r="I116"/>
  <c r="J116"/>
  <c r="E117"/>
  <c r="F117"/>
  <c r="G117"/>
  <c r="H117"/>
  <c r="I117"/>
  <c r="J117"/>
  <c r="E118"/>
  <c r="F118"/>
  <c r="G118"/>
  <c r="H118"/>
  <c r="I118"/>
  <c r="J118"/>
  <c r="E119"/>
  <c r="F119"/>
  <c r="G119"/>
  <c r="H119"/>
  <c r="I119"/>
  <c r="J119"/>
  <c r="E120"/>
  <c r="F120"/>
  <c r="G120"/>
  <c r="H120"/>
  <c r="I120"/>
  <c r="J120"/>
  <c r="E121"/>
  <c r="F121"/>
  <c r="G121"/>
  <c r="H121"/>
  <c r="I121"/>
  <c r="J121"/>
  <c r="E122"/>
  <c r="F122"/>
  <c r="G122"/>
  <c r="H122"/>
  <c r="I122"/>
  <c r="J122"/>
  <c r="E123"/>
  <c r="F123"/>
  <c r="G123"/>
  <c r="H123"/>
  <c r="I123"/>
  <c r="J123"/>
  <c r="E124"/>
  <c r="F124"/>
  <c r="G124"/>
  <c r="H124"/>
  <c r="I124"/>
  <c r="J124"/>
  <c r="E125"/>
  <c r="F125"/>
  <c r="G125"/>
  <c r="H125"/>
  <c r="I125"/>
  <c r="J125"/>
  <c r="E126"/>
  <c r="F126"/>
  <c r="G126"/>
  <c r="H126"/>
  <c r="I126"/>
  <c r="J126"/>
  <c r="E127"/>
  <c r="F127"/>
  <c r="G127"/>
  <c r="H127"/>
  <c r="I127"/>
  <c r="J127"/>
  <c r="E128"/>
  <c r="F128"/>
  <c r="G128"/>
  <c r="H128"/>
  <c r="I128"/>
  <c r="J128"/>
  <c r="E129"/>
  <c r="F129"/>
  <c r="G129"/>
  <c r="H129"/>
  <c r="I129"/>
  <c r="J129"/>
  <c r="E130"/>
  <c r="F130"/>
  <c r="G130"/>
  <c r="H130"/>
  <c r="I130"/>
  <c r="J130"/>
  <c r="E12"/>
  <c r="F12"/>
  <c r="G12"/>
  <c r="H12"/>
  <c r="I12"/>
  <c r="J12"/>
  <c r="E13"/>
  <c r="F13"/>
  <c r="G13"/>
  <c r="H13"/>
  <c r="I13"/>
  <c r="J13"/>
  <c r="F11"/>
  <c r="G11"/>
  <c r="H11"/>
  <c r="I11"/>
  <c r="J11"/>
  <c r="E11"/>
  <c r="U126" i="14"/>
  <c r="AL126" s="1"/>
  <c r="M126"/>
  <c r="AD126" s="1"/>
  <c r="K126"/>
  <c r="U123"/>
  <c r="AL123" s="1"/>
  <c r="M123"/>
  <c r="AD123" s="1"/>
  <c r="K123"/>
  <c r="U120"/>
  <c r="AL120" s="1"/>
  <c r="M120"/>
  <c r="AD120" s="1"/>
  <c r="K120"/>
  <c r="Z120" s="1"/>
  <c r="U117"/>
  <c r="AL117" s="1"/>
  <c r="M117"/>
  <c r="AD117" s="1"/>
  <c r="K117"/>
  <c r="U114"/>
  <c r="AL114" s="1"/>
  <c r="M114"/>
  <c r="AD114" s="1"/>
  <c r="K114"/>
  <c r="U111"/>
  <c r="AL111" s="1"/>
  <c r="M111"/>
  <c r="AD111" s="1"/>
  <c r="K111"/>
  <c r="U108"/>
  <c r="AL108" s="1"/>
  <c r="M108"/>
  <c r="AD108" s="1"/>
  <c r="K108"/>
  <c r="Z108" s="1"/>
  <c r="U105"/>
  <c r="AL105" s="1"/>
  <c r="M105"/>
  <c r="AD105" s="1"/>
  <c r="K105"/>
  <c r="U102"/>
  <c r="AL102" s="1"/>
  <c r="M102"/>
  <c r="AD102" s="1"/>
  <c r="K102"/>
  <c r="U99"/>
  <c r="AL99" s="1"/>
  <c r="M99"/>
  <c r="AD99" s="1"/>
  <c r="K99"/>
  <c r="U96"/>
  <c r="AL96" s="1"/>
  <c r="M96"/>
  <c r="AD96" s="1"/>
  <c r="K96"/>
  <c r="Z96" s="1"/>
  <c r="U93"/>
  <c r="AL93" s="1"/>
  <c r="M93"/>
  <c r="AD93" s="1"/>
  <c r="K93"/>
  <c r="U90"/>
  <c r="AL90" s="1"/>
  <c r="M90"/>
  <c r="AD90" s="1"/>
  <c r="K90"/>
  <c r="U87"/>
  <c r="AL87" s="1"/>
  <c r="M87"/>
  <c r="AD87" s="1"/>
  <c r="K87"/>
  <c r="U84"/>
  <c r="AL84" s="1"/>
  <c r="M84"/>
  <c r="AD84" s="1"/>
  <c r="K84"/>
  <c r="Z84" s="1"/>
  <c r="U81"/>
  <c r="AL81" s="1"/>
  <c r="M81"/>
  <c r="AD81" s="1"/>
  <c r="K81"/>
  <c r="U78"/>
  <c r="AL78" s="1"/>
  <c r="M78"/>
  <c r="AD78" s="1"/>
  <c r="K78"/>
  <c r="U75"/>
  <c r="AL75" s="1"/>
  <c r="M75"/>
  <c r="AD75" s="1"/>
  <c r="K75"/>
  <c r="U72"/>
  <c r="AL72" s="1"/>
  <c r="M72"/>
  <c r="AD72" s="1"/>
  <c r="K72"/>
  <c r="Z72" s="1"/>
  <c r="U69"/>
  <c r="AL69" s="1"/>
  <c r="M69"/>
  <c r="AD69" s="1"/>
  <c r="K69"/>
  <c r="U66"/>
  <c r="AL66" s="1"/>
  <c r="M66"/>
  <c r="AD66" s="1"/>
  <c r="K66"/>
  <c r="U63"/>
  <c r="AL63" s="1"/>
  <c r="M63"/>
  <c r="AD63" s="1"/>
  <c r="K63"/>
  <c r="U60"/>
  <c r="AL60" s="1"/>
  <c r="M60"/>
  <c r="AD60" s="1"/>
  <c r="K60"/>
  <c r="Z60" s="1"/>
  <c r="U57"/>
  <c r="AL57" s="1"/>
  <c r="M57"/>
  <c r="AD57" s="1"/>
  <c r="K57"/>
  <c r="U54"/>
  <c r="AL54" s="1"/>
  <c r="M54"/>
  <c r="AD54" s="1"/>
  <c r="K54"/>
  <c r="U51"/>
  <c r="AL51" s="1"/>
  <c r="M51"/>
  <c r="AD51" s="1"/>
  <c r="K51"/>
  <c r="U48"/>
  <c r="AL48" s="1"/>
  <c r="M48"/>
  <c r="AD48" s="1"/>
  <c r="K48"/>
  <c r="Z48" s="1"/>
  <c r="U45"/>
  <c r="AL45" s="1"/>
  <c r="M45"/>
  <c r="AD45" s="1"/>
  <c r="K45"/>
  <c r="U42"/>
  <c r="AL42" s="1"/>
  <c r="M42"/>
  <c r="AD42" s="1"/>
  <c r="K42"/>
  <c r="U39"/>
  <c r="AL39" s="1"/>
  <c r="M39"/>
  <c r="AD39" s="1"/>
  <c r="K39"/>
  <c r="U36"/>
  <c r="AL36" s="1"/>
  <c r="M36"/>
  <c r="AD36" s="1"/>
  <c r="K36"/>
  <c r="Z36" s="1"/>
  <c r="U33"/>
  <c r="AL33" s="1"/>
  <c r="M33"/>
  <c r="AD33" s="1"/>
  <c r="K33"/>
  <c r="U30"/>
  <c r="AL30" s="1"/>
  <c r="M30"/>
  <c r="AD30" s="1"/>
  <c r="K30"/>
  <c r="U27"/>
  <c r="AL27" s="1"/>
  <c r="M27"/>
  <c r="AD27" s="1"/>
  <c r="K27"/>
  <c r="U24"/>
  <c r="AL24" s="1"/>
  <c r="M24"/>
  <c r="AD24" s="1"/>
  <c r="K24"/>
  <c r="Z24" s="1"/>
  <c r="U21"/>
  <c r="AL21" s="1"/>
  <c r="M21"/>
  <c r="AD21" s="1"/>
  <c r="K21"/>
  <c r="U18"/>
  <c r="AL18" s="1"/>
  <c r="M18"/>
  <c r="AD18" s="1"/>
  <c r="K18"/>
  <c r="U15"/>
  <c r="AL15" s="1"/>
  <c r="AO11" s="1"/>
  <c r="M15"/>
  <c r="AD15" s="1"/>
  <c r="AG11" s="1"/>
  <c r="K15"/>
  <c r="U12"/>
  <c r="AL12" s="1"/>
  <c r="AO10" s="1"/>
  <c r="M12"/>
  <c r="AD12" s="1"/>
  <c r="AG10" s="1"/>
  <c r="K12"/>
  <c r="Z12" s="1"/>
  <c r="AC10" s="1"/>
  <c r="U9"/>
  <c r="M9"/>
  <c r="K9"/>
  <c r="K4" s="1"/>
  <c r="O139" i="13"/>
  <c r="C139"/>
  <c r="O138"/>
  <c r="C138"/>
  <c r="O133"/>
  <c r="S7"/>
  <c r="S6"/>
  <c r="A5"/>
  <c r="U126" i="12"/>
  <c r="AL126" s="1"/>
  <c r="M126"/>
  <c r="AD126" s="1"/>
  <c r="K126"/>
  <c r="U123"/>
  <c r="AL123" s="1"/>
  <c r="M123"/>
  <c r="AD123" s="1"/>
  <c r="K123"/>
  <c r="Z123" s="1"/>
  <c r="U120"/>
  <c r="AL120" s="1"/>
  <c r="M120"/>
  <c r="AD120" s="1"/>
  <c r="K120"/>
  <c r="Z120" s="1"/>
  <c r="U117"/>
  <c r="AL117" s="1"/>
  <c r="M117"/>
  <c r="AD117" s="1"/>
  <c r="K117"/>
  <c r="Z117" s="1"/>
  <c r="U114"/>
  <c r="AL114" s="1"/>
  <c r="M114"/>
  <c r="AD114" s="1"/>
  <c r="K114"/>
  <c r="Z114" s="1"/>
  <c r="U111"/>
  <c r="AL111" s="1"/>
  <c r="M111"/>
  <c r="AD111" s="1"/>
  <c r="K111"/>
  <c r="Z111" s="1"/>
  <c r="U108"/>
  <c r="AL108" s="1"/>
  <c r="M108"/>
  <c r="AD108" s="1"/>
  <c r="K108"/>
  <c r="Z108" s="1"/>
  <c r="U105"/>
  <c r="AL105" s="1"/>
  <c r="M105"/>
  <c r="AD105" s="1"/>
  <c r="K105"/>
  <c r="Z105" s="1"/>
  <c r="U102"/>
  <c r="AL102" s="1"/>
  <c r="M102"/>
  <c r="AD102" s="1"/>
  <c r="K102"/>
  <c r="Z102" s="1"/>
  <c r="U99"/>
  <c r="AL99" s="1"/>
  <c r="M99"/>
  <c r="AD99" s="1"/>
  <c r="K99"/>
  <c r="Z99" s="1"/>
  <c r="U96"/>
  <c r="AL96" s="1"/>
  <c r="M96"/>
  <c r="AD96" s="1"/>
  <c r="K96"/>
  <c r="Z96" s="1"/>
  <c r="U93"/>
  <c r="AL93" s="1"/>
  <c r="M93"/>
  <c r="AD93" s="1"/>
  <c r="K93"/>
  <c r="Z93" s="1"/>
  <c r="U90"/>
  <c r="AL90" s="1"/>
  <c r="M90"/>
  <c r="AD90" s="1"/>
  <c r="K90"/>
  <c r="Z90" s="1"/>
  <c r="U87"/>
  <c r="AL87" s="1"/>
  <c r="M87"/>
  <c r="AD87" s="1"/>
  <c r="K87"/>
  <c r="Z87" s="1"/>
  <c r="U84"/>
  <c r="AL84" s="1"/>
  <c r="M84"/>
  <c r="AD84" s="1"/>
  <c r="K84"/>
  <c r="Z84" s="1"/>
  <c r="U81"/>
  <c r="AL81" s="1"/>
  <c r="M81"/>
  <c r="AD81" s="1"/>
  <c r="K81"/>
  <c r="U78"/>
  <c r="AL78" s="1"/>
  <c r="M78"/>
  <c r="AD78" s="1"/>
  <c r="K78"/>
  <c r="Z78" s="1"/>
  <c r="U75"/>
  <c r="AL75" s="1"/>
  <c r="M75"/>
  <c r="AD75" s="1"/>
  <c r="K75"/>
  <c r="Z75" s="1"/>
  <c r="U72"/>
  <c r="AL72" s="1"/>
  <c r="M72"/>
  <c r="AD72" s="1"/>
  <c r="K72"/>
  <c r="Z72" s="1"/>
  <c r="U69"/>
  <c r="AL69" s="1"/>
  <c r="M69"/>
  <c r="AD69" s="1"/>
  <c r="K69"/>
  <c r="U66"/>
  <c r="AL66" s="1"/>
  <c r="M66"/>
  <c r="AD66" s="1"/>
  <c r="K66"/>
  <c r="Z66" s="1"/>
  <c r="U63"/>
  <c r="AL63" s="1"/>
  <c r="M63"/>
  <c r="AD63" s="1"/>
  <c r="K63"/>
  <c r="Z63" s="1"/>
  <c r="U60"/>
  <c r="AL60" s="1"/>
  <c r="M60"/>
  <c r="AD60" s="1"/>
  <c r="K60"/>
  <c r="Z60" s="1"/>
  <c r="U57"/>
  <c r="AL57" s="1"/>
  <c r="M57"/>
  <c r="AD57" s="1"/>
  <c r="K57"/>
  <c r="Z57" s="1"/>
  <c r="U54"/>
  <c r="AL54" s="1"/>
  <c r="M54"/>
  <c r="AD54" s="1"/>
  <c r="K54"/>
  <c r="Z54" s="1"/>
  <c r="U51"/>
  <c r="AL51" s="1"/>
  <c r="M51"/>
  <c r="AD51" s="1"/>
  <c r="K51"/>
  <c r="Z51" s="1"/>
  <c r="U48"/>
  <c r="AL48" s="1"/>
  <c r="M48"/>
  <c r="AD48" s="1"/>
  <c r="K48"/>
  <c r="Z48" s="1"/>
  <c r="U45"/>
  <c r="AL45" s="1"/>
  <c r="M45"/>
  <c r="AD45" s="1"/>
  <c r="K45"/>
  <c r="U42"/>
  <c r="AL42" s="1"/>
  <c r="M42"/>
  <c r="AD42" s="1"/>
  <c r="K42"/>
  <c r="U39"/>
  <c r="AL39" s="1"/>
  <c r="M39"/>
  <c r="AD39" s="1"/>
  <c r="K39"/>
  <c r="Z39" s="1"/>
  <c r="U36"/>
  <c r="AL36" s="1"/>
  <c r="M36"/>
  <c r="AD36" s="1"/>
  <c r="K36"/>
  <c r="Z36" s="1"/>
  <c r="U33"/>
  <c r="AL33" s="1"/>
  <c r="M33"/>
  <c r="AD33" s="1"/>
  <c r="K33"/>
  <c r="Z33" s="1"/>
  <c r="U30"/>
  <c r="AL30" s="1"/>
  <c r="M30"/>
  <c r="AD30" s="1"/>
  <c r="K30"/>
  <c r="Z30" s="1"/>
  <c r="U27"/>
  <c r="AL27" s="1"/>
  <c r="M27"/>
  <c r="AD27" s="1"/>
  <c r="K27"/>
  <c r="Z27" s="1"/>
  <c r="U24"/>
  <c r="AL24" s="1"/>
  <c r="M24"/>
  <c r="AD24" s="1"/>
  <c r="K24"/>
  <c r="Z24" s="1"/>
  <c r="U21"/>
  <c r="AL21" s="1"/>
  <c r="M21"/>
  <c r="AD21" s="1"/>
  <c r="K21"/>
  <c r="U18"/>
  <c r="AL18" s="1"/>
  <c r="M18"/>
  <c r="AD18" s="1"/>
  <c r="K18"/>
  <c r="U15"/>
  <c r="AL15" s="1"/>
  <c r="AO11" s="1"/>
  <c r="M15"/>
  <c r="AD15" s="1"/>
  <c r="AG11" s="1"/>
  <c r="K15"/>
  <c r="Z15" s="1"/>
  <c r="AC11" s="1"/>
  <c r="U12"/>
  <c r="AL12" s="1"/>
  <c r="AO10" s="1"/>
  <c r="M12"/>
  <c r="AD12" s="1"/>
  <c r="AG10" s="1"/>
  <c r="K12"/>
  <c r="Z12" s="1"/>
  <c r="AC10" s="1"/>
  <c r="U9"/>
  <c r="M9"/>
  <c r="K9"/>
  <c r="AH9" i="1"/>
  <c r="AK9" s="1"/>
  <c r="M9"/>
  <c r="K9"/>
  <c r="C138" i="11"/>
  <c r="C139"/>
  <c r="S128" i="13" l="1"/>
  <c r="S122"/>
  <c r="S116"/>
  <c r="S110"/>
  <c r="S104"/>
  <c r="S98"/>
  <c r="S92"/>
  <c r="S86"/>
  <c r="S80"/>
  <c r="S74"/>
  <c r="S68"/>
  <c r="S62"/>
  <c r="S56"/>
  <c r="S50"/>
  <c r="S44"/>
  <c r="S38"/>
  <c r="S32"/>
  <c r="S26"/>
  <c r="S20"/>
  <c r="S14"/>
  <c r="S128" i="15"/>
  <c r="S122"/>
  <c r="S116"/>
  <c r="S110"/>
  <c r="S104"/>
  <c r="S98"/>
  <c r="S92"/>
  <c r="S86"/>
  <c r="S80"/>
  <c r="S74"/>
  <c r="S68"/>
  <c r="S62"/>
  <c r="S56"/>
  <c r="S50"/>
  <c r="S44"/>
  <c r="S38"/>
  <c r="S32"/>
  <c r="S26"/>
  <c r="S20"/>
  <c r="S14"/>
  <c r="S128" i="19"/>
  <c r="S122"/>
  <c r="S116"/>
  <c r="S110"/>
  <c r="S104"/>
  <c r="S98"/>
  <c r="S92"/>
  <c r="S86"/>
  <c r="S80"/>
  <c r="S74"/>
  <c r="S68"/>
  <c r="S62"/>
  <c r="S56"/>
  <c r="S50"/>
  <c r="S44"/>
  <c r="S38"/>
  <c r="S32"/>
  <c r="S26"/>
  <c r="S20"/>
  <c r="S14"/>
  <c r="S11" i="21"/>
  <c r="S125"/>
  <c r="S119"/>
  <c r="S113"/>
  <c r="S107"/>
  <c r="S101"/>
  <c r="S95"/>
  <c r="S89"/>
  <c r="S83"/>
  <c r="S77"/>
  <c r="S71"/>
  <c r="S65"/>
  <c r="S59"/>
  <c r="S53"/>
  <c r="S47"/>
  <c r="S41"/>
  <c r="S35"/>
  <c r="S29"/>
  <c r="S23"/>
  <c r="S17"/>
  <c r="S128" i="23"/>
  <c r="S122"/>
  <c r="S116"/>
  <c r="S110"/>
  <c r="S104"/>
  <c r="S98"/>
  <c r="S92"/>
  <c r="S86"/>
  <c r="S80"/>
  <c r="S74"/>
  <c r="S68"/>
  <c r="S62"/>
  <c r="S56"/>
  <c r="S50"/>
  <c r="S44"/>
  <c r="S38"/>
  <c r="S32"/>
  <c r="S26"/>
  <c r="S20"/>
  <c r="S14"/>
  <c r="S125" i="13"/>
  <c r="S119"/>
  <c r="S113"/>
  <c r="S107"/>
  <c r="S101"/>
  <c r="S95"/>
  <c r="S89"/>
  <c r="S83"/>
  <c r="S77"/>
  <c r="S71"/>
  <c r="S65"/>
  <c r="S59"/>
  <c r="S53"/>
  <c r="S47"/>
  <c r="S41"/>
  <c r="S35"/>
  <c r="S29"/>
  <c r="S23"/>
  <c r="S17"/>
  <c r="S125" i="15"/>
  <c r="S119"/>
  <c r="S113"/>
  <c r="S107"/>
  <c r="S101"/>
  <c r="S95"/>
  <c r="S89"/>
  <c r="S83"/>
  <c r="S77"/>
  <c r="S71"/>
  <c r="S65"/>
  <c r="S59"/>
  <c r="S53"/>
  <c r="S47"/>
  <c r="S41"/>
  <c r="S35"/>
  <c r="S29"/>
  <c r="S23"/>
  <c r="S17"/>
  <c r="S125" i="19"/>
  <c r="S119"/>
  <c r="S113"/>
  <c r="S107"/>
  <c r="S101"/>
  <c r="S95"/>
  <c r="S89"/>
  <c r="S83"/>
  <c r="S77"/>
  <c r="S71"/>
  <c r="S65"/>
  <c r="S59"/>
  <c r="S53"/>
  <c r="S47"/>
  <c r="S41"/>
  <c r="S35"/>
  <c r="S29"/>
  <c r="S23"/>
  <c r="S17"/>
  <c r="S128" i="21"/>
  <c r="S122"/>
  <c r="S116"/>
  <c r="S110"/>
  <c r="S104"/>
  <c r="S98"/>
  <c r="S92"/>
  <c r="S86"/>
  <c r="S80"/>
  <c r="S74"/>
  <c r="S68"/>
  <c r="S62"/>
  <c r="S56"/>
  <c r="S50"/>
  <c r="S44"/>
  <c r="S38"/>
  <c r="S32"/>
  <c r="S26"/>
  <c r="S20"/>
  <c r="S14"/>
  <c r="S125" i="23"/>
  <c r="S119"/>
  <c r="S113"/>
  <c r="S107"/>
  <c r="S101"/>
  <c r="S95"/>
  <c r="S89"/>
  <c r="S83"/>
  <c r="S77"/>
  <c r="S71"/>
  <c r="S65"/>
  <c r="S59"/>
  <c r="S53"/>
  <c r="S47"/>
  <c r="S41"/>
  <c r="S35"/>
  <c r="S29"/>
  <c r="S23"/>
  <c r="S17"/>
  <c r="M56" i="21"/>
  <c r="U86" i="23"/>
  <c r="U125"/>
  <c r="AL9" i="22"/>
  <c r="AO9" s="1"/>
  <c r="U4"/>
  <c r="U113" i="23"/>
  <c r="U101"/>
  <c r="U89"/>
  <c r="U77"/>
  <c r="U65"/>
  <c r="U53"/>
  <c r="U41"/>
  <c r="U29"/>
  <c r="U17"/>
  <c r="AD9" i="22"/>
  <c r="AG9" s="1"/>
  <c r="M4"/>
  <c r="M53" i="23"/>
  <c r="V9" i="22"/>
  <c r="Y9" s="1"/>
  <c r="K4"/>
  <c r="Z9"/>
  <c r="AC9" s="1"/>
  <c r="V21"/>
  <c r="Z21"/>
  <c r="V33"/>
  <c r="Z33"/>
  <c r="V45"/>
  <c r="Z45"/>
  <c r="V57"/>
  <c r="Z57"/>
  <c r="V69"/>
  <c r="Z69"/>
  <c r="V81"/>
  <c r="Z81"/>
  <c r="V93"/>
  <c r="Z93"/>
  <c r="V105"/>
  <c r="Z105"/>
  <c r="V117"/>
  <c r="Z117"/>
  <c r="V126"/>
  <c r="Z126"/>
  <c r="V18"/>
  <c r="Y12" s="1"/>
  <c r="H15" i="5" s="1"/>
  <c r="O15" s="1"/>
  <c r="Z18" i="22"/>
  <c r="V24"/>
  <c r="Z24"/>
  <c r="V30"/>
  <c r="Z30"/>
  <c r="V36"/>
  <c r="Z36"/>
  <c r="V42"/>
  <c r="Z42"/>
  <c r="V48"/>
  <c r="Z48"/>
  <c r="V54"/>
  <c r="Z54"/>
  <c r="V60"/>
  <c r="Z60"/>
  <c r="V66"/>
  <c r="Z66"/>
  <c r="V72"/>
  <c r="Z72"/>
  <c r="V78"/>
  <c r="Z78"/>
  <c r="V84"/>
  <c r="Z84"/>
  <c r="V90"/>
  <c r="Z90"/>
  <c r="V96"/>
  <c r="Z96"/>
  <c r="V102"/>
  <c r="Z102"/>
  <c r="V108"/>
  <c r="Z108"/>
  <c r="V114"/>
  <c r="Z114"/>
  <c r="V120"/>
  <c r="Z120"/>
  <c r="K4" i="20"/>
  <c r="Z9"/>
  <c r="AC9" s="1"/>
  <c r="AD9"/>
  <c r="AG9" s="1"/>
  <c r="M4"/>
  <c r="V15"/>
  <c r="Y11" s="1"/>
  <c r="G14" i="35" s="1"/>
  <c r="V27" i="20"/>
  <c r="V33"/>
  <c r="V39"/>
  <c r="V45"/>
  <c r="V51"/>
  <c r="V57"/>
  <c r="V63"/>
  <c r="V69"/>
  <c r="V75"/>
  <c r="V81"/>
  <c r="V87"/>
  <c r="V93"/>
  <c r="V99"/>
  <c r="V105"/>
  <c r="V111"/>
  <c r="V117"/>
  <c r="V126"/>
  <c r="U4"/>
  <c r="AL9"/>
  <c r="AO9" s="1"/>
  <c r="V18"/>
  <c r="V30"/>
  <c r="V42"/>
  <c r="V54"/>
  <c r="V66"/>
  <c r="V78"/>
  <c r="V90"/>
  <c r="V102"/>
  <c r="V114"/>
  <c r="U32" i="19"/>
  <c r="U4" i="18"/>
  <c r="AL9"/>
  <c r="AO9" s="1"/>
  <c r="AD9"/>
  <c r="AG9" s="1"/>
  <c r="M4"/>
  <c r="M116" i="19"/>
  <c r="M104"/>
  <c r="M92"/>
  <c r="M56"/>
  <c r="M20"/>
  <c r="Z9" i="18"/>
  <c r="AC9" s="1"/>
  <c r="K4"/>
  <c r="V15"/>
  <c r="Y11" s="1"/>
  <c r="F14" i="40" s="1"/>
  <c r="Z15" i="18"/>
  <c r="AC11" s="1"/>
  <c r="V27"/>
  <c r="Z27"/>
  <c r="V33"/>
  <c r="Z33"/>
  <c r="V39"/>
  <c r="Z39"/>
  <c r="V45"/>
  <c r="Z45"/>
  <c r="V51"/>
  <c r="Z51"/>
  <c r="V57"/>
  <c r="Z57"/>
  <c r="V63"/>
  <c r="Z63"/>
  <c r="V69"/>
  <c r="Z69"/>
  <c r="V75"/>
  <c r="Z75"/>
  <c r="V81"/>
  <c r="Z81"/>
  <c r="V87"/>
  <c r="Z87"/>
  <c r="V93"/>
  <c r="Z93"/>
  <c r="V99"/>
  <c r="Z99"/>
  <c r="V105"/>
  <c r="Z105"/>
  <c r="V111"/>
  <c r="Z111"/>
  <c r="V117"/>
  <c r="Z117"/>
  <c r="V123"/>
  <c r="Z123"/>
  <c r="V12"/>
  <c r="Y10" s="1"/>
  <c r="F13" i="36" s="1"/>
  <c r="Z12" i="18"/>
  <c r="AC10" s="1"/>
  <c r="V24"/>
  <c r="Z24"/>
  <c r="V30"/>
  <c r="Z30"/>
  <c r="V36"/>
  <c r="Z36"/>
  <c r="V42"/>
  <c r="Z42"/>
  <c r="V48"/>
  <c r="Z48"/>
  <c r="V54"/>
  <c r="Z54"/>
  <c r="V60"/>
  <c r="Z60"/>
  <c r="V66"/>
  <c r="Z66"/>
  <c r="V72"/>
  <c r="Z72"/>
  <c r="V78"/>
  <c r="Z78"/>
  <c r="V84"/>
  <c r="Z84"/>
  <c r="V90"/>
  <c r="Z90"/>
  <c r="V96"/>
  <c r="Z96"/>
  <c r="V102"/>
  <c r="Z102"/>
  <c r="V108"/>
  <c r="Z108"/>
  <c r="V114"/>
  <c r="Z114"/>
  <c r="V120"/>
  <c r="Z120"/>
  <c r="V126"/>
  <c r="Z126"/>
  <c r="U4" i="14"/>
  <c r="AL9"/>
  <c r="AO9" s="1"/>
  <c r="AD9"/>
  <c r="AG9" s="1"/>
  <c r="M4"/>
  <c r="V15"/>
  <c r="Y11" s="1"/>
  <c r="E14" i="40" s="1"/>
  <c r="Z15" i="14"/>
  <c r="AC11" s="1"/>
  <c r="V33"/>
  <c r="Z33"/>
  <c r="V51"/>
  <c r="Z51"/>
  <c r="V63"/>
  <c r="Z63"/>
  <c r="V93"/>
  <c r="Z93"/>
  <c r="V27"/>
  <c r="Z27"/>
  <c r="V39"/>
  <c r="Z39"/>
  <c r="V57"/>
  <c r="Z57"/>
  <c r="V75"/>
  <c r="Z75"/>
  <c r="V81"/>
  <c r="Z81"/>
  <c r="V99"/>
  <c r="Z99"/>
  <c r="V105"/>
  <c r="Z105"/>
  <c r="V111"/>
  <c r="Z111"/>
  <c r="V117"/>
  <c r="Z117"/>
  <c r="V18"/>
  <c r="Y12" s="1"/>
  <c r="E15" i="35" s="1"/>
  <c r="Z18" i="14"/>
  <c r="AC12" s="1"/>
  <c r="V30"/>
  <c r="Z30"/>
  <c r="V42"/>
  <c r="Z42"/>
  <c r="V54"/>
  <c r="Z54"/>
  <c r="V66"/>
  <c r="Z66"/>
  <c r="V78"/>
  <c r="Z78"/>
  <c r="V90"/>
  <c r="Z90"/>
  <c r="V102"/>
  <c r="Z102"/>
  <c r="V114"/>
  <c r="Z114"/>
  <c r="V126"/>
  <c r="Z126"/>
  <c r="V21"/>
  <c r="Y13" s="1"/>
  <c r="E16" i="5" s="1"/>
  <c r="L16" s="1"/>
  <c r="Z21" i="14"/>
  <c r="V45"/>
  <c r="Z45"/>
  <c r="V69"/>
  <c r="Z69"/>
  <c r="V87"/>
  <c r="Z87"/>
  <c r="V123"/>
  <c r="Z123"/>
  <c r="U4" i="12"/>
  <c r="AL9"/>
  <c r="AO9" s="1"/>
  <c r="M4"/>
  <c r="AD9"/>
  <c r="AG9" s="1"/>
  <c r="V18"/>
  <c r="Y12" s="1"/>
  <c r="Z18"/>
  <c r="V9"/>
  <c r="Y9" s="1"/>
  <c r="D12" i="40" s="1"/>
  <c r="B12" i="52" s="1"/>
  <c r="K4" i="12"/>
  <c r="Z9"/>
  <c r="AC9" s="1"/>
  <c r="D12" i="35" s="1"/>
  <c r="B9" i="52" s="1"/>
  <c r="V21" i="12"/>
  <c r="Z21"/>
  <c r="V45"/>
  <c r="Z45"/>
  <c r="V69"/>
  <c r="Z69"/>
  <c r="V81"/>
  <c r="Z81"/>
  <c r="V42"/>
  <c r="Z42"/>
  <c r="V126"/>
  <c r="Z126"/>
  <c r="AD9" i="1"/>
  <c r="AG9" s="1"/>
  <c r="Z9"/>
  <c r="AC9" s="1"/>
  <c r="U14" i="19"/>
  <c r="K110" i="15"/>
  <c r="U107"/>
  <c r="U104"/>
  <c r="U53" i="21"/>
  <c r="M125" i="19"/>
  <c r="M113"/>
  <c r="M65"/>
  <c r="M35"/>
  <c r="M17"/>
  <c r="U29"/>
  <c r="U23"/>
  <c r="M92" i="23"/>
  <c r="M59" i="13"/>
  <c r="U113"/>
  <c r="U65"/>
  <c r="U53"/>
  <c r="U17"/>
  <c r="M74" i="19"/>
  <c r="M47" i="23"/>
  <c r="U98"/>
  <c r="U47"/>
  <c r="U20"/>
  <c r="F14" i="5"/>
  <c r="M14" s="1"/>
  <c r="D12" i="36"/>
  <c r="B10" i="52" s="1"/>
  <c r="M32" i="21"/>
  <c r="M20" i="13"/>
  <c r="K125" i="21"/>
  <c r="M128"/>
  <c r="M44"/>
  <c r="M110" i="15"/>
  <c r="M62"/>
  <c r="U110" i="21"/>
  <c r="U44"/>
  <c r="U26"/>
  <c r="U92" i="15"/>
  <c r="U32"/>
  <c r="K98" i="21"/>
  <c r="K59"/>
  <c r="V123" i="20"/>
  <c r="Z123"/>
  <c r="G14" i="40"/>
  <c r="AN12" i="22"/>
  <c r="AO11"/>
  <c r="AN13" i="20"/>
  <c r="AO12"/>
  <c r="AN13" i="18"/>
  <c r="AO12"/>
  <c r="AN13" i="14"/>
  <c r="AO12"/>
  <c r="AO12" i="12"/>
  <c r="AN13"/>
  <c r="AN13" i="1"/>
  <c r="M11" i="19"/>
  <c r="K119"/>
  <c r="K80"/>
  <c r="K74"/>
  <c r="K122" i="21"/>
  <c r="K116"/>
  <c r="K104"/>
  <c r="K89"/>
  <c r="K77"/>
  <c r="K50"/>
  <c r="K29"/>
  <c r="K14"/>
  <c r="M35" i="13"/>
  <c r="K122" i="23"/>
  <c r="K104"/>
  <c r="K56"/>
  <c r="K38"/>
  <c r="K107" i="19"/>
  <c r="K119" i="21"/>
  <c r="K113"/>
  <c r="K110"/>
  <c r="K62" i="15"/>
  <c r="K14"/>
  <c r="M122"/>
  <c r="M98"/>
  <c r="M86"/>
  <c r="M74"/>
  <c r="M50"/>
  <c r="M38"/>
  <c r="M26"/>
  <c r="M14"/>
  <c r="M125" i="23"/>
  <c r="M122"/>
  <c r="M113"/>
  <c r="M110"/>
  <c r="M101"/>
  <c r="M89"/>
  <c r="M77"/>
  <c r="M65"/>
  <c r="M62"/>
  <c r="M41"/>
  <c r="M29"/>
  <c r="M17"/>
  <c r="U128"/>
  <c r="U119"/>
  <c r="U116"/>
  <c r="U107"/>
  <c r="U104"/>
  <c r="U95"/>
  <c r="U92"/>
  <c r="U83"/>
  <c r="U80"/>
  <c r="U71"/>
  <c r="U68"/>
  <c r="U59"/>
  <c r="U56"/>
  <c r="U44"/>
  <c r="U35"/>
  <c r="U32"/>
  <c r="U11" i="15"/>
  <c r="U119"/>
  <c r="U95"/>
  <c r="U83"/>
  <c r="U71"/>
  <c r="U59"/>
  <c r="U47"/>
  <c r="U35"/>
  <c r="U23"/>
  <c r="K98" i="19"/>
  <c r="K86"/>
  <c r="M68"/>
  <c r="U107"/>
  <c r="U95"/>
  <c r="U92"/>
  <c r="U80"/>
  <c r="K23" i="21"/>
  <c r="U92"/>
  <c r="U38" i="23"/>
  <c r="U122" i="13"/>
  <c r="U116"/>
  <c r="U104"/>
  <c r="U86"/>
  <c r="U80"/>
  <c r="U44"/>
  <c r="U32"/>
  <c r="U14"/>
  <c r="U119" i="21"/>
  <c r="U98"/>
  <c r="U86"/>
  <c r="U74"/>
  <c r="U62"/>
  <c r="U23"/>
  <c r="U74" i="23"/>
  <c r="U23"/>
  <c r="U128" i="13"/>
  <c r="U119"/>
  <c r="U107"/>
  <c r="U92"/>
  <c r="U74"/>
  <c r="U68"/>
  <c r="U62"/>
  <c r="U56"/>
  <c r="U38"/>
  <c r="U26"/>
  <c r="U20"/>
  <c r="M92" i="21"/>
  <c r="U125"/>
  <c r="U122"/>
  <c r="U113"/>
  <c r="U107"/>
  <c r="U101"/>
  <c r="U95"/>
  <c r="U83"/>
  <c r="U77"/>
  <c r="U71"/>
  <c r="U65"/>
  <c r="U59"/>
  <c r="U50"/>
  <c r="U47"/>
  <c r="U38"/>
  <c r="U35"/>
  <c r="U29"/>
  <c r="U17"/>
  <c r="U14"/>
  <c r="U122" i="23"/>
  <c r="U110"/>
  <c r="U62"/>
  <c r="U50"/>
  <c r="U26"/>
  <c r="U14"/>
  <c r="M122" i="13"/>
  <c r="M119"/>
  <c r="M107"/>
  <c r="M83"/>
  <c r="M71"/>
  <c r="M47"/>
  <c r="M23"/>
  <c r="M17"/>
  <c r="U101"/>
  <c r="U77"/>
  <c r="U41"/>
  <c r="U29"/>
  <c r="K122" i="15"/>
  <c r="K95"/>
  <c r="K92"/>
  <c r="K80"/>
  <c r="K74"/>
  <c r="K53"/>
  <c r="K47"/>
  <c r="K32"/>
  <c r="M125"/>
  <c r="M101"/>
  <c r="M89"/>
  <c r="M83"/>
  <c r="M53"/>
  <c r="M41"/>
  <c r="M35"/>
  <c r="M23"/>
  <c r="U50"/>
  <c r="M122" i="21"/>
  <c r="M119"/>
  <c r="M113"/>
  <c r="M110"/>
  <c r="M107"/>
  <c r="M101"/>
  <c r="M98"/>
  <c r="M95"/>
  <c r="M89"/>
  <c r="M86"/>
  <c r="M83"/>
  <c r="M77"/>
  <c r="M74"/>
  <c r="M71"/>
  <c r="M65"/>
  <c r="M62"/>
  <c r="M59"/>
  <c r="M53"/>
  <c r="M50"/>
  <c r="M47"/>
  <c r="M41"/>
  <c r="M38"/>
  <c r="M35"/>
  <c r="M29"/>
  <c r="M26"/>
  <c r="M23"/>
  <c r="M17"/>
  <c r="M14"/>
  <c r="K74" i="23"/>
  <c r="K41"/>
  <c r="K23"/>
  <c r="V9" i="14"/>
  <c r="Z9"/>
  <c r="AC9" s="1"/>
  <c r="Y13" i="22"/>
  <c r="X14"/>
  <c r="AJ13"/>
  <c r="AK12"/>
  <c r="H15" i="36" s="1"/>
  <c r="AC12" i="22"/>
  <c r="H15" i="35" s="1"/>
  <c r="AB13" i="22"/>
  <c r="AG12"/>
  <c r="H15" i="37" s="1"/>
  <c r="AF13" i="22"/>
  <c r="AK11" i="20"/>
  <c r="G14" i="36" s="1"/>
  <c r="AJ12" i="20"/>
  <c r="AG12"/>
  <c r="AF13"/>
  <c r="Y12"/>
  <c r="X13"/>
  <c r="AC12"/>
  <c r="AB13"/>
  <c r="AJ12" i="18"/>
  <c r="AK11"/>
  <c r="F14" i="36" s="1"/>
  <c r="AF13" i="18"/>
  <c r="AG12"/>
  <c r="AB14"/>
  <c r="AC13"/>
  <c r="X15"/>
  <c r="Y14"/>
  <c r="AG12" i="14"/>
  <c r="AF13"/>
  <c r="AK12"/>
  <c r="E15" i="36" s="1"/>
  <c r="AJ13" i="14"/>
  <c r="X15"/>
  <c r="AC13"/>
  <c r="AB14"/>
  <c r="AC12" i="12"/>
  <c r="AB13"/>
  <c r="Y13"/>
  <c r="X14"/>
  <c r="AG12"/>
  <c r="AF13"/>
  <c r="AJ13"/>
  <c r="AK12"/>
  <c r="U23" i="13"/>
  <c r="U128" i="15"/>
  <c r="K89"/>
  <c r="K44"/>
  <c r="K35"/>
  <c r="K26"/>
  <c r="M89" i="13"/>
  <c r="K68" i="15"/>
  <c r="M128"/>
  <c r="M116"/>
  <c r="M92"/>
  <c r="M65"/>
  <c r="M32"/>
  <c r="M20"/>
  <c r="M17"/>
  <c r="K128" i="23"/>
  <c r="K125"/>
  <c r="K119"/>
  <c r="K116"/>
  <c r="K113"/>
  <c r="K110"/>
  <c r="K107"/>
  <c r="K98"/>
  <c r="K95"/>
  <c r="K92"/>
  <c r="K86"/>
  <c r="K83"/>
  <c r="K80"/>
  <c r="K77"/>
  <c r="K71"/>
  <c r="K68"/>
  <c r="K65"/>
  <c r="K62"/>
  <c r="K59"/>
  <c r="K53"/>
  <c r="K50"/>
  <c r="K47"/>
  <c r="K44"/>
  <c r="K35"/>
  <c r="K32"/>
  <c r="K29"/>
  <c r="K26"/>
  <c r="K20"/>
  <c r="K17"/>
  <c r="K14"/>
  <c r="K119" i="15"/>
  <c r="K107"/>
  <c r="K71"/>
  <c r="K89" i="19"/>
  <c r="K128" i="21"/>
  <c r="K107"/>
  <c r="K95"/>
  <c r="K92"/>
  <c r="K86"/>
  <c r="K83"/>
  <c r="K65"/>
  <c r="K62"/>
  <c r="K56"/>
  <c r="K47"/>
  <c r="K44"/>
  <c r="K38"/>
  <c r="K26"/>
  <c r="K20"/>
  <c r="K101" i="23"/>
  <c r="K116" i="15"/>
  <c r="K104"/>
  <c r="V104" s="1"/>
  <c r="K98"/>
  <c r="K86"/>
  <c r="K56"/>
  <c r="K50"/>
  <c r="K38"/>
  <c r="K20"/>
  <c r="M113"/>
  <c r="M104"/>
  <c r="M80"/>
  <c r="M77"/>
  <c r="M68"/>
  <c r="M56"/>
  <c r="M44"/>
  <c r="M29"/>
  <c r="U68"/>
  <c r="M110" i="13"/>
  <c r="M98"/>
  <c r="M86"/>
  <c r="M74"/>
  <c r="M62"/>
  <c r="M50"/>
  <c r="M41"/>
  <c r="M38"/>
  <c r="M14"/>
  <c r="U50"/>
  <c r="K11" i="15"/>
  <c r="M119"/>
  <c r="M107"/>
  <c r="M95"/>
  <c r="M71"/>
  <c r="M59"/>
  <c r="M47"/>
  <c r="K128" i="19"/>
  <c r="K92"/>
  <c r="K68"/>
  <c r="K62"/>
  <c r="K56"/>
  <c r="K50"/>
  <c r="K44"/>
  <c r="K38"/>
  <c r="K32"/>
  <c r="K26"/>
  <c r="K20"/>
  <c r="K14"/>
  <c r="M122"/>
  <c r="M119"/>
  <c r="M110"/>
  <c r="M107"/>
  <c r="M101"/>
  <c r="M98"/>
  <c r="M95"/>
  <c r="M89"/>
  <c r="M86"/>
  <c r="M83"/>
  <c r="M77"/>
  <c r="M71"/>
  <c r="M62"/>
  <c r="M59"/>
  <c r="M53"/>
  <c r="M50"/>
  <c r="M47"/>
  <c r="M41"/>
  <c r="M38"/>
  <c r="M29"/>
  <c r="M26"/>
  <c r="M23"/>
  <c r="M14"/>
  <c r="U11"/>
  <c r="U119"/>
  <c r="U83"/>
  <c r="U71"/>
  <c r="U59"/>
  <c r="U47"/>
  <c r="U35"/>
  <c r="M125" i="21"/>
  <c r="M68"/>
  <c r="U11"/>
  <c r="U128"/>
  <c r="U116"/>
  <c r="U104"/>
  <c r="U80"/>
  <c r="U68"/>
  <c r="U56"/>
  <c r="U32"/>
  <c r="U20"/>
  <c r="M128" i="23"/>
  <c r="M119"/>
  <c r="M116"/>
  <c r="M107"/>
  <c r="M104"/>
  <c r="M98"/>
  <c r="M95"/>
  <c r="M86"/>
  <c r="M83"/>
  <c r="M80"/>
  <c r="V80" s="1"/>
  <c r="M74"/>
  <c r="M71"/>
  <c r="M68"/>
  <c r="M59"/>
  <c r="M56"/>
  <c r="M50"/>
  <c r="M44"/>
  <c r="M38"/>
  <c r="M35"/>
  <c r="M32"/>
  <c r="M26"/>
  <c r="M23"/>
  <c r="M20"/>
  <c r="M14"/>
  <c r="M11"/>
  <c r="K125" i="15"/>
  <c r="K83"/>
  <c r="K59"/>
  <c r="K41"/>
  <c r="K29"/>
  <c r="K23"/>
  <c r="K101" i="21"/>
  <c r="K80"/>
  <c r="K74"/>
  <c r="K71"/>
  <c r="K68"/>
  <c r="K53"/>
  <c r="K41"/>
  <c r="K35"/>
  <c r="K32"/>
  <c r="K17"/>
  <c r="K89" i="23"/>
  <c r="V89" s="1"/>
  <c r="U125" i="15"/>
  <c r="U122"/>
  <c r="U110"/>
  <c r="U101"/>
  <c r="U98"/>
  <c r="U89"/>
  <c r="U86"/>
  <c r="U77"/>
  <c r="U74"/>
  <c r="U65"/>
  <c r="U62"/>
  <c r="U53"/>
  <c r="U41"/>
  <c r="U38"/>
  <c r="U29"/>
  <c r="U26"/>
  <c r="U14"/>
  <c r="M128" i="19"/>
  <c r="M80"/>
  <c r="M44"/>
  <c r="M32"/>
  <c r="U116"/>
  <c r="U68"/>
  <c r="U44"/>
  <c r="V59" i="21"/>
  <c r="U89"/>
  <c r="U41"/>
  <c r="K128" i="15"/>
  <c r="K113"/>
  <c r="K101"/>
  <c r="K77"/>
  <c r="K65"/>
  <c r="K17"/>
  <c r="M104" i="13"/>
  <c r="M95"/>
  <c r="M80"/>
  <c r="M44"/>
  <c r="U125"/>
  <c r="U89"/>
  <c r="U71"/>
  <c r="U116" i="15"/>
  <c r="U113"/>
  <c r="U80"/>
  <c r="U56"/>
  <c r="U44"/>
  <c r="U20"/>
  <c r="U17"/>
  <c r="K125" i="19"/>
  <c r="K122"/>
  <c r="K116"/>
  <c r="K113"/>
  <c r="K110"/>
  <c r="K104"/>
  <c r="K101"/>
  <c r="K95"/>
  <c r="K83"/>
  <c r="V83" s="1"/>
  <c r="K77"/>
  <c r="K71"/>
  <c r="K65"/>
  <c r="K59"/>
  <c r="K53"/>
  <c r="K47"/>
  <c r="V47" s="1"/>
  <c r="K41"/>
  <c r="K35"/>
  <c r="K29"/>
  <c r="K23"/>
  <c r="K17"/>
  <c r="U128"/>
  <c r="U125"/>
  <c r="U122"/>
  <c r="U113"/>
  <c r="U110"/>
  <c r="U104"/>
  <c r="U101"/>
  <c r="U98"/>
  <c r="U89"/>
  <c r="U86"/>
  <c r="U77"/>
  <c r="U74"/>
  <c r="U65"/>
  <c r="U62"/>
  <c r="U56"/>
  <c r="U53"/>
  <c r="U50"/>
  <c r="U41"/>
  <c r="U38"/>
  <c r="U26"/>
  <c r="U20"/>
  <c r="U17"/>
  <c r="M116" i="21"/>
  <c r="M104"/>
  <c r="M80"/>
  <c r="M20"/>
  <c r="U110" i="13"/>
  <c r="V105" i="12"/>
  <c r="V96"/>
  <c r="U98" i="13"/>
  <c r="U95"/>
  <c r="U83"/>
  <c r="U59"/>
  <c r="U47"/>
  <c r="U35"/>
  <c r="V117" i="12"/>
  <c r="V72"/>
  <c r="V60"/>
  <c r="V33"/>
  <c r="M125" i="13"/>
  <c r="V120" i="12"/>
  <c r="V114"/>
  <c r="M116" i="13"/>
  <c r="M113"/>
  <c r="V108" i="12"/>
  <c r="V102"/>
  <c r="M101" i="13"/>
  <c r="V93" i="12"/>
  <c r="V90"/>
  <c r="M92" i="13"/>
  <c r="V84" i="12"/>
  <c r="V78"/>
  <c r="M77" i="13"/>
  <c r="V66" i="12"/>
  <c r="M68" i="13"/>
  <c r="M65"/>
  <c r="V57" i="12"/>
  <c r="V54"/>
  <c r="M56" i="13"/>
  <c r="M53"/>
  <c r="V48" i="12"/>
  <c r="V36"/>
  <c r="V30"/>
  <c r="M32" i="13"/>
  <c r="M29"/>
  <c r="M26"/>
  <c r="K122"/>
  <c r="V24" i="12"/>
  <c r="M128" i="13"/>
  <c r="D12" i="5"/>
  <c r="D15"/>
  <c r="K15" s="1"/>
  <c r="U11" i="23"/>
  <c r="V101"/>
  <c r="V104"/>
  <c r="K11"/>
  <c r="V15" i="22"/>
  <c r="Y11" s="1"/>
  <c r="H14" i="36" s="1"/>
  <c r="V27" i="22"/>
  <c r="V111"/>
  <c r="V39"/>
  <c r="V51"/>
  <c r="V63"/>
  <c r="V75"/>
  <c r="V87"/>
  <c r="V99"/>
  <c r="V123"/>
  <c r="V12"/>
  <c r="Y10" s="1"/>
  <c r="H13" i="35" s="1"/>
  <c r="M11" i="21"/>
  <c r="K11"/>
  <c r="V12" i="20"/>
  <c r="Y10" s="1"/>
  <c r="V24"/>
  <c r="V36"/>
  <c r="V48"/>
  <c r="V60"/>
  <c r="V72"/>
  <c r="V84"/>
  <c r="V96"/>
  <c r="V108"/>
  <c r="V120"/>
  <c r="V9"/>
  <c r="V21"/>
  <c r="V44" i="19"/>
  <c r="K11"/>
  <c r="V9" i="18"/>
  <c r="V18"/>
  <c r="Y12" s="1"/>
  <c r="V21"/>
  <c r="Y13" s="1"/>
  <c r="V47" i="15"/>
  <c r="M11"/>
  <c r="V12" i="14"/>
  <c r="Y10" s="1"/>
  <c r="V24"/>
  <c r="Y14" s="1"/>
  <c r="V36"/>
  <c r="V48"/>
  <c r="V60"/>
  <c r="V72"/>
  <c r="V84"/>
  <c r="V96"/>
  <c r="V108"/>
  <c r="V120"/>
  <c r="U11" i="13"/>
  <c r="M11"/>
  <c r="K71"/>
  <c r="K26"/>
  <c r="K56"/>
  <c r="K119"/>
  <c r="K83"/>
  <c r="K74"/>
  <c r="K35"/>
  <c r="K23"/>
  <c r="K104"/>
  <c r="K113"/>
  <c r="K89"/>
  <c r="K65"/>
  <c r="K41"/>
  <c r="K17"/>
  <c r="K128"/>
  <c r="K80"/>
  <c r="K32"/>
  <c r="K125"/>
  <c r="K92"/>
  <c r="K77"/>
  <c r="K53"/>
  <c r="K20"/>
  <c r="K50"/>
  <c r="K59"/>
  <c r="K98"/>
  <c r="K107"/>
  <c r="K116"/>
  <c r="K101"/>
  <c r="K68"/>
  <c r="K44"/>
  <c r="K29"/>
  <c r="K47"/>
  <c r="K95"/>
  <c r="K14"/>
  <c r="K38"/>
  <c r="K62"/>
  <c r="K86"/>
  <c r="K110"/>
  <c r="K11"/>
  <c r="V15" i="12"/>
  <c r="Y11" s="1"/>
  <c r="D14" i="37" s="1"/>
  <c r="V27" i="12"/>
  <c r="V39"/>
  <c r="V51"/>
  <c r="V63"/>
  <c r="V75"/>
  <c r="V87"/>
  <c r="V99"/>
  <c r="V111"/>
  <c r="V123"/>
  <c r="V12"/>
  <c r="O138" i="11"/>
  <c r="O139"/>
  <c r="O133"/>
  <c r="L10" i="42" l="1"/>
  <c r="B13" i="52"/>
  <c r="K12" i="5"/>
  <c r="G1" i="52" s="1"/>
  <c r="D12" i="37"/>
  <c r="B11" i="52" s="1"/>
  <c r="V107" i="19"/>
  <c r="V77"/>
  <c r="V98" i="15"/>
  <c r="V71"/>
  <c r="V116" i="19"/>
  <c r="V68" i="21"/>
  <c r="V107" i="23"/>
  <c r="V20" i="13"/>
  <c r="V17"/>
  <c r="V74"/>
  <c r="V80" i="15"/>
  <c r="V35" i="21"/>
  <c r="V17"/>
  <c r="V62" i="23"/>
  <c r="V26" i="21"/>
  <c r="V104" i="19"/>
  <c r="V35"/>
  <c r="V59"/>
  <c r="V23" i="15"/>
  <c r="V74" i="21"/>
  <c r="V77" i="15"/>
  <c r="V14" i="19"/>
  <c r="V56" i="23"/>
  <c r="V77"/>
  <c r="H14" i="5"/>
  <c r="O14" s="1"/>
  <c r="V29" i="23"/>
  <c r="V26"/>
  <c r="V44"/>
  <c r="G14" i="5"/>
  <c r="N14" s="1"/>
  <c r="G14" i="37"/>
  <c r="V44" i="21"/>
  <c r="V101"/>
  <c r="V56"/>
  <c r="V89"/>
  <c r="V107"/>
  <c r="V95" i="19"/>
  <c r="V20"/>
  <c r="F13" i="40"/>
  <c r="V29" i="19"/>
  <c r="F13" i="37"/>
  <c r="F14"/>
  <c r="F13" i="5"/>
  <c r="M13" s="1"/>
  <c r="F13" i="35"/>
  <c r="F14"/>
  <c r="V101" i="15"/>
  <c r="E15" i="40"/>
  <c r="E14" i="35"/>
  <c r="E14" i="37"/>
  <c r="E15"/>
  <c r="E15" i="5"/>
  <c r="L15" s="1"/>
  <c r="E14" i="36"/>
  <c r="V32" i="15"/>
  <c r="E14" i="5"/>
  <c r="L14" s="1"/>
  <c r="V23" i="13"/>
  <c r="V71"/>
  <c r="D15" i="37"/>
  <c r="D15" i="40"/>
  <c r="D15" i="35"/>
  <c r="D15" i="36"/>
  <c r="V110" i="19"/>
  <c r="V41" i="21"/>
  <c r="V29" i="15"/>
  <c r="V125"/>
  <c r="V71" i="19"/>
  <c r="V23"/>
  <c r="V56" i="15"/>
  <c r="V83" i="21"/>
  <c r="V32" i="23"/>
  <c r="V95"/>
  <c r="V71" i="21"/>
  <c r="V110" i="23"/>
  <c r="V50" i="21"/>
  <c r="V74" i="23"/>
  <c r="V59" i="15"/>
  <c r="V122" i="23"/>
  <c r="V86" i="15"/>
  <c r="V62"/>
  <c r="V98" i="21"/>
  <c r="V110"/>
  <c r="V110" i="15"/>
  <c r="V32" i="21"/>
  <c r="V65" i="13"/>
  <c r="V23" i="21"/>
  <c r="V14"/>
  <c r="V62"/>
  <c r="V95"/>
  <c r="V35" i="15"/>
  <c r="V92"/>
  <c r="V38" i="21"/>
  <c r="V65"/>
  <c r="V122"/>
  <c r="V23" i="23"/>
  <c r="V119" i="21"/>
  <c r="V122" i="13"/>
  <c r="V128" i="23"/>
  <c r="V92" i="19"/>
  <c r="V68"/>
  <c r="V83" i="15"/>
  <c r="V59" i="23"/>
  <c r="V17"/>
  <c r="V65"/>
  <c r="V50" i="15"/>
  <c r="V122"/>
  <c r="V113" i="21"/>
  <c r="V38" i="23"/>
  <c r="V80" i="19"/>
  <c r="V86" i="13"/>
  <c r="V95"/>
  <c r="V98"/>
  <c r="V53"/>
  <c r="V32"/>
  <c r="V53" i="19"/>
  <c r="V98"/>
  <c r="V17"/>
  <c r="V41"/>
  <c r="V65"/>
  <c r="V113"/>
  <c r="V107" i="15"/>
  <c r="V113"/>
  <c r="V119" i="23"/>
  <c r="V116" i="21"/>
  <c r="V65" i="15"/>
  <c r="V44"/>
  <c r="V47" i="23"/>
  <c r="V92"/>
  <c r="V53" i="21"/>
  <c r="V80"/>
  <c r="V41" i="15"/>
  <c r="V14" i="23"/>
  <c r="V50"/>
  <c r="V71"/>
  <c r="V86"/>
  <c r="V119" i="19"/>
  <c r="V38"/>
  <c r="V50"/>
  <c r="V89"/>
  <c r="V125"/>
  <c r="V26"/>
  <c r="V86"/>
  <c r="V122"/>
  <c r="V32"/>
  <c r="V56"/>
  <c r="V74" i="15"/>
  <c r="V68"/>
  <c r="V116"/>
  <c r="V41" i="23"/>
  <c r="V113"/>
  <c r="V86" i="21"/>
  <c r="V128"/>
  <c r="V119" i="15"/>
  <c r="V20" i="23"/>
  <c r="V35"/>
  <c r="V53"/>
  <c r="V83"/>
  <c r="V98"/>
  <c r="V116"/>
  <c r="V53" i="15"/>
  <c r="V20"/>
  <c r="V26"/>
  <c r="V128"/>
  <c r="L18" i="42"/>
  <c r="H14" i="37"/>
  <c r="V4" i="22"/>
  <c r="H14" i="40"/>
  <c r="H14" i="35"/>
  <c r="H13" i="5"/>
  <c r="O13" s="1"/>
  <c r="H13" i="36"/>
  <c r="H13" i="37"/>
  <c r="H13" i="40"/>
  <c r="H12" i="37"/>
  <c r="H12" i="40"/>
  <c r="H12" i="35"/>
  <c r="H12" i="5"/>
  <c r="H12" i="36"/>
  <c r="G13" i="5"/>
  <c r="N13" s="1"/>
  <c r="G13" i="37"/>
  <c r="G13" i="35"/>
  <c r="G13" i="40"/>
  <c r="G13" i="36"/>
  <c r="Y9" i="20"/>
  <c r="V4"/>
  <c r="F15" i="5"/>
  <c r="M15" s="1"/>
  <c r="F15" i="37"/>
  <c r="F15" i="35"/>
  <c r="F15" i="40"/>
  <c r="F17" i="5"/>
  <c r="M17" s="1"/>
  <c r="F16"/>
  <c r="M16" s="1"/>
  <c r="F16" i="35"/>
  <c r="Y9" i="18"/>
  <c r="F12" i="40" s="1"/>
  <c r="B12" i="50" s="1"/>
  <c r="V4" i="18"/>
  <c r="V4" i="14"/>
  <c r="E13" i="36"/>
  <c r="E13" i="40"/>
  <c r="E13" i="37"/>
  <c r="E13" i="35"/>
  <c r="E16"/>
  <c r="D14"/>
  <c r="D16" i="5"/>
  <c r="K16" s="1"/>
  <c r="D14" i="36"/>
  <c r="D14" i="40"/>
  <c r="V4" i="12"/>
  <c r="Y10"/>
  <c r="D13" i="5" s="1"/>
  <c r="K13" s="1"/>
  <c r="V128" i="19"/>
  <c r="V38" i="15"/>
  <c r="V68" i="23"/>
  <c r="V47" i="21"/>
  <c r="V77"/>
  <c r="V92"/>
  <c r="V20"/>
  <c r="V104"/>
  <c r="V62" i="19"/>
  <c r="V95" i="15"/>
  <c r="V89"/>
  <c r="V14" i="13"/>
  <c r="V17" i="15"/>
  <c r="V74" i="19"/>
  <c r="V101"/>
  <c r="V29" i="21"/>
  <c r="V44" i="13"/>
  <c r="V107"/>
  <c r="V125" i="21"/>
  <c r="V125" i="23"/>
  <c r="H16" i="5"/>
  <c r="O16" s="1"/>
  <c r="G15"/>
  <c r="N15" s="1"/>
  <c r="G15" i="37"/>
  <c r="G15" i="35"/>
  <c r="G15" i="40"/>
  <c r="AN13" i="22"/>
  <c r="AO12"/>
  <c r="H15" i="40" s="1"/>
  <c r="AN14" i="20"/>
  <c r="AO13"/>
  <c r="AN14" i="18"/>
  <c r="AO13"/>
  <c r="F16" i="40" s="1"/>
  <c r="AN14" i="14"/>
  <c r="AO13"/>
  <c r="E16" i="40" s="1"/>
  <c r="AN14" i="12"/>
  <c r="AO13"/>
  <c r="D16" i="40" s="1"/>
  <c r="AN14" i="1"/>
  <c r="V68" i="13"/>
  <c r="V41"/>
  <c r="V14" i="15"/>
  <c r="V38" i="13"/>
  <c r="V50"/>
  <c r="V92"/>
  <c r="V62"/>
  <c r="V47"/>
  <c r="V59"/>
  <c r="V80"/>
  <c r="Y9" i="14"/>
  <c r="E12" i="5" s="1"/>
  <c r="AC13" i="22"/>
  <c r="H16" i="35" s="1"/>
  <c r="AB14" i="22"/>
  <c r="Y14"/>
  <c r="X15"/>
  <c r="AJ14"/>
  <c r="AK13"/>
  <c r="H16" i="36" s="1"/>
  <c r="AF14" i="22"/>
  <c r="AG13"/>
  <c r="H16" i="37" s="1"/>
  <c r="Y13" i="20"/>
  <c r="X14"/>
  <c r="AJ13"/>
  <c r="AK12"/>
  <c r="G15" i="36" s="1"/>
  <c r="AC13" i="20"/>
  <c r="AB14"/>
  <c r="AF14"/>
  <c r="AG13"/>
  <c r="AB15" i="18"/>
  <c r="AC14"/>
  <c r="F17" i="35" s="1"/>
  <c r="AJ13" i="18"/>
  <c r="AK12"/>
  <c r="F15" i="36" s="1"/>
  <c r="X16" i="18"/>
  <c r="Y15"/>
  <c r="AF14"/>
  <c r="AG13"/>
  <c r="F16" i="37" s="1"/>
  <c r="AJ14" i="14"/>
  <c r="AK13"/>
  <c r="E16" i="36" s="1"/>
  <c r="AC14" i="14"/>
  <c r="E17" i="35" s="1"/>
  <c r="AB15" i="14"/>
  <c r="AG13"/>
  <c r="E16" i="37" s="1"/>
  <c r="AF14" i="14"/>
  <c r="Y15"/>
  <c r="X16"/>
  <c r="AJ14" i="12"/>
  <c r="AK13"/>
  <c r="D16" i="36" s="1"/>
  <c r="AF14" i="12"/>
  <c r="AG13"/>
  <c r="D16" i="37" s="1"/>
  <c r="AC13" i="12"/>
  <c r="D16" i="35" s="1"/>
  <c r="AB14" i="12"/>
  <c r="Y14"/>
  <c r="X15"/>
  <c r="E17" i="5"/>
  <c r="L17" s="1"/>
  <c r="E13"/>
  <c r="L13" s="1"/>
  <c r="V35" i="13"/>
  <c r="V110"/>
  <c r="V83"/>
  <c r="V119"/>
  <c r="V113"/>
  <c r="V104"/>
  <c r="V89"/>
  <c r="V77"/>
  <c r="V56"/>
  <c r="V29"/>
  <c r="V125"/>
  <c r="V116"/>
  <c r="V101"/>
  <c r="V26"/>
  <c r="V128"/>
  <c r="D14" i="5"/>
  <c r="K14" s="1"/>
  <c r="V11" i="23"/>
  <c r="V11" i="21"/>
  <c r="V11" i="19"/>
  <c r="V11" i="15"/>
  <c r="V11" i="13"/>
  <c r="L11" i="42" l="1"/>
  <c r="B13" i="49"/>
  <c r="L12" i="5"/>
  <c r="G1" i="49" s="1"/>
  <c r="L14" i="42"/>
  <c r="O12" i="5"/>
  <c r="L17" i="42"/>
  <c r="L16"/>
  <c r="L15"/>
  <c r="G12" i="5"/>
  <c r="G12" i="37"/>
  <c r="B11" i="51" s="1"/>
  <c r="G12" i="40"/>
  <c r="B12" i="51" s="1"/>
  <c r="G12" i="35"/>
  <c r="B9" i="51" s="1"/>
  <c r="G12" i="36"/>
  <c r="B10" i="51" s="1"/>
  <c r="F12" i="37"/>
  <c r="B11" i="50" s="1"/>
  <c r="F12" i="36"/>
  <c r="B10" i="50" s="1"/>
  <c r="F12" i="35"/>
  <c r="B9" i="50" s="1"/>
  <c r="F18" i="5"/>
  <c r="M18" s="1"/>
  <c r="F12"/>
  <c r="E18"/>
  <c r="L18" s="1"/>
  <c r="E12" i="40"/>
  <c r="B12" i="49" s="1"/>
  <c r="E12" i="37"/>
  <c r="B11" i="49" s="1"/>
  <c r="E12" i="36"/>
  <c r="B10" i="49" s="1"/>
  <c r="E12" i="35"/>
  <c r="B9" i="49" s="1"/>
  <c r="D13" i="36"/>
  <c r="D13" i="40"/>
  <c r="D13" i="37"/>
  <c r="D13" i="35"/>
  <c r="H17" i="5"/>
  <c r="O17" s="1"/>
  <c r="G16"/>
  <c r="N16" s="1"/>
  <c r="G16" i="40"/>
  <c r="G16" i="37"/>
  <c r="G16" i="35"/>
  <c r="AO13" i="22"/>
  <c r="H16" i="40" s="1"/>
  <c r="AN14" i="22"/>
  <c r="AO14" i="20"/>
  <c r="AN15"/>
  <c r="AO14" i="18"/>
  <c r="F17" i="40" s="1"/>
  <c r="AN15" i="18"/>
  <c r="AO14" i="14"/>
  <c r="E17" i="40" s="1"/>
  <c r="AN15" i="14"/>
  <c r="AN15" i="12"/>
  <c r="AO14"/>
  <c r="D17" i="40" s="1"/>
  <c r="AN15" i="1"/>
  <c r="L19" i="42"/>
  <c r="AK14" i="22"/>
  <c r="H17" i="36" s="1"/>
  <c r="AJ15" i="22"/>
  <c r="AF15"/>
  <c r="AG14"/>
  <c r="H17" i="37" s="1"/>
  <c r="AB15" i="22"/>
  <c r="AC14"/>
  <c r="H17" i="35" s="1"/>
  <c r="X16" i="22"/>
  <c r="Y15"/>
  <c r="AG14" i="20"/>
  <c r="AF15"/>
  <c r="AK13"/>
  <c r="G16" i="36" s="1"/>
  <c r="AJ14" i="20"/>
  <c r="AB15"/>
  <c r="AC14"/>
  <c r="X15"/>
  <c r="Y14"/>
  <c r="Y16" i="18"/>
  <c r="X17"/>
  <c r="AC15"/>
  <c r="F18" i="35" s="1"/>
  <c r="AB16" i="18"/>
  <c r="AG14"/>
  <c r="F17" i="37" s="1"/>
  <c r="AF15" i="18"/>
  <c r="AK13"/>
  <c r="F16" i="36" s="1"/>
  <c r="AJ14" i="18"/>
  <c r="AF15" i="14"/>
  <c r="AG14"/>
  <c r="E17" i="37" s="1"/>
  <c r="AB16" i="14"/>
  <c r="AC15"/>
  <c r="E18" i="35" s="1"/>
  <c r="X17" i="14"/>
  <c r="Y16"/>
  <c r="AJ15"/>
  <c r="AK14"/>
  <c r="E17" i="36" s="1"/>
  <c r="X16" i="12"/>
  <c r="Y15"/>
  <c r="AF15"/>
  <c r="AG14"/>
  <c r="D17" i="37" s="1"/>
  <c r="AB15" i="12"/>
  <c r="AC14"/>
  <c r="D17" i="35" s="1"/>
  <c r="D17" i="5"/>
  <c r="K17" s="1"/>
  <c r="AK14" i="12"/>
  <c r="D17" i="36" s="1"/>
  <c r="AJ15" i="12"/>
  <c r="H56" i="5"/>
  <c r="G56"/>
  <c r="F56"/>
  <c r="E56"/>
  <c r="D56"/>
  <c r="C56"/>
  <c r="L13" i="42" l="1"/>
  <c r="B13" i="51"/>
  <c r="N12" i="5"/>
  <c r="G1" i="51" s="1"/>
  <c r="L12" i="42"/>
  <c r="B13" i="50"/>
  <c r="M12" i="5"/>
  <c r="G1" i="50" s="1"/>
  <c r="F19" i="5"/>
  <c r="M19" s="1"/>
  <c r="E19"/>
  <c r="L19" s="1"/>
  <c r="H18"/>
  <c r="O18" s="1"/>
  <c r="G17"/>
  <c r="N17" s="1"/>
  <c r="G17" i="40"/>
  <c r="G17" i="37"/>
  <c r="G17" i="35"/>
  <c r="AO14" i="22"/>
  <c r="H17" i="40" s="1"/>
  <c r="AN15" i="22"/>
  <c r="AO15" i="20"/>
  <c r="AN16"/>
  <c r="AO15" i="18"/>
  <c r="F18" i="40" s="1"/>
  <c r="AN16" i="18"/>
  <c r="AO15" i="14"/>
  <c r="E18" i="40" s="1"/>
  <c r="AN16" i="14"/>
  <c r="AO15" i="12"/>
  <c r="D18" i="40" s="1"/>
  <c r="AN16" i="12"/>
  <c r="AN16" i="1"/>
  <c r="AB16" i="22"/>
  <c r="AC15"/>
  <c r="H18" i="35" s="1"/>
  <c r="AK15" i="22"/>
  <c r="H18" i="36" s="1"/>
  <c r="AJ16" i="22"/>
  <c r="X17"/>
  <c r="Y16"/>
  <c r="AG15"/>
  <c r="H18" i="37" s="1"/>
  <c r="AF16" i="22"/>
  <c r="X16" i="20"/>
  <c r="Y15"/>
  <c r="AB16"/>
  <c r="AC15"/>
  <c r="AG15"/>
  <c r="AF16"/>
  <c r="AK14"/>
  <c r="G17" i="36" s="1"/>
  <c r="AJ15" i="20"/>
  <c r="AG15" i="18"/>
  <c r="F18" i="37" s="1"/>
  <c r="AF16" i="18"/>
  <c r="Y17"/>
  <c r="X18"/>
  <c r="AK14"/>
  <c r="F17" i="36" s="1"/>
  <c r="AJ15" i="18"/>
  <c r="AC16"/>
  <c r="F19" i="35" s="1"/>
  <c r="AB17" i="18"/>
  <c r="X18" i="14"/>
  <c r="Y17"/>
  <c r="AF16"/>
  <c r="AG15"/>
  <c r="E18" i="37" s="1"/>
  <c r="AK15" i="14"/>
  <c r="E18" i="36" s="1"/>
  <c r="AJ16" i="14"/>
  <c r="AB17"/>
  <c r="AC16"/>
  <c r="E19" i="35" s="1"/>
  <c r="AK15" i="12"/>
  <c r="D18" i="36" s="1"/>
  <c r="AJ16" i="12"/>
  <c r="AB16"/>
  <c r="AC15"/>
  <c r="D18" i="35" s="1"/>
  <c r="X17" i="12"/>
  <c r="Y16"/>
  <c r="AG15"/>
  <c r="D18" i="37" s="1"/>
  <c r="AF16" i="12"/>
  <c r="D18" i="5"/>
  <c r="K18" s="1"/>
  <c r="F20" l="1"/>
  <c r="M20" s="1"/>
  <c r="E20"/>
  <c r="L20" s="1"/>
  <c r="H19"/>
  <c r="O19" s="1"/>
  <c r="G18"/>
  <c r="N18" s="1"/>
  <c r="G18" i="37"/>
  <c r="G18" i="35"/>
  <c r="G18" i="40"/>
  <c r="AN16" i="22"/>
  <c r="AO15"/>
  <c r="H18" i="40" s="1"/>
  <c r="AN17" i="20"/>
  <c r="AO16"/>
  <c r="AN17" i="18"/>
  <c r="AO16"/>
  <c r="F19" i="40" s="1"/>
  <c r="AN17" i="14"/>
  <c r="AO16"/>
  <c r="E19" i="40" s="1"/>
  <c r="AO16" i="12"/>
  <c r="D19" i="40" s="1"/>
  <c r="AN17" i="12"/>
  <c r="AN17" i="1"/>
  <c r="Y17" i="22"/>
  <c r="X18"/>
  <c r="AC16"/>
  <c r="H19" i="35" s="1"/>
  <c r="AB17" i="22"/>
  <c r="AG16"/>
  <c r="H19" i="37" s="1"/>
  <c r="AF17" i="22"/>
  <c r="AJ17"/>
  <c r="AK16"/>
  <c r="H19" i="36" s="1"/>
  <c r="AF17" i="20"/>
  <c r="AG16"/>
  <c r="AJ16"/>
  <c r="AK15"/>
  <c r="G18" i="36" s="1"/>
  <c r="AC16" i="20"/>
  <c r="AB17"/>
  <c r="X17"/>
  <c r="Y16"/>
  <c r="AF17" i="18"/>
  <c r="AG16"/>
  <c r="F19" i="37" s="1"/>
  <c r="AB18" i="18"/>
  <c r="AC17"/>
  <c r="F20" i="35" s="1"/>
  <c r="X19" i="18"/>
  <c r="Y18"/>
  <c r="AJ16"/>
  <c r="AK15"/>
  <c r="F18" i="36" s="1"/>
  <c r="Y18" i="14"/>
  <c r="X19"/>
  <c r="AK16"/>
  <c r="E19" i="36" s="1"/>
  <c r="AJ17" i="14"/>
  <c r="AC17"/>
  <c r="E20" i="35" s="1"/>
  <c r="AB18" i="14"/>
  <c r="AG16"/>
  <c r="E19" i="37" s="1"/>
  <c r="AF17" i="14"/>
  <c r="AG16" i="12"/>
  <c r="D19" i="37" s="1"/>
  <c r="AF17" i="12"/>
  <c r="Y17"/>
  <c r="X18"/>
  <c r="AC16"/>
  <c r="D19" i="35" s="1"/>
  <c r="AB17" i="12"/>
  <c r="D19" i="5"/>
  <c r="K19" s="1"/>
  <c r="AJ17" i="12"/>
  <c r="AK16"/>
  <c r="D19" i="36" s="1"/>
  <c r="S7" i="11"/>
  <c r="S6"/>
  <c r="A5"/>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2"/>
  <c r="T13"/>
  <c r="T11"/>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N84"/>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121"/>
  <c r="O121"/>
  <c r="P121"/>
  <c r="Q121"/>
  <c r="R121"/>
  <c r="N122"/>
  <c r="O122"/>
  <c r="P122"/>
  <c r="Q122"/>
  <c r="R122"/>
  <c r="N123"/>
  <c r="O123"/>
  <c r="P123"/>
  <c r="Q123"/>
  <c r="R123"/>
  <c r="N124"/>
  <c r="O124"/>
  <c r="P124"/>
  <c r="Q124"/>
  <c r="R124"/>
  <c r="N125"/>
  <c r="O125"/>
  <c r="P125"/>
  <c r="Q125"/>
  <c r="R125"/>
  <c r="N126"/>
  <c r="O126"/>
  <c r="P126"/>
  <c r="Q126"/>
  <c r="R126"/>
  <c r="N127"/>
  <c r="O127"/>
  <c r="P127"/>
  <c r="Q127"/>
  <c r="R127"/>
  <c r="N128"/>
  <c r="O128"/>
  <c r="P128"/>
  <c r="Q128"/>
  <c r="R128"/>
  <c r="N129"/>
  <c r="O129"/>
  <c r="P129"/>
  <c r="Q129"/>
  <c r="R129"/>
  <c r="N130"/>
  <c r="O130"/>
  <c r="P130"/>
  <c r="Q130"/>
  <c r="R130"/>
  <c r="N12"/>
  <c r="O12"/>
  <c r="P12"/>
  <c r="Q12"/>
  <c r="R12"/>
  <c r="N13"/>
  <c r="O13"/>
  <c r="P13"/>
  <c r="Q13"/>
  <c r="R13"/>
  <c r="O11"/>
  <c r="P11"/>
  <c r="Q11"/>
  <c r="R11"/>
  <c r="N11"/>
  <c r="S11" s="1"/>
  <c r="L11"/>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2"/>
  <c r="L13"/>
  <c r="E14"/>
  <c r="F14"/>
  <c r="G14"/>
  <c r="H14"/>
  <c r="I14"/>
  <c r="J14"/>
  <c r="E15"/>
  <c r="F15"/>
  <c r="G15"/>
  <c r="H15"/>
  <c r="I15"/>
  <c r="J15"/>
  <c r="E16"/>
  <c r="F16"/>
  <c r="G16"/>
  <c r="H16"/>
  <c r="I16"/>
  <c r="J16"/>
  <c r="E17"/>
  <c r="F17"/>
  <c r="G17"/>
  <c r="H17"/>
  <c r="I17"/>
  <c r="J17"/>
  <c r="E18"/>
  <c r="F18"/>
  <c r="G18"/>
  <c r="H18"/>
  <c r="I18"/>
  <c r="J18"/>
  <c r="E19"/>
  <c r="F19"/>
  <c r="G19"/>
  <c r="H19"/>
  <c r="I19"/>
  <c r="J19"/>
  <c r="E20"/>
  <c r="F20"/>
  <c r="G20"/>
  <c r="H20"/>
  <c r="I20"/>
  <c r="J20"/>
  <c r="E21"/>
  <c r="F21"/>
  <c r="G21"/>
  <c r="H21"/>
  <c r="I21"/>
  <c r="J21"/>
  <c r="E22"/>
  <c r="F22"/>
  <c r="G22"/>
  <c r="H22"/>
  <c r="I22"/>
  <c r="J22"/>
  <c r="E23"/>
  <c r="F23"/>
  <c r="G23"/>
  <c r="H23"/>
  <c r="I23"/>
  <c r="J23"/>
  <c r="E24"/>
  <c r="F24"/>
  <c r="G24"/>
  <c r="H24"/>
  <c r="I24"/>
  <c r="J24"/>
  <c r="E25"/>
  <c r="F25"/>
  <c r="G25"/>
  <c r="H25"/>
  <c r="I25"/>
  <c r="J25"/>
  <c r="E26"/>
  <c r="F26"/>
  <c r="G26"/>
  <c r="H26"/>
  <c r="I26"/>
  <c r="J26"/>
  <c r="E27"/>
  <c r="F27"/>
  <c r="G27"/>
  <c r="H27"/>
  <c r="I27"/>
  <c r="J27"/>
  <c r="E28"/>
  <c r="F28"/>
  <c r="G28"/>
  <c r="H28"/>
  <c r="I28"/>
  <c r="J28"/>
  <c r="E29"/>
  <c r="F29"/>
  <c r="G29"/>
  <c r="H29"/>
  <c r="I29"/>
  <c r="J29"/>
  <c r="E30"/>
  <c r="F30"/>
  <c r="G30"/>
  <c r="H30"/>
  <c r="I30"/>
  <c r="J30"/>
  <c r="E31"/>
  <c r="F31"/>
  <c r="G31"/>
  <c r="H31"/>
  <c r="I31"/>
  <c r="J31"/>
  <c r="E32"/>
  <c r="F32"/>
  <c r="G32"/>
  <c r="H32"/>
  <c r="I32"/>
  <c r="J32"/>
  <c r="E33"/>
  <c r="F33"/>
  <c r="G33"/>
  <c r="H33"/>
  <c r="I33"/>
  <c r="J33"/>
  <c r="E34"/>
  <c r="F34"/>
  <c r="G34"/>
  <c r="H34"/>
  <c r="I34"/>
  <c r="J34"/>
  <c r="E35"/>
  <c r="F35"/>
  <c r="G35"/>
  <c r="H35"/>
  <c r="I35"/>
  <c r="J35"/>
  <c r="E36"/>
  <c r="F36"/>
  <c r="G36"/>
  <c r="H36"/>
  <c r="I36"/>
  <c r="J36"/>
  <c r="E37"/>
  <c r="F37"/>
  <c r="G37"/>
  <c r="H37"/>
  <c r="I37"/>
  <c r="J37"/>
  <c r="E38"/>
  <c r="F38"/>
  <c r="G38"/>
  <c r="H38"/>
  <c r="I38"/>
  <c r="J38"/>
  <c r="E39"/>
  <c r="F39"/>
  <c r="G39"/>
  <c r="H39"/>
  <c r="I39"/>
  <c r="J39"/>
  <c r="E40"/>
  <c r="F40"/>
  <c r="G40"/>
  <c r="H40"/>
  <c r="I40"/>
  <c r="J40"/>
  <c r="E41"/>
  <c r="F41"/>
  <c r="G41"/>
  <c r="H41"/>
  <c r="I41"/>
  <c r="J41"/>
  <c r="E42"/>
  <c r="F42"/>
  <c r="G42"/>
  <c r="H42"/>
  <c r="I42"/>
  <c r="J42"/>
  <c r="E43"/>
  <c r="F43"/>
  <c r="G43"/>
  <c r="H43"/>
  <c r="I43"/>
  <c r="J43"/>
  <c r="E44"/>
  <c r="F44"/>
  <c r="G44"/>
  <c r="H44"/>
  <c r="I44"/>
  <c r="J44"/>
  <c r="E45"/>
  <c r="F45"/>
  <c r="G45"/>
  <c r="H45"/>
  <c r="I45"/>
  <c r="J45"/>
  <c r="E46"/>
  <c r="F46"/>
  <c r="G46"/>
  <c r="H46"/>
  <c r="I46"/>
  <c r="J46"/>
  <c r="E47"/>
  <c r="F47"/>
  <c r="G47"/>
  <c r="H47"/>
  <c r="I47"/>
  <c r="J47"/>
  <c r="E48"/>
  <c r="F48"/>
  <c r="G48"/>
  <c r="H48"/>
  <c r="I48"/>
  <c r="J48"/>
  <c r="E49"/>
  <c r="F49"/>
  <c r="G49"/>
  <c r="H49"/>
  <c r="I49"/>
  <c r="J49"/>
  <c r="E50"/>
  <c r="F50"/>
  <c r="G50"/>
  <c r="H50"/>
  <c r="I50"/>
  <c r="J50"/>
  <c r="E51"/>
  <c r="F51"/>
  <c r="G51"/>
  <c r="H51"/>
  <c r="I51"/>
  <c r="J51"/>
  <c r="E52"/>
  <c r="F52"/>
  <c r="G52"/>
  <c r="H52"/>
  <c r="I52"/>
  <c r="J52"/>
  <c r="E53"/>
  <c r="F53"/>
  <c r="G53"/>
  <c r="H53"/>
  <c r="I53"/>
  <c r="J53"/>
  <c r="E54"/>
  <c r="F54"/>
  <c r="G54"/>
  <c r="H54"/>
  <c r="I54"/>
  <c r="J54"/>
  <c r="E55"/>
  <c r="F55"/>
  <c r="G55"/>
  <c r="H55"/>
  <c r="I55"/>
  <c r="J55"/>
  <c r="E56"/>
  <c r="F56"/>
  <c r="G56"/>
  <c r="H56"/>
  <c r="I56"/>
  <c r="J56"/>
  <c r="E57"/>
  <c r="F57"/>
  <c r="G57"/>
  <c r="H57"/>
  <c r="I57"/>
  <c r="J57"/>
  <c r="E58"/>
  <c r="F58"/>
  <c r="G58"/>
  <c r="H58"/>
  <c r="I58"/>
  <c r="J58"/>
  <c r="E59"/>
  <c r="F59"/>
  <c r="G59"/>
  <c r="H59"/>
  <c r="I59"/>
  <c r="J59"/>
  <c r="E60"/>
  <c r="F60"/>
  <c r="G60"/>
  <c r="H60"/>
  <c r="I60"/>
  <c r="J60"/>
  <c r="E61"/>
  <c r="F61"/>
  <c r="G61"/>
  <c r="H61"/>
  <c r="I61"/>
  <c r="J61"/>
  <c r="E62"/>
  <c r="F62"/>
  <c r="G62"/>
  <c r="H62"/>
  <c r="I62"/>
  <c r="J62"/>
  <c r="E63"/>
  <c r="F63"/>
  <c r="G63"/>
  <c r="H63"/>
  <c r="I63"/>
  <c r="J63"/>
  <c r="E64"/>
  <c r="F64"/>
  <c r="G64"/>
  <c r="H64"/>
  <c r="I64"/>
  <c r="J64"/>
  <c r="E65"/>
  <c r="F65"/>
  <c r="G65"/>
  <c r="H65"/>
  <c r="I65"/>
  <c r="J65"/>
  <c r="E66"/>
  <c r="F66"/>
  <c r="G66"/>
  <c r="H66"/>
  <c r="I66"/>
  <c r="J66"/>
  <c r="E67"/>
  <c r="F67"/>
  <c r="G67"/>
  <c r="H67"/>
  <c r="I67"/>
  <c r="J67"/>
  <c r="E68"/>
  <c r="F68"/>
  <c r="G68"/>
  <c r="H68"/>
  <c r="I68"/>
  <c r="J68"/>
  <c r="E69"/>
  <c r="F69"/>
  <c r="G69"/>
  <c r="H69"/>
  <c r="I69"/>
  <c r="J69"/>
  <c r="E70"/>
  <c r="F70"/>
  <c r="G70"/>
  <c r="H70"/>
  <c r="I70"/>
  <c r="J70"/>
  <c r="E71"/>
  <c r="F71"/>
  <c r="G71"/>
  <c r="H71"/>
  <c r="I71"/>
  <c r="J71"/>
  <c r="E72"/>
  <c r="F72"/>
  <c r="G72"/>
  <c r="H72"/>
  <c r="I72"/>
  <c r="J72"/>
  <c r="E73"/>
  <c r="F73"/>
  <c r="G73"/>
  <c r="H73"/>
  <c r="I73"/>
  <c r="J73"/>
  <c r="E74"/>
  <c r="F74"/>
  <c r="G74"/>
  <c r="H74"/>
  <c r="I74"/>
  <c r="J74"/>
  <c r="E75"/>
  <c r="F75"/>
  <c r="G75"/>
  <c r="H75"/>
  <c r="I75"/>
  <c r="J75"/>
  <c r="E76"/>
  <c r="F76"/>
  <c r="G76"/>
  <c r="H76"/>
  <c r="I76"/>
  <c r="J76"/>
  <c r="E77"/>
  <c r="F77"/>
  <c r="G77"/>
  <c r="H77"/>
  <c r="I77"/>
  <c r="J77"/>
  <c r="E78"/>
  <c r="F78"/>
  <c r="G78"/>
  <c r="H78"/>
  <c r="I78"/>
  <c r="J78"/>
  <c r="E79"/>
  <c r="F79"/>
  <c r="G79"/>
  <c r="H79"/>
  <c r="I79"/>
  <c r="J79"/>
  <c r="E80"/>
  <c r="F80"/>
  <c r="G80"/>
  <c r="H80"/>
  <c r="I80"/>
  <c r="J80"/>
  <c r="E81"/>
  <c r="F81"/>
  <c r="G81"/>
  <c r="H81"/>
  <c r="I81"/>
  <c r="J81"/>
  <c r="E82"/>
  <c r="F82"/>
  <c r="G82"/>
  <c r="H82"/>
  <c r="I82"/>
  <c r="J82"/>
  <c r="E83"/>
  <c r="F83"/>
  <c r="G83"/>
  <c r="H83"/>
  <c r="I83"/>
  <c r="J83"/>
  <c r="E84"/>
  <c r="F84"/>
  <c r="G84"/>
  <c r="H84"/>
  <c r="I84"/>
  <c r="J84"/>
  <c r="E85"/>
  <c r="F85"/>
  <c r="G85"/>
  <c r="H85"/>
  <c r="I85"/>
  <c r="J85"/>
  <c r="E86"/>
  <c r="F86"/>
  <c r="G86"/>
  <c r="H86"/>
  <c r="I86"/>
  <c r="J86"/>
  <c r="E87"/>
  <c r="F87"/>
  <c r="G87"/>
  <c r="H87"/>
  <c r="I87"/>
  <c r="J87"/>
  <c r="E88"/>
  <c r="F88"/>
  <c r="G88"/>
  <c r="H88"/>
  <c r="I88"/>
  <c r="J88"/>
  <c r="E89"/>
  <c r="F89"/>
  <c r="G89"/>
  <c r="H89"/>
  <c r="I89"/>
  <c r="J89"/>
  <c r="E90"/>
  <c r="F90"/>
  <c r="G90"/>
  <c r="H90"/>
  <c r="I90"/>
  <c r="J90"/>
  <c r="E91"/>
  <c r="F91"/>
  <c r="G91"/>
  <c r="H91"/>
  <c r="I91"/>
  <c r="J91"/>
  <c r="E92"/>
  <c r="F92"/>
  <c r="G92"/>
  <c r="H92"/>
  <c r="I92"/>
  <c r="J92"/>
  <c r="E93"/>
  <c r="F93"/>
  <c r="G93"/>
  <c r="H93"/>
  <c r="I93"/>
  <c r="J93"/>
  <c r="E94"/>
  <c r="F94"/>
  <c r="G94"/>
  <c r="H94"/>
  <c r="I94"/>
  <c r="J94"/>
  <c r="E95"/>
  <c r="F95"/>
  <c r="G95"/>
  <c r="H95"/>
  <c r="I95"/>
  <c r="J95"/>
  <c r="E96"/>
  <c r="F96"/>
  <c r="G96"/>
  <c r="H96"/>
  <c r="I96"/>
  <c r="J96"/>
  <c r="E97"/>
  <c r="F97"/>
  <c r="G97"/>
  <c r="H97"/>
  <c r="I97"/>
  <c r="J97"/>
  <c r="E98"/>
  <c r="F98"/>
  <c r="G98"/>
  <c r="H98"/>
  <c r="I98"/>
  <c r="J98"/>
  <c r="E99"/>
  <c r="F99"/>
  <c r="G99"/>
  <c r="H99"/>
  <c r="I99"/>
  <c r="J99"/>
  <c r="E100"/>
  <c r="F100"/>
  <c r="G100"/>
  <c r="H100"/>
  <c r="I100"/>
  <c r="J100"/>
  <c r="E101"/>
  <c r="F101"/>
  <c r="G101"/>
  <c r="H101"/>
  <c r="I101"/>
  <c r="J101"/>
  <c r="E102"/>
  <c r="F102"/>
  <c r="G102"/>
  <c r="H102"/>
  <c r="I102"/>
  <c r="J102"/>
  <c r="E103"/>
  <c r="F103"/>
  <c r="G103"/>
  <c r="H103"/>
  <c r="I103"/>
  <c r="J103"/>
  <c r="E104"/>
  <c r="F104"/>
  <c r="G104"/>
  <c r="H104"/>
  <c r="I104"/>
  <c r="J104"/>
  <c r="E105"/>
  <c r="F105"/>
  <c r="G105"/>
  <c r="H105"/>
  <c r="I105"/>
  <c r="J105"/>
  <c r="E106"/>
  <c r="F106"/>
  <c r="G106"/>
  <c r="H106"/>
  <c r="I106"/>
  <c r="J106"/>
  <c r="E107"/>
  <c r="F107"/>
  <c r="G107"/>
  <c r="H107"/>
  <c r="I107"/>
  <c r="J107"/>
  <c r="E108"/>
  <c r="F108"/>
  <c r="G108"/>
  <c r="H108"/>
  <c r="I108"/>
  <c r="J108"/>
  <c r="E109"/>
  <c r="F109"/>
  <c r="G109"/>
  <c r="H109"/>
  <c r="I109"/>
  <c r="J109"/>
  <c r="E110"/>
  <c r="F110"/>
  <c r="G110"/>
  <c r="H110"/>
  <c r="I110"/>
  <c r="J110"/>
  <c r="E111"/>
  <c r="F111"/>
  <c r="G111"/>
  <c r="H111"/>
  <c r="I111"/>
  <c r="J111"/>
  <c r="E112"/>
  <c r="F112"/>
  <c r="G112"/>
  <c r="H112"/>
  <c r="I112"/>
  <c r="J112"/>
  <c r="E113"/>
  <c r="F113"/>
  <c r="G113"/>
  <c r="H113"/>
  <c r="I113"/>
  <c r="J113"/>
  <c r="E114"/>
  <c r="F114"/>
  <c r="G114"/>
  <c r="H114"/>
  <c r="I114"/>
  <c r="J114"/>
  <c r="E115"/>
  <c r="F115"/>
  <c r="G115"/>
  <c r="H115"/>
  <c r="I115"/>
  <c r="J115"/>
  <c r="E116"/>
  <c r="F116"/>
  <c r="G116"/>
  <c r="H116"/>
  <c r="I116"/>
  <c r="J116"/>
  <c r="E117"/>
  <c r="F117"/>
  <c r="G117"/>
  <c r="H117"/>
  <c r="I117"/>
  <c r="J117"/>
  <c r="E118"/>
  <c r="F118"/>
  <c r="G118"/>
  <c r="H118"/>
  <c r="I118"/>
  <c r="J118"/>
  <c r="E119"/>
  <c r="F119"/>
  <c r="G119"/>
  <c r="H119"/>
  <c r="I119"/>
  <c r="J119"/>
  <c r="E120"/>
  <c r="F120"/>
  <c r="G120"/>
  <c r="H120"/>
  <c r="I120"/>
  <c r="J120"/>
  <c r="E121"/>
  <c r="F121"/>
  <c r="G121"/>
  <c r="H121"/>
  <c r="I121"/>
  <c r="J121"/>
  <c r="E122"/>
  <c r="F122"/>
  <c r="G122"/>
  <c r="H122"/>
  <c r="I122"/>
  <c r="J122"/>
  <c r="E123"/>
  <c r="F123"/>
  <c r="G123"/>
  <c r="H123"/>
  <c r="I123"/>
  <c r="J123"/>
  <c r="E124"/>
  <c r="F124"/>
  <c r="G124"/>
  <c r="H124"/>
  <c r="I124"/>
  <c r="J124"/>
  <c r="E125"/>
  <c r="F125"/>
  <c r="G125"/>
  <c r="H125"/>
  <c r="I125"/>
  <c r="J125"/>
  <c r="E126"/>
  <c r="F126"/>
  <c r="G126"/>
  <c r="H126"/>
  <c r="I126"/>
  <c r="J126"/>
  <c r="E127"/>
  <c r="F127"/>
  <c r="G127"/>
  <c r="H127"/>
  <c r="I127"/>
  <c r="J127"/>
  <c r="E128"/>
  <c r="F128"/>
  <c r="G128"/>
  <c r="H128"/>
  <c r="I128"/>
  <c r="J128"/>
  <c r="E129"/>
  <c r="F129"/>
  <c r="G129"/>
  <c r="H129"/>
  <c r="I129"/>
  <c r="J129"/>
  <c r="E130"/>
  <c r="F130"/>
  <c r="G130"/>
  <c r="H130"/>
  <c r="I130"/>
  <c r="J130"/>
  <c r="E12"/>
  <c r="F12"/>
  <c r="G12"/>
  <c r="H12"/>
  <c r="I12"/>
  <c r="J12"/>
  <c r="E13"/>
  <c r="F13"/>
  <c r="G13"/>
  <c r="H13"/>
  <c r="I13"/>
  <c r="J13"/>
  <c r="F11"/>
  <c r="G11"/>
  <c r="H11"/>
  <c r="I11"/>
  <c r="J11"/>
  <c r="E11"/>
  <c r="B129"/>
  <c r="C128"/>
  <c r="B128"/>
  <c r="B126"/>
  <c r="C125"/>
  <c r="B125"/>
  <c r="B123"/>
  <c r="C122"/>
  <c r="B122"/>
  <c r="B120"/>
  <c r="C119"/>
  <c r="B119"/>
  <c r="B117"/>
  <c r="C116"/>
  <c r="B116"/>
  <c r="B114"/>
  <c r="C113"/>
  <c r="B113"/>
  <c r="B111"/>
  <c r="C110"/>
  <c r="B110"/>
  <c r="B108"/>
  <c r="C107"/>
  <c r="B107"/>
  <c r="B105"/>
  <c r="C104"/>
  <c r="B104"/>
  <c r="B102"/>
  <c r="C101"/>
  <c r="B101"/>
  <c r="B99"/>
  <c r="C98"/>
  <c r="B98"/>
  <c r="B96"/>
  <c r="C95"/>
  <c r="B95"/>
  <c r="B93"/>
  <c r="C92"/>
  <c r="B92"/>
  <c r="B90"/>
  <c r="C89"/>
  <c r="B89"/>
  <c r="B87"/>
  <c r="C86"/>
  <c r="B86"/>
  <c r="B84"/>
  <c r="C83"/>
  <c r="B83"/>
  <c r="B81"/>
  <c r="C80"/>
  <c r="B80"/>
  <c r="B78"/>
  <c r="C77"/>
  <c r="B77"/>
  <c r="B75"/>
  <c r="C74"/>
  <c r="B74"/>
  <c r="B72"/>
  <c r="C71"/>
  <c r="B71"/>
  <c r="B69"/>
  <c r="C68"/>
  <c r="B68"/>
  <c r="B66"/>
  <c r="C65"/>
  <c r="B65"/>
  <c r="B63"/>
  <c r="C62"/>
  <c r="B62"/>
  <c r="B60"/>
  <c r="C59"/>
  <c r="B59"/>
  <c r="B57"/>
  <c r="C56"/>
  <c r="B56"/>
  <c r="B54"/>
  <c r="C53"/>
  <c r="B53"/>
  <c r="B51"/>
  <c r="C50"/>
  <c r="B50"/>
  <c r="B48"/>
  <c r="C47"/>
  <c r="B47"/>
  <c r="B45"/>
  <c r="C44"/>
  <c r="B44"/>
  <c r="B42"/>
  <c r="C41"/>
  <c r="B41"/>
  <c r="B39"/>
  <c r="C38"/>
  <c r="B38"/>
  <c r="B36"/>
  <c r="C35"/>
  <c r="B35"/>
  <c r="B33"/>
  <c r="C32"/>
  <c r="B32"/>
  <c r="B30"/>
  <c r="C29"/>
  <c r="B29"/>
  <c r="B27"/>
  <c r="C26"/>
  <c r="B26"/>
  <c r="B24"/>
  <c r="C23"/>
  <c r="B23"/>
  <c r="B21"/>
  <c r="C20"/>
  <c r="B20"/>
  <c r="B18"/>
  <c r="C17"/>
  <c r="B17"/>
  <c r="B15"/>
  <c r="C14"/>
  <c r="B14"/>
  <c r="B12"/>
  <c r="C11"/>
  <c r="B11"/>
  <c r="U12" i="1"/>
  <c r="AL12" s="1"/>
  <c r="AO10" s="1"/>
  <c r="U15"/>
  <c r="AL15" s="1"/>
  <c r="AO11" s="1"/>
  <c r="U18"/>
  <c r="AL18" s="1"/>
  <c r="AO12" s="1"/>
  <c r="U21"/>
  <c r="AL21" s="1"/>
  <c r="AO13" s="1"/>
  <c r="U24"/>
  <c r="AL24" s="1"/>
  <c r="AO14" s="1"/>
  <c r="U27"/>
  <c r="AL27" s="1"/>
  <c r="AO15" s="1"/>
  <c r="U30"/>
  <c r="AL30" s="1"/>
  <c r="AO16" s="1"/>
  <c r="U33"/>
  <c r="AL33" s="1"/>
  <c r="U36"/>
  <c r="AL36" s="1"/>
  <c r="U39"/>
  <c r="AL39" s="1"/>
  <c r="U42"/>
  <c r="AL42" s="1"/>
  <c r="U45"/>
  <c r="AL45" s="1"/>
  <c r="U48"/>
  <c r="AL48" s="1"/>
  <c r="U51"/>
  <c r="AL51" s="1"/>
  <c r="U54"/>
  <c r="AL54" s="1"/>
  <c r="U57"/>
  <c r="AL57" s="1"/>
  <c r="U60"/>
  <c r="AL60" s="1"/>
  <c r="U63"/>
  <c r="AL63" s="1"/>
  <c r="U66"/>
  <c r="AL66" s="1"/>
  <c r="U69"/>
  <c r="AL69" s="1"/>
  <c r="U72"/>
  <c r="AL72" s="1"/>
  <c r="U75"/>
  <c r="AL75" s="1"/>
  <c r="U78"/>
  <c r="AL78" s="1"/>
  <c r="U81"/>
  <c r="AL81" s="1"/>
  <c r="U84"/>
  <c r="AL84" s="1"/>
  <c r="U87"/>
  <c r="AL87" s="1"/>
  <c r="U90"/>
  <c r="AL90" s="1"/>
  <c r="U93"/>
  <c r="AL93" s="1"/>
  <c r="U96"/>
  <c r="AL96" s="1"/>
  <c r="U99"/>
  <c r="AL99" s="1"/>
  <c r="U102"/>
  <c r="AL102" s="1"/>
  <c r="U105"/>
  <c r="AL105" s="1"/>
  <c r="U108"/>
  <c r="AL108" s="1"/>
  <c r="U111"/>
  <c r="AL111" s="1"/>
  <c r="U114"/>
  <c r="AL114" s="1"/>
  <c r="U117"/>
  <c r="AL117" s="1"/>
  <c r="U120"/>
  <c r="AL120" s="1"/>
  <c r="U123"/>
  <c r="AL123" s="1"/>
  <c r="U126"/>
  <c r="AL126" s="1"/>
  <c r="U9"/>
  <c r="AH15"/>
  <c r="AK11" s="1"/>
  <c r="AH27"/>
  <c r="AK15" s="1"/>
  <c r="AH30"/>
  <c r="AK16" s="1"/>
  <c r="AH33"/>
  <c r="AK17" s="1"/>
  <c r="AH36"/>
  <c r="AK18" s="1"/>
  <c r="AH39"/>
  <c r="AK19" s="1"/>
  <c r="AH42"/>
  <c r="AK20" s="1"/>
  <c r="AH45"/>
  <c r="AK21" s="1"/>
  <c r="AH48"/>
  <c r="AK22" s="1"/>
  <c r="AH51"/>
  <c r="AK23" s="1"/>
  <c r="AH54"/>
  <c r="AK24" s="1"/>
  <c r="AH57"/>
  <c r="AK25" s="1"/>
  <c r="AH60"/>
  <c r="AK26" s="1"/>
  <c r="AH63"/>
  <c r="AK27" s="1"/>
  <c r="AH66"/>
  <c r="AK28" s="1"/>
  <c r="AH69"/>
  <c r="AK29" s="1"/>
  <c r="AH72"/>
  <c r="AK30" s="1"/>
  <c r="AH75"/>
  <c r="AK31" s="1"/>
  <c r="AH78"/>
  <c r="AK32" s="1"/>
  <c r="AH81"/>
  <c r="AK33" s="1"/>
  <c r="AH84"/>
  <c r="AK34" s="1"/>
  <c r="AH87"/>
  <c r="AK35" s="1"/>
  <c r="AH90"/>
  <c r="AK36" s="1"/>
  <c r="AH93"/>
  <c r="AK37" s="1"/>
  <c r="AH96"/>
  <c r="AK38" s="1"/>
  <c r="AH99"/>
  <c r="AK39" s="1"/>
  <c r="AH102"/>
  <c r="AK40" s="1"/>
  <c r="AH105"/>
  <c r="AK41" s="1"/>
  <c r="AH108"/>
  <c r="AK42" s="1"/>
  <c r="AH111"/>
  <c r="AK43" s="1"/>
  <c r="AH114"/>
  <c r="AK44" s="1"/>
  <c r="AH117"/>
  <c r="AK45" s="1"/>
  <c r="AH120"/>
  <c r="AK46" s="1"/>
  <c r="M12"/>
  <c r="M15"/>
  <c r="AD15" s="1"/>
  <c r="AG11" s="1"/>
  <c r="M18"/>
  <c r="M21"/>
  <c r="M24"/>
  <c r="AD24" s="1"/>
  <c r="AG14" s="1"/>
  <c r="M27"/>
  <c r="AD27" s="1"/>
  <c r="AG15" s="1"/>
  <c r="M30"/>
  <c r="AD30" s="1"/>
  <c r="AG16" s="1"/>
  <c r="M33"/>
  <c r="AD33" s="1"/>
  <c r="AG17" s="1"/>
  <c r="M36"/>
  <c r="AD36" s="1"/>
  <c r="AG18" s="1"/>
  <c r="M39"/>
  <c r="AD39" s="1"/>
  <c r="AG19" s="1"/>
  <c r="M42"/>
  <c r="AD42" s="1"/>
  <c r="AG20" s="1"/>
  <c r="M45"/>
  <c r="AD45" s="1"/>
  <c r="AG21" s="1"/>
  <c r="M48"/>
  <c r="AD48" s="1"/>
  <c r="AG22" s="1"/>
  <c r="M51"/>
  <c r="AD51" s="1"/>
  <c r="AG23" s="1"/>
  <c r="M54"/>
  <c r="AD54" s="1"/>
  <c r="AG24" s="1"/>
  <c r="M57"/>
  <c r="AD57" s="1"/>
  <c r="AG25" s="1"/>
  <c r="M60"/>
  <c r="AD60" s="1"/>
  <c r="AG26" s="1"/>
  <c r="M63"/>
  <c r="AD63" s="1"/>
  <c r="AG27" s="1"/>
  <c r="M66"/>
  <c r="AD66" s="1"/>
  <c r="AG28" s="1"/>
  <c r="M69"/>
  <c r="AD69" s="1"/>
  <c r="AG29" s="1"/>
  <c r="M72"/>
  <c r="AD72" s="1"/>
  <c r="AG30" s="1"/>
  <c r="M75"/>
  <c r="AD75" s="1"/>
  <c r="AG31" s="1"/>
  <c r="M78"/>
  <c r="AD78" s="1"/>
  <c r="AG32" s="1"/>
  <c r="M81"/>
  <c r="AD81" s="1"/>
  <c r="AG33" s="1"/>
  <c r="M84"/>
  <c r="AD84" s="1"/>
  <c r="AG34" s="1"/>
  <c r="M87"/>
  <c r="AD87" s="1"/>
  <c r="AG35" s="1"/>
  <c r="M90"/>
  <c r="AD90" s="1"/>
  <c r="AG36" s="1"/>
  <c r="M93"/>
  <c r="AD93" s="1"/>
  <c r="AG37" s="1"/>
  <c r="M96"/>
  <c r="AD96" s="1"/>
  <c r="AG38" s="1"/>
  <c r="M99"/>
  <c r="AD99" s="1"/>
  <c r="AG39" s="1"/>
  <c r="M102"/>
  <c r="AD102" s="1"/>
  <c r="AG40" s="1"/>
  <c r="M105"/>
  <c r="AD105" s="1"/>
  <c r="AG41" s="1"/>
  <c r="M108"/>
  <c r="AD108" s="1"/>
  <c r="AG42" s="1"/>
  <c r="M111"/>
  <c r="AD111" s="1"/>
  <c r="AG43" s="1"/>
  <c r="M114"/>
  <c r="AD114" s="1"/>
  <c r="AG44" s="1"/>
  <c r="M117"/>
  <c r="AD117" s="1"/>
  <c r="AG45" s="1"/>
  <c r="M120"/>
  <c r="AD120" s="1"/>
  <c r="AG46" s="1"/>
  <c r="M123"/>
  <c r="AD123" s="1"/>
  <c r="AG47" s="1"/>
  <c r="M126"/>
  <c r="AD126" s="1"/>
  <c r="AG48" s="1"/>
  <c r="K12"/>
  <c r="K15"/>
  <c r="K18"/>
  <c r="Z18" s="1"/>
  <c r="AC12" s="1"/>
  <c r="K21"/>
  <c r="K24"/>
  <c r="Z24" s="1"/>
  <c r="AC14" s="1"/>
  <c r="K27"/>
  <c r="K30"/>
  <c r="K33"/>
  <c r="K36"/>
  <c r="K39"/>
  <c r="K42"/>
  <c r="K45"/>
  <c r="K48"/>
  <c r="K51"/>
  <c r="K54"/>
  <c r="K57"/>
  <c r="K60"/>
  <c r="K63"/>
  <c r="K66"/>
  <c r="K69"/>
  <c r="K72"/>
  <c r="K75"/>
  <c r="K78"/>
  <c r="K81"/>
  <c r="K84"/>
  <c r="K87"/>
  <c r="K90"/>
  <c r="K93"/>
  <c r="K96"/>
  <c r="K99"/>
  <c r="K102"/>
  <c r="K105"/>
  <c r="K108"/>
  <c r="K111"/>
  <c r="K114"/>
  <c r="K117"/>
  <c r="K120"/>
  <c r="K123"/>
  <c r="K126"/>
  <c r="S128" i="11" l="1"/>
  <c r="S122"/>
  <c r="S116"/>
  <c r="S110"/>
  <c r="S104"/>
  <c r="S98"/>
  <c r="S92"/>
  <c r="S86"/>
  <c r="S80"/>
  <c r="S74"/>
  <c r="S68"/>
  <c r="S62"/>
  <c r="S56"/>
  <c r="S50"/>
  <c r="S44"/>
  <c r="S38"/>
  <c r="S32"/>
  <c r="S26"/>
  <c r="S20"/>
  <c r="S14"/>
  <c r="S125"/>
  <c r="S119"/>
  <c r="S113"/>
  <c r="S107"/>
  <c r="S101"/>
  <c r="S95"/>
  <c r="S89"/>
  <c r="S83"/>
  <c r="S77"/>
  <c r="S71"/>
  <c r="S65"/>
  <c r="S59"/>
  <c r="S53"/>
  <c r="S47"/>
  <c r="S41"/>
  <c r="S35"/>
  <c r="S29"/>
  <c r="S23"/>
  <c r="S17"/>
  <c r="V9" i="1"/>
  <c r="Y9" s="1"/>
  <c r="U4"/>
  <c r="AL9"/>
  <c r="AO9" s="1"/>
  <c r="AD12"/>
  <c r="AG10" s="1"/>
  <c r="M4"/>
  <c r="Z12"/>
  <c r="AC10" s="1"/>
  <c r="K4"/>
  <c r="F21" i="5"/>
  <c r="M21" s="1"/>
  <c r="E21"/>
  <c r="L21" s="1"/>
  <c r="H20"/>
  <c r="O20" s="1"/>
  <c r="G19"/>
  <c r="N19" s="1"/>
  <c r="G19" i="37"/>
  <c r="G19" i="35"/>
  <c r="G19" i="40"/>
  <c r="AN17" i="22"/>
  <c r="AO16"/>
  <c r="H19" i="40" s="1"/>
  <c r="AN18" i="20"/>
  <c r="AO17"/>
  <c r="AN18" i="18"/>
  <c r="AO17"/>
  <c r="F20" i="40" s="1"/>
  <c r="AN18" i="14"/>
  <c r="AO17"/>
  <c r="E20" i="40" s="1"/>
  <c r="AN18" i="12"/>
  <c r="AO17"/>
  <c r="D20" i="40" s="1"/>
  <c r="AN18" i="1"/>
  <c r="AO17"/>
  <c r="Y18" i="22"/>
  <c r="X19"/>
  <c r="AJ18"/>
  <c r="AK17"/>
  <c r="H20" i="36" s="1"/>
  <c r="AF18" i="22"/>
  <c r="AG17"/>
  <c r="H20" i="37" s="1"/>
  <c r="AC17" i="22"/>
  <c r="H20" i="35" s="1"/>
  <c r="AB18" i="22"/>
  <c r="Y17" i="20"/>
  <c r="X18"/>
  <c r="AJ17"/>
  <c r="AK16"/>
  <c r="G19" i="36" s="1"/>
  <c r="AF18" i="20"/>
  <c r="AG17"/>
  <c r="AC17"/>
  <c r="AB18"/>
  <c r="AJ17" i="18"/>
  <c r="AK16"/>
  <c r="F19" i="36" s="1"/>
  <c r="AB19" i="18"/>
  <c r="AC18"/>
  <c r="F21" i="35" s="1"/>
  <c r="X20" i="18"/>
  <c r="Y19"/>
  <c r="AF18"/>
  <c r="AG17"/>
  <c r="F20" i="37" s="1"/>
  <c r="X20" i="14"/>
  <c r="Y19"/>
  <c r="AG17"/>
  <c r="E20" i="37" s="1"/>
  <c r="AF18" i="14"/>
  <c r="AJ18"/>
  <c r="AK17"/>
  <c r="E20" i="36" s="1"/>
  <c r="AC18" i="14"/>
  <c r="E21" i="35" s="1"/>
  <c r="AB19" i="14"/>
  <c r="Y18" i="12"/>
  <c r="X19"/>
  <c r="AJ18"/>
  <c r="AK17"/>
  <c r="D20" i="36" s="1"/>
  <c r="AC17" i="12"/>
  <c r="D20" i="35" s="1"/>
  <c r="AB18" i="12"/>
  <c r="AF18"/>
  <c r="AG17"/>
  <c r="D20" i="37" s="1"/>
  <c r="D20" i="5"/>
  <c r="K20" s="1"/>
  <c r="AD18" i="1"/>
  <c r="AG12" s="1"/>
  <c r="V18"/>
  <c r="Y12" s="1"/>
  <c r="C15" i="40" s="1"/>
  <c r="V126" i="1"/>
  <c r="Y48" s="1"/>
  <c r="Z126"/>
  <c r="AC48" s="1"/>
  <c r="V114"/>
  <c r="Y44" s="1"/>
  <c r="Z114"/>
  <c r="AC44" s="1"/>
  <c r="V102"/>
  <c r="Y40" s="1"/>
  <c r="Z102"/>
  <c r="AC40" s="1"/>
  <c r="V90"/>
  <c r="Y36" s="1"/>
  <c r="Z90"/>
  <c r="AC36" s="1"/>
  <c r="V78"/>
  <c r="Y32" s="1"/>
  <c r="Z78"/>
  <c r="AC32" s="1"/>
  <c r="Z66"/>
  <c r="AC28" s="1"/>
  <c r="V66"/>
  <c r="Y28" s="1"/>
  <c r="Z54"/>
  <c r="AC24" s="1"/>
  <c r="V54"/>
  <c r="Y24" s="1"/>
  <c r="Z42"/>
  <c r="AC20" s="1"/>
  <c r="V42"/>
  <c r="Y20" s="1"/>
  <c r="Z30"/>
  <c r="AC16" s="1"/>
  <c r="V30"/>
  <c r="Y16" s="1"/>
  <c r="C19" i="40" s="1"/>
  <c r="Z117" i="1"/>
  <c r="AC45" s="1"/>
  <c r="V117"/>
  <c r="Y45" s="1"/>
  <c r="Z93"/>
  <c r="AC37" s="1"/>
  <c r="V93"/>
  <c r="Y37" s="1"/>
  <c r="Z81"/>
  <c r="AC33" s="1"/>
  <c r="V81"/>
  <c r="Y33" s="1"/>
  <c r="Z57"/>
  <c r="AC25" s="1"/>
  <c r="V57"/>
  <c r="Y25" s="1"/>
  <c r="Z33"/>
  <c r="AC17" s="1"/>
  <c r="V33"/>
  <c r="Y17" s="1"/>
  <c r="V120"/>
  <c r="Y46" s="1"/>
  <c r="Z120"/>
  <c r="AC46" s="1"/>
  <c r="V84"/>
  <c r="Y34" s="1"/>
  <c r="Z84"/>
  <c r="AC34" s="1"/>
  <c r="V60"/>
  <c r="Y26" s="1"/>
  <c r="Z60"/>
  <c r="AC26" s="1"/>
  <c r="Z105"/>
  <c r="AC41" s="1"/>
  <c r="V105"/>
  <c r="Y41" s="1"/>
  <c r="V69"/>
  <c r="Y29" s="1"/>
  <c r="Z69"/>
  <c r="AC29" s="1"/>
  <c r="Z45"/>
  <c r="AC21" s="1"/>
  <c r="V45"/>
  <c r="Y21" s="1"/>
  <c r="V108"/>
  <c r="Y42" s="1"/>
  <c r="Z108"/>
  <c r="AC42" s="1"/>
  <c r="V96"/>
  <c r="Y38" s="1"/>
  <c r="Z96"/>
  <c r="AC38" s="1"/>
  <c r="V72"/>
  <c r="Y30" s="1"/>
  <c r="Z72"/>
  <c r="AC30" s="1"/>
  <c r="V48"/>
  <c r="Y22" s="1"/>
  <c r="Z48"/>
  <c r="AC22" s="1"/>
  <c r="V36"/>
  <c r="Y18" s="1"/>
  <c r="Z36"/>
  <c r="AC18" s="1"/>
  <c r="V123"/>
  <c r="Y47" s="1"/>
  <c r="Z123"/>
  <c r="AC47" s="1"/>
  <c r="Z111"/>
  <c r="AC43" s="1"/>
  <c r="V111"/>
  <c r="Y43" s="1"/>
  <c r="Z99"/>
  <c r="AC39" s="1"/>
  <c r="V99"/>
  <c r="Y39" s="1"/>
  <c r="Z87"/>
  <c r="AC35" s="1"/>
  <c r="V87"/>
  <c r="Y35" s="1"/>
  <c r="Z75"/>
  <c r="AC31" s="1"/>
  <c r="V75"/>
  <c r="Y31" s="1"/>
  <c r="Z63"/>
  <c r="AC27" s="1"/>
  <c r="V63"/>
  <c r="Y27" s="1"/>
  <c r="Z51"/>
  <c r="AC23" s="1"/>
  <c r="V51"/>
  <c r="Y23" s="1"/>
  <c r="Z39"/>
  <c r="AC19" s="1"/>
  <c r="V39"/>
  <c r="Y19" s="1"/>
  <c r="Z27"/>
  <c r="AC15" s="1"/>
  <c r="V27"/>
  <c r="Y15" s="1"/>
  <c r="C18" i="40" s="1"/>
  <c r="AD21" i="1"/>
  <c r="AG13" s="1"/>
  <c r="V21"/>
  <c r="Y13" s="1"/>
  <c r="C16" i="40" s="1"/>
  <c r="V24" i="1"/>
  <c r="Y14" s="1"/>
  <c r="C17" i="40" s="1"/>
  <c r="AH24" i="1"/>
  <c r="AK14" s="1"/>
  <c r="Z21"/>
  <c r="AC13" s="1"/>
  <c r="Z15"/>
  <c r="AC11" s="1"/>
  <c r="V15"/>
  <c r="Y11" s="1"/>
  <c r="C14" i="40" s="1"/>
  <c r="V12" i="1"/>
  <c r="Y10" s="1"/>
  <c r="C13" i="40" s="1"/>
  <c r="M23" i="11"/>
  <c r="U119"/>
  <c r="U98"/>
  <c r="U59"/>
  <c r="U50"/>
  <c r="U104"/>
  <c r="M83"/>
  <c r="M59"/>
  <c r="M35"/>
  <c r="U125"/>
  <c r="U71"/>
  <c r="M119"/>
  <c r="M107"/>
  <c r="M47"/>
  <c r="K68"/>
  <c r="M128"/>
  <c r="M116"/>
  <c r="M104"/>
  <c r="M92"/>
  <c r="M80"/>
  <c r="M68"/>
  <c r="M56"/>
  <c r="M44"/>
  <c r="M32"/>
  <c r="M20"/>
  <c r="U29"/>
  <c r="K47"/>
  <c r="M95"/>
  <c r="M71"/>
  <c r="U107"/>
  <c r="U77"/>
  <c r="U56"/>
  <c r="U23"/>
  <c r="K101"/>
  <c r="K53"/>
  <c r="U128"/>
  <c r="U122"/>
  <c r="U116"/>
  <c r="U113"/>
  <c r="U110"/>
  <c r="U101"/>
  <c r="U92"/>
  <c r="U89"/>
  <c r="U86"/>
  <c r="U80"/>
  <c r="U74"/>
  <c r="U68"/>
  <c r="U65"/>
  <c r="U62"/>
  <c r="U53"/>
  <c r="U44"/>
  <c r="U41"/>
  <c r="U38"/>
  <c r="U32"/>
  <c r="U26"/>
  <c r="U20"/>
  <c r="U17"/>
  <c r="U14"/>
  <c r="U95"/>
  <c r="U83"/>
  <c r="U47"/>
  <c r="U35"/>
  <c r="K116"/>
  <c r="K104"/>
  <c r="K86"/>
  <c r="K38"/>
  <c r="K23"/>
  <c r="M125"/>
  <c r="M122"/>
  <c r="M113"/>
  <c r="M110"/>
  <c r="M101"/>
  <c r="M98"/>
  <c r="M89"/>
  <c r="M86"/>
  <c r="M77"/>
  <c r="M74"/>
  <c r="M65"/>
  <c r="M62"/>
  <c r="M53"/>
  <c r="M50"/>
  <c r="M41"/>
  <c r="M38"/>
  <c r="M29"/>
  <c r="M26"/>
  <c r="M17"/>
  <c r="M14"/>
  <c r="U11"/>
  <c r="K128"/>
  <c r="K125"/>
  <c r="K122"/>
  <c r="K119"/>
  <c r="K113"/>
  <c r="K110"/>
  <c r="K107"/>
  <c r="K98"/>
  <c r="K95"/>
  <c r="K92"/>
  <c r="K89"/>
  <c r="K83"/>
  <c r="K80"/>
  <c r="K77"/>
  <c r="K74"/>
  <c r="K71"/>
  <c r="K65"/>
  <c r="K62"/>
  <c r="K59"/>
  <c r="K56"/>
  <c r="K50"/>
  <c r="K44"/>
  <c r="K41"/>
  <c r="K35"/>
  <c r="K32"/>
  <c r="K29"/>
  <c r="K26"/>
  <c r="K20"/>
  <c r="K17"/>
  <c r="K14"/>
  <c r="M11"/>
  <c r="K11"/>
  <c r="B127" i="1"/>
  <c r="B126"/>
  <c r="B124"/>
  <c r="B123"/>
  <c r="B121"/>
  <c r="B120"/>
  <c r="B118"/>
  <c r="B117"/>
  <c r="B115"/>
  <c r="B114"/>
  <c r="B112"/>
  <c r="B111"/>
  <c r="B109"/>
  <c r="B108"/>
  <c r="B106"/>
  <c r="B105"/>
  <c r="B103"/>
  <c r="B102"/>
  <c r="B100"/>
  <c r="B99"/>
  <c r="B97"/>
  <c r="B96"/>
  <c r="B94"/>
  <c r="B93"/>
  <c r="B91"/>
  <c r="B90"/>
  <c r="B88"/>
  <c r="B87"/>
  <c r="B85"/>
  <c r="B84"/>
  <c r="B82"/>
  <c r="B81"/>
  <c r="B79"/>
  <c r="B78"/>
  <c r="B76"/>
  <c r="B75"/>
  <c r="B73"/>
  <c r="B72"/>
  <c r="B70"/>
  <c r="B69"/>
  <c r="B67"/>
  <c r="B66"/>
  <c r="B64"/>
  <c r="B63"/>
  <c r="B61"/>
  <c r="B60"/>
  <c r="B58"/>
  <c r="B57"/>
  <c r="B55"/>
  <c r="B54"/>
  <c r="B52"/>
  <c r="B51"/>
  <c r="B49"/>
  <c r="B48"/>
  <c r="B46"/>
  <c r="B45"/>
  <c r="B43"/>
  <c r="B42"/>
  <c r="B40"/>
  <c r="B39"/>
  <c r="B37"/>
  <c r="B36"/>
  <c r="B34"/>
  <c r="B33"/>
  <c r="B31"/>
  <c r="B30"/>
  <c r="B28"/>
  <c r="B27"/>
  <c r="B25"/>
  <c r="B24"/>
  <c r="B22"/>
  <c r="B21"/>
  <c r="B19"/>
  <c r="B18"/>
  <c r="B16"/>
  <c r="B15"/>
  <c r="B13"/>
  <c r="B12"/>
  <c r="B10"/>
  <c r="B9"/>
  <c r="C9"/>
  <c r="C12"/>
  <c r="C15"/>
  <c r="C18"/>
  <c r="C21"/>
  <c r="C24"/>
  <c r="C27"/>
  <c r="C30"/>
  <c r="C33"/>
  <c r="C36"/>
  <c r="C39"/>
  <c r="C42"/>
  <c r="C45"/>
  <c r="C48"/>
  <c r="C51"/>
  <c r="C54"/>
  <c r="C57"/>
  <c r="C60"/>
  <c r="C63"/>
  <c r="C66"/>
  <c r="C69"/>
  <c r="C72"/>
  <c r="C75"/>
  <c r="C78"/>
  <c r="C81"/>
  <c r="C84"/>
  <c r="C87"/>
  <c r="C90"/>
  <c r="C93"/>
  <c r="C96"/>
  <c r="C99"/>
  <c r="C102"/>
  <c r="C105"/>
  <c r="C108"/>
  <c r="C111"/>
  <c r="C114"/>
  <c r="C117"/>
  <c r="C120"/>
  <c r="C123"/>
  <c r="C126"/>
  <c r="C12" i="40" l="1"/>
  <c r="B12" i="39" s="1"/>
  <c r="C20" i="40"/>
  <c r="F22" i="5"/>
  <c r="E22"/>
  <c r="L22" s="1"/>
  <c r="C12" i="35"/>
  <c r="B9" i="39" s="1"/>
  <c r="V4" i="1"/>
  <c r="C12" i="37"/>
  <c r="B11" i="39" s="1"/>
  <c r="C12" i="36"/>
  <c r="B10" i="39" s="1"/>
  <c r="C51" i="36"/>
  <c r="C51" i="37"/>
  <c r="C51" i="35"/>
  <c r="C51" i="5"/>
  <c r="J51" s="1"/>
  <c r="C50" i="37"/>
  <c r="C50" i="35"/>
  <c r="C50" i="36"/>
  <c r="C50" i="5"/>
  <c r="J50" s="1"/>
  <c r="C49" i="36"/>
  <c r="C49" i="37"/>
  <c r="C49" i="35"/>
  <c r="C49" i="5"/>
  <c r="J49" s="1"/>
  <c r="C48" i="37"/>
  <c r="C48" i="36"/>
  <c r="C48" i="35"/>
  <c r="C48" i="5"/>
  <c r="J48" s="1"/>
  <c r="C47" i="36"/>
  <c r="C47" i="37"/>
  <c r="C47" i="35"/>
  <c r="C47" i="5"/>
  <c r="J47" s="1"/>
  <c r="C46" i="37"/>
  <c r="C46" i="35"/>
  <c r="C46" i="36"/>
  <c r="C46" i="5"/>
  <c r="J46" s="1"/>
  <c r="C45" i="35"/>
  <c r="C45" i="36"/>
  <c r="C45" i="37"/>
  <c r="C45" i="5"/>
  <c r="J45" s="1"/>
  <c r="C44" i="37"/>
  <c r="C44" i="35"/>
  <c r="C44" i="36"/>
  <c r="C44" i="5"/>
  <c r="J44" s="1"/>
  <c r="C43" i="36"/>
  <c r="C43" i="35"/>
  <c r="C43" i="37"/>
  <c r="C43" i="5"/>
  <c r="J43" s="1"/>
  <c r="C42" i="35"/>
  <c r="C42" i="37"/>
  <c r="C42" i="36"/>
  <c r="C42" i="5"/>
  <c r="J42" s="1"/>
  <c r="C41" i="36"/>
  <c r="C41" i="37"/>
  <c r="C41" i="35"/>
  <c r="C41" i="5"/>
  <c r="J41" s="1"/>
  <c r="C40" i="37"/>
  <c r="C40" i="36"/>
  <c r="C40" i="35"/>
  <c r="C40" i="5"/>
  <c r="J40" s="1"/>
  <c r="C39" i="36"/>
  <c r="C39" i="35"/>
  <c r="C39" i="37"/>
  <c r="C39" i="5"/>
  <c r="J39" s="1"/>
  <c r="C38" i="35"/>
  <c r="C38" i="37"/>
  <c r="C38" i="36"/>
  <c r="C38" i="5"/>
  <c r="J38" s="1"/>
  <c r="C37" i="37"/>
  <c r="C37" i="35"/>
  <c r="C37" i="36"/>
  <c r="C37" i="5"/>
  <c r="J37" s="1"/>
  <c r="C36" i="37"/>
  <c r="C36" i="36"/>
  <c r="C36" i="35"/>
  <c r="C36" i="5"/>
  <c r="J36" s="1"/>
  <c r="C35" i="36"/>
  <c r="C35" i="35"/>
  <c r="C35" i="37"/>
  <c r="C35" i="5"/>
  <c r="J35" s="1"/>
  <c r="C34" i="35"/>
  <c r="C34" i="37"/>
  <c r="C34" i="36"/>
  <c r="C34" i="5"/>
  <c r="J34" s="1"/>
  <c r="C33" i="36"/>
  <c r="C33" i="35"/>
  <c r="C33" i="37"/>
  <c r="C33" i="5"/>
  <c r="J33" s="1"/>
  <c r="C32" i="37"/>
  <c r="C32" i="36"/>
  <c r="C32" i="35"/>
  <c r="C32" i="5"/>
  <c r="J32" s="1"/>
  <c r="C31" i="36"/>
  <c r="C31" i="35"/>
  <c r="C31" i="37"/>
  <c r="C31" i="5"/>
  <c r="J31" s="1"/>
  <c r="C30" i="35"/>
  <c r="C30" i="37"/>
  <c r="C30" i="36"/>
  <c r="C30" i="5"/>
  <c r="J30" s="1"/>
  <c r="C29" i="36"/>
  <c r="C29" i="37"/>
  <c r="C29" i="35"/>
  <c r="C29" i="5"/>
  <c r="J29" s="1"/>
  <c r="C28" i="37"/>
  <c r="C28" i="35"/>
  <c r="C28" i="36"/>
  <c r="C28" i="5"/>
  <c r="J28" s="1"/>
  <c r="C26" i="35"/>
  <c r="C26" i="37"/>
  <c r="C26" i="36"/>
  <c r="C26" i="5"/>
  <c r="J26" s="1"/>
  <c r="H21"/>
  <c r="O21" s="1"/>
  <c r="G20"/>
  <c r="N20" s="1"/>
  <c r="G20" i="40"/>
  <c r="G20" i="37"/>
  <c r="G20" i="35"/>
  <c r="C27" i="36"/>
  <c r="C27" i="35"/>
  <c r="C27" i="37"/>
  <c r="C27" i="5"/>
  <c r="J27" s="1"/>
  <c r="C25" i="35"/>
  <c r="C25" i="37"/>
  <c r="C25" i="36"/>
  <c r="AO17" i="22"/>
  <c r="H20" i="40" s="1"/>
  <c r="AN18" i="22"/>
  <c r="AO18" i="20"/>
  <c r="AN19"/>
  <c r="AO18" i="18"/>
  <c r="F21" i="40" s="1"/>
  <c r="AN19" i="18"/>
  <c r="AO18" i="14"/>
  <c r="E21" i="40" s="1"/>
  <c r="AN19" i="14"/>
  <c r="AN19" i="12"/>
  <c r="AO18"/>
  <c r="D21" i="40" s="1"/>
  <c r="AO18" i="1"/>
  <c r="C21" i="40" s="1"/>
  <c r="AN19" i="1"/>
  <c r="C13" i="36"/>
  <c r="C13" i="37"/>
  <c r="C13" i="35"/>
  <c r="C16" i="36"/>
  <c r="C16" i="37"/>
  <c r="C16" i="35"/>
  <c r="C22" i="37"/>
  <c r="C22" i="35"/>
  <c r="C22" i="36"/>
  <c r="C19"/>
  <c r="C19" i="37"/>
  <c r="C19" i="35"/>
  <c r="C15" i="36"/>
  <c r="C15" i="37"/>
  <c r="C15" i="35"/>
  <c r="C17" i="36"/>
  <c r="C17" i="37"/>
  <c r="C17" i="35"/>
  <c r="C18" i="37"/>
  <c r="C18" i="35"/>
  <c r="C18" i="36"/>
  <c r="C24"/>
  <c r="C24" i="37"/>
  <c r="C24" i="35"/>
  <c r="C20" i="36"/>
  <c r="C20" i="37"/>
  <c r="C20" i="35"/>
  <c r="C23" i="36"/>
  <c r="C23" i="37"/>
  <c r="C23" i="35"/>
  <c r="C14" i="37"/>
  <c r="C14" i="35"/>
  <c r="C14" i="36"/>
  <c r="C21"/>
  <c r="C21" i="37"/>
  <c r="C21" i="35"/>
  <c r="AK18" i="22"/>
  <c r="H21" i="36" s="1"/>
  <c r="AJ19" i="22"/>
  <c r="AB19"/>
  <c r="AC18"/>
  <c r="H21" i="35" s="1"/>
  <c r="AF19" i="22"/>
  <c r="AG18"/>
  <c r="H21" i="37" s="1"/>
  <c r="X20" i="22"/>
  <c r="Y19"/>
  <c r="AB19" i="20"/>
  <c r="AC18"/>
  <c r="AG18"/>
  <c r="AF19"/>
  <c r="X19"/>
  <c r="Y18"/>
  <c r="AK17"/>
  <c r="G20" i="36" s="1"/>
  <c r="AJ18" i="20"/>
  <c r="AG18" i="18"/>
  <c r="F21" i="37" s="1"/>
  <c r="AF19" i="18"/>
  <c r="AK17"/>
  <c r="F20" i="36" s="1"/>
  <c r="AJ18" i="18"/>
  <c r="Y20"/>
  <c r="X21"/>
  <c r="AC19"/>
  <c r="F22" i="35" s="1"/>
  <c r="AB20" i="18"/>
  <c r="AF19" i="14"/>
  <c r="AG18"/>
  <c r="E21" i="37" s="1"/>
  <c r="AJ19" i="14"/>
  <c r="AK18"/>
  <c r="E21" i="36" s="1"/>
  <c r="X21" i="14"/>
  <c r="Y20"/>
  <c r="AB20"/>
  <c r="AC19"/>
  <c r="E22" i="35" s="1"/>
  <c r="AB19" i="12"/>
  <c r="AC18"/>
  <c r="D21" i="35" s="1"/>
  <c r="D21" i="5"/>
  <c r="K21" s="1"/>
  <c r="AF19" i="12"/>
  <c r="AG18"/>
  <c r="D21" i="37" s="1"/>
  <c r="AK18" i="12"/>
  <c r="D21" i="36" s="1"/>
  <c r="AJ19" i="12"/>
  <c r="X20"/>
  <c r="Y19"/>
  <c r="V35" i="11"/>
  <c r="V59"/>
  <c r="V104"/>
  <c r="V41"/>
  <c r="V77"/>
  <c r="V56"/>
  <c r="V71"/>
  <c r="V44"/>
  <c r="V92"/>
  <c r="V116"/>
  <c r="V89"/>
  <c r="V74"/>
  <c r="V83"/>
  <c r="V119"/>
  <c r="V23"/>
  <c r="V38"/>
  <c r="V47"/>
  <c r="V95"/>
  <c r="V26"/>
  <c r="V62"/>
  <c r="V86"/>
  <c r="V122"/>
  <c r="V107"/>
  <c r="V29"/>
  <c r="V68"/>
  <c r="V125"/>
  <c r="V53"/>
  <c r="V20"/>
  <c r="V14"/>
  <c r="V101"/>
  <c r="V98"/>
  <c r="V32"/>
  <c r="V17"/>
  <c r="V110"/>
  <c r="V65"/>
  <c r="V80"/>
  <c r="V128"/>
  <c r="V113"/>
  <c r="V50"/>
  <c r="V11"/>
  <c r="M22" i="5" l="1"/>
  <c r="U18" i="39"/>
  <c r="T18"/>
  <c r="R18"/>
  <c r="S18"/>
  <c r="F23" i="5"/>
  <c r="M23" s="1"/>
  <c r="E23"/>
  <c r="L23" s="1"/>
  <c r="H22"/>
  <c r="O22" s="1"/>
  <c r="G21"/>
  <c r="N21" s="1"/>
  <c r="G21" i="40"/>
  <c r="G21" i="37"/>
  <c r="G21" i="35"/>
  <c r="AO18" i="22"/>
  <c r="H21" i="40" s="1"/>
  <c r="AN19" i="22"/>
  <c r="AO19" i="20"/>
  <c r="AN20"/>
  <c r="AO19" i="18"/>
  <c r="F22" i="40" s="1"/>
  <c r="AN20" i="18"/>
  <c r="AO19" i="14"/>
  <c r="E22" i="40" s="1"/>
  <c r="AN20" i="14"/>
  <c r="AO19" i="12"/>
  <c r="D22" i="40" s="1"/>
  <c r="AN20" i="12"/>
  <c r="AO19" i="1"/>
  <c r="C22" i="40" s="1"/>
  <c r="AN20" i="1"/>
  <c r="C55" i="36"/>
  <c r="C54" i="37"/>
  <c r="S13" i="39"/>
  <c r="R11"/>
  <c r="S17"/>
  <c r="T11"/>
  <c r="U16"/>
  <c r="U14"/>
  <c r="U11"/>
  <c r="S15"/>
  <c r="S12"/>
  <c r="S11"/>
  <c r="U13"/>
  <c r="U17"/>
  <c r="S16"/>
  <c r="T12"/>
  <c r="T13"/>
  <c r="R13"/>
  <c r="R17"/>
  <c r="R16"/>
  <c r="R14"/>
  <c r="U15"/>
  <c r="U12"/>
  <c r="C52" i="36"/>
  <c r="C52" i="37"/>
  <c r="C53" i="36"/>
  <c r="C53" i="35"/>
  <c r="C54" i="36"/>
  <c r="C54" i="35"/>
  <c r="C55" i="37"/>
  <c r="S14" i="39"/>
  <c r="T15"/>
  <c r="T17"/>
  <c r="T16"/>
  <c r="T14"/>
  <c r="R15"/>
  <c r="C55" i="35"/>
  <c r="C52"/>
  <c r="C53" i="37"/>
  <c r="AB20" i="22"/>
  <c r="AC19"/>
  <c r="H22" i="35" s="1"/>
  <c r="X21" i="22"/>
  <c r="Y20"/>
  <c r="AG19"/>
  <c r="H22" i="37" s="1"/>
  <c r="AF20" i="22"/>
  <c r="AK19"/>
  <c r="H22" i="36" s="1"/>
  <c r="AJ20" i="22"/>
  <c r="AK18" i="20"/>
  <c r="G21" i="36" s="1"/>
  <c r="AJ19" i="20"/>
  <c r="AG19"/>
  <c r="AF20"/>
  <c r="X20"/>
  <c r="Y19"/>
  <c r="AC19"/>
  <c r="AB20"/>
  <c r="AG19" i="18"/>
  <c r="F22" i="37" s="1"/>
  <c r="AF20" i="18"/>
  <c r="Y21"/>
  <c r="X22"/>
  <c r="AC20"/>
  <c r="F23" i="35" s="1"/>
  <c r="AB21" i="18"/>
  <c r="AK18"/>
  <c r="F21" i="36" s="1"/>
  <c r="AJ19" i="18"/>
  <c r="X22" i="14"/>
  <c r="Y21"/>
  <c r="AF20"/>
  <c r="AG19"/>
  <c r="E22" i="37" s="1"/>
  <c r="AB21" i="14"/>
  <c r="AC20"/>
  <c r="E23" i="35" s="1"/>
  <c r="AK19" i="14"/>
  <c r="E22" i="36" s="1"/>
  <c r="AJ20" i="14"/>
  <c r="X21" i="12"/>
  <c r="Y20"/>
  <c r="AG19"/>
  <c r="D22" i="37" s="1"/>
  <c r="AF20" i="12"/>
  <c r="D22" i="5"/>
  <c r="K22" s="1"/>
  <c r="AK19" i="12"/>
  <c r="D22" i="36" s="1"/>
  <c r="AJ20" i="12"/>
  <c r="AB20"/>
  <c r="AC19"/>
  <c r="D22" i="35" s="1"/>
  <c r="C14" i="5"/>
  <c r="J14" s="1"/>
  <c r="C25"/>
  <c r="J25" s="1"/>
  <c r="C24"/>
  <c r="J24" s="1"/>
  <c r="C22"/>
  <c r="J22" s="1"/>
  <c r="C20"/>
  <c r="J20" s="1"/>
  <c r="C18"/>
  <c r="J18" s="1"/>
  <c r="C16"/>
  <c r="J16" s="1"/>
  <c r="C21"/>
  <c r="J21" s="1"/>
  <c r="C15"/>
  <c r="J15" s="1"/>
  <c r="C17"/>
  <c r="J17" s="1"/>
  <c r="C19"/>
  <c r="J19" s="1"/>
  <c r="C23"/>
  <c r="J23" s="1"/>
  <c r="C13"/>
  <c r="J13" s="1"/>
  <c r="R19" i="39" l="1"/>
  <c r="T19"/>
  <c r="U19"/>
  <c r="S19"/>
  <c r="F24" i="5"/>
  <c r="M24" s="1"/>
  <c r="E24"/>
  <c r="L24" s="1"/>
  <c r="H23"/>
  <c r="O23" s="1"/>
  <c r="G22"/>
  <c r="N22" s="1"/>
  <c r="G22" i="37"/>
  <c r="G22" i="35"/>
  <c r="G22" i="40"/>
  <c r="AN20" i="22"/>
  <c r="AO19"/>
  <c r="H22" i="40" s="1"/>
  <c r="AN21" i="20"/>
  <c r="AO20"/>
  <c r="AN21" i="18"/>
  <c r="AO20"/>
  <c r="F23" i="40" s="1"/>
  <c r="AN21" i="14"/>
  <c r="AO20"/>
  <c r="E23" i="40" s="1"/>
  <c r="AO20" i="12"/>
  <c r="D23" i="40" s="1"/>
  <c r="AN21" i="12"/>
  <c r="AN21" i="1"/>
  <c r="AO20"/>
  <c r="C23" i="40" s="1"/>
  <c r="R12" i="39"/>
  <c r="AG20" i="22"/>
  <c r="H23" i="37" s="1"/>
  <c r="AF21" i="22"/>
  <c r="Y21"/>
  <c r="X22"/>
  <c r="AJ21"/>
  <c r="AK20"/>
  <c r="H23" i="36" s="1"/>
  <c r="AC20" i="22"/>
  <c r="H23" i="35" s="1"/>
  <c r="AB21" i="22"/>
  <c r="Y20" i="20"/>
  <c r="X21"/>
  <c r="AK19"/>
  <c r="G22" i="36" s="1"/>
  <c r="AJ20" i="20"/>
  <c r="AC20"/>
  <c r="AB21"/>
  <c r="AG20"/>
  <c r="AF21"/>
  <c r="AF21" i="18"/>
  <c r="AG20"/>
  <c r="F23" i="37" s="1"/>
  <c r="AB22" i="18"/>
  <c r="AC21"/>
  <c r="F24" i="35" s="1"/>
  <c r="AJ20" i="18"/>
  <c r="AK19"/>
  <c r="F22" i="36" s="1"/>
  <c r="X23" i="18"/>
  <c r="Y22"/>
  <c r="Y22" i="14"/>
  <c r="X23"/>
  <c r="AK20"/>
  <c r="E23" i="36" s="1"/>
  <c r="AJ21" i="14"/>
  <c r="AG20"/>
  <c r="E23" i="37" s="1"/>
  <c r="AF21" i="14"/>
  <c r="AC21"/>
  <c r="E24" i="35" s="1"/>
  <c r="AB22" i="14"/>
  <c r="AG20" i="12"/>
  <c r="D23" i="37" s="1"/>
  <c r="AF21" i="12"/>
  <c r="Y21"/>
  <c r="X22"/>
  <c r="D23" i="5"/>
  <c r="K23" s="1"/>
  <c r="AJ21" i="12"/>
  <c r="AK20"/>
  <c r="D23" i="36" s="1"/>
  <c r="AC20" i="12"/>
  <c r="D23" i="35" s="1"/>
  <c r="AB21" i="12"/>
  <c r="C12" i="5"/>
  <c r="B13" i="39" l="1"/>
  <c r="I1"/>
  <c r="J12" i="5"/>
  <c r="G1" i="39" s="1"/>
  <c r="R20"/>
  <c r="S20"/>
  <c r="T20"/>
  <c r="U20"/>
  <c r="F25" i="5"/>
  <c r="M25" s="1"/>
  <c r="E25"/>
  <c r="L25" s="1"/>
  <c r="L9" i="42"/>
  <c r="H24" i="5"/>
  <c r="O24" s="1"/>
  <c r="G23"/>
  <c r="N23" s="1"/>
  <c r="G23" i="37"/>
  <c r="G23" i="35"/>
  <c r="G23" i="40"/>
  <c r="AN21" i="22"/>
  <c r="AO20"/>
  <c r="H23" i="40" s="1"/>
  <c r="AN22" i="20"/>
  <c r="AO21"/>
  <c r="AN22" i="18"/>
  <c r="AO21"/>
  <c r="F24" i="40" s="1"/>
  <c r="AN22" i="14"/>
  <c r="AO21"/>
  <c r="E24" i="40" s="1"/>
  <c r="AN22" i="12"/>
  <c r="AO21"/>
  <c r="D24" i="40" s="1"/>
  <c r="AN22" i="1"/>
  <c r="AO21"/>
  <c r="C24" i="40" s="1"/>
  <c r="AC21" i="22"/>
  <c r="H24" i="35" s="1"/>
  <c r="AB22" i="22"/>
  <c r="Y22"/>
  <c r="X23"/>
  <c r="AF22"/>
  <c r="AG21"/>
  <c r="H24" i="37" s="1"/>
  <c r="AJ22" i="22"/>
  <c r="AK21"/>
  <c r="H24" i="36" s="1"/>
  <c r="Y21" i="20"/>
  <c r="X22"/>
  <c r="AF22"/>
  <c r="AG21"/>
  <c r="AJ21"/>
  <c r="AK20"/>
  <c r="G23" i="36" s="1"/>
  <c r="AC21" i="20"/>
  <c r="AB22"/>
  <c r="AF22" i="18"/>
  <c r="AG21"/>
  <c r="F24" i="37" s="1"/>
  <c r="AJ21" i="18"/>
  <c r="AK20"/>
  <c r="F23" i="36" s="1"/>
  <c r="X24" i="18"/>
  <c r="Y23"/>
  <c r="AB23"/>
  <c r="AC22"/>
  <c r="F25" i="35" s="1"/>
  <c r="AC22" i="14"/>
  <c r="E25" i="35" s="1"/>
  <c r="AB23" i="14"/>
  <c r="AJ22"/>
  <c r="AK21"/>
  <c r="E24" i="36" s="1"/>
  <c r="AG21" i="14"/>
  <c r="E24" i="37" s="1"/>
  <c r="AF22" i="14"/>
  <c r="Y23"/>
  <c r="X24"/>
  <c r="AC21" i="12"/>
  <c r="D24" i="35" s="1"/>
  <c r="AB22" i="12"/>
  <c r="AF22"/>
  <c r="AG21"/>
  <c r="D24" i="37" s="1"/>
  <c r="D24" i="5"/>
  <c r="K24" s="1"/>
  <c r="AJ22" i="12"/>
  <c r="AK21"/>
  <c r="D24" i="36" s="1"/>
  <c r="Y22" i="12"/>
  <c r="X23"/>
  <c r="C53" i="5"/>
  <c r="C54"/>
  <c r="C52"/>
  <c r="C55"/>
  <c r="U21" i="39" l="1"/>
  <c r="S21"/>
  <c r="T21"/>
  <c r="R21"/>
  <c r="F26" i="5"/>
  <c r="M26" s="1"/>
  <c r="E26"/>
  <c r="L26" s="1"/>
  <c r="V18" i="39"/>
  <c r="H25" i="5"/>
  <c r="O25" s="1"/>
  <c r="V17" i="39"/>
  <c r="V19"/>
  <c r="V12"/>
  <c r="V16"/>
  <c r="V14"/>
  <c r="V15"/>
  <c r="G24" i="5"/>
  <c r="N24" s="1"/>
  <c r="G24" i="40"/>
  <c r="G24" i="37"/>
  <c r="G24" i="35"/>
  <c r="V13" i="39"/>
  <c r="AO21" i="22"/>
  <c r="H24" i="40" s="1"/>
  <c r="AN22" i="22"/>
  <c r="AN23" i="20"/>
  <c r="AO22"/>
  <c r="AO22" i="18"/>
  <c r="F25" i="40" s="1"/>
  <c r="AN23" i="18"/>
  <c r="AO22" i="14"/>
  <c r="E25" i="40" s="1"/>
  <c r="AN23" i="14"/>
  <c r="AN23" i="12"/>
  <c r="AO22"/>
  <c r="D25" i="40" s="1"/>
  <c r="AO22" i="1"/>
  <c r="C25" i="40" s="1"/>
  <c r="AN23" i="1"/>
  <c r="AB23" i="22"/>
  <c r="AC22"/>
  <c r="H25" i="35" s="1"/>
  <c r="AF23" i="22"/>
  <c r="AG22"/>
  <c r="H25" i="37" s="1"/>
  <c r="AK22" i="22"/>
  <c r="H25" i="36" s="1"/>
  <c r="AJ23" i="22"/>
  <c r="X24"/>
  <c r="Y23"/>
  <c r="Y22" i="20"/>
  <c r="X23"/>
  <c r="AJ22"/>
  <c r="AK21"/>
  <c r="G24" i="36" s="1"/>
  <c r="AF23" i="20"/>
  <c r="AG22"/>
  <c r="AB23"/>
  <c r="AC22"/>
  <c r="Y24" i="18"/>
  <c r="X25"/>
  <c r="AG22"/>
  <c r="F25" i="37" s="1"/>
  <c r="AF23" i="18"/>
  <c r="AC23"/>
  <c r="F26" i="35" s="1"/>
  <c r="AB24" i="18"/>
  <c r="AK21"/>
  <c r="F24" i="36" s="1"/>
  <c r="AJ22" i="18"/>
  <c r="AF23" i="14"/>
  <c r="AG22"/>
  <c r="E25" i="37" s="1"/>
  <c r="AB24" i="14"/>
  <c r="AC23"/>
  <c r="E26" i="35" s="1"/>
  <c r="AJ23" i="14"/>
  <c r="AK22"/>
  <c r="E25" i="36" s="1"/>
  <c r="X25" i="14"/>
  <c r="Y24"/>
  <c r="X24" i="12"/>
  <c r="Y23"/>
  <c r="AK22"/>
  <c r="D25" i="36" s="1"/>
  <c r="AJ23" i="12"/>
  <c r="AB23"/>
  <c r="AC22"/>
  <c r="D25" i="35" s="1"/>
  <c r="D25" i="5"/>
  <c r="K25" s="1"/>
  <c r="AF23" i="12"/>
  <c r="AG22"/>
  <c r="D25" i="37" s="1"/>
  <c r="V20" i="39" l="1"/>
  <c r="T22"/>
  <c r="U22"/>
  <c r="R22"/>
  <c r="S22"/>
  <c r="F27" i="5"/>
  <c r="M27" s="1"/>
  <c r="E27"/>
  <c r="L27" s="1"/>
  <c r="D26"/>
  <c r="K26" s="1"/>
  <c r="H26"/>
  <c r="O26" s="1"/>
  <c r="V11" i="39"/>
  <c r="G25" i="5"/>
  <c r="N25" s="1"/>
  <c r="G25" i="40"/>
  <c r="G25" i="37"/>
  <c r="G25" i="35"/>
  <c r="V21" i="39"/>
  <c r="AO22" i="22"/>
  <c r="H25" i="40" s="1"/>
  <c r="AN23" i="22"/>
  <c r="AO23" i="20"/>
  <c r="AN24"/>
  <c r="AO23" i="18"/>
  <c r="F26" i="40" s="1"/>
  <c r="AN24" i="18"/>
  <c r="AO23" i="14"/>
  <c r="E26" i="40" s="1"/>
  <c r="AN24" i="14"/>
  <c r="AO23" i="12"/>
  <c r="D26" i="40" s="1"/>
  <c r="AN24" i="12"/>
  <c r="AO23" i="1"/>
  <c r="C26" i="40" s="1"/>
  <c r="AN24" i="1"/>
  <c r="AB24" i="22"/>
  <c r="AC23"/>
  <c r="H26" i="35" s="1"/>
  <c r="AK23" i="22"/>
  <c r="H26" i="36" s="1"/>
  <c r="AJ24" i="22"/>
  <c r="AG23"/>
  <c r="H26" i="37" s="1"/>
  <c r="AF24" i="22"/>
  <c r="X25"/>
  <c r="Y24"/>
  <c r="X24" i="20"/>
  <c r="Y23"/>
  <c r="AB24"/>
  <c r="AC23"/>
  <c r="AK22"/>
  <c r="G25" i="36" s="1"/>
  <c r="AJ23" i="20"/>
  <c r="AG23"/>
  <c r="AF24"/>
  <c r="Y25" i="18"/>
  <c r="X26"/>
  <c r="AC24"/>
  <c r="F27" i="35" s="1"/>
  <c r="AB25" i="18"/>
  <c r="AK22"/>
  <c r="F25" i="36" s="1"/>
  <c r="AJ23" i="18"/>
  <c r="AG23"/>
  <c r="F26" i="37" s="1"/>
  <c r="AF24" i="18"/>
  <c r="AK23" i="14"/>
  <c r="E26" i="36" s="1"/>
  <c r="AJ24" i="14"/>
  <c r="AF24"/>
  <c r="AG23"/>
  <c r="E26" i="37" s="1"/>
  <c r="Y25" i="14"/>
  <c r="X26"/>
  <c r="AB25"/>
  <c r="AC24"/>
  <c r="E27" i="35" s="1"/>
  <c r="AG23" i="12"/>
  <c r="D26" i="37" s="1"/>
  <c r="AF24" i="12"/>
  <c r="AB24"/>
  <c r="AC23"/>
  <c r="D26" i="35" s="1"/>
  <c r="AK23" i="12"/>
  <c r="D26" i="36" s="1"/>
  <c r="AJ24" i="12"/>
  <c r="X25"/>
  <c r="Y24"/>
  <c r="T23" i="39" l="1"/>
  <c r="U23"/>
  <c r="S23"/>
  <c r="R23"/>
  <c r="F28" i="5"/>
  <c r="M28" s="1"/>
  <c r="E28"/>
  <c r="L28" s="1"/>
  <c r="D27"/>
  <c r="K27" s="1"/>
  <c r="H27"/>
  <c r="O27" s="1"/>
  <c r="V22" i="39"/>
  <c r="G26" i="5"/>
  <c r="N26" s="1"/>
  <c r="G26" i="37"/>
  <c r="G26" i="35"/>
  <c r="G26" i="40"/>
  <c r="AN24" i="22"/>
  <c r="AO23"/>
  <c r="H26" i="40" s="1"/>
  <c r="AO24" i="20"/>
  <c r="AN25"/>
  <c r="AN25" i="18"/>
  <c r="AO24"/>
  <c r="F27" i="40" s="1"/>
  <c r="AN25" i="14"/>
  <c r="AO24"/>
  <c r="E27" i="40" s="1"/>
  <c r="AO24" i="12"/>
  <c r="D27" i="40" s="1"/>
  <c r="AN25" i="12"/>
  <c r="AN25" i="1"/>
  <c r="AO24"/>
  <c r="C27" i="40" s="1"/>
  <c r="AG24" i="22"/>
  <c r="H27" i="37" s="1"/>
  <c r="AF25" i="22"/>
  <c r="AC24"/>
  <c r="H27" i="35" s="1"/>
  <c r="AB25" i="22"/>
  <c r="Y25"/>
  <c r="X26"/>
  <c r="AJ25"/>
  <c r="AK24"/>
  <c r="H27" i="36" s="1"/>
  <c r="X25" i="20"/>
  <c r="Y24"/>
  <c r="AC24"/>
  <c r="AB25"/>
  <c r="AJ24"/>
  <c r="AK23"/>
  <c r="G26" i="36" s="1"/>
  <c r="AF25" i="20"/>
  <c r="AG24"/>
  <c r="AJ24" i="18"/>
  <c r="AK23"/>
  <c r="F26" i="36" s="1"/>
  <c r="X27" i="18"/>
  <c r="Y26"/>
  <c r="AF25"/>
  <c r="AG24"/>
  <c r="F27" i="37" s="1"/>
  <c r="AB26" i="18"/>
  <c r="AC25"/>
  <c r="F28" i="35" s="1"/>
  <c r="Y26" i="14"/>
  <c r="X27"/>
  <c r="AK24"/>
  <c r="E27" i="36" s="1"/>
  <c r="AJ25" i="14"/>
  <c r="AC25"/>
  <c r="E28" i="35" s="1"/>
  <c r="AB26" i="14"/>
  <c r="AG24"/>
  <c r="E27" i="37" s="1"/>
  <c r="AF25" i="14"/>
  <c r="Y25" i="12"/>
  <c r="X26"/>
  <c r="AC24"/>
  <c r="D27" i="35" s="1"/>
  <c r="AB25" i="12"/>
  <c r="AJ25"/>
  <c r="AK24"/>
  <c r="D27" i="36" s="1"/>
  <c r="AG24" i="12"/>
  <c r="D27" i="37" s="1"/>
  <c r="AF25" i="12"/>
  <c r="R24" i="39" l="1"/>
  <c r="U24"/>
  <c r="S24"/>
  <c r="T24"/>
  <c r="F29" i="5"/>
  <c r="M29" s="1"/>
  <c r="E29"/>
  <c r="L29" s="1"/>
  <c r="D28"/>
  <c r="K28" s="1"/>
  <c r="H28"/>
  <c r="O28" s="1"/>
  <c r="G27"/>
  <c r="N27" s="1"/>
  <c r="G27" i="37"/>
  <c r="G27" i="35"/>
  <c r="G27" i="40"/>
  <c r="AN25" i="22"/>
  <c r="AO24"/>
  <c r="H27" i="40" s="1"/>
  <c r="AN26" i="20"/>
  <c r="AO25"/>
  <c r="AN26" i="18"/>
  <c r="AO25"/>
  <c r="F28" i="40" s="1"/>
  <c r="AN26" i="14"/>
  <c r="AO25"/>
  <c r="E28" i="40" s="1"/>
  <c r="AN26" i="12"/>
  <c r="AO25"/>
  <c r="D28" i="40" s="1"/>
  <c r="AN26" i="1"/>
  <c r="AO25"/>
  <c r="C28" i="40" s="1"/>
  <c r="Y26" i="22"/>
  <c r="X27"/>
  <c r="AF26"/>
  <c r="AG25"/>
  <c r="H28" i="37" s="1"/>
  <c r="AJ26" i="22"/>
  <c r="AK25"/>
  <c r="H28" i="36" s="1"/>
  <c r="AC25" i="22"/>
  <c r="H28" i="35" s="1"/>
  <c r="AB26" i="22"/>
  <c r="AF26" i="20"/>
  <c r="AG25"/>
  <c r="AJ25"/>
  <c r="AK24"/>
  <c r="G27" i="36" s="1"/>
  <c r="Y25" i="20"/>
  <c r="X26"/>
  <c r="AC25"/>
  <c r="AB26"/>
  <c r="AF26" i="18"/>
  <c r="AG25"/>
  <c r="F28" i="37" s="1"/>
  <c r="AJ25" i="18"/>
  <c r="AK24"/>
  <c r="F27" i="36" s="1"/>
  <c r="AB27" i="18"/>
  <c r="AC26"/>
  <c r="F29" i="35" s="1"/>
  <c r="X28" i="18"/>
  <c r="Y27"/>
  <c r="AC26" i="14"/>
  <c r="E29" i="35" s="1"/>
  <c r="AB27" i="14"/>
  <c r="Y27"/>
  <c r="X28"/>
  <c r="AG25"/>
  <c r="E28" i="37" s="1"/>
  <c r="AF26" i="14"/>
  <c r="AJ26"/>
  <c r="AK25"/>
  <c r="E28" i="36" s="1"/>
  <c r="AJ26" i="12"/>
  <c r="AK25"/>
  <c r="D28" i="36" s="1"/>
  <c r="AF26" i="12"/>
  <c r="AG25"/>
  <c r="D28" i="37" s="1"/>
  <c r="AC25" i="12"/>
  <c r="D28" i="35" s="1"/>
  <c r="AB26" i="12"/>
  <c r="Y26"/>
  <c r="X27"/>
  <c r="R25" i="39" l="1"/>
  <c r="V23"/>
  <c r="U25"/>
  <c r="T25"/>
  <c r="S25"/>
  <c r="F30" i="5"/>
  <c r="M30" s="1"/>
  <c r="E30"/>
  <c r="L30" s="1"/>
  <c r="D29"/>
  <c r="K29" s="1"/>
  <c r="H29"/>
  <c r="O29" s="1"/>
  <c r="G28"/>
  <c r="N28" s="1"/>
  <c r="G28" i="40"/>
  <c r="G28" i="37"/>
  <c r="G28" i="35"/>
  <c r="V24" i="39"/>
  <c r="AO25" i="22"/>
  <c r="H28" i="40" s="1"/>
  <c r="AN26" i="22"/>
  <c r="AN27" i="20"/>
  <c r="AO26"/>
  <c r="AO26" i="18"/>
  <c r="F29" i="40" s="1"/>
  <c r="AN27" i="18"/>
  <c r="AO26" i="14"/>
  <c r="E29" i="40" s="1"/>
  <c r="AN27" i="14"/>
  <c r="AN27" i="12"/>
  <c r="AO26"/>
  <c r="D29" i="40" s="1"/>
  <c r="AO26" i="1"/>
  <c r="C29" i="40" s="1"/>
  <c r="AN27" i="1"/>
  <c r="AF27" i="22"/>
  <c r="AG26"/>
  <c r="H29" i="37" s="1"/>
  <c r="AK26" i="22"/>
  <c r="H29" i="36" s="1"/>
  <c r="AJ27" i="22"/>
  <c r="X28"/>
  <c r="Y27"/>
  <c r="AB27"/>
  <c r="AC26"/>
  <c r="H29" i="35" s="1"/>
  <c r="AJ26" i="20"/>
  <c r="AK25"/>
  <c r="G28" i="36" s="1"/>
  <c r="AB27" i="20"/>
  <c r="AC26"/>
  <c r="AF27"/>
  <c r="AG26"/>
  <c r="Y26"/>
  <c r="X27"/>
  <c r="Y28" i="18"/>
  <c r="X29"/>
  <c r="AK25"/>
  <c r="F28" i="36" s="1"/>
  <c r="AJ26" i="18"/>
  <c r="AC27"/>
  <c r="F30" i="35" s="1"/>
  <c r="AB28" i="18"/>
  <c r="AG26"/>
  <c r="F29" i="37" s="1"/>
  <c r="AF27" i="18"/>
  <c r="AF27" i="14"/>
  <c r="AG26"/>
  <c r="E29" i="37" s="1"/>
  <c r="AB28" i="14"/>
  <c r="AC27"/>
  <c r="E30" i="35" s="1"/>
  <c r="AK26" i="14"/>
  <c r="E29" i="36" s="1"/>
  <c r="AJ27" i="14"/>
  <c r="X29"/>
  <c r="Y28"/>
  <c r="AB27" i="12"/>
  <c r="AC26"/>
  <c r="D29" i="35" s="1"/>
  <c r="AK26" i="12"/>
  <c r="D29" i="36" s="1"/>
  <c r="AJ27" i="12"/>
  <c r="AF27"/>
  <c r="AG26"/>
  <c r="D29" i="37" s="1"/>
  <c r="X28" i="12"/>
  <c r="Y27"/>
  <c r="T26" i="39" l="1"/>
  <c r="R26"/>
  <c r="U26"/>
  <c r="S26"/>
  <c r="F31" i="5"/>
  <c r="M31" s="1"/>
  <c r="E31"/>
  <c r="L31" s="1"/>
  <c r="D30"/>
  <c r="K30" s="1"/>
  <c r="H30"/>
  <c r="O30" s="1"/>
  <c r="G29"/>
  <c r="N29" s="1"/>
  <c r="G29" i="40"/>
  <c r="G29" i="37"/>
  <c r="G29" i="35"/>
  <c r="AO26" i="22"/>
  <c r="H29" i="40" s="1"/>
  <c r="AN27" i="22"/>
  <c r="AO27" i="20"/>
  <c r="AN28"/>
  <c r="AO27" i="18"/>
  <c r="F30" i="40" s="1"/>
  <c r="AN28" i="18"/>
  <c r="AO27" i="14"/>
  <c r="E30" i="40" s="1"/>
  <c r="AN28" i="14"/>
  <c r="AO27" i="12"/>
  <c r="D30" i="40" s="1"/>
  <c r="AN28" i="12"/>
  <c r="AO27" i="1"/>
  <c r="C30" i="40" s="1"/>
  <c r="AN28" i="1"/>
  <c r="AB28" i="22"/>
  <c r="AC27"/>
  <c r="H30" i="35" s="1"/>
  <c r="X29" i="22"/>
  <c r="Y28"/>
  <c r="AG27"/>
  <c r="H30" i="37" s="1"/>
  <c r="AF28" i="22"/>
  <c r="AK27"/>
  <c r="H30" i="36" s="1"/>
  <c r="AJ28" i="22"/>
  <c r="X28" i="20"/>
  <c r="Y27"/>
  <c r="AG27"/>
  <c r="AF28"/>
  <c r="AK26"/>
  <c r="G29" i="36" s="1"/>
  <c r="AJ27" i="20"/>
  <c r="AB28"/>
  <c r="AC27"/>
  <c r="AC28" i="18"/>
  <c r="F31" i="35" s="1"/>
  <c r="AB29" i="18"/>
  <c r="Y29"/>
  <c r="X30"/>
  <c r="AG27"/>
  <c r="F30" i="37" s="1"/>
  <c r="AF28" i="18"/>
  <c r="AK26"/>
  <c r="F29" i="36" s="1"/>
  <c r="AJ27" i="18"/>
  <c r="AG27" i="14"/>
  <c r="E30" i="37" s="1"/>
  <c r="AF28" i="14"/>
  <c r="AK27"/>
  <c r="E30" i="36" s="1"/>
  <c r="AJ28" i="14"/>
  <c r="Y29"/>
  <c r="X30"/>
  <c r="AC28"/>
  <c r="E31" i="35" s="1"/>
  <c r="AB29" i="14"/>
  <c r="X29" i="12"/>
  <c r="Y28"/>
  <c r="AK27"/>
  <c r="D30" i="36" s="1"/>
  <c r="AJ28" i="12"/>
  <c r="AG27"/>
  <c r="D30" i="37" s="1"/>
  <c r="AF28" i="12"/>
  <c r="AB28"/>
  <c r="AC27"/>
  <c r="D30" i="35" s="1"/>
  <c r="T27" i="39" l="1"/>
  <c r="V25"/>
  <c r="R27"/>
  <c r="S27"/>
  <c r="U27"/>
  <c r="F32" i="5"/>
  <c r="M32" s="1"/>
  <c r="E32"/>
  <c r="L32" s="1"/>
  <c r="D31"/>
  <c r="K31" s="1"/>
  <c r="H31"/>
  <c r="O31" s="1"/>
  <c r="G30"/>
  <c r="N30" s="1"/>
  <c r="G30" i="37"/>
  <c r="G30" i="35"/>
  <c r="G30" i="40"/>
  <c r="AN28" i="22"/>
  <c r="AO27"/>
  <c r="H30" i="40" s="1"/>
  <c r="AO28" i="20"/>
  <c r="AN29"/>
  <c r="AN29" i="18"/>
  <c r="AO28"/>
  <c r="F31" i="40" s="1"/>
  <c r="AN29" i="14"/>
  <c r="AO28"/>
  <c r="E31" i="40" s="1"/>
  <c r="AO28" i="12"/>
  <c r="D31" i="40" s="1"/>
  <c r="AN29" i="12"/>
  <c r="AN29" i="1"/>
  <c r="AO28"/>
  <c r="C31" i="40" s="1"/>
  <c r="AC28" i="22"/>
  <c r="H31" i="35" s="1"/>
  <c r="AB29" i="22"/>
  <c r="AG28"/>
  <c r="H31" i="37" s="1"/>
  <c r="AF29" i="22"/>
  <c r="Y29"/>
  <c r="X30"/>
  <c r="AJ29"/>
  <c r="AK28"/>
  <c r="H31" i="36" s="1"/>
  <c r="X29" i="20"/>
  <c r="Y28"/>
  <c r="AJ28"/>
  <c r="AK27"/>
  <c r="G30" i="36" s="1"/>
  <c r="AC28" i="20"/>
  <c r="AB29"/>
  <c r="AF29"/>
  <c r="AG28"/>
  <c r="AB30" i="18"/>
  <c r="AC29"/>
  <c r="F32" i="35" s="1"/>
  <c r="AF29" i="18"/>
  <c r="AG28"/>
  <c r="F31" i="37" s="1"/>
  <c r="AJ28" i="18"/>
  <c r="AK27"/>
  <c r="F30" i="36" s="1"/>
  <c r="X31" i="18"/>
  <c r="Y30"/>
  <c r="Y30" i="14"/>
  <c r="X31"/>
  <c r="AG28"/>
  <c r="E31" i="37" s="1"/>
  <c r="AF29" i="14"/>
  <c r="AC29"/>
  <c r="E32" i="35" s="1"/>
  <c r="AB30" i="14"/>
  <c r="AJ29"/>
  <c r="AK28"/>
  <c r="E31" i="36" s="1"/>
  <c r="AC28" i="12"/>
  <c r="D31" i="35" s="1"/>
  <c r="AB29" i="12"/>
  <c r="AJ29"/>
  <c r="AK28"/>
  <c r="D31" i="36" s="1"/>
  <c r="Y29" i="12"/>
  <c r="X30"/>
  <c r="AG28"/>
  <c r="D31" i="37" s="1"/>
  <c r="AF29" i="12"/>
  <c r="U28" i="39" l="1"/>
  <c r="S28"/>
  <c r="V26"/>
  <c r="T28"/>
  <c r="R28"/>
  <c r="F33" i="5"/>
  <c r="M33" s="1"/>
  <c r="E33"/>
  <c r="L33" s="1"/>
  <c r="D32"/>
  <c r="K32" s="1"/>
  <c r="H32"/>
  <c r="O32" s="1"/>
  <c r="G31"/>
  <c r="N31" s="1"/>
  <c r="G31" i="37"/>
  <c r="G31" i="35"/>
  <c r="G31" i="40"/>
  <c r="V27" i="39"/>
  <c r="AN29" i="22"/>
  <c r="AO28"/>
  <c r="H31" i="40" s="1"/>
  <c r="AN30" i="20"/>
  <c r="AO29"/>
  <c r="AN30" i="18"/>
  <c r="AO29"/>
  <c r="F32" i="40" s="1"/>
  <c r="AN30" i="14"/>
  <c r="AO29"/>
  <c r="E32" i="40" s="1"/>
  <c r="AN30" i="12"/>
  <c r="AO29"/>
  <c r="D32" i="40" s="1"/>
  <c r="AN30" i="1"/>
  <c r="AO29"/>
  <c r="C32" i="40" s="1"/>
  <c r="Y30" i="22"/>
  <c r="X31"/>
  <c r="AC29"/>
  <c r="H32" i="35" s="1"/>
  <c r="AB30" i="22"/>
  <c r="AJ30"/>
  <c r="AK29"/>
  <c r="H32" i="36" s="1"/>
  <c r="AF30" i="22"/>
  <c r="AG29"/>
  <c r="H32" i="37" s="1"/>
  <c r="AB30" i="20"/>
  <c r="AC29"/>
  <c r="Y29"/>
  <c r="X30"/>
  <c r="AF30"/>
  <c r="AG29"/>
  <c r="AJ29"/>
  <c r="AK28"/>
  <c r="G31" i="36" s="1"/>
  <c r="X32" i="18"/>
  <c r="Y31"/>
  <c r="AF30"/>
  <c r="AG29"/>
  <c r="F32" i="37" s="1"/>
  <c r="AJ29" i="18"/>
  <c r="AK28"/>
  <c r="F31" i="36" s="1"/>
  <c r="AB31" i="18"/>
  <c r="AC30"/>
  <c r="F33" i="35" s="1"/>
  <c r="AC30" i="14"/>
  <c r="E33" i="35" s="1"/>
  <c r="AB31" i="14"/>
  <c r="Y31"/>
  <c r="X32"/>
  <c r="AJ30"/>
  <c r="AK29"/>
  <c r="E32" i="36" s="1"/>
  <c r="AG29" i="14"/>
  <c r="E32" i="37" s="1"/>
  <c r="AF30" i="14"/>
  <c r="AF30" i="12"/>
  <c r="AG29"/>
  <c r="D32" i="37" s="1"/>
  <c r="Y30" i="12"/>
  <c r="X31"/>
  <c r="AC29"/>
  <c r="D32" i="35" s="1"/>
  <c r="AB30" i="12"/>
  <c r="AJ30"/>
  <c r="AK29"/>
  <c r="D32" i="36" s="1"/>
  <c r="S29" i="39" l="1"/>
  <c r="R29"/>
  <c r="U29"/>
  <c r="T29"/>
  <c r="F34" i="5"/>
  <c r="M34" s="1"/>
  <c r="E34"/>
  <c r="L34" s="1"/>
  <c r="D33"/>
  <c r="K33" s="1"/>
  <c r="H33"/>
  <c r="O33" s="1"/>
  <c r="V28" i="39"/>
  <c r="G32" i="5"/>
  <c r="N32" s="1"/>
  <c r="G32" i="40"/>
  <c r="G32" i="37"/>
  <c r="G32" i="35"/>
  <c r="AO29" i="22"/>
  <c r="H32" i="40" s="1"/>
  <c r="AN30" i="22"/>
  <c r="AN31" i="20"/>
  <c r="AO30"/>
  <c r="AO30" i="18"/>
  <c r="F33" i="40" s="1"/>
  <c r="AN31" i="18"/>
  <c r="AO30" i="14"/>
  <c r="E33" i="40" s="1"/>
  <c r="AN31" i="14"/>
  <c r="AN31" i="12"/>
  <c r="AO30"/>
  <c r="D33" i="40" s="1"/>
  <c r="AO30" i="1"/>
  <c r="C33" i="40" s="1"/>
  <c r="AN31" i="1"/>
  <c r="AK30" i="22"/>
  <c r="H33" i="36" s="1"/>
  <c r="AJ31" i="22"/>
  <c r="X32"/>
  <c r="Y31"/>
  <c r="AF31"/>
  <c r="AG30"/>
  <c r="H33" i="37" s="1"/>
  <c r="AB31" i="22"/>
  <c r="AC30"/>
  <c r="H33" i="35" s="1"/>
  <c r="AB31" i="20"/>
  <c r="AC30"/>
  <c r="AF31"/>
  <c r="AG30"/>
  <c r="AJ30"/>
  <c r="AK29"/>
  <c r="G32" i="36" s="1"/>
  <c r="X31" i="20"/>
  <c r="Y30"/>
  <c r="AK29" i="18"/>
  <c r="F32" i="36" s="1"/>
  <c r="AJ30" i="18"/>
  <c r="AC31"/>
  <c r="F34" i="35" s="1"/>
  <c r="AB32" i="18"/>
  <c r="AG30"/>
  <c r="F33" i="37" s="1"/>
  <c r="AF31" i="18"/>
  <c r="Y32"/>
  <c r="X33"/>
  <c r="AK30" i="14"/>
  <c r="E33" i="36" s="1"/>
  <c r="AJ31" i="14"/>
  <c r="AB32"/>
  <c r="AC31"/>
  <c r="E34" i="35" s="1"/>
  <c r="AF31" i="14"/>
  <c r="AG30"/>
  <c r="E33" i="37" s="1"/>
  <c r="X33" i="14"/>
  <c r="Y32"/>
  <c r="AK30" i="12"/>
  <c r="D33" i="36" s="1"/>
  <c r="AJ31" i="12"/>
  <c r="AF31"/>
  <c r="AG30"/>
  <c r="D33" i="37" s="1"/>
  <c r="AB31" i="12"/>
  <c r="AC30"/>
  <c r="D33" i="35" s="1"/>
  <c r="X32" i="12"/>
  <c r="Y31"/>
  <c r="S30" i="39" l="1"/>
  <c r="U30"/>
  <c r="T30"/>
  <c r="R30"/>
  <c r="F35" i="5"/>
  <c r="M35" s="1"/>
  <c r="E35"/>
  <c r="L35" s="1"/>
  <c r="D34"/>
  <c r="K34" s="1"/>
  <c r="H34"/>
  <c r="O34" s="1"/>
  <c r="G33"/>
  <c r="N33" s="1"/>
  <c r="G33" i="40"/>
  <c r="G33" i="37"/>
  <c r="G33" i="35"/>
  <c r="AO30" i="22"/>
  <c r="H33" i="40" s="1"/>
  <c r="AN31" i="22"/>
  <c r="AO31" i="20"/>
  <c r="AN32"/>
  <c r="AO31" i="18"/>
  <c r="F34" i="40" s="1"/>
  <c r="AN32" i="18"/>
  <c r="AO31" i="14"/>
  <c r="E34" i="40" s="1"/>
  <c r="AN32" i="14"/>
  <c r="AO31" i="12"/>
  <c r="D34" i="40" s="1"/>
  <c r="AN32" i="12"/>
  <c r="AO31" i="1"/>
  <c r="C34" i="40" s="1"/>
  <c r="AN32" i="1"/>
  <c r="AK31" i="22"/>
  <c r="H34" i="36" s="1"/>
  <c r="AJ32" i="22"/>
  <c r="AB32"/>
  <c r="AC31"/>
  <c r="H34" i="35" s="1"/>
  <c r="X33" i="22"/>
  <c r="Y32"/>
  <c r="AG31"/>
  <c r="H34" i="37" s="1"/>
  <c r="AF32" i="22"/>
  <c r="AB32" i="20"/>
  <c r="AC31"/>
  <c r="AK30"/>
  <c r="G33" i="36" s="1"/>
  <c r="AJ31" i="20"/>
  <c r="X32"/>
  <c r="Y31"/>
  <c r="AG31"/>
  <c r="AF32"/>
  <c r="AG31" i="18"/>
  <c r="F34" i="37" s="1"/>
  <c r="AF32" i="18"/>
  <c r="AK30"/>
  <c r="F33" i="36" s="1"/>
  <c r="AJ31" i="18"/>
  <c r="Y33"/>
  <c r="X34"/>
  <c r="AC32"/>
  <c r="F35" i="35" s="1"/>
  <c r="AB33" i="18"/>
  <c r="AG31" i="14"/>
  <c r="E34" i="37" s="1"/>
  <c r="AF32" i="14"/>
  <c r="AK31"/>
  <c r="E34" i="36" s="1"/>
  <c r="AJ32" i="14"/>
  <c r="Y33"/>
  <c r="X34"/>
  <c r="AC32"/>
  <c r="E35" i="35" s="1"/>
  <c r="AB33" i="14"/>
  <c r="AB32" i="12"/>
  <c r="AC31"/>
  <c r="D34" i="35" s="1"/>
  <c r="AK31" i="12"/>
  <c r="D34" i="36" s="1"/>
  <c r="AJ32" i="12"/>
  <c r="X33"/>
  <c r="Y32"/>
  <c r="AG31"/>
  <c r="D34" i="37" s="1"/>
  <c r="AF32" i="12"/>
  <c r="V29" i="39" l="1"/>
  <c r="T31"/>
  <c r="U31"/>
  <c r="R31"/>
  <c r="S31"/>
  <c r="F36" i="5"/>
  <c r="M36" s="1"/>
  <c r="E36"/>
  <c r="L36" s="1"/>
  <c r="D35"/>
  <c r="K35" s="1"/>
  <c r="H35"/>
  <c r="O35" s="1"/>
  <c r="V30" i="39"/>
  <c r="G34" i="5"/>
  <c r="N34" s="1"/>
  <c r="G34" i="37"/>
  <c r="G34" i="35"/>
  <c r="G34" i="40"/>
  <c r="AN32" i="22"/>
  <c r="AO31"/>
  <c r="H34" i="40" s="1"/>
  <c r="AO32" i="20"/>
  <c r="AN33"/>
  <c r="AN33" i="18"/>
  <c r="AO32"/>
  <c r="F35" i="40" s="1"/>
  <c r="AN33" i="14"/>
  <c r="AO32"/>
  <c r="E35" i="40" s="1"/>
  <c r="AO32" i="12"/>
  <c r="D35" i="40" s="1"/>
  <c r="AN33" i="12"/>
  <c r="AN33" i="1"/>
  <c r="AO32"/>
  <c r="C35" i="40" s="1"/>
  <c r="AJ33" i="22"/>
  <c r="AK32"/>
  <c r="H35" i="36" s="1"/>
  <c r="AC32" i="22"/>
  <c r="H35" i="35" s="1"/>
  <c r="AB33" i="22"/>
  <c r="Y33"/>
  <c r="X34"/>
  <c r="AG32"/>
  <c r="H35" i="37" s="1"/>
  <c r="AF33" i="22"/>
  <c r="X33" i="20"/>
  <c r="Y32"/>
  <c r="AC32"/>
  <c r="AB33"/>
  <c r="AG32"/>
  <c r="AF33"/>
  <c r="AJ32"/>
  <c r="AK31"/>
  <c r="G34" i="36" s="1"/>
  <c r="X35" i="18"/>
  <c r="Y34"/>
  <c r="AF33"/>
  <c r="AG32"/>
  <c r="F35" i="37" s="1"/>
  <c r="AB34" i="18"/>
  <c r="AC33"/>
  <c r="F36" i="35" s="1"/>
  <c r="AJ32" i="18"/>
  <c r="AK31"/>
  <c r="F34" i="36" s="1"/>
  <c r="Y34" i="14"/>
  <c r="X35"/>
  <c r="AG32"/>
  <c r="E35" i="37" s="1"/>
  <c r="AF33" i="14"/>
  <c r="AC33"/>
  <c r="E36" i="35" s="1"/>
  <c r="AB34" i="14"/>
  <c r="AJ33"/>
  <c r="AK32"/>
  <c r="E35" i="36" s="1"/>
  <c r="AG32" i="12"/>
  <c r="D35" i="37" s="1"/>
  <c r="AF33" i="12"/>
  <c r="AJ33"/>
  <c r="AK32"/>
  <c r="D35" i="36" s="1"/>
  <c r="Y33" i="12"/>
  <c r="X34"/>
  <c r="AC32"/>
  <c r="D35" i="35" s="1"/>
  <c r="AB33" i="12"/>
  <c r="S32" i="39" l="1"/>
  <c r="U32"/>
  <c r="R32"/>
  <c r="T32"/>
  <c r="F37" i="5"/>
  <c r="M37" s="1"/>
  <c r="E37"/>
  <c r="L37" s="1"/>
  <c r="D36"/>
  <c r="K36" s="1"/>
  <c r="H36"/>
  <c r="O36" s="1"/>
  <c r="V31" i="39"/>
  <c r="G35" i="5"/>
  <c r="N35" s="1"/>
  <c r="G35" i="37"/>
  <c r="G35" i="35"/>
  <c r="G35" i="40"/>
  <c r="AN33" i="22"/>
  <c r="AO32"/>
  <c r="H35" i="40" s="1"/>
  <c r="AN34" i="20"/>
  <c r="AO33"/>
  <c r="AN34" i="18"/>
  <c r="AO33"/>
  <c r="F36" i="40" s="1"/>
  <c r="AN34" i="14"/>
  <c r="AO33"/>
  <c r="E36" i="40" s="1"/>
  <c r="AN34" i="12"/>
  <c r="AO33"/>
  <c r="D36" i="40" s="1"/>
  <c r="AN34" i="1"/>
  <c r="AO33"/>
  <c r="C36" i="40" s="1"/>
  <c r="Y34" i="22"/>
  <c r="X35"/>
  <c r="AJ34"/>
  <c r="AK33"/>
  <c r="H36" i="36" s="1"/>
  <c r="AF34" i="22"/>
  <c r="AG33"/>
  <c r="H36" i="37" s="1"/>
  <c r="AC33" i="22"/>
  <c r="H36" i="35" s="1"/>
  <c r="AB34" i="22"/>
  <c r="AF34" i="20"/>
  <c r="AG33"/>
  <c r="AJ33"/>
  <c r="AK32"/>
  <c r="G35" i="36" s="1"/>
  <c r="Y33" i="20"/>
  <c r="X34"/>
  <c r="AC33"/>
  <c r="AB34"/>
  <c r="AB35" i="18"/>
  <c r="AC34"/>
  <c r="F37" i="35" s="1"/>
  <c r="X36" i="18"/>
  <c r="Y35"/>
  <c r="AJ33"/>
  <c r="AK32"/>
  <c r="F35" i="36" s="1"/>
  <c r="AF34" i="18"/>
  <c r="AG33"/>
  <c r="F36" i="37" s="1"/>
  <c r="AB35" i="14"/>
  <c r="AC34"/>
  <c r="E37" i="35" s="1"/>
  <c r="AJ34" i="14"/>
  <c r="AK33"/>
  <c r="E36" i="36" s="1"/>
  <c r="Y35" i="14"/>
  <c r="X36"/>
  <c r="AF34"/>
  <c r="AG33"/>
  <c r="E36" i="37" s="1"/>
  <c r="AF34" i="12"/>
  <c r="AG33"/>
  <c r="D36" i="37" s="1"/>
  <c r="AC33" i="12"/>
  <c r="D36" i="35" s="1"/>
  <c r="AB34" i="12"/>
  <c r="AJ34"/>
  <c r="AK33"/>
  <c r="D36" i="36" s="1"/>
  <c r="Y34" i="12"/>
  <c r="X35"/>
  <c r="S33" i="39" l="1"/>
  <c r="R33"/>
  <c r="U33"/>
  <c r="T33"/>
  <c r="F38" i="5"/>
  <c r="M38" s="1"/>
  <c r="E38"/>
  <c r="L38" s="1"/>
  <c r="D37"/>
  <c r="K37" s="1"/>
  <c r="H37"/>
  <c r="O37" s="1"/>
  <c r="V32" i="39"/>
  <c r="G36" i="5"/>
  <c r="N36" s="1"/>
  <c r="G36" i="40"/>
  <c r="G36" i="37"/>
  <c r="G36" i="35"/>
  <c r="AO33" i="22"/>
  <c r="H36" i="40" s="1"/>
  <c r="AN34" i="22"/>
  <c r="AN35" i="20"/>
  <c r="AO34"/>
  <c r="AO34" i="18"/>
  <c r="F37" i="40" s="1"/>
  <c r="AN35" i="18"/>
  <c r="AO34" i="14"/>
  <c r="E37" i="40" s="1"/>
  <c r="AN35" i="14"/>
  <c r="AN35" i="12"/>
  <c r="AO34"/>
  <c r="D37" i="40" s="1"/>
  <c r="AO34" i="1"/>
  <c r="C37" i="40" s="1"/>
  <c r="AN35" i="1"/>
  <c r="AF35" i="22"/>
  <c r="AG34"/>
  <c r="H37" i="37" s="1"/>
  <c r="X36" i="22"/>
  <c r="Y35"/>
  <c r="AK34"/>
  <c r="H37" i="36" s="1"/>
  <c r="AJ35" i="22"/>
  <c r="AB35"/>
  <c r="AC34"/>
  <c r="H37" i="35" s="1"/>
  <c r="AF35" i="20"/>
  <c r="AG34"/>
  <c r="AB35"/>
  <c r="AC34"/>
  <c r="Y34"/>
  <c r="X35"/>
  <c r="AJ34"/>
  <c r="AK33"/>
  <c r="G36" i="36" s="1"/>
  <c r="AG34" i="18"/>
  <c r="F37" i="37" s="1"/>
  <c r="AF35" i="18"/>
  <c r="Y36"/>
  <c r="X37"/>
  <c r="AK33"/>
  <c r="F36" i="36" s="1"/>
  <c r="AJ34" i="18"/>
  <c r="AC35"/>
  <c r="F38" i="35" s="1"/>
  <c r="AB36" i="18"/>
  <c r="X37" i="14"/>
  <c r="Y36"/>
  <c r="AB36"/>
  <c r="AC35"/>
  <c r="E38" i="35" s="1"/>
  <c r="AF35" i="14"/>
  <c r="AG34"/>
  <c r="E37" i="37" s="1"/>
  <c r="AJ35" i="14"/>
  <c r="AK34"/>
  <c r="E37" i="36" s="1"/>
  <c r="AB35" i="12"/>
  <c r="AC34"/>
  <c r="D37" i="35" s="1"/>
  <c r="AK34" i="12"/>
  <c r="D37" i="36" s="1"/>
  <c r="AJ35" i="12"/>
  <c r="AF35"/>
  <c r="AG34"/>
  <c r="D37" i="37" s="1"/>
  <c r="X36" i="12"/>
  <c r="Y35"/>
  <c r="T34" i="39" l="1"/>
  <c r="U34"/>
  <c r="R34"/>
  <c r="S34"/>
  <c r="F39" i="5"/>
  <c r="M39" s="1"/>
  <c r="E39"/>
  <c r="L39" s="1"/>
  <c r="D38"/>
  <c r="K38" s="1"/>
  <c r="H38"/>
  <c r="O38" s="1"/>
  <c r="G37"/>
  <c r="N37" s="1"/>
  <c r="G37" i="40"/>
  <c r="G37" i="37"/>
  <c r="G37" i="35"/>
  <c r="V33" i="39"/>
  <c r="AO34" i="22"/>
  <c r="H37" i="40" s="1"/>
  <c r="AN35" i="22"/>
  <c r="AO35" i="20"/>
  <c r="AN36"/>
  <c r="AO35" i="18"/>
  <c r="F38" i="40" s="1"/>
  <c r="AN36" i="18"/>
  <c r="AO35" i="14"/>
  <c r="E38" i="40" s="1"/>
  <c r="AN36" i="14"/>
  <c r="AO35" i="12"/>
  <c r="D38" i="40" s="1"/>
  <c r="AN36" i="12"/>
  <c r="AO35" i="1"/>
  <c r="C38" i="40" s="1"/>
  <c r="AN36" i="1"/>
  <c r="AB36" i="22"/>
  <c r="AC35"/>
  <c r="H38" i="35" s="1"/>
  <c r="X37" i="22"/>
  <c r="Y36"/>
  <c r="AG35"/>
  <c r="H38" i="37" s="1"/>
  <c r="AF36" i="22"/>
  <c r="AK35"/>
  <c r="H38" i="36" s="1"/>
  <c r="AJ36" i="22"/>
  <c r="AG35" i="20"/>
  <c r="AF36"/>
  <c r="X36"/>
  <c r="Y35"/>
  <c r="AK34"/>
  <c r="G37" i="36" s="1"/>
  <c r="AJ35" i="20"/>
  <c r="AB36"/>
  <c r="AC35"/>
  <c r="AK34" i="18"/>
  <c r="F37" i="36" s="1"/>
  <c r="AJ35" i="18"/>
  <c r="AG35"/>
  <c r="F38" i="37" s="1"/>
  <c r="AF36" i="18"/>
  <c r="AC36"/>
  <c r="F39" i="35" s="1"/>
  <c r="AB37" i="18"/>
  <c r="Y37"/>
  <c r="X38"/>
  <c r="AF36" i="14"/>
  <c r="AG35"/>
  <c r="E38" i="37" s="1"/>
  <c r="Y37" i="14"/>
  <c r="X38"/>
  <c r="AK35"/>
  <c r="E38" i="36" s="1"/>
  <c r="AJ36" i="14"/>
  <c r="AB37"/>
  <c r="AC36"/>
  <c r="E39" i="35" s="1"/>
  <c r="AB36" i="12"/>
  <c r="AC35"/>
  <c r="D38" i="35" s="1"/>
  <c r="AK35" i="12"/>
  <c r="D38" i="36" s="1"/>
  <c r="AJ36" i="12"/>
  <c r="X37"/>
  <c r="Y36"/>
  <c r="AG35"/>
  <c r="D38" i="37" s="1"/>
  <c r="AF36" i="12"/>
  <c r="T35" i="39" l="1"/>
  <c r="U35"/>
  <c r="R35"/>
  <c r="S35"/>
  <c r="F40" i="5"/>
  <c r="M40" s="1"/>
  <c r="E40"/>
  <c r="L40" s="1"/>
  <c r="D39"/>
  <c r="K39" s="1"/>
  <c r="H39"/>
  <c r="O39" s="1"/>
  <c r="G38"/>
  <c r="N38" s="1"/>
  <c r="G38" i="37"/>
  <c r="G38" i="35"/>
  <c r="G38" i="40"/>
  <c r="V34" i="39"/>
  <c r="AN36" i="22"/>
  <c r="AO35"/>
  <c r="H38" i="40" s="1"/>
  <c r="AO36" i="20"/>
  <c r="AN37"/>
  <c r="AN37" i="18"/>
  <c r="AO36"/>
  <c r="F39" i="40" s="1"/>
  <c r="AN37" i="14"/>
  <c r="AO36"/>
  <c r="E39" i="40" s="1"/>
  <c r="AO36" i="12"/>
  <c r="D39" i="40" s="1"/>
  <c r="AN37" i="12"/>
  <c r="AN37" i="1"/>
  <c r="AO36"/>
  <c r="C39" i="40" s="1"/>
  <c r="Y37" i="22"/>
  <c r="X38"/>
  <c r="AC36"/>
  <c r="H39" i="35" s="1"/>
  <c r="AB37" i="22"/>
  <c r="AG36"/>
  <c r="H39" i="37" s="1"/>
  <c r="AF37" i="22"/>
  <c r="AJ37"/>
  <c r="AK36"/>
  <c r="H39" i="36" s="1"/>
  <c r="X37" i="20"/>
  <c r="Y36"/>
  <c r="AJ36"/>
  <c r="AK35"/>
  <c r="G38" i="36" s="1"/>
  <c r="AF37" i="20"/>
  <c r="AG36"/>
  <c r="AC36"/>
  <c r="AB37"/>
  <c r="AB38" i="18"/>
  <c r="AC37"/>
  <c r="F40" i="35" s="1"/>
  <c r="AJ36" i="18"/>
  <c r="AK35"/>
  <c r="F38" i="36" s="1"/>
  <c r="X39" i="18"/>
  <c r="Y38"/>
  <c r="AF37"/>
  <c r="AG36"/>
  <c r="F39" i="37" s="1"/>
  <c r="AG36" i="14"/>
  <c r="E39" i="37" s="1"/>
  <c r="AF37" i="14"/>
  <c r="AK36"/>
  <c r="E39" i="36" s="1"/>
  <c r="AJ37" i="14"/>
  <c r="AC37"/>
  <c r="E40" i="35" s="1"/>
  <c r="AB38" i="14"/>
  <c r="Y38"/>
  <c r="X39"/>
  <c r="AC36" i="12"/>
  <c r="D39" i="35" s="1"/>
  <c r="AB37" i="12"/>
  <c r="AG36"/>
  <c r="D39" i="37" s="1"/>
  <c r="AF37" i="12"/>
  <c r="AJ37"/>
  <c r="AK36"/>
  <c r="D39" i="36" s="1"/>
  <c r="Y37" i="12"/>
  <c r="X38"/>
  <c r="S36" i="39" l="1"/>
  <c r="R36"/>
  <c r="U36"/>
  <c r="T36"/>
  <c r="F41" i="5"/>
  <c r="M41" s="1"/>
  <c r="E41"/>
  <c r="L41" s="1"/>
  <c r="D40"/>
  <c r="K40" s="1"/>
  <c r="H40"/>
  <c r="O40" s="1"/>
  <c r="G39"/>
  <c r="N39" s="1"/>
  <c r="G39" i="37"/>
  <c r="G39" i="35"/>
  <c r="G39" i="40"/>
  <c r="AN37" i="22"/>
  <c r="AO36"/>
  <c r="H39" i="40" s="1"/>
  <c r="AN38" i="20"/>
  <c r="AO37"/>
  <c r="AN38" i="18"/>
  <c r="AO37"/>
  <c r="F40" i="40" s="1"/>
  <c r="AN38" i="14"/>
  <c r="AO37"/>
  <c r="E40" i="40" s="1"/>
  <c r="AN38" i="12"/>
  <c r="AO37"/>
  <c r="D40" i="40" s="1"/>
  <c r="AN38" i="1"/>
  <c r="AO37"/>
  <c r="C40" i="40" s="1"/>
  <c r="AC37" i="22"/>
  <c r="H40" i="35" s="1"/>
  <c r="AB38" i="22"/>
  <c r="AF38"/>
  <c r="AG37"/>
  <c r="H40" i="37" s="1"/>
  <c r="Y38" i="22"/>
  <c r="X39"/>
  <c r="AJ38"/>
  <c r="AK37"/>
  <c r="H40" i="36" s="1"/>
  <c r="AB38" i="20"/>
  <c r="AC37"/>
  <c r="Y37"/>
  <c r="X38"/>
  <c r="AF38"/>
  <c r="AG37"/>
  <c r="AJ37"/>
  <c r="AK36"/>
  <c r="G39" i="36" s="1"/>
  <c r="AF38" i="18"/>
  <c r="AG37"/>
  <c r="F40" i="37" s="1"/>
  <c r="AJ37" i="18"/>
  <c r="AK36"/>
  <c r="F39" i="36" s="1"/>
  <c r="X40" i="18"/>
  <c r="Y39"/>
  <c r="AB39"/>
  <c r="AC38"/>
  <c r="F41" i="35" s="1"/>
  <c r="AC38" i="14"/>
  <c r="E41" i="35" s="1"/>
  <c r="AB39" i="14"/>
  <c r="AG37"/>
  <c r="E40" i="37" s="1"/>
  <c r="AF38" i="14"/>
  <c r="Y39"/>
  <c r="X40"/>
  <c r="AJ38"/>
  <c r="AK37"/>
  <c r="E40" i="36" s="1"/>
  <c r="AJ38" i="12"/>
  <c r="AK37"/>
  <c r="D40" i="36" s="1"/>
  <c r="Y38" i="12"/>
  <c r="X39"/>
  <c r="AC37"/>
  <c r="D40" i="35" s="1"/>
  <c r="AB38" i="12"/>
  <c r="AF38"/>
  <c r="AG37"/>
  <c r="D40" i="37" s="1"/>
  <c r="V35" i="39" l="1"/>
  <c r="R37"/>
  <c r="U37"/>
  <c r="T37"/>
  <c r="S37"/>
  <c r="F42" i="5"/>
  <c r="M42" s="1"/>
  <c r="E42"/>
  <c r="L42" s="1"/>
  <c r="D41"/>
  <c r="K41" s="1"/>
  <c r="H41"/>
  <c r="O41" s="1"/>
  <c r="G40"/>
  <c r="N40" s="1"/>
  <c r="G40" i="40"/>
  <c r="G40" i="37"/>
  <c r="G40" i="35"/>
  <c r="AO37" i="22"/>
  <c r="H40" i="40" s="1"/>
  <c r="AN38" i="22"/>
  <c r="AN39" i="20"/>
  <c r="AO38"/>
  <c r="AO38" i="18"/>
  <c r="F41" i="40" s="1"/>
  <c r="AN39" i="18"/>
  <c r="AO38" i="14"/>
  <c r="E41" i="40" s="1"/>
  <c r="AN39" i="14"/>
  <c r="AN39" i="12"/>
  <c r="AO38"/>
  <c r="D41" i="40" s="1"/>
  <c r="AO38" i="1"/>
  <c r="C41" i="40" s="1"/>
  <c r="AN39" i="1"/>
  <c r="X40" i="22"/>
  <c r="Y39"/>
  <c r="AB39"/>
  <c r="AC38"/>
  <c r="H41" i="35" s="1"/>
  <c r="AK38" i="22"/>
  <c r="H41" i="36" s="1"/>
  <c r="AJ39" i="22"/>
  <c r="AF39"/>
  <c r="AG38"/>
  <c r="H41" i="37" s="1"/>
  <c r="AB39" i="20"/>
  <c r="AC38"/>
  <c r="AG38"/>
  <c r="AF39"/>
  <c r="AK37"/>
  <c r="G40" i="36" s="1"/>
  <c r="AJ38" i="20"/>
  <c r="X39"/>
  <c r="Y38"/>
  <c r="AK37" i="18"/>
  <c r="F40" i="36" s="1"/>
  <c r="AJ38" i="18"/>
  <c r="Y40"/>
  <c r="X41"/>
  <c r="AG38"/>
  <c r="F41" i="37" s="1"/>
  <c r="AF39" i="18"/>
  <c r="AC39"/>
  <c r="F42" i="35" s="1"/>
  <c r="AB40" i="18"/>
  <c r="X41" i="14"/>
  <c r="Y40"/>
  <c r="AB40"/>
  <c r="AC39"/>
  <c r="E42" i="35" s="1"/>
  <c r="AK38" i="14"/>
  <c r="E41" i="36" s="1"/>
  <c r="AJ39" i="14"/>
  <c r="AF39"/>
  <c r="AG38"/>
  <c r="E41" i="37" s="1"/>
  <c r="AF39" i="12"/>
  <c r="AG38"/>
  <c r="D41" i="37" s="1"/>
  <c r="X40" i="12"/>
  <c r="Y39"/>
  <c r="AK38"/>
  <c r="D41" i="36" s="1"/>
  <c r="AJ39" i="12"/>
  <c r="AB39"/>
  <c r="AC38"/>
  <c r="D41" i="35" s="1"/>
  <c r="S38" i="39" l="1"/>
  <c r="V36"/>
  <c r="R38"/>
  <c r="U38"/>
  <c r="T38"/>
  <c r="F43" i="5"/>
  <c r="M43" s="1"/>
  <c r="E43"/>
  <c r="L43" s="1"/>
  <c r="D42"/>
  <c r="K42" s="1"/>
  <c r="H42"/>
  <c r="O42" s="1"/>
  <c r="G41"/>
  <c r="N41" s="1"/>
  <c r="G41" i="40"/>
  <c r="G41" i="37"/>
  <c r="G41" i="35"/>
  <c r="AO38" i="22"/>
  <c r="H41" i="40" s="1"/>
  <c r="AN39" i="22"/>
  <c r="AO39" i="20"/>
  <c r="AN40"/>
  <c r="AO39" i="18"/>
  <c r="F42" i="40" s="1"/>
  <c r="AN40" i="18"/>
  <c r="AO39" i="14"/>
  <c r="E42" i="40" s="1"/>
  <c r="AN40" i="14"/>
  <c r="AO39" i="12"/>
  <c r="D42" i="40" s="1"/>
  <c r="AN40" i="12"/>
  <c r="AO39" i="1"/>
  <c r="C42" i="40" s="1"/>
  <c r="AN40" i="1"/>
  <c r="AK39" i="22"/>
  <c r="H42" i="36" s="1"/>
  <c r="AJ40" i="22"/>
  <c r="X41"/>
  <c r="Y40"/>
  <c r="AG39"/>
  <c r="H42" i="37" s="1"/>
  <c r="AF40" i="22"/>
  <c r="AB40"/>
  <c r="AC39"/>
  <c r="H42" i="35" s="1"/>
  <c r="X40" i="20"/>
  <c r="Y39"/>
  <c r="AG39"/>
  <c r="AF40"/>
  <c r="AC39"/>
  <c r="AB40"/>
  <c r="AK38"/>
  <c r="G41" i="36" s="1"/>
  <c r="AJ39" i="20"/>
  <c r="AG39" i="18"/>
  <c r="F42" i="37" s="1"/>
  <c r="AF40" i="18"/>
  <c r="AK38"/>
  <c r="F41" i="36" s="1"/>
  <c r="AJ39" i="18"/>
  <c r="AC40"/>
  <c r="F43" i="35" s="1"/>
  <c r="AB41" i="18"/>
  <c r="Y41"/>
  <c r="X42"/>
  <c r="Y41" i="14"/>
  <c r="X42"/>
  <c r="AK39"/>
  <c r="E42" i="36" s="1"/>
  <c r="AJ40" i="14"/>
  <c r="AG39"/>
  <c r="E42" i="37" s="1"/>
  <c r="AF40" i="14"/>
  <c r="AC40"/>
  <c r="E43" i="35" s="1"/>
  <c r="AB41" i="14"/>
  <c r="AG39" i="12"/>
  <c r="D42" i="37" s="1"/>
  <c r="AF40" i="12"/>
  <c r="AK39"/>
  <c r="D42" i="36" s="1"/>
  <c r="AJ40" i="12"/>
  <c r="X41"/>
  <c r="Y40"/>
  <c r="AB40"/>
  <c r="AC39"/>
  <c r="D42" i="35" s="1"/>
  <c r="S39" i="39" l="1"/>
  <c r="V37"/>
  <c r="R39"/>
  <c r="U39"/>
  <c r="T39"/>
  <c r="F44" i="5"/>
  <c r="M44" s="1"/>
  <c r="E44"/>
  <c r="L44" s="1"/>
  <c r="D43"/>
  <c r="K43" s="1"/>
  <c r="H43"/>
  <c r="O43" s="1"/>
  <c r="V38" i="39"/>
  <c r="G42" i="5"/>
  <c r="N42" s="1"/>
  <c r="G42" i="37"/>
  <c r="G42" i="35"/>
  <c r="G42" i="40"/>
  <c r="AN40" i="22"/>
  <c r="AO39"/>
  <c r="H42" i="40" s="1"/>
  <c r="AO40" i="20"/>
  <c r="AN41"/>
  <c r="AN41" i="18"/>
  <c r="AO40"/>
  <c r="F43" i="40" s="1"/>
  <c r="AN41" i="14"/>
  <c r="AO40"/>
  <c r="E43" i="40" s="1"/>
  <c r="AO40" i="12"/>
  <c r="D43" i="40" s="1"/>
  <c r="AN41" i="12"/>
  <c r="AN41" i="1"/>
  <c r="AO40"/>
  <c r="C43" i="40" s="1"/>
  <c r="AG40" i="22"/>
  <c r="H43" i="37" s="1"/>
  <c r="AF41" i="22"/>
  <c r="AJ41"/>
  <c r="AK40"/>
  <c r="H43" i="36" s="1"/>
  <c r="AC40" i="22"/>
  <c r="H43" i="35" s="1"/>
  <c r="AB41" i="22"/>
  <c r="Y41"/>
  <c r="X42"/>
  <c r="AC40" i="20"/>
  <c r="AB41"/>
  <c r="Y40"/>
  <c r="X41"/>
  <c r="AK39"/>
  <c r="G42" i="36" s="1"/>
  <c r="AJ40" i="20"/>
  <c r="AG40"/>
  <c r="AF41"/>
  <c r="AB42" i="18"/>
  <c r="AC41"/>
  <c r="F44" i="35" s="1"/>
  <c r="AF41" i="18"/>
  <c r="AG40"/>
  <c r="F43" i="37" s="1"/>
  <c r="X43" i="18"/>
  <c r="Y42"/>
  <c r="AJ40"/>
  <c r="AK39"/>
  <c r="F42" i="36" s="1"/>
  <c r="AG40" i="14"/>
  <c r="E43" i="37" s="1"/>
  <c r="AF41" i="14"/>
  <c r="Y42"/>
  <c r="X43"/>
  <c r="AC41"/>
  <c r="E44" i="35" s="1"/>
  <c r="AB42" i="14"/>
  <c r="AJ41"/>
  <c r="AK40"/>
  <c r="E43" i="36" s="1"/>
  <c r="Y41" i="12"/>
  <c r="X42"/>
  <c r="AG40"/>
  <c r="D43" i="37" s="1"/>
  <c r="AF41" i="12"/>
  <c r="AC40"/>
  <c r="D43" i="35" s="1"/>
  <c r="AB41" i="12"/>
  <c r="AJ41"/>
  <c r="AK40"/>
  <c r="D43" i="36" s="1"/>
  <c r="S40" i="39" l="1"/>
  <c r="R40"/>
  <c r="T40"/>
  <c r="U40"/>
  <c r="F45" i="5"/>
  <c r="M45" s="1"/>
  <c r="E45"/>
  <c r="L45" s="1"/>
  <c r="D44"/>
  <c r="K44" s="1"/>
  <c r="H44"/>
  <c r="O44" s="1"/>
  <c r="V39" i="39"/>
  <c r="G43" i="5"/>
  <c r="N43" s="1"/>
  <c r="G43" i="37"/>
  <c r="G43" i="35"/>
  <c r="G43" i="40"/>
  <c r="AN41" i="22"/>
  <c r="AO40"/>
  <c r="H43" i="40" s="1"/>
  <c r="AN42" i="20"/>
  <c r="AO41"/>
  <c r="AN42" i="18"/>
  <c r="AO41"/>
  <c r="F44" i="40" s="1"/>
  <c r="AN42" i="14"/>
  <c r="AO41"/>
  <c r="E44" i="40" s="1"/>
  <c r="AN42" i="12"/>
  <c r="AO41"/>
  <c r="D44" i="40" s="1"/>
  <c r="AN42" i="1"/>
  <c r="AO41"/>
  <c r="C44" i="40" s="1"/>
  <c r="Y42" i="22"/>
  <c r="X43"/>
  <c r="AC41"/>
  <c r="H44" i="35" s="1"/>
  <c r="AB42" i="22"/>
  <c r="AF42"/>
  <c r="AG41"/>
  <c r="H44" i="37" s="1"/>
  <c r="AJ42" i="22"/>
  <c r="AK41"/>
  <c r="H44" i="36" s="1"/>
  <c r="AJ41" i="20"/>
  <c r="AK40"/>
  <c r="G43" i="36" s="1"/>
  <c r="AC41" i="20"/>
  <c r="AB42"/>
  <c r="AF42"/>
  <c r="AG41"/>
  <c r="Y41"/>
  <c r="X42"/>
  <c r="AJ41" i="18"/>
  <c r="AK40"/>
  <c r="F43" i="36" s="1"/>
  <c r="AF42" i="18"/>
  <c r="AG41"/>
  <c r="F44" i="37" s="1"/>
  <c r="X44" i="18"/>
  <c r="Y43"/>
  <c r="AB43"/>
  <c r="AC42"/>
  <c r="F45" i="35" s="1"/>
  <c r="AB43" i="14"/>
  <c r="AC42"/>
  <c r="E45" i="35" s="1"/>
  <c r="AJ42" i="14"/>
  <c r="AK41"/>
  <c r="E44" i="36" s="1"/>
  <c r="AF42" i="14"/>
  <c r="AG41"/>
  <c r="E44" i="37" s="1"/>
  <c r="X44" i="14"/>
  <c r="Y43"/>
  <c r="AC41" i="12"/>
  <c r="D44" i="35" s="1"/>
  <c r="AB42" i="12"/>
  <c r="Y42"/>
  <c r="X43"/>
  <c r="AJ42"/>
  <c r="AK41"/>
  <c r="D44" i="36" s="1"/>
  <c r="AF42" i="12"/>
  <c r="AG41"/>
  <c r="D44" i="37" s="1"/>
  <c r="U41" i="39" l="1"/>
  <c r="T41"/>
  <c r="R41"/>
  <c r="S41"/>
  <c r="F46" i="5"/>
  <c r="M46" s="1"/>
  <c r="E46"/>
  <c r="L46" s="1"/>
  <c r="D45"/>
  <c r="K45" s="1"/>
  <c r="H45"/>
  <c r="O45" s="1"/>
  <c r="G44"/>
  <c r="N44" s="1"/>
  <c r="G44" i="40"/>
  <c r="G44" i="37"/>
  <c r="G44" i="35"/>
  <c r="AO41" i="22"/>
  <c r="H44" i="40" s="1"/>
  <c r="AN42" i="22"/>
  <c r="AN43" i="20"/>
  <c r="AO42"/>
  <c r="AO42" i="18"/>
  <c r="F45" i="40" s="1"/>
  <c r="AN43" i="18"/>
  <c r="AO42" i="14"/>
  <c r="E45" i="40" s="1"/>
  <c r="AN43" i="14"/>
  <c r="AN43" i="12"/>
  <c r="AO42"/>
  <c r="D45" i="40" s="1"/>
  <c r="AO42" i="1"/>
  <c r="C45" i="40" s="1"/>
  <c r="AN43" i="1"/>
  <c r="AB43" i="22"/>
  <c r="AC42"/>
  <c r="H45" i="35" s="1"/>
  <c r="AF43" i="22"/>
  <c r="AG42"/>
  <c r="H45" i="37" s="1"/>
  <c r="X44" i="22"/>
  <c r="Y43"/>
  <c r="AK42"/>
  <c r="H45" i="36" s="1"/>
  <c r="AJ43" i="22"/>
  <c r="AG42" i="20"/>
  <c r="AF43"/>
  <c r="AK41"/>
  <c r="G44" i="36" s="1"/>
  <c r="AJ42" i="20"/>
  <c r="Y42"/>
  <c r="X43"/>
  <c r="AB43"/>
  <c r="AC42"/>
  <c r="AC43" i="18"/>
  <c r="F46" i="35" s="1"/>
  <c r="AB44" i="18"/>
  <c r="AG42"/>
  <c r="F45" i="37" s="1"/>
  <c r="AF43" i="18"/>
  <c r="Y44"/>
  <c r="X45"/>
  <c r="AK41"/>
  <c r="F44" i="36" s="1"/>
  <c r="AJ42" i="18"/>
  <c r="AF43" i="14"/>
  <c r="AG42"/>
  <c r="E45" i="37" s="1"/>
  <c r="AB44" i="14"/>
  <c r="AC43"/>
  <c r="E46" i="35" s="1"/>
  <c r="X45" i="14"/>
  <c r="Y44"/>
  <c r="AJ43"/>
  <c r="AK42"/>
  <c r="E45" i="36" s="1"/>
  <c r="AF43" i="12"/>
  <c r="AG42"/>
  <c r="D45" i="37" s="1"/>
  <c r="AK42" i="12"/>
  <c r="D45" i="36" s="1"/>
  <c r="AJ43" i="12"/>
  <c r="X44"/>
  <c r="Y43"/>
  <c r="AB43"/>
  <c r="AC42"/>
  <c r="D45" i="35" s="1"/>
  <c r="S42" i="39" l="1"/>
  <c r="R42"/>
  <c r="U42"/>
  <c r="T42"/>
  <c r="V40"/>
  <c r="F47" i="5"/>
  <c r="M47" s="1"/>
  <c r="E47"/>
  <c r="L47" s="1"/>
  <c r="D46"/>
  <c r="K46" s="1"/>
  <c r="H46"/>
  <c r="O46" s="1"/>
  <c r="G45"/>
  <c r="N45" s="1"/>
  <c r="G45" i="40"/>
  <c r="G45" i="37"/>
  <c r="G45" i="35"/>
  <c r="V41" i="39"/>
  <c r="AO42" i="22"/>
  <c r="H45" i="40" s="1"/>
  <c r="AN43" i="22"/>
  <c r="AO43" i="20"/>
  <c r="AN44"/>
  <c r="AO43" i="18"/>
  <c r="F46" i="40" s="1"/>
  <c r="AN44" i="18"/>
  <c r="AO43" i="14"/>
  <c r="E46" i="40" s="1"/>
  <c r="AN44" i="14"/>
  <c r="AO43" i="12"/>
  <c r="D46" i="40" s="1"/>
  <c r="AN44" i="12"/>
  <c r="AO43" i="1"/>
  <c r="C46" i="40" s="1"/>
  <c r="AN44" i="1"/>
  <c r="AK43" i="22"/>
  <c r="H46" i="36" s="1"/>
  <c r="AJ44" i="22"/>
  <c r="X45"/>
  <c r="Y44"/>
  <c r="AB44"/>
  <c r="AC43"/>
  <c r="H46" i="35" s="1"/>
  <c r="AG43" i="22"/>
  <c r="H46" i="37" s="1"/>
  <c r="AF44" i="22"/>
  <c r="AG43" i="20"/>
  <c r="AF44"/>
  <c r="X44"/>
  <c r="Y43"/>
  <c r="AC43"/>
  <c r="AB44"/>
  <c r="AK42"/>
  <c r="G45" i="36" s="1"/>
  <c r="AJ43" i="20"/>
  <c r="Y45" i="18"/>
  <c r="X46"/>
  <c r="AC44"/>
  <c r="F47" i="35" s="1"/>
  <c r="AB45" i="18"/>
  <c r="AK42"/>
  <c r="F45" i="36" s="1"/>
  <c r="AJ43" i="18"/>
  <c r="AG43"/>
  <c r="F46" i="37" s="1"/>
  <c r="AF44" i="18"/>
  <c r="Y45" i="14"/>
  <c r="X46"/>
  <c r="AF44"/>
  <c r="AG43"/>
  <c r="E46" i="37" s="1"/>
  <c r="AK43" i="14"/>
  <c r="E46" i="36" s="1"/>
  <c r="AJ44" i="14"/>
  <c r="AB45"/>
  <c r="AC44"/>
  <c r="E47" i="35" s="1"/>
  <c r="X45" i="12"/>
  <c r="Y44"/>
  <c r="AK43"/>
  <c r="D46" i="36" s="1"/>
  <c r="AJ44" i="12"/>
  <c r="AG43"/>
  <c r="D46" i="37" s="1"/>
  <c r="AF44" i="12"/>
  <c r="AB44"/>
  <c r="AC43"/>
  <c r="D46" i="35" s="1"/>
  <c r="S43" i="39" l="1"/>
  <c r="R43"/>
  <c r="T43"/>
  <c r="U43"/>
  <c r="F48" i="5"/>
  <c r="M48" s="1"/>
  <c r="E48"/>
  <c r="L48" s="1"/>
  <c r="D47"/>
  <c r="K47" s="1"/>
  <c r="H47"/>
  <c r="O47" s="1"/>
  <c r="V42" i="39"/>
  <c r="G46" i="5"/>
  <c r="N46" s="1"/>
  <c r="G46" i="37"/>
  <c r="G46" i="35"/>
  <c r="G46" i="40"/>
  <c r="AN44" i="22"/>
  <c r="AO43"/>
  <c r="H46" i="40" s="1"/>
  <c r="AN45" i="20"/>
  <c r="AO44"/>
  <c r="AN45" i="18"/>
  <c r="AO44"/>
  <c r="F47" i="40" s="1"/>
  <c r="AN45" i="14"/>
  <c r="AO44"/>
  <c r="E47" i="40" s="1"/>
  <c r="AO44" i="12"/>
  <c r="D47" i="40" s="1"/>
  <c r="AN45" i="12"/>
  <c r="AN45" i="1"/>
  <c r="AO44"/>
  <c r="C47" i="40" s="1"/>
  <c r="AC44" i="22"/>
  <c r="H47" i="35" s="1"/>
  <c r="AB45" i="22"/>
  <c r="AJ45"/>
  <c r="AK44"/>
  <c r="H47" i="36" s="1"/>
  <c r="Y45" i="22"/>
  <c r="X46"/>
  <c r="AG44"/>
  <c r="H47" i="37" s="1"/>
  <c r="AF45" i="22"/>
  <c r="AC44" i="20"/>
  <c r="AB45"/>
  <c r="AF45"/>
  <c r="AG44"/>
  <c r="Y44"/>
  <c r="X45"/>
  <c r="AK43"/>
  <c r="G46" i="36" s="1"/>
  <c r="AJ44" i="20"/>
  <c r="AJ44" i="18"/>
  <c r="AK43"/>
  <c r="F46" i="36" s="1"/>
  <c r="X47" i="18"/>
  <c r="Y46"/>
  <c r="AF45"/>
  <c r="AG44"/>
  <c r="F47" i="37" s="1"/>
  <c r="AB46" i="18"/>
  <c r="AC45"/>
  <c r="F48" i="35" s="1"/>
  <c r="AK44" i="14"/>
  <c r="E47" i="36" s="1"/>
  <c r="AJ45" i="14"/>
  <c r="Y46"/>
  <c r="X47"/>
  <c r="AC45"/>
  <c r="E48" i="35" s="1"/>
  <c r="AB46" i="14"/>
  <c r="AG44"/>
  <c r="E47" i="37" s="1"/>
  <c r="AF45" i="14"/>
  <c r="AJ45" i="12"/>
  <c r="AK44"/>
  <c r="D47" i="36" s="1"/>
  <c r="AG44" i="12"/>
  <c r="D47" i="37" s="1"/>
  <c r="AF45" i="12"/>
  <c r="Y45"/>
  <c r="X46"/>
  <c r="AC44"/>
  <c r="D47" i="35" s="1"/>
  <c r="AB45" i="12"/>
  <c r="S44" i="39" l="1"/>
  <c r="R44"/>
  <c r="U44"/>
  <c r="T44"/>
  <c r="F49" i="5"/>
  <c r="M49" s="1"/>
  <c r="E49"/>
  <c r="L49" s="1"/>
  <c r="D48"/>
  <c r="K48" s="1"/>
  <c r="H48"/>
  <c r="O48" s="1"/>
  <c r="G47"/>
  <c r="N47" s="1"/>
  <c r="G47" i="37"/>
  <c r="G47" i="35"/>
  <c r="G47" i="40"/>
  <c r="V43" i="39"/>
  <c r="AN45" i="22"/>
  <c r="AO44"/>
  <c r="H47" i="40" s="1"/>
  <c r="AN46" i="20"/>
  <c r="AO45"/>
  <c r="AN46" i="18"/>
  <c r="AO45"/>
  <c r="F48" i="40" s="1"/>
  <c r="AN46" i="14"/>
  <c r="AO45"/>
  <c r="E48" i="40" s="1"/>
  <c r="AN46" i="12"/>
  <c r="AO45"/>
  <c r="D48" i="40" s="1"/>
  <c r="AN46" i="1"/>
  <c r="AO45"/>
  <c r="C48" i="40" s="1"/>
  <c r="AC45" i="22"/>
  <c r="H48" i="35" s="1"/>
  <c r="AB46" i="22"/>
  <c r="AJ46"/>
  <c r="AK45"/>
  <c r="H48" i="36" s="1"/>
  <c r="Y46" i="22"/>
  <c r="X47"/>
  <c r="AF46"/>
  <c r="AG45"/>
  <c r="H48" i="37" s="1"/>
  <c r="Y45" i="20"/>
  <c r="X46"/>
  <c r="AB46"/>
  <c r="AC45"/>
  <c r="AJ45"/>
  <c r="AK44"/>
  <c r="G47" i="36" s="1"/>
  <c r="AF46" i="20"/>
  <c r="AG45"/>
  <c r="AF46" i="18"/>
  <c r="AG45"/>
  <c r="F48" i="37" s="1"/>
  <c r="AJ45" i="18"/>
  <c r="AK44"/>
  <c r="F47" i="36" s="1"/>
  <c r="AB47" i="18"/>
  <c r="AC46"/>
  <c r="F49" i="35" s="1"/>
  <c r="X48" i="18"/>
  <c r="Y48" s="1"/>
  <c r="Y47"/>
  <c r="AJ46" i="14"/>
  <c r="AK45"/>
  <c r="E48" i="36" s="1"/>
  <c r="AC46" i="14"/>
  <c r="E49" i="35" s="1"/>
  <c r="AB47" i="14"/>
  <c r="AG45"/>
  <c r="E48" i="37" s="1"/>
  <c r="AF46" i="14"/>
  <c r="Y47"/>
  <c r="X48"/>
  <c r="Y48" s="1"/>
  <c r="AJ46" i="12"/>
  <c r="AK45"/>
  <c r="D48" i="36" s="1"/>
  <c r="AC45" i="12"/>
  <c r="D48" i="35" s="1"/>
  <c r="AB46" i="12"/>
  <c r="Y46"/>
  <c r="X47"/>
  <c r="AF46"/>
  <c r="AG45"/>
  <c r="D48" i="37" s="1"/>
  <c r="T45" i="39" l="1"/>
  <c r="R45"/>
  <c r="S45"/>
  <c r="U45"/>
  <c r="F51" i="5"/>
  <c r="F50"/>
  <c r="M50" s="1"/>
  <c r="E51"/>
  <c r="E50"/>
  <c r="L50" s="1"/>
  <c r="D49"/>
  <c r="K49" s="1"/>
  <c r="H49"/>
  <c r="O49" s="1"/>
  <c r="V44" i="39"/>
  <c r="G48" i="5"/>
  <c r="N48" s="1"/>
  <c r="G48" i="40"/>
  <c r="G48" i="37"/>
  <c r="G48" i="35"/>
  <c r="AO45" i="22"/>
  <c r="H48" i="40" s="1"/>
  <c r="AN46" i="22"/>
  <c r="AN47" i="20"/>
  <c r="AO46"/>
  <c r="AO46" i="18"/>
  <c r="F49" i="40" s="1"/>
  <c r="AN47" i="18"/>
  <c r="AO46" i="14"/>
  <c r="E49" i="40" s="1"/>
  <c r="AN47" i="14"/>
  <c r="AN47" i="12"/>
  <c r="AO46"/>
  <c r="D49" i="40" s="1"/>
  <c r="AO46" i="1"/>
  <c r="C49" i="40" s="1"/>
  <c r="AN47" i="1"/>
  <c r="X48" i="22"/>
  <c r="Y48" s="1"/>
  <c r="Y47"/>
  <c r="AB47"/>
  <c r="AC46"/>
  <c r="H49" i="35" s="1"/>
  <c r="AF47" i="22"/>
  <c r="AG46"/>
  <c r="H49" i="37" s="1"/>
  <c r="AK46" i="22"/>
  <c r="H49" i="36" s="1"/>
  <c r="AJ47" i="22"/>
  <c r="X47" i="20"/>
  <c r="Y46"/>
  <c r="AJ46"/>
  <c r="AK45"/>
  <c r="G48" i="36" s="1"/>
  <c r="AG46" i="20"/>
  <c r="AF47"/>
  <c r="AB47"/>
  <c r="AC46"/>
  <c r="AC47" i="18"/>
  <c r="F50" i="35" s="1"/>
  <c r="AB48" i="18"/>
  <c r="AC48" s="1"/>
  <c r="F51" i="35" s="1"/>
  <c r="AG46" i="18"/>
  <c r="F49" i="37" s="1"/>
  <c r="AF47" i="18"/>
  <c r="AK45"/>
  <c r="F48" i="36" s="1"/>
  <c r="AJ46" i="18"/>
  <c r="AK46" i="14"/>
  <c r="E49" i="36" s="1"/>
  <c r="AJ47" i="14"/>
  <c r="AF47"/>
  <c r="AG46"/>
  <c r="E49" i="37" s="1"/>
  <c r="AB48" i="14"/>
  <c r="AC48" s="1"/>
  <c r="E51" i="35" s="1"/>
  <c r="AC47" i="14"/>
  <c r="E50" i="35" s="1"/>
  <c r="AF47" i="12"/>
  <c r="AG46"/>
  <c r="D49" i="37" s="1"/>
  <c r="AB47" i="12"/>
  <c r="AC46"/>
  <c r="D49" i="35" s="1"/>
  <c r="AK46" i="12"/>
  <c r="D49" i="36" s="1"/>
  <c r="AJ47" i="12"/>
  <c r="X48"/>
  <c r="Y48" s="1"/>
  <c r="Y47"/>
  <c r="L51" i="5" l="1"/>
  <c r="I1" i="49"/>
  <c r="M51" i="5"/>
  <c r="I1" i="50"/>
  <c r="F55" i="5"/>
  <c r="E52"/>
  <c r="E55"/>
  <c r="E53"/>
  <c r="E54"/>
  <c r="U46" i="39"/>
  <c r="S46"/>
  <c r="R46"/>
  <c r="T46"/>
  <c r="F52" i="5"/>
  <c r="F54"/>
  <c r="F53"/>
  <c r="F52" i="35"/>
  <c r="F55"/>
  <c r="F53"/>
  <c r="F54"/>
  <c r="E54"/>
  <c r="E55"/>
  <c r="E53"/>
  <c r="E52"/>
  <c r="D51" i="5"/>
  <c r="D50"/>
  <c r="K50" s="1"/>
  <c r="H50"/>
  <c r="O50" s="1"/>
  <c r="H51"/>
  <c r="B13" i="53" s="1"/>
  <c r="G49" i="5"/>
  <c r="N49" s="1"/>
  <c r="G49" i="40"/>
  <c r="G49" i="37"/>
  <c r="G49" i="35"/>
  <c r="V45" i="39"/>
  <c r="AO46" i="22"/>
  <c r="H49" i="40" s="1"/>
  <c r="AN47" i="22"/>
  <c r="AO47" i="20"/>
  <c r="AN48"/>
  <c r="AO48" s="1"/>
  <c r="AO47" i="18"/>
  <c r="F50" i="40" s="1"/>
  <c r="AN48" i="18"/>
  <c r="AO48" s="1"/>
  <c r="F51" i="40" s="1"/>
  <c r="AO47" i="14"/>
  <c r="E50" i="40" s="1"/>
  <c r="AN48" i="14"/>
  <c r="AO48" s="1"/>
  <c r="E51" i="40" s="1"/>
  <c r="AO47" i="12"/>
  <c r="D50" i="40" s="1"/>
  <c r="AN48" i="12"/>
  <c r="AO48" s="1"/>
  <c r="D51" i="40" s="1"/>
  <c r="AO47" i="1"/>
  <c r="C50" i="40" s="1"/>
  <c r="AN48" i="1"/>
  <c r="AO48" s="1"/>
  <c r="C51" i="40" s="1"/>
  <c r="AB48" i="22"/>
  <c r="AC48" s="1"/>
  <c r="H51" i="35" s="1"/>
  <c r="B9" i="53" s="1"/>
  <c r="AC47" i="22"/>
  <c r="H50" i="35" s="1"/>
  <c r="AG47" i="22"/>
  <c r="H50" i="37" s="1"/>
  <c r="AF48" i="22"/>
  <c r="AG48" s="1"/>
  <c r="H51" i="37" s="1"/>
  <c r="B11" i="53" s="1"/>
  <c r="AK47" i="22"/>
  <c r="H50" i="36" s="1"/>
  <c r="AJ48" i="22"/>
  <c r="AK48" s="1"/>
  <c r="H51" i="36" s="1"/>
  <c r="B10" i="53" s="1"/>
  <c r="AG47" i="20"/>
  <c r="AF48"/>
  <c r="AG48" s="1"/>
  <c r="X48"/>
  <c r="Y48" s="1"/>
  <c r="Y47"/>
  <c r="AB48"/>
  <c r="AC48" s="1"/>
  <c r="AC47"/>
  <c r="AK46"/>
  <c r="G49" i="36" s="1"/>
  <c r="AJ47" i="20"/>
  <c r="AK46" i="18"/>
  <c r="F49" i="36" s="1"/>
  <c r="AJ47" i="18"/>
  <c r="AG47"/>
  <c r="F50" i="37" s="1"/>
  <c r="AF48" i="18"/>
  <c r="AG48" s="1"/>
  <c r="F51" i="37" s="1"/>
  <c r="AK47" i="14"/>
  <c r="E50" i="36" s="1"/>
  <c r="AJ48" i="14"/>
  <c r="AK48" s="1"/>
  <c r="E51" i="36" s="1"/>
  <c r="AG47" i="14"/>
  <c r="E50" i="37" s="1"/>
  <c r="AF48" i="14"/>
  <c r="AG48" s="1"/>
  <c r="E51" i="37" s="1"/>
  <c r="AK47" i="12"/>
  <c r="D50" i="36" s="1"/>
  <c r="AJ48" i="12"/>
  <c r="AK48" s="1"/>
  <c r="D51" i="36" s="1"/>
  <c r="AB48" i="12"/>
  <c r="AC48" s="1"/>
  <c r="D51" i="35" s="1"/>
  <c r="AC47" i="12"/>
  <c r="D50" i="35" s="1"/>
  <c r="AG47" i="12"/>
  <c r="D50" i="37" s="1"/>
  <c r="AF48" i="12"/>
  <c r="AG48" s="1"/>
  <c r="D51" i="37" s="1"/>
  <c r="K51" i="5" l="1"/>
  <c r="I1" i="52"/>
  <c r="F53" i="40"/>
  <c r="O51" i="5"/>
  <c r="G1" i="53" s="1"/>
  <c r="I1"/>
  <c r="E55" i="40"/>
  <c r="E53"/>
  <c r="F53" i="37"/>
  <c r="F55" i="40"/>
  <c r="F54"/>
  <c r="F52"/>
  <c r="F55" i="37"/>
  <c r="F54"/>
  <c r="F52"/>
  <c r="E54" i="40"/>
  <c r="E52"/>
  <c r="E54" i="37"/>
  <c r="E55"/>
  <c r="E53"/>
  <c r="E52"/>
  <c r="D52" i="5"/>
  <c r="C55" i="40"/>
  <c r="C52"/>
  <c r="C53"/>
  <c r="C54"/>
  <c r="T47" i="39"/>
  <c r="S47"/>
  <c r="R47"/>
  <c r="U47"/>
  <c r="E55" i="36"/>
  <c r="E52"/>
  <c r="E54"/>
  <c r="E53"/>
  <c r="D54" i="5"/>
  <c r="D53" i="36"/>
  <c r="D54"/>
  <c r="D52"/>
  <c r="D55"/>
  <c r="D55" i="37"/>
  <c r="D52"/>
  <c r="D53"/>
  <c r="D54"/>
  <c r="D54" i="40"/>
  <c r="D52"/>
  <c r="D53"/>
  <c r="D55"/>
  <c r="D52" i="35"/>
  <c r="D53"/>
  <c r="D54"/>
  <c r="D55"/>
  <c r="D55" i="5"/>
  <c r="D53"/>
  <c r="H52"/>
  <c r="H53"/>
  <c r="H55" i="35"/>
  <c r="H53"/>
  <c r="H54"/>
  <c r="H52"/>
  <c r="H54" i="36"/>
  <c r="H53"/>
  <c r="H55"/>
  <c r="H52"/>
  <c r="H54" i="5"/>
  <c r="H55" i="37"/>
  <c r="H53"/>
  <c r="H52"/>
  <c r="H54"/>
  <c r="H55" i="5"/>
  <c r="G51"/>
  <c r="G51" i="37"/>
  <c r="G51" i="35"/>
  <c r="G51" i="40"/>
  <c r="V46" i="39"/>
  <c r="G50" i="5"/>
  <c r="N50" s="1"/>
  <c r="G50" i="37"/>
  <c r="G50" i="35"/>
  <c r="G50" i="40"/>
  <c r="AN48" i="22"/>
  <c r="AO48" s="1"/>
  <c r="H51" i="40" s="1"/>
  <c r="B12" i="53" s="1"/>
  <c r="AO47" i="22"/>
  <c r="H50" i="40" s="1"/>
  <c r="AK47" i="20"/>
  <c r="G50" i="36" s="1"/>
  <c r="AJ48" i="20"/>
  <c r="AK48" s="1"/>
  <c r="G51" i="36" s="1"/>
  <c r="AJ48" i="18"/>
  <c r="AK48" s="1"/>
  <c r="F51" i="36" s="1"/>
  <c r="AK47" i="18"/>
  <c r="F50" i="36" s="1"/>
  <c r="N51" i="5" l="1"/>
  <c r="I1" i="51"/>
  <c r="U48" i="39"/>
  <c r="S48"/>
  <c r="T48"/>
  <c r="R48"/>
  <c r="F55" i="36"/>
  <c r="F53"/>
  <c r="F52"/>
  <c r="F54"/>
  <c r="G54" i="5"/>
  <c r="G52"/>
  <c r="G53"/>
  <c r="G55"/>
  <c r="H55" i="40"/>
  <c r="H52"/>
  <c r="H54"/>
  <c r="H53"/>
  <c r="G54" i="36"/>
  <c r="G52"/>
  <c r="G55"/>
  <c r="G53"/>
  <c r="G52" i="40"/>
  <c r="G54"/>
  <c r="G55"/>
  <c r="G53"/>
  <c r="V47" i="39"/>
  <c r="G53" i="37"/>
  <c r="G54"/>
  <c r="G52"/>
  <c r="G55"/>
  <c r="G55" i="35"/>
  <c r="G52"/>
  <c r="G54"/>
  <c r="G53"/>
  <c r="T49" i="39" l="1"/>
  <c r="U49"/>
  <c r="R49"/>
  <c r="S49"/>
  <c r="U50"/>
  <c r="R50"/>
  <c r="T50"/>
  <c r="F1" i="42" l="1"/>
  <c r="S50" i="39"/>
  <c r="V48"/>
  <c r="V49"/>
  <c r="V50" l="1"/>
  <c r="H1" i="42"/>
</calcChain>
</file>

<file path=xl/comments1.xml><?xml version="1.0" encoding="utf-8"?>
<comments xmlns="http://schemas.openxmlformats.org/spreadsheetml/2006/main">
  <authors>
    <author>axioo</author>
    <author>Pavilion</author>
  </authors>
  <commentList>
    <comment ref="C4" authorId="0">
      <text>
        <r>
          <rPr>
            <b/>
            <sz val="9"/>
            <color indexed="81"/>
            <rFont val="Tahoma"/>
            <family val="2"/>
          </rPr>
          <t>Isikan idetentitas secara lengkap</t>
        </r>
      </text>
    </comment>
    <comment ref="F6" authorId="0">
      <text>
        <r>
          <rPr>
            <b/>
            <sz val="9"/>
            <color indexed="81"/>
            <rFont val="Tahoma"/>
            <family val="2"/>
          </rPr>
          <t>Tulis nama mapel secara lengkap</t>
        </r>
      </text>
    </comment>
    <comment ref="G6" authorId="0">
      <text>
        <r>
          <rPr>
            <b/>
            <sz val="9"/>
            <color indexed="81"/>
            <rFont val="Tahoma"/>
            <family val="2"/>
          </rPr>
          <t>Tulis Singkatan dari Nama Mapel, ini di gunakan untuk pengisian tabel nilai</t>
        </r>
      </text>
    </comment>
    <comment ref="H6" authorId="1">
      <text>
        <r>
          <rPr>
            <b/>
            <sz val="9"/>
            <color indexed="81"/>
            <rFont val="Tahoma"/>
            <charset val="1"/>
          </rPr>
          <t>isikan kkm</t>
        </r>
      </text>
    </comment>
    <comment ref="I6" authorId="0">
      <text>
        <r>
          <rPr>
            <b/>
            <sz val="9"/>
            <color indexed="81"/>
            <rFont val="Tahoma"/>
            <family val="2"/>
          </rPr>
          <t>Klik gambar untuk input nilai</t>
        </r>
      </text>
    </comment>
    <comment ref="K6" authorId="0">
      <text>
        <r>
          <rPr>
            <b/>
            <sz val="9"/>
            <color indexed="81"/>
            <rFont val="Tahoma"/>
            <family val="2"/>
          </rPr>
          <t>Klik gambar untuk tampilan print daftar nilai</t>
        </r>
      </text>
    </comment>
    <comment ref="C12" authorId="0">
      <text>
        <r>
          <rPr>
            <b/>
            <sz val="9"/>
            <color indexed="81"/>
            <rFont val="Tahoma"/>
            <family val="2"/>
          </rPr>
          <t>Isi Kelas, Th. Pelajaran, dan Semester</t>
        </r>
      </text>
    </comment>
  </commentList>
</comments>
</file>

<file path=xl/sharedStrings.xml><?xml version="1.0" encoding="utf-8"?>
<sst xmlns="http://schemas.openxmlformats.org/spreadsheetml/2006/main" count="2712" uniqueCount="577">
  <si>
    <t>Nomor</t>
  </si>
  <si>
    <t>Urt.</t>
  </si>
  <si>
    <t>Ind./NISN</t>
  </si>
  <si>
    <t>Nama</t>
  </si>
  <si>
    <t>Jenis</t>
  </si>
  <si>
    <t>Tertulis</t>
  </si>
  <si>
    <t>Lisan</t>
  </si>
  <si>
    <t>Perbuatan</t>
  </si>
  <si>
    <t>Rt.</t>
  </si>
  <si>
    <t>Ulhar</t>
  </si>
  <si>
    <t>N</t>
  </si>
  <si>
    <t>Rt</t>
  </si>
  <si>
    <t>UTS</t>
  </si>
  <si>
    <t>T / PR / P</t>
  </si>
  <si>
    <t>UAS / UKK *)</t>
  </si>
  <si>
    <t>NR</t>
  </si>
  <si>
    <t>KKM</t>
  </si>
  <si>
    <t>Nilai</t>
  </si>
  <si>
    <t>No</t>
  </si>
  <si>
    <t>No Induk</t>
  </si>
  <si>
    <t>NISN</t>
  </si>
  <si>
    <t>Mata Pelajaran</t>
  </si>
  <si>
    <t>Mapel</t>
  </si>
  <si>
    <t>Nama Siswa</t>
  </si>
  <si>
    <t>Kelas</t>
  </si>
  <si>
    <t>Semester</t>
  </si>
  <si>
    <t>Tahun Pelajaran</t>
  </si>
  <si>
    <t>:</t>
  </si>
  <si>
    <t>Guru Kelas</t>
  </si>
  <si>
    <t>Tabel Mapel dan KKM</t>
  </si>
  <si>
    <t>Indentitas Sekolah</t>
  </si>
  <si>
    <t>Nama SD</t>
  </si>
  <si>
    <t>Alamat</t>
  </si>
  <si>
    <t>NIP</t>
  </si>
  <si>
    <t xml:space="preserve">Nama Kepala Sekolah </t>
  </si>
  <si>
    <t>Kode Mapel</t>
  </si>
  <si>
    <t>Kelas &amp; Tahun Pelajaran</t>
  </si>
  <si>
    <t>Input Nilai</t>
  </si>
  <si>
    <t>Jumlah</t>
  </si>
  <si>
    <t>Nilai Tertinggi</t>
  </si>
  <si>
    <t>Nilai Terendah</t>
  </si>
  <si>
    <t xml:space="preserve">Rata-rata </t>
  </si>
  <si>
    <t>No. Absen</t>
  </si>
  <si>
    <t>REKAP NILAI RAPORT</t>
  </si>
  <si>
    <t xml:space="preserve">Mengetahui, </t>
  </si>
  <si>
    <t>Kepala Sekolah</t>
  </si>
  <si>
    <t>Tabel Bantu NR</t>
  </si>
  <si>
    <t>Tabel Bantu Ulhar</t>
  </si>
  <si>
    <t>Tabel Bantu UTS</t>
  </si>
  <si>
    <t>Tabel Bantu Tugas PR</t>
  </si>
  <si>
    <t>Mata Pelajaran:</t>
  </si>
  <si>
    <t>Mengetahui,</t>
  </si>
  <si>
    <t>KKM:</t>
  </si>
  <si>
    <t>Tahun Pelajaran:</t>
  </si>
  <si>
    <t>Semester:</t>
  </si>
  <si>
    <t>Cara mencetak halaman ini sama sepertihalnya mencetak file dokumen excel biasa</t>
  </si>
  <si>
    <t>Tekan</t>
  </si>
  <si>
    <t>Untuk PRINT</t>
  </si>
  <si>
    <t>CTRL + P</t>
  </si>
  <si>
    <t>CTRL + F2</t>
  </si>
  <si>
    <t>Untuk PRINT PREVIEW</t>
  </si>
  <si>
    <t>Print</t>
  </si>
  <si>
    <t>Jangan Hapus Tabel Ini</t>
  </si>
  <si>
    <t>Ukuran Kertas Sudah di set.</t>
  </si>
  <si>
    <t>Nomor Absen</t>
  </si>
  <si>
    <t>Tabel Data Siswa</t>
  </si>
  <si>
    <t>dari</t>
  </si>
  <si>
    <t>siswa</t>
  </si>
  <si>
    <t>Tentang Aplikasi</t>
  </si>
  <si>
    <t>Semoga Bermanfaat</t>
  </si>
  <si>
    <t xml:space="preserve">Kirimkan Kritik dan Saran ke: </t>
  </si>
  <si>
    <t>www.facebook.com/nirsinggih</t>
  </si>
  <si>
    <t>1 (Satu)</t>
  </si>
  <si>
    <t>2014/2015</t>
  </si>
  <si>
    <t>hp. 089671604207</t>
  </si>
  <si>
    <t>Aplikasi untuk mengolah nilai raport, dalam artian menggantikan kalulator agar lebih mudah</t>
  </si>
  <si>
    <t>APLIKASI PENGOLAH NILAI RAPORT KURIKULUM 2006 (KTSP)</t>
  </si>
  <si>
    <t>;</t>
  </si>
  <si>
    <t>REKAP NILAI ULANGAN HARIAN</t>
  </si>
  <si>
    <t>REKAP NILAI ULANGAN TENGAH SEMESTER (UTS)</t>
  </si>
  <si>
    <t>REKAP NILAI TUGAS DAN PR</t>
  </si>
  <si>
    <t>Data Kelas</t>
  </si>
  <si>
    <t>Data Tahun Pelajaran</t>
  </si>
  <si>
    <t>2015/2016</t>
  </si>
  <si>
    <t>2016/2017</t>
  </si>
  <si>
    <t>Data Semester</t>
  </si>
  <si>
    <t>2 (Dua)</t>
  </si>
  <si>
    <t>Nma</t>
  </si>
  <si>
    <t>UH</t>
  </si>
  <si>
    <t>Tugas</t>
  </si>
  <si>
    <t>UAS</t>
  </si>
  <si>
    <t>Tabel Bantu UAS</t>
  </si>
  <si>
    <t>REKAP NILAI ULANGAN TENGAH UAS</t>
  </si>
  <si>
    <t>Peringkat</t>
  </si>
  <si>
    <t>Semua data harus terisi kalau tidak maka outputnya akan kosong. Setiap data siswa yang di inputkan nilainya (Ulhar, UTS, PR, UKK,) tanpa ada yang terlewatkan. Aplikasi ini masih munkin terdapat kesalahan rumus.</t>
  </si>
  <si>
    <t>Selain grafik nilai pergkegiatan dilengkapi pula grafik nilai permapel untuk melihat potensi siswa</t>
  </si>
  <si>
    <t>Terdapat grafik nilai per kegiatan untuk melihat kesesuaian nilai masing-masing kegiatan</t>
  </si>
  <si>
    <t>Aplikasi ini tidak menggantikan daftar nilai, bahkan raport, HANYA SEBAGAI ALAT BANTU MENGHITUNG NILAI</t>
  </si>
  <si>
    <t>Kerugian yang di akibatkan kesalahan aplikasi ini di tanggung sendiri oleh pemakainya</t>
  </si>
  <si>
    <t>Beberapa sheet tidak diberi password agar memudahkan bila ingin memperbaiki rumus yang salah</t>
  </si>
  <si>
    <t>Aplikasi ini telah dibuat sebisa mungkin tidak terjadi kesalahan rumus, tetapi mungkin saja masih ada yang salah</t>
  </si>
  <si>
    <t>Mohon dibaca sampai selesai</t>
  </si>
  <si>
    <t>Beberapa sheet diprotect agar menjaga rumus agar tidak berubah.</t>
  </si>
  <si>
    <t>Jumlah Siswa</t>
  </si>
  <si>
    <t>Jumlah Data Nilai</t>
  </si>
  <si>
    <t>Menandakan jumlah data belum sama dengan jumlah siswa</t>
  </si>
  <si>
    <t>I (SATU)</t>
  </si>
  <si>
    <t>II (DUA)</t>
  </si>
  <si>
    <t>III (TIGA)</t>
  </si>
  <si>
    <t>IV (EMPAT)</t>
  </si>
  <si>
    <t>V (LIMA)</t>
  </si>
  <si>
    <t>VI (ENAM)</t>
  </si>
  <si>
    <t>Nama Guru Mapel</t>
  </si>
  <si>
    <t xml:space="preserve"> </t>
  </si>
  <si>
    <t>Kelas I</t>
  </si>
  <si>
    <t>Kelas II</t>
  </si>
  <si>
    <t>Kelas III</t>
  </si>
  <si>
    <t>Kelas IV</t>
  </si>
  <si>
    <t>Kelas V</t>
  </si>
  <si>
    <t>Kelas VI</t>
  </si>
  <si>
    <t>Data Mapel</t>
  </si>
  <si>
    <t>Pendidikan Jasmani dan Kesehatan</t>
  </si>
  <si>
    <t>Seni Budaya dan Kesenian</t>
  </si>
  <si>
    <t>Bahasa Jawa</t>
  </si>
  <si>
    <t>Bahasa Inggris</t>
  </si>
  <si>
    <t>Pendidikan Agama Islam</t>
  </si>
  <si>
    <t>DAFTAR NILAI KELAS I (SATU)</t>
  </si>
  <si>
    <t>DAFTAR NILAI KELAS II (DUA)</t>
  </si>
  <si>
    <t>DAFTAR NILAI KELAS III (TIGA)</t>
  </si>
  <si>
    <t>KELAS IV (EMPAT)</t>
  </si>
  <si>
    <t>KELAS VI (ENAM)</t>
  </si>
  <si>
    <t>KELAS V (LIMA)</t>
  </si>
  <si>
    <t>KELAS III (TIGA)</t>
  </si>
  <si>
    <t>KELAS II (DUA)</t>
  </si>
  <si>
    <t>KELAS I (SATU)</t>
  </si>
  <si>
    <t>DAFTAR NILAI KELAS IV (EMPAT)</t>
  </si>
  <si>
    <t>DAFTAR NILAI KELAS V (LIMA)</t>
  </si>
  <si>
    <t>DAFTAR NILAI KELAS VI (ENAM)</t>
  </si>
  <si>
    <t>Rekap Nilai</t>
  </si>
  <si>
    <t>NOMER ABSEN 1</t>
  </si>
  <si>
    <t>NOMER ABSEN 2</t>
  </si>
  <si>
    <t>NOMER ABSEN 3</t>
  </si>
  <si>
    <t>NOMER ABSEN 4</t>
  </si>
  <si>
    <t>NOMER ABSEN 5</t>
  </si>
  <si>
    <t>NOMER ABSEN 6</t>
  </si>
  <si>
    <t>NOMER ABSEN 7</t>
  </si>
  <si>
    <t>NOMER ABSEN 8</t>
  </si>
  <si>
    <t>NOMER ABSEN 9</t>
  </si>
  <si>
    <t>NOMER ABSEN 10</t>
  </si>
  <si>
    <t>NOMER ABSEN 11</t>
  </si>
  <si>
    <t>NOMER ABSEN 12</t>
  </si>
  <si>
    <t>NOMER ABSEN 13</t>
  </si>
  <si>
    <t>NOMER ABSEN 14</t>
  </si>
  <si>
    <t>NOMER ABSEN 15</t>
  </si>
  <si>
    <t>NOMER ABSEN 16</t>
  </si>
  <si>
    <t>NOMER ABSEN 17</t>
  </si>
  <si>
    <t>NOMER ABSEN 18</t>
  </si>
  <si>
    <t>NOMER ABSEN 19</t>
  </si>
  <si>
    <t>NOMER ABSEN 20</t>
  </si>
  <si>
    <t>NOMER ABSEN 21</t>
  </si>
  <si>
    <t>NOMER ABSEN 22</t>
  </si>
  <si>
    <t>NOMER ABSEN 23</t>
  </si>
  <si>
    <t>NOMER ABSEN 24</t>
  </si>
  <si>
    <t>NOMER ABSEN 25</t>
  </si>
  <si>
    <t>NOMER ABSEN 26</t>
  </si>
  <si>
    <t>NOMER ABSEN 27</t>
  </si>
  <si>
    <t>NOMER ABSEN 28</t>
  </si>
  <si>
    <t>NOMER ABSEN 29</t>
  </si>
  <si>
    <t>NOMER ABSEN 30</t>
  </si>
  <si>
    <t>NOMER ABSEN 31</t>
  </si>
  <si>
    <t>NOMER ABSEN 32</t>
  </si>
  <si>
    <t>NOMER ABSEN 33</t>
  </si>
  <si>
    <t>NOMER ABSEN 34</t>
  </si>
  <si>
    <t>NOMER ABSEN 35</t>
  </si>
  <si>
    <t>NOMER ABSEN 36</t>
  </si>
  <si>
    <t>NOMER ABSEN 37</t>
  </si>
  <si>
    <t>NOMER ABSEN 38</t>
  </si>
  <si>
    <t>NOMER ABSEN 39</t>
  </si>
  <si>
    <t>NOMER ABSEN 40</t>
  </si>
  <si>
    <t>RANK</t>
  </si>
  <si>
    <t>KELAS:</t>
  </si>
  <si>
    <t xml:space="preserve">IV </t>
  </si>
  <si>
    <t>DATA SISWA</t>
  </si>
  <si>
    <t>GRAFIK</t>
  </si>
  <si>
    <t>UNTUK MENJADIKAN SATU KE APLIKASI RAPORT SEMENTARA, GUNAKAN COPY PASTE MANUAL</t>
  </si>
  <si>
    <t>REKAP PERKELAS</t>
  </si>
  <si>
    <t>JANGAN HAPUS TABEL INI</t>
  </si>
  <si>
    <t>V.6.9.1.2015</t>
  </si>
  <si>
    <t>9 Januari 2015 - Versi6 - Mapel</t>
  </si>
  <si>
    <t>SDN ...</t>
  </si>
  <si>
    <t>...</t>
  </si>
  <si>
    <t>...., S.Pd.SD.</t>
  </si>
  <si>
    <t>19...</t>
  </si>
  <si>
    <t>..., S.Pd.I.</t>
  </si>
  <si>
    <t>Siswa kelas 1 1</t>
  </si>
  <si>
    <t>Siswa kelas 1 2</t>
  </si>
  <si>
    <t>Siswa kelas 1 3</t>
  </si>
  <si>
    <t>Siswa kelas 1 4</t>
  </si>
  <si>
    <t>Siswa kelas 1 5</t>
  </si>
  <si>
    <t>Siswa kelas 1 6</t>
  </si>
  <si>
    <t>Siswa kelas 1 7</t>
  </si>
  <si>
    <t>Siswa kelas 1 8</t>
  </si>
  <si>
    <t>Siswa kelas 1 9</t>
  </si>
  <si>
    <t>Siswa kelas 1 10</t>
  </si>
  <si>
    <t>Siswa kelas 1 11</t>
  </si>
  <si>
    <t>Siswa kelas 1 12</t>
  </si>
  <si>
    <t>Siswa kelas 1 13</t>
  </si>
  <si>
    <t>Siswa kelas 1 14</t>
  </si>
  <si>
    <t>Siswa kelas 1 15</t>
  </si>
  <si>
    <t>Siswa kelas 1 16</t>
  </si>
  <si>
    <t>Siswa kelas 1 17</t>
  </si>
  <si>
    <t>Siswa kelas 1 18</t>
  </si>
  <si>
    <t>Siswa kelas 1 19</t>
  </si>
  <si>
    <t>Siswa kelas 1 20</t>
  </si>
  <si>
    <t>Siswa kelas 1 21</t>
  </si>
  <si>
    <t>Siswa kelas 1 22</t>
  </si>
  <si>
    <t>Siswa kelas 1 23</t>
  </si>
  <si>
    <t>Siswa kelas 1 24</t>
  </si>
  <si>
    <t>Siswa kelas 1 25</t>
  </si>
  <si>
    <t>Siswa kelas 1 26</t>
  </si>
  <si>
    <t>Siswa kelas 1 27</t>
  </si>
  <si>
    <t>Siswa kelas 1 28</t>
  </si>
  <si>
    <t>Siswa kelas 1 29</t>
  </si>
  <si>
    <t>Siswa kelas 1 30</t>
  </si>
  <si>
    <t>Siswa kelas 1 31</t>
  </si>
  <si>
    <t>Siswa kelas 1 32</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</si>
  <si>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</si>
  <si>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</si>
  <si>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</si>
  <si>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</si>
  <si>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</si>
  <si>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</si>
  <si>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</si>
  <si>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</si>
  <si>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</si>
  <si>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</si>
  <si>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</si>
  <si>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</si>
  <si>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</si>
  <si>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</si>
  <si>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</si>
  <si>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</si>
  <si>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</si>
  <si>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</si>
  <si>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</si>
  <si>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</si>
  <si>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</si>
  <si>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</si>
  <si>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</si>
  <si>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</si>
  <si>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</si>
  <si>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</si>
  <si>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</si>
  <si>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</si>
  <si>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</si>
  <si>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</si>
  <si>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</si>
  <si>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</si>
  <si>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Siswa kelas 2 1</t>
  </si>
  <si>
    <t>Siswa kelas 2 2</t>
  </si>
  <si>
    <t>Siswa kelas 2 3</t>
  </si>
  <si>
    <t>Siswa kelas 2 4</t>
  </si>
  <si>
    <t>Siswa kelas 2 5</t>
  </si>
  <si>
    <t>Siswa kelas 2 6</t>
  </si>
  <si>
    <t>Siswa kelas 2 7</t>
  </si>
  <si>
    <t>Siswa kelas 2 8</t>
  </si>
  <si>
    <t>Siswa kelas 2 9</t>
  </si>
  <si>
    <t>Siswa kelas 2 10</t>
  </si>
  <si>
    <t>Siswa kelas 2 11</t>
  </si>
  <si>
    <t>Siswa kelas 2 12</t>
  </si>
  <si>
    <t>Siswa kelas 2 13</t>
  </si>
  <si>
    <t>Siswa kelas 2 14</t>
  </si>
  <si>
    <t>Siswa kelas 2 15</t>
  </si>
  <si>
    <t>Siswa kelas 2 16</t>
  </si>
  <si>
    <t>Siswa kelas 2 17</t>
  </si>
  <si>
    <t>Siswa kelas 2 18</t>
  </si>
  <si>
    <t>Siswa kelas 2 19</t>
  </si>
  <si>
    <t>Siswa kelas 2 20</t>
  </si>
  <si>
    <t>Siswa kelas 2 21</t>
  </si>
  <si>
    <t>Siswa kelas 2 22</t>
  </si>
  <si>
    <t>Siswa kelas 2 23</t>
  </si>
  <si>
    <t>Siswa kelas 2 24</t>
  </si>
  <si>
    <t>Siswa kelas 2 25</t>
  </si>
  <si>
    <t>Siswa kelas 2 26</t>
  </si>
  <si>
    <t>Siswa kelas 2 27</t>
  </si>
  <si>
    <t>Siswa kelas 2 28</t>
  </si>
  <si>
    <t>Siswa kelas 2 29</t>
  </si>
  <si>
    <t>Siswa kelas 2 30</t>
  </si>
  <si>
    <t>Siswa kelas 2 31</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</si>
  <si>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</si>
  <si>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</si>
  <si>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</si>
  <si>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</si>
  <si>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</si>
  <si>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</si>
  <si>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</si>
  <si>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</si>
  <si>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</si>
  <si>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</si>
  <si>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</si>
  <si>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</si>
  <si>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</si>
  <si>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</si>
  <si>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</si>
  <si>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</si>
  <si>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</si>
  <si>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</si>
  <si>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</si>
  <si>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</si>
  <si>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</si>
  <si>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</si>
  <si>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</si>
  <si>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</si>
  <si>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</si>
  <si>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</si>
  <si>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</si>
  <si>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</si>
  <si>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</si>
  <si>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</si>
  <si>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</si>
  <si>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Siswa kelas iii 1</t>
  </si>
  <si>
    <t>Siswa kelas iii 2</t>
  </si>
  <si>
    <t>Siswa kelas iii 3</t>
  </si>
  <si>
    <t>Siswa kelas iii 4</t>
  </si>
  <si>
    <t>Siswa kelas iii 5</t>
  </si>
  <si>
    <t>Siswa kelas iii 6</t>
  </si>
  <si>
    <t>Siswa kelas iii 7</t>
  </si>
  <si>
    <t>Siswa kelas iii 8</t>
  </si>
  <si>
    <t>Siswa kelas iii 9</t>
  </si>
  <si>
    <t>Siswa kelas iii 10</t>
  </si>
  <si>
    <t>Siswa kelas iii 11</t>
  </si>
  <si>
    <t>Siswa kelas iii 12</t>
  </si>
  <si>
    <t>Siswa kelas iii 13</t>
  </si>
  <si>
    <t>Siswa kelas iii 14</t>
  </si>
  <si>
    <t>Siswa kelas iii 15</t>
  </si>
  <si>
    <t>Siswa kelas iii 16</t>
  </si>
  <si>
    <t>Siswa kelas iii 17</t>
  </si>
  <si>
    <t>Siswa kelas iii 18</t>
  </si>
  <si>
    <t>Siswa kelas iii 19</t>
  </si>
  <si>
    <t>Siswa kelas iii 20</t>
  </si>
  <si>
    <t>Siswa kelas iii 21</t>
  </si>
  <si>
    <t>Siswa kelas iii 22</t>
  </si>
  <si>
    <t>Siswa kelas iii 23</t>
  </si>
  <si>
    <t>Siswa kelas iii 24</t>
  </si>
  <si>
    <t>Siswa kelas iii 25</t>
  </si>
  <si>
    <t>Siswa kelas iii 26</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</si>
  <si>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</si>
  <si>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</si>
  <si>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</si>
  <si>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</si>
  <si>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</si>
  <si>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</si>
  <si>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</si>
  <si>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</si>
  <si>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</si>
  <si>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</si>
  <si>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</si>
  <si>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</si>
  <si>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</si>
  <si>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</si>
  <si>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</si>
  <si>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</si>
  <si>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</si>
  <si>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</si>
  <si>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</si>
  <si>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</si>
  <si>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</si>
  <si>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</si>
  <si>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</si>
  <si>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</si>
  <si>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</si>
  <si>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</si>
  <si>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</si>
  <si>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</si>
  <si>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</si>
  <si>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</si>
  <si>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</si>
  <si>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</si>
  <si>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</si>
  <si>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</si>
  <si>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</si>
  <si>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</si>
  <si>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</si>
  <si>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</si>
  <si>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</si>
  <si>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</si>
  <si>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</si>
  <si>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</si>
  <si>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</si>
  <si>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</si>
  <si>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</si>
  <si>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</si>
  <si>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</si>
  <si>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</si>
  <si>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</si>
  <si>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</si>
  <si>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</si>
  <si>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</si>
  <si>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</si>
  <si>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</si>
  <si>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</si>
  <si>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</si>
  <si>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</si>
  <si>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</si>
  <si>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Siswa kelas IV 1</t>
  </si>
  <si>
    <t>Siswa kelas IV 2</t>
  </si>
  <si>
    <t>Siswa kelas IV 3</t>
  </si>
  <si>
    <t>Siswa kelas IV 4</t>
  </si>
  <si>
    <t>Siswa kelas IV 5</t>
  </si>
  <si>
    <t>Siswa kelas IV 6</t>
  </si>
  <si>
    <t>Siswa kelas IV 7</t>
  </si>
  <si>
    <t>Siswa kelas IV 8</t>
  </si>
  <si>
    <t>Siswa kelas IV 9</t>
  </si>
  <si>
    <t>Siswa kelas IV 10</t>
  </si>
  <si>
    <t>Siswa kelas IV 11</t>
  </si>
  <si>
    <t>Siswa kelas IV 12</t>
  </si>
  <si>
    <t>Siswa kelas IV 13</t>
  </si>
  <si>
    <t>Siswa kelas IV 14</t>
  </si>
  <si>
    <t>Siswa kelas IV 15</t>
  </si>
  <si>
    <t>Siswa kelas IV 16</t>
  </si>
  <si>
    <t>Siswa kelas IV 17</t>
  </si>
  <si>
    <t>Siswa kelas IV 18</t>
  </si>
  <si>
    <t>Siswa kelas IV 19</t>
  </si>
  <si>
    <t>Siswa kelas IV 20</t>
  </si>
  <si>
    <t>Siswa kelas IV 21</t>
  </si>
  <si>
    <t>Siswa kelas IV 22</t>
  </si>
  <si>
    <t>Siswa kelas IV 23</t>
  </si>
  <si>
    <t>Siswa kelas IV 24</t>
  </si>
  <si>
    <t>Siswa kelas IV 25</t>
  </si>
  <si>
    <t>Siswa kelas IV 26</t>
  </si>
  <si>
    <t>Siswa kelas IV 27</t>
  </si>
  <si>
    <t>Siswa kelas IV 28</t>
  </si>
  <si>
    <t>Siswa kelas IV 29</t>
  </si>
  <si>
    <t>Siswa kelas IV 30</t>
  </si>
  <si>
    <t>Siswa kelas IV 31</t>
  </si>
  <si>
    <t>Siswa kelas IV 32</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</si>
  <si>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</si>
  <si>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</si>
  <si>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</si>
  <si>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</si>
  <si>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</si>
  <si>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</si>
  <si>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</si>
  <si>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</si>
  <si>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</si>
  <si>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</si>
  <si>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</si>
  <si>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</si>
  <si>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</si>
  <si>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</si>
  <si>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</si>
  <si>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</si>
  <si>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</si>
  <si>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</si>
  <si>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</si>
  <si>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</si>
  <si>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</si>
  <si>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</si>
  <si>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</si>
  <si>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</si>
  <si>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</si>
  <si>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</si>
  <si>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</si>
  <si>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</si>
  <si>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</si>
  <si>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</si>
  <si>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</si>
  <si>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</si>
  <si>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</si>
  <si>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</si>
  <si>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</si>
  <si>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</si>
  <si>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</si>
  <si>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Siswa kelas V 1</t>
  </si>
  <si>
    <t>Siswa kelas V 2</t>
  </si>
  <si>
    <t>Siswa kelas V 3</t>
  </si>
  <si>
    <t>Siswa kelas V 4</t>
  </si>
  <si>
    <t>Siswa kelas V 5</t>
  </si>
  <si>
    <t>Siswa kelas V 6</t>
  </si>
  <si>
    <t>Siswa kelas V 7</t>
  </si>
  <si>
    <t>Siswa kelas V 8</t>
  </si>
  <si>
    <t>Siswa kelas V 9</t>
  </si>
  <si>
    <t>Siswa kelas V 10</t>
  </si>
  <si>
    <t>Siswa kelas V 11</t>
  </si>
  <si>
    <t>Siswa kelas V 12</t>
  </si>
  <si>
    <t>Siswa kelas V 13</t>
  </si>
  <si>
    <t>Siswa kelas V 14</t>
  </si>
  <si>
    <t>Siswa kelas V 15</t>
  </si>
  <si>
    <t>Siswa kelas V 16</t>
  </si>
  <si>
    <t>Siswa kelas V 17</t>
  </si>
  <si>
    <t>Siswa kelas V 18</t>
  </si>
  <si>
    <t>Siswa kelas V 19</t>
  </si>
  <si>
    <t>Siswa kelas V 20</t>
  </si>
  <si>
    <t>Siswa kelas V 21</t>
  </si>
  <si>
    <t>Siswa kelas V 22</t>
  </si>
  <si>
    <t>Siswa kelas V 23</t>
  </si>
  <si>
    <t>Siswa kelas V 24</t>
  </si>
  <si>
    <t>Siswa kelas V 25</t>
  </si>
  <si>
    <t>Siswa kelas V 26</t>
  </si>
  <si>
    <t>Siswa kelas V 27</t>
  </si>
  <si>
    <t>Siswa kelas V 28</t>
  </si>
  <si>
    <t>Siswa kelas V 29</t>
  </si>
  <si>
    <t>Siswa kelas V 30</t>
  </si>
  <si>
    <t>Siswa kelas V 31</t>
  </si>
  <si>
    <t>Siswa kelas V 32</t>
  </si>
  <si>
    <t>Siswa kelas V 33</t>
  </si>
  <si>
    <t>Siswa kelas V 34</t>
  </si>
  <si>
    <t>Siswa kelas V 35</t>
  </si>
  <si>
    <t>Siswa kelas V 36</t>
  </si>
  <si>
    <t>Siswa kelas V 37</t>
  </si>
  <si>
    <t>Siswa Kelas VI 1</t>
  </si>
  <si>
    <t>Siswa Kelas VI 2</t>
  </si>
  <si>
    <t>Siswa Kelas VI 3</t>
  </si>
  <si>
    <t>Siswa Kelas VI 4</t>
  </si>
  <si>
    <t>Siswa Kelas VI 5</t>
  </si>
  <si>
    <t>Siswa Kelas VI 6</t>
  </si>
  <si>
    <t>Siswa Kelas VI 7</t>
  </si>
  <si>
    <t>Siswa Kelas VI 8</t>
  </si>
  <si>
    <t>Siswa Kelas VI 9</t>
  </si>
  <si>
    <t>Siswa Kelas VI 10</t>
  </si>
  <si>
    <t>Siswa Kelas VI 11</t>
  </si>
  <si>
    <t>Siswa Kelas VI 12</t>
  </si>
  <si>
    <t>Siswa Kelas VI 13</t>
  </si>
  <si>
    <t>Siswa Kelas VI 14</t>
  </si>
  <si>
    <t>Siswa Kelas VI 15</t>
  </si>
  <si>
    <t>Siswa Kelas VI 16</t>
  </si>
  <si>
    <t>Siswa Kelas VI 17</t>
  </si>
  <si>
    <t>Siswa Kelas VI 18</t>
  </si>
  <si>
    <t>Siswa Kelas VI 19</t>
  </si>
  <si>
    <t>Siswa Kelas VI 20</t>
  </si>
  <si>
    <t>Siswa Kelas VI 21</t>
  </si>
  <si>
    <t>Siswa Kelas VI 22</t>
  </si>
  <si>
    <t>Siswa Kelas VI 23</t>
  </si>
  <si>
    <t>Siswa Kelas VI 24</t>
  </si>
  <si>
    <t>Siswa Kelas VI 25</t>
  </si>
  <si>
    <t>Siswa Kelas VI 26</t>
  </si>
  <si>
    <t>Siswa Kelas VI 27</t>
  </si>
  <si>
    <t>Siswa Kelas VI 28</t>
  </si>
  <si>
    <t>Siswa Kelas VI 29</t>
  </si>
  <si>
    <t>Siswa Kelas VI 30</t>
  </si>
  <si>
    <t>Siswa Kelas VI 31</t>
  </si>
  <si>
    <t>Siswa Kelas VI 32</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</si>
  <si>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</si>
  <si>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</si>
  <si>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</si>
  <si>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</si>
  <si>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</si>
  <si>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</si>
  <si>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</si>
  <si>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</si>
  <si>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</si>
  <si>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</si>
  <si>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</si>
  <si>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</si>
  <si>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</si>
  <si>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</si>
  <si>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</si>
  <si>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</si>
  <si>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</si>
  <si>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</si>
  <si>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</si>
  <si>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</si>
  <si>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</si>
  <si>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</si>
  <si>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</si>
  <si>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</si>
  <si>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</si>
  <si>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</si>
  <si>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</si>
  <si>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</si>
  <si>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</si>
  <si>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</si>
  <si>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</si>
  <si>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</si>
  <si>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Tambah mapel</t>
  </si>
  <si>
    <t>.....</t>
  </si>
  <si>
    <t>......</t>
  </si>
</sst>
</file>

<file path=xl/styles.xml><?xml version="1.0" encoding="utf-8"?>
<styleSheet xmlns="http://schemas.openxmlformats.org/spreadsheetml/2006/main">
  <fonts count="34">
    <font>
      <sz val="11"/>
      <color theme="1"/>
      <name val="Calibri"/>
      <family val="2"/>
      <charset val="1"/>
      <scheme val="minor"/>
    </font>
    <font>
      <sz val="11"/>
      <color theme="1"/>
      <name val="Times New Roman"/>
      <family val="1"/>
    </font>
    <font>
      <u/>
      <sz val="11"/>
      <color theme="10"/>
      <name val="Calibri"/>
      <family val="2"/>
      <charset val="1"/>
    </font>
    <font>
      <sz val="12"/>
      <color theme="1"/>
      <name val="Calibri"/>
      <family val="2"/>
      <charset val="1"/>
      <scheme val="minor"/>
    </font>
    <font>
      <b/>
      <sz val="12"/>
      <color theme="1"/>
      <name val="Calibri"/>
      <family val="2"/>
      <scheme val="minor"/>
    </font>
    <font>
      <sz val="10"/>
      <color theme="1"/>
      <name val="Calibri"/>
      <family val="2"/>
      <charset val="1"/>
      <scheme val="minor"/>
    </font>
    <font>
      <b/>
      <sz val="11"/>
      <color theme="1"/>
      <name val="Calibri"/>
      <family val="2"/>
      <scheme val="minor"/>
    </font>
    <font>
      <u/>
      <sz val="12"/>
      <color theme="10"/>
      <name val="Calibri"/>
      <family val="2"/>
      <charset val="1"/>
    </font>
    <font>
      <b/>
      <u/>
      <sz val="12"/>
      <color theme="1"/>
      <name val="Calibri"/>
      <family val="2"/>
      <scheme val="minor"/>
    </font>
    <font>
      <sz val="11"/>
      <color theme="0"/>
      <name val="Calibri"/>
      <family val="2"/>
      <charset val="1"/>
      <scheme val="minor"/>
    </font>
    <font>
      <sz val="12"/>
      <color theme="0"/>
      <name val="Calibri"/>
      <family val="2"/>
      <charset val="1"/>
      <scheme val="minor"/>
    </font>
    <font>
      <b/>
      <sz val="16"/>
      <color theme="0"/>
      <name val="Calibri"/>
      <family val="2"/>
      <charset val="1"/>
      <scheme val="minor"/>
    </font>
    <font>
      <b/>
      <sz val="16"/>
      <color rgb="FFFFFF00"/>
      <name val="Calibri"/>
      <family val="2"/>
      <charset val="1"/>
      <scheme val="minor"/>
    </font>
    <font>
      <sz val="12"/>
      <name val="Calibri"/>
      <family val="2"/>
      <scheme val="minor"/>
    </font>
    <font>
      <b/>
      <sz val="11"/>
      <color theme="0"/>
      <name val="Arial Black"/>
      <family val="2"/>
    </font>
    <font>
      <b/>
      <u/>
      <sz val="11"/>
      <color theme="1"/>
      <name val="Calibri"/>
      <family val="2"/>
      <scheme val="minor"/>
    </font>
    <font>
      <b/>
      <sz val="9"/>
      <color indexed="81"/>
      <name val="Tahoma"/>
      <family val="2"/>
    </font>
    <font>
      <b/>
      <sz val="11"/>
      <name val="Calibri"/>
      <family val="2"/>
    </font>
    <font>
      <sz val="11"/>
      <color rgb="FFFFFFFF"/>
      <name val="Calibri"/>
      <family val="2"/>
      <scheme val="minor"/>
    </font>
    <font>
      <sz val="11"/>
      <name val="Calibri"/>
      <family val="2"/>
      <charset val="1"/>
      <scheme val="minor"/>
    </font>
    <font>
      <b/>
      <sz val="11"/>
      <name val="Calibri"/>
      <family val="2"/>
      <scheme val="minor"/>
    </font>
    <font>
      <sz val="12"/>
      <color theme="1"/>
      <name val="Calibri"/>
      <family val="2"/>
      <scheme val="minor"/>
    </font>
    <font>
      <u/>
      <sz val="12"/>
      <color theme="10"/>
      <name val="Calibri"/>
      <family val="2"/>
      <scheme val="minor"/>
    </font>
    <font>
      <sz val="12"/>
      <color theme="9" tint="-0.249977111117893"/>
      <name val="Calibri"/>
      <family val="2"/>
      <charset val="1"/>
      <scheme val="minor"/>
    </font>
    <font>
      <sz val="11"/>
      <color theme="4" tint="-0.249977111117893"/>
      <name val="Calibri"/>
      <family val="2"/>
      <charset val="1"/>
      <scheme val="minor"/>
    </font>
    <font>
      <sz val="12"/>
      <name val="Calibri"/>
      <family val="2"/>
    </font>
    <font>
      <sz val="12"/>
      <name val="Calibri"/>
      <family val="2"/>
      <charset val="1"/>
    </font>
    <font>
      <sz val="11"/>
      <name val="Calibri"/>
      <family val="2"/>
      <charset val="1"/>
    </font>
    <font>
      <sz val="11"/>
      <name val="Calibri"/>
      <family val="2"/>
    </font>
    <font>
      <sz val="11"/>
      <name val="Calibri"/>
      <family val="2"/>
      <scheme val="minor"/>
    </font>
    <font>
      <b/>
      <sz val="12"/>
      <name val="Calibri"/>
      <family val="2"/>
      <scheme val="minor"/>
    </font>
    <font>
      <b/>
      <sz val="9"/>
      <color indexed="81"/>
      <name val="Tahoma"/>
      <charset val="1"/>
    </font>
    <font>
      <sz val="11"/>
      <color theme="2"/>
      <name val="Calibri"/>
      <family val="2"/>
      <charset val="1"/>
      <scheme val="minor"/>
    </font>
    <font>
      <sz val="11"/>
      <color theme="2"/>
      <name val="Calibri"/>
      <family val="2"/>
      <scheme val="minor"/>
    </font>
  </fonts>
  <fills count="28">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C000"/>
        <bgColor indexed="64"/>
      </patternFill>
    </fill>
    <fill>
      <patternFill patternType="lightTrellis">
        <fgColor rgb="FF00B050"/>
        <bgColor theme="9" tint="0.59999389629810485"/>
      </patternFill>
    </fill>
    <fill>
      <patternFill patternType="solid">
        <fgColor theme="6" tint="0.59999389629810485"/>
        <bgColor indexed="64"/>
      </patternFill>
    </fill>
    <fill>
      <patternFill patternType="solid">
        <fgColor rgb="FF00B0F0"/>
        <bgColor indexed="64"/>
      </patternFill>
    </fill>
    <fill>
      <patternFill patternType="solid">
        <fgColor theme="9" tint="0.39997558519241921"/>
        <bgColor indexed="64"/>
      </patternFill>
    </fill>
    <fill>
      <patternFill patternType="solid">
        <fgColor rgb="FF00FF00"/>
        <bgColor indexed="64"/>
      </patternFill>
    </fill>
    <fill>
      <patternFill patternType="solid">
        <fgColor theme="4" tint="-0.249977111117893"/>
        <bgColor indexed="64"/>
      </patternFill>
    </fill>
    <fill>
      <patternFill patternType="lightTrellis">
        <fgColor rgb="FF00B050"/>
        <bgColor theme="6" tint="-0.249977111117893"/>
      </patternFill>
    </fill>
    <fill>
      <patternFill patternType="lightTrellis">
        <fgColor rgb="FF00B050"/>
        <bgColor theme="2"/>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double">
        <color theme="9" tint="-0.24994659260841701"/>
      </left>
      <right style="double">
        <color theme="9" tint="-0.24994659260841701"/>
      </right>
      <top/>
      <bottom/>
      <diagonal/>
    </border>
    <border>
      <left style="double">
        <color theme="9" tint="-0.24994659260841701"/>
      </left>
      <right style="double">
        <color theme="9" tint="-0.24994659260841701"/>
      </right>
      <top style="double">
        <color theme="9" tint="-0.24994659260841701"/>
      </top>
      <bottom/>
      <diagonal/>
    </border>
    <border>
      <left style="double">
        <color theme="9" tint="-0.24994659260841701"/>
      </left>
      <right/>
      <top style="double">
        <color theme="9" tint="-0.24994659260841701"/>
      </top>
      <bottom style="double">
        <color theme="9" tint="-0.24994659260841701"/>
      </bottom>
      <diagonal/>
    </border>
    <border>
      <left/>
      <right/>
      <top style="double">
        <color theme="9" tint="-0.24994659260841701"/>
      </top>
      <bottom style="double">
        <color theme="9" tint="-0.24994659260841701"/>
      </bottom>
      <diagonal/>
    </border>
    <border>
      <left/>
      <right style="double">
        <color theme="9" tint="-0.24994659260841701"/>
      </right>
      <top style="double">
        <color theme="9" tint="-0.24994659260841701"/>
      </top>
      <bottom style="double">
        <color theme="9" tint="-0.24994659260841701"/>
      </bottom>
      <diagonal/>
    </border>
    <border>
      <left style="double">
        <color theme="9" tint="-0.24994659260841701"/>
      </left>
      <right style="double">
        <color theme="9" tint="-0.24994659260841701"/>
      </right>
      <top/>
      <bottom style="double">
        <color theme="9" tint="-0.24994659260841701"/>
      </bottom>
      <diagonal/>
    </border>
    <border>
      <left/>
      <right/>
      <top/>
      <bottom style="double">
        <color theme="9"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283">
    <xf numFmtId="0" fontId="0" fillId="0" borderId="0" xfId="0"/>
    <xf numFmtId="0" fontId="0" fillId="0" borderId="8"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3" fillId="0" borderId="0" xfId="0" applyFont="1"/>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3" fillId="4" borderId="1" xfId="0" applyFont="1" applyFill="1" applyBorder="1"/>
    <xf numFmtId="0" fontId="3" fillId="6" borderId="1" xfId="0" applyFont="1" applyFill="1" applyBorder="1"/>
    <xf numFmtId="0" fontId="3" fillId="3" borderId="1" xfId="0" applyFont="1" applyFill="1" applyBorder="1"/>
    <xf numFmtId="0" fontId="3" fillId="0" borderId="0" xfId="0" applyFont="1" applyBorder="1"/>
    <xf numFmtId="0" fontId="3" fillId="0" borderId="0" xfId="0" applyFont="1" applyBorder="1" applyAlignment="1">
      <alignment horizontal="center" vertical="center"/>
    </xf>
    <xf numFmtId="0" fontId="3" fillId="0" borderId="2" xfId="0" applyFont="1" applyBorder="1"/>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0" xfId="0" applyFont="1" applyBorder="1" applyAlignment="1">
      <alignment horizontal="center"/>
    </xf>
    <xf numFmtId="1" fontId="3" fillId="4" borderId="1" xfId="0" applyNumberFormat="1" applyFont="1" applyFill="1" applyBorder="1" applyAlignment="1" applyProtection="1">
      <alignment horizontal="center" vertical="center"/>
      <protection locked="0"/>
    </xf>
    <xf numFmtId="1" fontId="3" fillId="6" borderId="1" xfId="0" applyNumberFormat="1" applyFont="1" applyFill="1" applyBorder="1" applyAlignment="1" applyProtection="1">
      <alignment horizontal="center" vertical="center"/>
      <protection locked="0"/>
    </xf>
    <xf numFmtId="1" fontId="3" fillId="3" borderId="1" xfId="0" applyNumberFormat="1" applyFont="1" applyFill="1" applyBorder="1" applyAlignment="1" applyProtection="1">
      <alignment horizontal="center" vertical="center"/>
      <protection locked="0"/>
    </xf>
    <xf numFmtId="0" fontId="3" fillId="0" borderId="0" xfId="0" applyFont="1" applyBorder="1" applyAlignment="1">
      <alignment horizontal="center" vertical="center"/>
    </xf>
    <xf numFmtId="0" fontId="0" fillId="11" borderId="0" xfId="0" applyFill="1"/>
    <xf numFmtId="0" fontId="0" fillId="7" borderId="0" xfId="0" applyFill="1"/>
    <xf numFmtId="0" fontId="4" fillId="14" borderId="0" xfId="0" applyFont="1" applyFill="1"/>
    <xf numFmtId="0" fontId="0" fillId="14" borderId="0" xfId="0" applyFill="1" applyBorder="1"/>
    <xf numFmtId="0" fontId="0" fillId="10" borderId="22" xfId="0" applyFill="1" applyBorder="1" applyAlignment="1">
      <alignment horizontal="center"/>
    </xf>
    <xf numFmtId="0" fontId="0" fillId="10" borderId="24" xfId="0" applyFill="1" applyBorder="1" applyAlignment="1">
      <alignment horizontal="center"/>
    </xf>
    <xf numFmtId="0" fontId="0" fillId="15" borderId="23" xfId="0" applyFill="1" applyBorder="1"/>
    <xf numFmtId="0" fontId="9" fillId="15" borderId="23" xfId="0" applyFont="1" applyFill="1" applyBorder="1"/>
    <xf numFmtId="0" fontId="13" fillId="14" borderId="0" xfId="0" applyFont="1" applyFill="1"/>
    <xf numFmtId="0" fontId="13" fillId="14" borderId="0" xfId="0" applyFont="1" applyFill="1" applyAlignment="1">
      <alignment horizontal="left" vertical="center"/>
    </xf>
    <xf numFmtId="0" fontId="13" fillId="14" borderId="0" xfId="0" applyFont="1" applyFill="1" applyAlignment="1">
      <alignment horizontal="center" vertical="center"/>
    </xf>
    <xf numFmtId="1" fontId="13" fillId="16" borderId="0" xfId="0" applyNumberFormat="1" applyFont="1" applyFill="1" applyAlignment="1">
      <alignment horizontal="center"/>
    </xf>
    <xf numFmtId="0" fontId="3" fillId="8" borderId="1" xfId="0" applyFont="1" applyFill="1" applyBorder="1" applyAlignment="1">
      <alignment horizontal="center" vertical="center"/>
    </xf>
    <xf numFmtId="0" fontId="3" fillId="17" borderId="0" xfId="0" applyFont="1" applyFill="1"/>
    <xf numFmtId="0" fontId="3" fillId="18" borderId="0" xfId="0" applyFont="1" applyFill="1"/>
    <xf numFmtId="0" fontId="3" fillId="0" borderId="1" xfId="0" applyFont="1" applyBorder="1"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0" fillId="0" borderId="6" xfId="0" applyBorder="1" applyAlignment="1">
      <alignment horizontal="left" vertical="center"/>
    </xf>
    <xf numFmtId="0" fontId="0" fillId="0" borderId="10" xfId="0" applyBorder="1" applyAlignment="1">
      <alignment horizontal="left" vertical="center"/>
    </xf>
    <xf numFmtId="0" fontId="3" fillId="0" borderId="1" xfId="0" applyFont="1" applyBorder="1"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4" fillId="17" borderId="0" xfId="0" applyFont="1" applyFill="1"/>
    <xf numFmtId="0" fontId="4" fillId="18" borderId="0" xfId="0" applyFont="1" applyFill="1"/>
    <xf numFmtId="1" fontId="4" fillId="18" borderId="0" xfId="0" applyNumberFormat="1" applyFont="1" applyFill="1" applyAlignment="1">
      <alignment horizontal="left"/>
    </xf>
    <xf numFmtId="0" fontId="13" fillId="0" borderId="0" xfId="0" applyFont="1" applyFill="1" applyAlignment="1">
      <alignment horizontal="center" vertical="center"/>
    </xf>
    <xf numFmtId="0" fontId="0" fillId="0" borderId="1" xfId="0" applyBorder="1" applyProtection="1">
      <protection locked="0"/>
    </xf>
    <xf numFmtId="49" fontId="0" fillId="0" borderId="1" xfId="0" applyNumberForma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0" fontId="0" fillId="0" borderId="7"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4" xfId="0" applyBorder="1" applyAlignment="1" applyProtection="1">
      <alignment horizontal="left"/>
      <protection locked="0"/>
    </xf>
    <xf numFmtId="1" fontId="0" fillId="0" borderId="4" xfId="0" applyNumberFormat="1" applyBorder="1" applyAlignment="1" applyProtection="1">
      <alignment horizontal="center"/>
      <protection locked="0"/>
    </xf>
    <xf numFmtId="0" fontId="0" fillId="4" borderId="1" xfId="0" applyFill="1" applyBorder="1" applyAlignment="1" applyProtection="1">
      <alignment horizontal="left"/>
      <protection locked="0"/>
    </xf>
    <xf numFmtId="1" fontId="0" fillId="4" borderId="1" xfId="0" applyNumberFormat="1" applyFill="1" applyBorder="1" applyAlignment="1" applyProtection="1">
      <alignment horizontal="center"/>
      <protection locked="0"/>
    </xf>
    <xf numFmtId="0" fontId="0" fillId="0" borderId="1" xfId="0" applyBorder="1" applyAlignment="1" applyProtection="1">
      <alignment horizontal="left"/>
      <protection locked="0"/>
    </xf>
    <xf numFmtId="1" fontId="0" fillId="0" borderId="1" xfId="0" applyNumberFormat="1" applyBorder="1" applyAlignment="1" applyProtection="1">
      <alignment horizontal="center"/>
      <protection locked="0"/>
    </xf>
    <xf numFmtId="0" fontId="0" fillId="4" borderId="1" xfId="0" applyFill="1" applyBorder="1" applyProtection="1">
      <protection locked="0"/>
    </xf>
    <xf numFmtId="0" fontId="0" fillId="0" borderId="4" xfId="0" applyBorder="1" applyProtection="1">
      <protection locked="0"/>
    </xf>
    <xf numFmtId="0" fontId="0" fillId="20" borderId="0" xfId="0" applyFill="1"/>
    <xf numFmtId="0" fontId="0" fillId="9" borderId="16" xfId="0" applyFill="1" applyBorder="1"/>
    <xf numFmtId="49" fontId="0" fillId="0" borderId="16" xfId="0" applyNumberFormat="1" applyBorder="1" applyProtection="1">
      <protection locked="0"/>
    </xf>
    <xf numFmtId="0" fontId="0" fillId="9" borderId="17" xfId="0" applyFill="1" applyBorder="1"/>
    <xf numFmtId="49" fontId="0" fillId="0" borderId="17" xfId="0" applyNumberFormat="1" applyBorder="1" applyProtection="1">
      <protection locked="0"/>
    </xf>
    <xf numFmtId="0" fontId="0" fillId="9" borderId="18" xfId="0" applyFill="1" applyBorder="1"/>
    <xf numFmtId="49" fontId="0" fillId="0" borderId="18" xfId="0" applyNumberFormat="1" applyBorder="1" applyProtection="1">
      <protection locked="0"/>
    </xf>
    <xf numFmtId="0" fontId="0" fillId="7" borderId="27" xfId="0" applyFill="1" applyBorder="1"/>
    <xf numFmtId="0" fontId="0" fillId="7" borderId="28" xfId="0" applyFill="1" applyBorder="1"/>
    <xf numFmtId="0" fontId="0" fillId="7" borderId="29" xfId="0" applyFill="1" applyBorder="1"/>
    <xf numFmtId="0" fontId="0" fillId="7" borderId="30" xfId="0" applyFill="1" applyBorder="1"/>
    <xf numFmtId="0" fontId="0" fillId="7" borderId="31" xfId="0" applyFill="1" applyBorder="1"/>
    <xf numFmtId="0" fontId="0" fillId="7" borderId="32" xfId="0" applyFill="1" applyBorder="1"/>
    <xf numFmtId="0" fontId="14" fillId="7" borderId="33" xfId="0" applyFont="1" applyFill="1" applyBorder="1" applyAlignment="1"/>
    <xf numFmtId="0" fontId="13" fillId="16" borderId="0" xfId="0" applyNumberFormat="1" applyFont="1" applyFill="1" applyAlignment="1">
      <alignment horizontal="center"/>
    </xf>
    <xf numFmtId="0" fontId="13" fillId="16" borderId="0" xfId="0" applyNumberFormat="1" applyFont="1" applyFill="1"/>
    <xf numFmtId="0" fontId="13" fillId="14" borderId="0" xfId="0" applyNumberFormat="1" applyFont="1" applyFill="1"/>
    <xf numFmtId="0" fontId="3" fillId="0" borderId="0" xfId="0" applyNumberFormat="1" applyFont="1"/>
    <xf numFmtId="0" fontId="10" fillId="7" borderId="0" xfId="0" applyFont="1" applyFill="1" applyProtection="1"/>
    <xf numFmtId="0" fontId="12" fillId="7" borderId="0" xfId="0" applyFont="1" applyFill="1" applyAlignment="1" applyProtection="1">
      <alignment horizontal="left" vertical="center"/>
    </xf>
    <xf numFmtId="0" fontId="10" fillId="7" borderId="0" xfId="0" applyFont="1" applyFill="1" applyAlignment="1" applyProtection="1">
      <alignment horizontal="center" vertical="center"/>
    </xf>
    <xf numFmtId="0" fontId="11" fillId="7" borderId="0" xfId="0" applyFont="1" applyFill="1" applyAlignment="1" applyProtection="1">
      <alignment horizontal="left" vertical="center"/>
    </xf>
    <xf numFmtId="0" fontId="10" fillId="7" borderId="0" xfId="0" applyFont="1" applyFill="1" applyAlignment="1" applyProtection="1">
      <alignment horizontal="left" vertical="center"/>
    </xf>
    <xf numFmtId="0" fontId="3" fillId="0" borderId="0" xfId="0" applyFont="1" applyProtection="1"/>
    <xf numFmtId="0" fontId="4" fillId="0" borderId="0" xfId="0" applyFont="1" applyAlignment="1" applyProtection="1">
      <alignment horizontal="center" vertical="center"/>
    </xf>
    <xf numFmtId="0" fontId="4" fillId="0" borderId="0" xfId="0" applyFont="1" applyAlignment="1" applyProtection="1">
      <alignment horizontal="left" vertical="center"/>
    </xf>
    <xf numFmtId="49" fontId="4" fillId="0" borderId="0" xfId="0" applyNumberFormat="1" applyFont="1" applyAlignment="1" applyProtection="1">
      <alignment horizontal="left" vertical="center"/>
    </xf>
    <xf numFmtId="0" fontId="3" fillId="0" borderId="0" xfId="0" applyFont="1" applyAlignment="1" applyProtection="1">
      <alignment horizontal="center" vertical="center"/>
    </xf>
    <xf numFmtId="0" fontId="0" fillId="2" borderId="1" xfId="0" applyFont="1" applyFill="1" applyBorder="1" applyAlignment="1" applyProtection="1">
      <alignment horizontal="center"/>
    </xf>
    <xf numFmtId="0" fontId="0" fillId="2" borderId="1" xfId="0" applyFont="1" applyFill="1" applyBorder="1" applyAlignment="1" applyProtection="1">
      <alignment horizontal="center" vertical="center"/>
    </xf>
    <xf numFmtId="0" fontId="5" fillId="0" borderId="16" xfId="0" applyFont="1" applyBorder="1" applyAlignment="1" applyProtection="1">
      <alignment horizontal="center"/>
    </xf>
    <xf numFmtId="0" fontId="0" fillId="0" borderId="16" xfId="0" applyFont="1" applyFill="1" applyBorder="1" applyProtection="1"/>
    <xf numFmtId="1" fontId="0" fillId="0" borderId="16" xfId="0" applyNumberFormat="1" applyFont="1" applyFill="1" applyBorder="1" applyAlignment="1" applyProtection="1">
      <alignment horizontal="center" vertical="center"/>
    </xf>
    <xf numFmtId="0" fontId="0" fillId="0" borderId="16" xfId="0" applyNumberFormat="1" applyFont="1" applyFill="1" applyBorder="1" applyAlignment="1" applyProtection="1">
      <alignment horizontal="center" vertical="center"/>
    </xf>
    <xf numFmtId="0" fontId="0" fillId="0" borderId="17" xfId="0" applyFont="1" applyFill="1" applyBorder="1" applyProtection="1"/>
    <xf numFmtId="1" fontId="0" fillId="0" borderId="17" xfId="0" applyNumberFormat="1" applyFont="1" applyFill="1" applyBorder="1" applyAlignment="1" applyProtection="1">
      <alignment horizontal="center" vertical="center"/>
    </xf>
    <xf numFmtId="0" fontId="0" fillId="0" borderId="17" xfId="0" applyNumberFormat="1" applyFont="1" applyFill="1" applyBorder="1" applyAlignment="1" applyProtection="1">
      <alignment horizontal="center" vertical="center"/>
    </xf>
    <xf numFmtId="0" fontId="0" fillId="0" borderId="18" xfId="0" applyFont="1" applyFill="1" applyBorder="1" applyProtection="1"/>
    <xf numFmtId="1" fontId="0" fillId="0" borderId="18" xfId="0" applyNumberFormat="1" applyFont="1" applyFill="1" applyBorder="1" applyAlignment="1" applyProtection="1">
      <alignment horizontal="center" vertical="center"/>
    </xf>
    <xf numFmtId="0" fontId="0" fillId="0" borderId="18" xfId="0" applyNumberFormat="1" applyFont="1" applyFill="1" applyBorder="1" applyAlignment="1" applyProtection="1">
      <alignment horizontal="center" vertical="center"/>
    </xf>
    <xf numFmtId="0" fontId="5" fillId="0" borderId="19" xfId="0" applyFont="1" applyBorder="1" applyAlignment="1" applyProtection="1">
      <alignment horizontal="center"/>
    </xf>
    <xf numFmtId="0" fontId="0" fillId="0" borderId="19" xfId="0" applyFont="1" applyFill="1" applyBorder="1" applyProtection="1"/>
    <xf numFmtId="0" fontId="3" fillId="0" borderId="0" xfId="0" applyFont="1" applyBorder="1" applyAlignment="1" applyProtection="1">
      <alignment horizontal="center"/>
    </xf>
    <xf numFmtId="0" fontId="3" fillId="0" borderId="0" xfId="0" applyFont="1" applyBorder="1" applyProtection="1"/>
    <xf numFmtId="0" fontId="3" fillId="0" borderId="0" xfId="0" applyFont="1" applyBorder="1" applyAlignment="1" applyProtection="1">
      <alignment horizontal="center" vertical="center"/>
    </xf>
    <xf numFmtId="0" fontId="3" fillId="0" borderId="0" xfId="0" applyFont="1" applyBorder="1" applyAlignment="1" applyProtection="1">
      <alignment vertical="center"/>
    </xf>
    <xf numFmtId="0" fontId="3" fillId="0" borderId="0" xfId="0" applyFont="1" applyBorder="1" applyAlignment="1" applyProtection="1">
      <alignment horizontal="left" vertical="center"/>
    </xf>
    <xf numFmtId="0" fontId="3" fillId="0" borderId="0" xfId="0" applyFont="1" applyFill="1" applyProtection="1"/>
    <xf numFmtId="0" fontId="3" fillId="0" borderId="0" xfId="0" applyFont="1" applyFill="1" applyAlignment="1" applyProtection="1">
      <alignment horizontal="center" vertical="center"/>
    </xf>
    <xf numFmtId="0" fontId="3" fillId="0" borderId="0" xfId="0" applyFont="1" applyBorder="1" applyAlignment="1" applyProtection="1">
      <alignment vertical="top"/>
    </xf>
    <xf numFmtId="0" fontId="3" fillId="0" borderId="0" xfId="0" applyFont="1" applyAlignment="1" applyProtection="1"/>
    <xf numFmtId="49" fontId="8" fillId="0" borderId="0" xfId="0" applyNumberFormat="1" applyFont="1" applyAlignment="1" applyProtection="1">
      <alignment horizontal="left"/>
    </xf>
    <xf numFmtId="49" fontId="8" fillId="0" borderId="0" xfId="0" applyNumberFormat="1" applyFont="1" applyBorder="1" applyAlignment="1" applyProtection="1">
      <alignment vertical="center"/>
    </xf>
    <xf numFmtId="0" fontId="3" fillId="0" borderId="0" xfId="0" applyFont="1" applyAlignment="1" applyProtection="1">
      <alignment horizontal="left"/>
    </xf>
    <xf numFmtId="0" fontId="0" fillId="0" borderId="0" xfId="0" applyProtection="1"/>
    <xf numFmtId="0" fontId="6" fillId="0" borderId="0" xfId="0" applyFont="1" applyAlignment="1" applyProtection="1">
      <alignment horizontal="center"/>
    </xf>
    <xf numFmtId="0" fontId="0" fillId="0" borderId="16" xfId="0" applyBorder="1" applyAlignment="1" applyProtection="1">
      <alignment horizontal="center"/>
    </xf>
    <xf numFmtId="0" fontId="0" fillId="0" borderId="16" xfId="0" applyBorder="1" applyProtection="1"/>
    <xf numFmtId="1" fontId="0" fillId="0" borderId="16" xfId="0" applyNumberFormat="1" applyBorder="1" applyAlignment="1" applyProtection="1">
      <alignment horizontal="center"/>
    </xf>
    <xf numFmtId="0" fontId="0" fillId="0" borderId="17" xfId="0" applyBorder="1" applyAlignment="1" applyProtection="1">
      <alignment horizontal="center"/>
    </xf>
    <xf numFmtId="0" fontId="0" fillId="0" borderId="17" xfId="0" applyBorder="1" applyProtection="1"/>
    <xf numFmtId="1" fontId="0" fillId="0" borderId="17" xfId="0" applyNumberFormat="1" applyBorder="1" applyAlignment="1" applyProtection="1">
      <alignment horizontal="center"/>
    </xf>
    <xf numFmtId="0" fontId="0" fillId="0" borderId="18" xfId="0" applyBorder="1" applyAlignment="1" applyProtection="1">
      <alignment horizontal="center"/>
    </xf>
    <xf numFmtId="0" fontId="0" fillId="0" borderId="18" xfId="0" applyBorder="1" applyProtection="1"/>
    <xf numFmtId="1" fontId="0" fillId="0" borderId="18" xfId="0" applyNumberFormat="1" applyBorder="1" applyAlignment="1" applyProtection="1">
      <alignment horizontal="center"/>
    </xf>
    <xf numFmtId="1" fontId="5" fillId="0" borderId="1" xfId="0" applyNumberFormat="1" applyFont="1" applyBorder="1" applyAlignment="1" applyProtection="1">
      <alignment horizontal="center"/>
    </xf>
    <xf numFmtId="2" fontId="0" fillId="0" borderId="1" xfId="0" applyNumberFormat="1" applyBorder="1" applyAlignment="1" applyProtection="1">
      <alignment horizontal="center"/>
    </xf>
    <xf numFmtId="1" fontId="0" fillId="0" borderId="1" xfId="0" applyNumberFormat="1" applyBorder="1" applyAlignment="1" applyProtection="1">
      <alignment horizontal="center"/>
    </xf>
    <xf numFmtId="0" fontId="0" fillId="0" borderId="1" xfId="0" applyBorder="1" applyAlignment="1" applyProtection="1">
      <alignment horizontal="center"/>
    </xf>
    <xf numFmtId="0" fontId="15" fillId="0" borderId="0" xfId="0" applyNumberFormat="1" applyFont="1" applyProtection="1"/>
    <xf numFmtId="0" fontId="0" fillId="0" borderId="19" xfId="0" applyNumberFormat="1" applyFont="1" applyFill="1" applyBorder="1" applyAlignment="1" applyProtection="1">
      <alignment horizontal="center" vertical="center"/>
    </xf>
    <xf numFmtId="0" fontId="13" fillId="16" borderId="0" xfId="0" applyNumberFormat="1" applyFont="1" applyFill="1" applyAlignment="1">
      <alignment horizontal="center"/>
    </xf>
    <xf numFmtId="0" fontId="21" fillId="14" borderId="0" xfId="0" applyFont="1" applyFill="1"/>
    <xf numFmtId="0" fontId="22" fillId="14" borderId="0" xfId="1" applyFont="1" applyFill="1" applyAlignment="1" applyProtection="1"/>
    <xf numFmtId="0" fontId="21" fillId="0" borderId="0" xfId="0" applyFont="1"/>
    <xf numFmtId="1" fontId="0" fillId="0" borderId="0" xfId="0" applyNumberFormat="1"/>
    <xf numFmtId="2" fontId="0" fillId="0" borderId="0" xfId="0" applyNumberFormat="1"/>
    <xf numFmtId="0" fontId="0" fillId="0" borderId="0" xfId="0" applyAlignment="1">
      <alignment vertical="center"/>
    </xf>
    <xf numFmtId="0" fontId="4" fillId="0" borderId="0" xfId="0" applyFont="1" applyAlignment="1"/>
    <xf numFmtId="0" fontId="6" fillId="0" borderId="0" xfId="0" applyFont="1" applyAlignment="1">
      <alignment vertical="center"/>
    </xf>
    <xf numFmtId="0" fontId="6" fillId="0" borderId="0" xfId="0" applyFont="1"/>
    <xf numFmtId="0" fontId="4" fillId="0" borderId="0" xfId="0" applyFont="1"/>
    <xf numFmtId="0" fontId="0" fillId="21" borderId="0" xfId="0" applyFill="1" applyAlignment="1">
      <alignment vertical="center"/>
    </xf>
    <xf numFmtId="0" fontId="6" fillId="21" borderId="0" xfId="0" applyFont="1" applyFill="1" applyAlignment="1">
      <alignment horizontal="center" vertical="center"/>
    </xf>
    <xf numFmtId="2" fontId="9" fillId="0" borderId="0" xfId="0" applyNumberFormat="1" applyFont="1"/>
    <xf numFmtId="0" fontId="6" fillId="22" borderId="0" xfId="0" applyFont="1" applyFill="1" applyAlignment="1" applyProtection="1">
      <alignment horizontal="center" vertical="center"/>
      <protection locked="0"/>
    </xf>
    <xf numFmtId="0" fontId="9" fillId="0" borderId="0" xfId="0" applyFont="1" applyAlignment="1">
      <alignment vertical="center"/>
    </xf>
    <xf numFmtId="0" fontId="9" fillId="0" borderId="0" xfId="0" applyFont="1"/>
    <xf numFmtId="0" fontId="10" fillId="0" borderId="0" xfId="0" applyFont="1"/>
    <xf numFmtId="1" fontId="9" fillId="0" borderId="0" xfId="0" applyNumberFormat="1" applyFont="1"/>
    <xf numFmtId="0" fontId="21" fillId="24" borderId="0" xfId="0" applyFont="1" applyFill="1"/>
    <xf numFmtId="1" fontId="3" fillId="4" borderId="0" xfId="0" applyNumberFormat="1" applyFont="1" applyFill="1" applyBorder="1" applyAlignment="1" applyProtection="1">
      <alignment horizontal="center" vertical="center"/>
      <protection locked="0"/>
    </xf>
    <xf numFmtId="0" fontId="13" fillId="14" borderId="0" xfId="0" applyNumberFormat="1" applyFont="1" applyFill="1" applyAlignment="1">
      <alignment horizontal="center"/>
    </xf>
    <xf numFmtId="1" fontId="23" fillId="4" borderId="0" xfId="0" applyNumberFormat="1" applyFont="1" applyFill="1" applyBorder="1" applyAlignment="1" applyProtection="1">
      <alignment horizontal="center" vertical="center"/>
      <protection locked="0"/>
    </xf>
    <xf numFmtId="1" fontId="23" fillId="6" borderId="0" xfId="0" applyNumberFormat="1" applyFont="1" applyFill="1" applyBorder="1" applyAlignment="1" applyProtection="1">
      <alignment horizontal="center" vertical="center"/>
      <protection locked="0"/>
    </xf>
    <xf numFmtId="1" fontId="23" fillId="3" borderId="13" xfId="0" applyNumberFormat="1" applyFont="1" applyFill="1" applyBorder="1" applyAlignment="1" applyProtection="1">
      <alignment horizontal="center" vertical="center"/>
      <protection locked="0"/>
    </xf>
    <xf numFmtId="0" fontId="24" fillId="25" borderId="0" xfId="0" applyFont="1" applyFill="1"/>
    <xf numFmtId="0" fontId="24" fillId="25" borderId="0" xfId="0" applyFont="1" applyFill="1" applyAlignment="1" applyProtection="1">
      <alignment horizontal="left"/>
    </xf>
    <xf numFmtId="0" fontId="4" fillId="23" borderId="0" xfId="0" applyFont="1" applyFill="1"/>
    <xf numFmtId="0" fontId="21" fillId="23" borderId="0" xfId="0" applyFont="1" applyFill="1"/>
    <xf numFmtId="0" fontId="21" fillId="2" borderId="0" xfId="0" applyFont="1" applyFill="1"/>
    <xf numFmtId="0" fontId="21" fillId="2" borderId="0" xfId="0" quotePrefix="1" applyFont="1" applyFill="1"/>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49" fontId="0" fillId="0" borderId="18" xfId="0" quotePrefix="1" applyNumberFormat="1" applyBorder="1" applyProtection="1">
      <protection locked="0"/>
    </xf>
    <xf numFmtId="1" fontId="6" fillId="14" borderId="0" xfId="0" applyNumberFormat="1" applyFont="1" applyFill="1" applyBorder="1" applyAlignment="1">
      <alignment horizontal="center"/>
    </xf>
    <xf numFmtId="1" fontId="6" fillId="14" borderId="15" xfId="0" applyNumberFormat="1" applyFont="1" applyFill="1" applyBorder="1" applyAlignment="1">
      <alignment horizontal="center"/>
    </xf>
    <xf numFmtId="1" fontId="6" fillId="15" borderId="0" xfId="0" applyNumberFormat="1" applyFont="1" applyFill="1" applyBorder="1" applyAlignment="1">
      <alignment horizontal="center"/>
    </xf>
    <xf numFmtId="1" fontId="6" fillId="15" borderId="15" xfId="0" applyNumberFormat="1" applyFont="1" applyFill="1" applyBorder="1" applyAlignment="1">
      <alignment horizontal="center"/>
    </xf>
    <xf numFmtId="1" fontId="6" fillId="4" borderId="0" xfId="0" applyNumberFormat="1" applyFont="1" applyFill="1" applyBorder="1" applyAlignment="1">
      <alignment horizontal="center"/>
    </xf>
    <xf numFmtId="0" fontId="4" fillId="17" borderId="0" xfId="0" applyNumberFormat="1" applyFont="1" applyFill="1"/>
    <xf numFmtId="0" fontId="4" fillId="18" borderId="0" xfId="0" applyNumberFormat="1" applyFont="1" applyFill="1" applyAlignment="1">
      <alignment horizontal="left"/>
    </xf>
    <xf numFmtId="0" fontId="4" fillId="0" borderId="0" xfId="0" applyNumberFormat="1" applyFont="1" applyFill="1"/>
    <xf numFmtId="1" fontId="4" fillId="0" borderId="0" xfId="0" applyNumberFormat="1" applyFont="1" applyFill="1" applyAlignment="1">
      <alignment horizontal="left"/>
    </xf>
    <xf numFmtId="0" fontId="20" fillId="0" borderId="0" xfId="0" applyFont="1" applyAlignment="1">
      <alignment vertical="center"/>
    </xf>
    <xf numFmtId="0" fontId="20" fillId="22" borderId="0" xfId="0" applyFont="1" applyFill="1" applyAlignment="1" applyProtection="1">
      <alignment horizontal="center" vertical="center"/>
      <protection locked="0"/>
    </xf>
    <xf numFmtId="0" fontId="29" fillId="0" borderId="0" xfId="0" applyFont="1" applyAlignment="1">
      <alignment vertical="center"/>
    </xf>
    <xf numFmtId="0" fontId="29" fillId="21" borderId="0" xfId="0" applyFont="1" applyFill="1" applyAlignment="1">
      <alignment vertical="center"/>
    </xf>
    <xf numFmtId="0" fontId="20" fillId="21" borderId="0" xfId="0" applyFont="1" applyFill="1" applyAlignment="1">
      <alignment horizontal="center" vertical="center"/>
    </xf>
    <xf numFmtId="0" fontId="20" fillId="0" borderId="0" xfId="0" applyFont="1"/>
    <xf numFmtId="0" fontId="29" fillId="0" borderId="0" xfId="0" applyFont="1"/>
    <xf numFmtId="0" fontId="30" fillId="0" borderId="0" xfId="0" applyFont="1"/>
    <xf numFmtId="0" fontId="30" fillId="0" borderId="0" xfId="0" applyFont="1" applyAlignment="1"/>
    <xf numFmtId="0" fontId="13" fillId="0" borderId="0" xfId="0" applyFont="1"/>
    <xf numFmtId="0" fontId="18" fillId="0" borderId="0" xfId="0" applyFont="1" applyAlignment="1">
      <alignment horizontal="center"/>
    </xf>
    <xf numFmtId="0" fontId="0" fillId="26" borderId="0" xfId="0" applyFill="1" applyAlignment="1">
      <alignment horizontal="center"/>
    </xf>
    <xf numFmtId="0" fontId="0" fillId="26" borderId="0" xfId="0" applyFill="1" applyAlignment="1">
      <alignment horizontal="center"/>
    </xf>
    <xf numFmtId="0" fontId="0" fillId="27" borderId="0" xfId="0" applyFill="1" applyAlignment="1">
      <alignment horizontal="center" vertical="center" wrapText="1"/>
    </xf>
    <xf numFmtId="0" fontId="14" fillId="7" borderId="33" xfId="0" applyFont="1" applyFill="1" applyBorder="1" applyAlignment="1">
      <alignment horizontal="right"/>
    </xf>
    <xf numFmtId="0" fontId="9" fillId="7" borderId="0" xfId="0" applyFont="1" applyFill="1" applyAlignment="1">
      <alignment horizontal="center" vertical="center" wrapText="1"/>
    </xf>
    <xf numFmtId="0" fontId="0" fillId="10" borderId="25" xfId="0" applyFill="1" applyBorder="1" applyAlignment="1">
      <alignment horizontal="center" vertical="center" wrapText="1"/>
    </xf>
    <xf numFmtId="0" fontId="0" fillId="10" borderId="26" xfId="0" applyFill="1" applyBorder="1" applyAlignment="1">
      <alignment horizontal="center" vertical="center" wrapText="1"/>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0" fontId="0" fillId="19" borderId="4" xfId="0" applyFill="1" applyBorder="1" applyAlignment="1">
      <alignment horizontal="center"/>
    </xf>
    <xf numFmtId="0" fontId="0" fillId="19" borderId="1" xfId="0" applyFill="1" applyBorder="1" applyAlignment="1">
      <alignment horizontal="center"/>
    </xf>
    <xf numFmtId="0" fontId="0" fillId="19" borderId="22" xfId="0" applyFill="1" applyBorder="1" applyAlignment="1">
      <alignment horizontal="center"/>
    </xf>
    <xf numFmtId="0" fontId="0" fillId="19" borderId="13" xfId="0" applyFill="1" applyBorder="1"/>
    <xf numFmtId="0" fontId="0" fillId="19" borderId="21" xfId="0" applyFill="1" applyBorder="1"/>
    <xf numFmtId="0" fontId="0" fillId="10" borderId="11" xfId="0" applyFill="1" applyBorder="1" applyAlignment="1">
      <alignment horizontal="center" vertical="center"/>
    </xf>
    <xf numFmtId="0" fontId="0" fillId="0" borderId="20" xfId="0" applyBorder="1"/>
    <xf numFmtId="0" fontId="0" fillId="0" borderId="9" xfId="0" applyBorder="1"/>
    <xf numFmtId="0" fontId="0" fillId="0" borderId="21" xfId="0" applyBorder="1"/>
    <xf numFmtId="0" fontId="0" fillId="10" borderId="11"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8" xfId="0" applyFill="1" applyBorder="1" applyAlignment="1">
      <alignment horizontal="center" vertical="center" wrapText="1"/>
    </xf>
    <xf numFmtId="0" fontId="4" fillId="21" borderId="0" xfId="0" applyFont="1" applyFill="1" applyAlignment="1">
      <alignment horizontal="center"/>
    </xf>
    <xf numFmtId="0" fontId="30" fillId="21" borderId="0" xfId="0" applyFont="1" applyFill="1" applyAlignment="1">
      <alignment horizontal="center"/>
    </xf>
    <xf numFmtId="0" fontId="17" fillId="0" borderId="0" xfId="1" applyFont="1" applyFill="1" applyAlignment="1" applyProtection="1">
      <alignment horizontal="center"/>
    </xf>
    <xf numFmtId="0" fontId="17" fillId="0" borderId="0" xfId="1" quotePrefix="1" applyFont="1" applyFill="1" applyAlignment="1" applyProtection="1">
      <alignment horizontal="center"/>
    </xf>
    <xf numFmtId="0" fontId="4" fillId="0" borderId="0" xfId="0" applyFont="1" applyAlignment="1" applyProtection="1">
      <alignment horizontal="center"/>
    </xf>
    <xf numFmtId="49" fontId="4" fillId="0" borderId="0" xfId="0" applyNumberFormat="1" applyFont="1" applyAlignment="1" applyProtection="1">
      <alignment horizontal="center"/>
    </xf>
    <xf numFmtId="0" fontId="5" fillId="0" borderId="3" xfId="0" applyFont="1" applyBorder="1" applyAlignment="1" applyProtection="1">
      <alignment horizontal="center" vertical="center" wrapText="1"/>
    </xf>
    <xf numFmtId="0" fontId="5" fillId="0" borderId="5"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0" fontId="5" fillId="0" borderId="7" xfId="0" applyFont="1" applyBorder="1" applyAlignment="1" applyProtection="1">
      <alignment horizontal="center" vertical="center" wrapText="1"/>
    </xf>
    <xf numFmtId="0" fontId="5" fillId="0" borderId="12" xfId="0" applyFont="1" applyBorder="1" applyAlignment="1" applyProtection="1">
      <alignment horizontal="center" vertical="center" wrapText="1"/>
    </xf>
    <xf numFmtId="0" fontId="0" fillId="0" borderId="7" xfId="0" applyBorder="1" applyAlignment="1" applyProtection="1">
      <alignment horizontal="center"/>
    </xf>
    <xf numFmtId="0" fontId="0" fillId="0" borderId="6" xfId="0" applyBorder="1" applyAlignment="1" applyProtection="1">
      <alignment horizontal="center"/>
    </xf>
    <xf numFmtId="0" fontId="0" fillId="0" borderId="0" xfId="0" applyAlignment="1" applyProtection="1">
      <alignment horizontal="center"/>
    </xf>
    <xf numFmtId="0" fontId="13" fillId="16" borderId="0" xfId="0" applyNumberFormat="1" applyFont="1" applyFill="1" applyAlignment="1">
      <alignment horizontal="center"/>
    </xf>
    <xf numFmtId="0" fontId="13" fillId="16" borderId="0"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 fontId="4" fillId="5" borderId="3"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4" xfId="0" applyNumberFormat="1"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1" fontId="3" fillId="10" borderId="3" xfId="0" applyNumberFormat="1" applyFont="1" applyFill="1" applyBorder="1" applyAlignment="1">
      <alignment horizontal="center" vertical="center"/>
    </xf>
    <xf numFmtId="1" fontId="3" fillId="10" borderId="5" xfId="0" applyNumberFormat="1" applyFont="1" applyFill="1" applyBorder="1" applyAlignment="1">
      <alignment horizontal="center" vertical="center"/>
    </xf>
    <xf numFmtId="1" fontId="3" fillId="10" borderId="4" xfId="0" applyNumberFormat="1" applyFont="1" applyFill="1" applyBorder="1" applyAlignment="1">
      <alignment horizontal="center" vertical="center"/>
    </xf>
    <xf numFmtId="0" fontId="3" fillId="2" borderId="1" xfId="0" applyFont="1" applyFill="1" applyBorder="1" applyAlignment="1">
      <alignment horizontal="center"/>
    </xf>
    <xf numFmtId="0" fontId="25" fillId="2" borderId="1" xfId="1" applyFont="1" applyFill="1" applyBorder="1" applyAlignment="1" applyProtection="1">
      <alignment horizontal="center" vertical="center"/>
    </xf>
    <xf numFmtId="0" fontId="13" fillId="16" borderId="14" xfId="0" applyNumberFormat="1" applyFont="1" applyFill="1" applyBorder="1" applyAlignment="1">
      <alignment horizontal="center" vertical="center"/>
    </xf>
    <xf numFmtId="0" fontId="13" fillId="16" borderId="0" xfId="0" applyNumberFormat="1" applyFont="1" applyFill="1" applyAlignment="1">
      <alignment horizontal="center" vertical="center"/>
    </xf>
    <xf numFmtId="1" fontId="23" fillId="4" borderId="0" xfId="0" applyNumberFormat="1" applyFont="1" applyFill="1" applyBorder="1" applyAlignment="1" applyProtection="1">
      <alignment horizontal="center" vertical="center"/>
      <protection locked="0"/>
    </xf>
    <xf numFmtId="1" fontId="23" fillId="4" borderId="13" xfId="0" applyNumberFormat="1"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xf>
    <xf numFmtId="0" fontId="0" fillId="2" borderId="1" xfId="0" applyFont="1" applyFill="1" applyBorder="1" applyAlignment="1" applyProtection="1">
      <alignment horizontal="center"/>
    </xf>
    <xf numFmtId="0" fontId="28" fillId="2" borderId="1" xfId="1" applyFont="1" applyFill="1" applyBorder="1" applyAlignment="1" applyProtection="1">
      <alignment horizontal="center" vertical="center"/>
    </xf>
    <xf numFmtId="1" fontId="0" fillId="13" borderId="16" xfId="0" applyNumberFormat="1" applyFont="1" applyFill="1" applyBorder="1" applyAlignment="1" applyProtection="1">
      <alignment horizontal="center" vertical="center"/>
    </xf>
    <xf numFmtId="1" fontId="0" fillId="13" borderId="17" xfId="0" applyNumberFormat="1" applyFont="1" applyFill="1" applyBorder="1" applyAlignment="1" applyProtection="1">
      <alignment horizontal="center" vertical="center"/>
    </xf>
    <xf numFmtId="1" fontId="0" fillId="13" borderId="18" xfId="0" applyNumberFormat="1" applyFont="1" applyFill="1" applyBorder="1" applyAlignment="1" applyProtection="1">
      <alignment horizontal="center" vertical="center"/>
    </xf>
    <xf numFmtId="0" fontId="5" fillId="0" borderId="17" xfId="0" applyFont="1" applyBorder="1" applyAlignment="1" applyProtection="1">
      <alignment horizontal="center" vertical="center" wrapText="1"/>
    </xf>
    <xf numFmtId="0" fontId="5" fillId="0" borderId="18" xfId="0" applyFont="1" applyBorder="1" applyAlignment="1" applyProtection="1">
      <alignment horizontal="center" vertical="center" wrapText="1"/>
    </xf>
    <xf numFmtId="0" fontId="0" fillId="0" borderId="19" xfId="0" applyFont="1" applyBorder="1" applyAlignment="1" applyProtection="1">
      <alignment horizontal="center" vertical="center"/>
    </xf>
    <xf numFmtId="0" fontId="0" fillId="0" borderId="17" xfId="0" applyFont="1" applyBorder="1" applyAlignment="1" applyProtection="1">
      <alignment horizontal="center" vertical="center"/>
    </xf>
    <xf numFmtId="0" fontId="0" fillId="0" borderId="18" xfId="0" applyFont="1" applyBorder="1" applyAlignment="1" applyProtection="1">
      <alignment horizontal="center" vertical="center"/>
    </xf>
    <xf numFmtId="0" fontId="0" fillId="0" borderId="19" xfId="0" applyFont="1" applyBorder="1" applyAlignment="1" applyProtection="1">
      <alignment horizontal="left" vertical="center" wrapText="1"/>
    </xf>
    <xf numFmtId="0" fontId="0" fillId="0" borderId="17" xfId="0" applyFont="1" applyBorder="1" applyAlignment="1" applyProtection="1">
      <alignment horizontal="left" vertical="center" wrapText="1"/>
    </xf>
    <xf numFmtId="0" fontId="0" fillId="0" borderId="18" xfId="0" applyFont="1" applyBorder="1" applyAlignment="1" applyProtection="1">
      <alignment horizontal="left" vertical="center" wrapText="1"/>
    </xf>
    <xf numFmtId="1" fontId="0" fillId="12" borderId="19" xfId="0" applyNumberFormat="1" applyFont="1" applyFill="1" applyBorder="1" applyAlignment="1" applyProtection="1">
      <alignment horizontal="center" vertical="center"/>
    </xf>
    <xf numFmtId="1" fontId="0" fillId="12" borderId="17" xfId="0" applyNumberFormat="1" applyFont="1" applyFill="1" applyBorder="1" applyAlignment="1" applyProtection="1">
      <alignment horizontal="center" vertical="center"/>
    </xf>
    <xf numFmtId="1" fontId="0" fillId="12" borderId="18" xfId="0" applyNumberFormat="1" applyFont="1" applyFill="1" applyBorder="1" applyAlignment="1" applyProtection="1">
      <alignment horizontal="center" vertical="center"/>
    </xf>
    <xf numFmtId="1" fontId="0" fillId="12" borderId="16" xfId="0" applyNumberFormat="1" applyFont="1" applyFill="1" applyBorder="1" applyAlignment="1" applyProtection="1">
      <alignment horizontal="center" vertical="center"/>
    </xf>
    <xf numFmtId="1" fontId="0" fillId="13" borderId="19" xfId="0" applyNumberFormat="1" applyFont="1" applyFill="1" applyBorder="1" applyAlignment="1" applyProtection="1">
      <alignment horizontal="center" vertical="center"/>
    </xf>
    <xf numFmtId="0" fontId="0" fillId="0" borderId="16" xfId="0" applyFont="1" applyBorder="1" applyAlignment="1" applyProtection="1">
      <alignment horizontal="center" vertical="center"/>
    </xf>
    <xf numFmtId="0" fontId="0" fillId="0" borderId="16" xfId="0" applyFont="1" applyBorder="1" applyAlignment="1" applyProtection="1">
      <alignment horizontal="left" vertical="center" wrapText="1"/>
    </xf>
    <xf numFmtId="0" fontId="4" fillId="14" borderId="0" xfId="0" applyFont="1" applyFill="1" applyAlignment="1" applyProtection="1">
      <alignment horizontal="left" readingOrder="1"/>
    </xf>
    <xf numFmtId="0" fontId="26" fillId="2" borderId="1" xfId="1" applyFont="1" applyFill="1" applyBorder="1" applyAlignment="1" applyProtection="1">
      <alignment horizontal="center" vertical="center"/>
    </xf>
    <xf numFmtId="1" fontId="4" fillId="10" borderId="3" xfId="0" applyNumberFormat="1" applyFont="1" applyFill="1" applyBorder="1" applyAlignment="1">
      <alignment horizontal="center" vertical="center"/>
    </xf>
    <xf numFmtId="1" fontId="4" fillId="10" borderId="5" xfId="0" applyNumberFormat="1" applyFont="1" applyFill="1" applyBorder="1" applyAlignment="1">
      <alignment horizontal="center" vertical="center"/>
    </xf>
    <xf numFmtId="1" fontId="4" fillId="10" borderId="4" xfId="0" applyNumberFormat="1" applyFont="1" applyFill="1" applyBorder="1" applyAlignment="1">
      <alignment horizontal="center" vertical="center"/>
    </xf>
    <xf numFmtId="1" fontId="3" fillId="5" borderId="3" xfId="0" applyNumberFormat="1" applyFont="1" applyFill="1" applyBorder="1" applyAlignment="1">
      <alignment horizontal="center" vertical="center"/>
    </xf>
    <xf numFmtId="1" fontId="3" fillId="5" borderId="5" xfId="0" applyNumberFormat="1" applyFont="1" applyFill="1" applyBorder="1" applyAlignment="1">
      <alignment horizontal="center" vertical="center"/>
    </xf>
    <xf numFmtId="1" fontId="3" fillId="5" borderId="4" xfId="0" applyNumberFormat="1" applyFont="1" applyFill="1" applyBorder="1" applyAlignment="1">
      <alignment horizontal="center" vertical="center"/>
    </xf>
    <xf numFmtId="0" fontId="27" fillId="2" borderId="1" xfId="1" applyFont="1" applyFill="1" applyBorder="1" applyAlignment="1" applyProtection="1">
      <alignment horizontal="center" vertical="center"/>
    </xf>
    <xf numFmtId="0" fontId="19" fillId="0" borderId="16" xfId="0" applyFont="1" applyBorder="1" applyAlignment="1" applyProtection="1">
      <alignment horizontal="left" vertical="center" wrapText="1"/>
    </xf>
    <xf numFmtId="0" fontId="19" fillId="0" borderId="17" xfId="0" applyFont="1" applyBorder="1" applyAlignment="1" applyProtection="1">
      <alignment horizontal="left" vertical="center" wrapText="1"/>
    </xf>
    <xf numFmtId="0" fontId="19" fillId="0" borderId="18" xfId="0" applyFont="1" applyBorder="1" applyAlignment="1" applyProtection="1">
      <alignment horizontal="left" vertical="center" wrapText="1"/>
    </xf>
    <xf numFmtId="0" fontId="19" fillId="0" borderId="19" xfId="0" applyFont="1" applyBorder="1" applyAlignment="1" applyProtection="1">
      <alignment horizontal="left" vertical="center" wrapText="1"/>
    </xf>
    <xf numFmtId="0" fontId="27" fillId="2" borderId="1" xfId="1" applyFont="1" applyFill="1" applyBorder="1" applyAlignment="1" applyProtection="1">
      <alignment horizontal="center" vertical="center" wrapText="1"/>
    </xf>
    <xf numFmtId="0" fontId="7" fillId="2" borderId="1" xfId="1" applyFont="1" applyFill="1" applyBorder="1" applyAlignment="1" applyProtection="1">
      <alignment horizontal="center" vertical="center"/>
    </xf>
    <xf numFmtId="0" fontId="32" fillId="25" borderId="0" xfId="0" applyFont="1" applyFill="1" applyAlignment="1" applyProtection="1">
      <alignment horizontal="left"/>
    </xf>
    <xf numFmtId="0" fontId="32" fillId="25" borderId="0" xfId="0" applyFont="1" applyFill="1"/>
    <xf numFmtId="0" fontId="33" fillId="25" borderId="0" xfId="0" applyFont="1" applyFill="1"/>
    <xf numFmtId="0" fontId="32" fillId="25" borderId="0" xfId="0" applyFont="1" applyFill="1" applyAlignment="1" applyProtection="1">
      <alignment horizontal="left"/>
      <protection locked="0"/>
    </xf>
  </cellXfs>
  <cellStyles count="2">
    <cellStyle name="Hyperlink" xfId="1" builtinId="8"/>
    <cellStyle name="Normal" xfId="0" builtinId="0"/>
  </cellStyles>
  <dxfs count="136">
    <dxf>
      <fill>
        <patternFill>
          <bgColor theme="2"/>
        </patternFill>
      </fill>
    </dxf>
    <dxf>
      <font>
        <condense val="0"/>
        <extend val="0"/>
        <color rgb="FF9C0006"/>
      </font>
    </dxf>
    <dxf>
      <fill>
        <patternFill>
          <bgColor theme="2"/>
        </patternFill>
      </fill>
    </dxf>
    <dxf>
      <fill>
        <patternFill patternType="lightGray">
          <bgColor theme="9" tint="0.59996337778862885"/>
        </patternFill>
      </fill>
    </dxf>
    <dxf>
      <fill>
        <patternFill patternType="lightGray">
          <bgColor theme="9" tint="0.5999633777886288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dxf>
    <dxf>
      <font>
        <condense val="0"/>
        <extend val="0"/>
        <color rgb="FF9C0006"/>
      </font>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patternType="lightGray">
          <bgColor theme="9" tint="0.59996337778862885"/>
        </patternFill>
      </fill>
    </dxf>
    <dxf>
      <fill>
        <patternFill patternType="lightGray">
          <bgColor theme="9" tint="0.5999633777886288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dxf>
    <dxf>
      <font>
        <condense val="0"/>
        <extend val="0"/>
        <color rgb="FF9C0006"/>
      </font>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patternType="lightGray">
          <bgColor theme="9" tint="0.59996337778862885"/>
        </patternFill>
      </fill>
    </dxf>
    <dxf>
      <fill>
        <patternFill patternType="lightGray">
          <bgColor theme="9" tint="0.5999633777886288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dxf>
    <dxf>
      <font>
        <condense val="0"/>
        <extend val="0"/>
        <color rgb="FF9C0006"/>
      </font>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patternType="lightGray">
          <bgColor theme="9" tint="0.59996337778862885"/>
        </patternFill>
      </fill>
    </dxf>
    <dxf>
      <fill>
        <patternFill patternType="lightGray">
          <bgColor theme="9" tint="0.5999633777886288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dxf>
    <dxf>
      <font>
        <condense val="0"/>
        <extend val="0"/>
        <color rgb="FF9C0006"/>
      </font>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patternType="lightGray">
          <bgColor theme="9" tint="0.59996337778862885"/>
        </patternFill>
      </fill>
    </dxf>
    <dxf>
      <fill>
        <patternFill patternType="lightGray">
          <bgColor theme="9" tint="0.59996337778862885"/>
        </patternFill>
      </fill>
    </dxf>
    <dxf>
      <font>
        <condense val="0"/>
        <extend val="0"/>
        <color rgb="FF9C0006"/>
      </font>
      <fill>
        <patternFill>
          <bgColor rgb="FFFFC7CE"/>
        </patternFill>
      </fill>
    </dxf>
    <dxf>
      <font>
        <condense val="0"/>
        <extend val="0"/>
        <color rgb="FF006100"/>
      </font>
      <fill>
        <patternFill>
          <bgColor rgb="FFC6EFCE"/>
        </patternFill>
      </fill>
    </dxf>
    <dxf>
      <font>
        <color rgb="FFFF0000"/>
      </font>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bgColor theme="2"/>
        </patternFill>
      </fill>
    </dxf>
    <dxf>
      <font>
        <condense val="0"/>
        <extend val="0"/>
        <color rgb="FF9C0006"/>
      </font>
    </dxf>
    <dxf>
      <fill>
        <patternFill>
          <bgColor theme="2"/>
        </patternFill>
      </fill>
    </dxf>
    <dxf>
      <fill>
        <patternFill patternType="lightGray">
          <bgColor theme="9" tint="0.59996337778862885"/>
        </patternFill>
      </fill>
    </dxf>
    <dxf>
      <fill>
        <patternFill patternType="lightGray">
          <bgColor theme="9" tint="0.59996337778862885"/>
        </patternFill>
      </fill>
    </dxf>
    <dxf>
      <font>
        <condense val="0"/>
        <extend val="0"/>
        <color rgb="FF006100"/>
      </font>
      <fill>
        <patternFill>
          <bgColor rgb="FFC6EFCE"/>
        </patternFill>
      </fill>
    </dxf>
    <dxf>
      <font>
        <condense val="0"/>
        <extend val="0"/>
        <color rgb="FF9C0006"/>
      </font>
      <fill>
        <patternFill>
          <bgColor rgb="FFFFC7CE"/>
        </patternFill>
      </fill>
    </dxf>
    <dxf>
      <font>
        <b val="0"/>
        <i val="0"/>
        <color rgb="FFFF0000"/>
      </font>
    </dxf>
    <dxf>
      <alignment horizontal="left" vertical="center" textRotation="0" indent="0" relativeIndent="255" justifyLastLine="0" shrinkToFit="0" mergeCell="0" readingOrder="0"/>
      <border diagonalUp="0" diagonalDown="0">
        <left style="thin">
          <color indexed="64"/>
        </left>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alignment horizontal="left" vertical="center" textRotation="0" indent="0" relativeIndent="255" justifyLastLine="0" shrinkToFit="0" mergeCell="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relativeIndent="255" justifyLastLine="0" shrinkToFit="0" mergeCell="0" readingOrder="0"/>
    </dxf>
    <dxf>
      <border outline="0">
        <bottom style="thin">
          <color indexed="64"/>
        </bottom>
      </border>
    </dxf>
    <dxf>
      <alignment horizontal="center" vertical="bottom" textRotation="0" wrapText="0" indent="0" relativeIndent="0" justifyLastLine="0" shrinkToFit="0" mergeCell="0" readingOrder="0"/>
      <border diagonalUp="0" diagonalDown="0" outline="0">
        <left style="thin">
          <color indexed="64"/>
        </left>
        <right style="thin">
          <color indexed="64"/>
        </right>
        <top/>
        <bottom/>
      </border>
    </dxf>
    <dxf>
      <alignment horizontal="left" vertical="center" textRotation="0" indent="0" relativeIndent="255" justifyLastLine="0" shrinkToFit="0" mergeCell="0" readingOrder="0"/>
      <border diagonalUp="0" diagonalDown="0">
        <left style="thin">
          <color indexed="64"/>
        </left>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alignment horizontal="left" vertical="center" textRotation="0" indent="0" relativeIndent="255" justifyLastLine="0" shrinkToFit="0" mergeCell="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left" vertical="center" textRotation="0" indent="0" relativeIndent="255" justifyLastLine="0" shrinkToFit="0" mergeCell="0" readingOrder="0"/>
    </dxf>
    <dxf>
      <border outline="0">
        <bottom style="thin">
          <color rgb="FF000000"/>
        </bottom>
      </border>
    </dxf>
    <dxf>
      <alignment horizontal="center" vertical="bottom" textRotation="0" wrapText="0" indent="0" relativeIndent="0" justifyLastLine="0" shrinkToFit="0" mergeCell="0" readingOrder="0"/>
      <border diagonalUp="0" diagonalDown="0" outline="0">
        <left style="thin">
          <color indexed="64"/>
        </left>
        <right style="thin">
          <color indexed="64"/>
        </right>
        <top/>
        <bottom/>
      </border>
    </dxf>
    <dxf>
      <alignment horizontal="left" vertical="center" textRotation="0" indent="0" relativeIndent="255" justifyLastLine="0" shrinkToFit="0" mergeCell="0" readingOrder="0"/>
      <border diagonalUp="0" diagonalDown="0">
        <left style="thin">
          <color indexed="64"/>
        </left>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alignment horizontal="left" vertical="center" textRotation="0" indent="0" relativeIndent="255" justifyLastLine="0" shrinkToFit="0" mergeCell="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left" vertical="center" textRotation="0" indent="0" relativeIndent="255" justifyLastLine="0" shrinkToFit="0" mergeCell="0" readingOrder="0"/>
    </dxf>
    <dxf>
      <border outline="0">
        <bottom style="thin">
          <color rgb="FF000000"/>
        </bottom>
      </border>
    </dxf>
    <dxf>
      <alignment horizontal="center" vertical="bottom" textRotation="0" wrapText="0" indent="0" relativeIndent="0" justifyLastLine="0" shrinkToFit="0" mergeCell="0" readingOrder="0"/>
      <border diagonalUp="0" diagonalDown="0" outline="0">
        <left style="thin">
          <color indexed="64"/>
        </left>
        <right style="thin">
          <color indexed="64"/>
        </right>
        <top/>
        <bottom/>
      </border>
    </dxf>
    <dxf>
      <alignment horizontal="left" vertical="center" textRotation="0" indent="0" relativeIndent="255" justifyLastLine="0" shrinkToFit="0" mergeCell="0" readingOrder="0"/>
      <border diagonalUp="0" diagonalDown="0">
        <left style="thin">
          <color indexed="64"/>
        </left>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alignment horizontal="left" vertical="center" textRotation="0" indent="0" relativeIndent="255" justifyLastLine="0" shrinkToFit="0" mergeCell="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left" vertical="center" textRotation="0" indent="0" relativeIndent="255" justifyLastLine="0" shrinkToFit="0" mergeCell="0" readingOrder="0"/>
    </dxf>
    <dxf>
      <border outline="0">
        <bottom style="thin">
          <color rgb="FF000000"/>
        </bottom>
      </border>
    </dxf>
    <dxf>
      <alignment horizontal="center" vertical="bottom" textRotation="0" wrapText="0" indent="0" relativeIndent="0" justifyLastLine="0" shrinkToFit="0" mergeCell="0" readingOrder="0"/>
      <border diagonalUp="0" diagonalDown="0" outline="0">
        <left style="thin">
          <color indexed="64"/>
        </left>
        <right style="thin">
          <color indexed="64"/>
        </right>
        <top/>
        <bottom/>
      </border>
    </dxf>
    <dxf>
      <alignment horizontal="left" vertical="center" textRotation="0" indent="0" relativeIndent="255" justifyLastLine="0" shrinkToFit="0" mergeCell="0" readingOrder="0"/>
      <border diagonalUp="0" diagonalDown="0">
        <left style="thin">
          <color indexed="64"/>
        </left>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alignment horizontal="left" vertical="center" textRotation="0" indent="0" relativeIndent="255" justifyLastLine="0" shrinkToFit="0" mergeCell="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left" vertical="center" textRotation="0" indent="0" relativeIndent="255" justifyLastLine="0" shrinkToFit="0" mergeCell="0" readingOrder="0"/>
    </dxf>
    <dxf>
      <border outline="0">
        <bottom style="thin">
          <color rgb="FF000000"/>
        </bottom>
      </border>
    </dxf>
    <dxf>
      <alignment horizontal="center" vertical="bottom" textRotation="0" wrapText="0" indent="0" relativeIndent="0" justifyLastLine="0" shrinkToFit="0" mergeCell="0" readingOrder="0"/>
      <border diagonalUp="0" diagonalDown="0" outline="0">
        <left style="thin">
          <color indexed="64"/>
        </left>
        <right style="thin">
          <color indexed="64"/>
        </right>
        <top/>
        <bottom/>
      </border>
    </dxf>
    <dxf>
      <alignment horizontal="left" vertical="center" textRotation="0" indent="0" relativeIndent="255" justifyLastLine="0" shrinkToFit="0" mergeCell="0" readingOrder="0"/>
      <border diagonalUp="0" diagonalDown="0">
        <left style="thin">
          <color indexed="64"/>
        </left>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numFmt numFmtId="30" formatCode="@"/>
      <alignment horizontal="left" vertic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protection locked="0" hidden="0"/>
    </dxf>
    <dxf>
      <alignment horizontal="left" vertical="center" textRotation="0" indent="0" relativeIndent="255" justifyLastLine="0" shrinkToFit="0" mergeCell="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left" vertical="center" textRotation="0" indent="0" relativeIndent="255" justifyLastLine="0" shrinkToFit="0" mergeCell="0" readingOrder="0"/>
    </dxf>
    <dxf>
      <border outline="0">
        <bottom style="thin">
          <color rgb="FF000000"/>
        </bottom>
      </border>
    </dxf>
    <dxf>
      <alignment horizontal="center" vertical="bottom" textRotation="0" wrapText="0" indent="0" relativeIndent="0" justifyLastLine="0" shrinkToFit="0" mergeCell="0" readingOrder="0"/>
      <border diagonalUp="0" diagonalDown="0" outline="0">
        <left style="thin">
          <color indexed="64"/>
        </left>
        <right style="thin">
          <color indexed="64"/>
        </right>
        <top/>
        <bottom/>
      </border>
    </dxf>
  </dxfs>
  <tableStyles count="0" defaultTableStyle="TableStyleMedium9" defaultPivotStyle="PivotStyleLight16"/>
  <colors>
    <mruColors>
      <color rgb="FF00FF00"/>
      <color rgb="FFFC0C0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activeX/activeX1.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1"/>
</ax:ocx>
</file>

<file path=xl/activeX/activeX2.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40"/>
</ax:ocx>
</file>

<file path=xl/activeX/activeX3.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1"/>
</ax:ocx>
</file>

<file path=xl/activeX/activeX4.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1"/>
</ax:ocx>
</file>

<file path=xl/activeX/activeX5.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1"/>
</ax:ocx>
</file>

<file path=xl/activeX/activeX6.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1"/>
</ax:ocx>
</file>

<file path=xl/activeX/activeX7.xml><?xml version="1.0" encoding="utf-8"?>
<ax:ocx xmlns:ax="http://schemas.microsoft.com/office/2006/activeX" xmlns:r="http://schemas.openxmlformats.org/officeDocument/2006/relationships" ax:classid="{79176FB0-B7F2-11CE-97EF-00AA006D2776}" ax:persistence="persistPropertyBag">
  <ax:ocxPr ax:name="Size" ax:value="1429;767"/>
  <ax:ocxPr ax:name="Max" ax:value="40"/>
  <ax:ocxPr ax:name="Position" ax:value="8"/>
</ax:ocx>
</file>

<file path=xl/charts/chart1.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0.21125240594925634"/>
          <c:y val="2.8252405949256338E-2"/>
          <c:w val="0.66845581802274956"/>
          <c:h val="0.79822506561679785"/>
        </c:manualLayout>
      </c:layout>
      <c:barChart>
        <c:barDir val="col"/>
        <c:grouping val="clustered"/>
        <c:ser>
          <c:idx val="0"/>
          <c:order val="0"/>
          <c:tx>
            <c:v>Nilai</c:v>
          </c:tx>
          <c:dPt>
            <c:idx val="0"/>
            <c:spPr>
              <a:solidFill>
                <a:schemeClr val="tx2">
                  <a:lumMod val="50000"/>
                </a:schemeClr>
              </a:solidFill>
            </c:spPr>
          </c:dPt>
          <c:dPt>
            <c:idx val="1"/>
            <c:spPr>
              <a:solidFill>
                <a:schemeClr val="accent6">
                  <a:lumMod val="75000"/>
                </a:schemeClr>
              </a:solidFill>
            </c:spPr>
          </c:dPt>
          <c:dPt>
            <c:idx val="2"/>
            <c:spPr>
              <a:solidFill>
                <a:schemeClr val="accent4">
                  <a:lumMod val="50000"/>
                </a:schemeClr>
              </a:solidFill>
              <a:ln>
                <a:solidFill>
                  <a:schemeClr val="accent4">
                    <a:lumMod val="50000"/>
                  </a:schemeClr>
                </a:solidFill>
              </a:ln>
            </c:spPr>
          </c:dPt>
          <c:dPt>
            <c:idx val="4"/>
            <c:spPr>
              <a:solidFill>
                <a:srgbClr val="00B050"/>
              </a:solidFill>
            </c:spPr>
          </c:dPt>
          <c:dPt>
            <c:idx val="5"/>
            <c:spPr>
              <a:solidFill>
                <a:schemeClr val="accent3">
                  <a:lumMod val="50000"/>
                </a:schemeClr>
              </a:solidFill>
            </c:spPr>
          </c:dPt>
          <c:dPt>
            <c:idx val="6"/>
            <c:spPr>
              <a:solidFill>
                <a:schemeClr val="tx2">
                  <a:lumMod val="75000"/>
                </a:schemeClr>
              </a:solidFill>
            </c:spPr>
          </c:dPt>
          <c:dPt>
            <c:idx val="7"/>
            <c:spPr>
              <a:solidFill>
                <a:srgbClr val="92D050"/>
              </a:solidFill>
            </c:spPr>
          </c:dPt>
          <c:dPt>
            <c:idx val="8"/>
            <c:spPr>
              <a:solidFill>
                <a:schemeClr val="accent2">
                  <a:lumMod val="50000"/>
                </a:schemeClr>
              </a:solidFill>
            </c:spPr>
          </c:dPt>
          <c:dPt>
            <c:idx val="9"/>
            <c:spPr>
              <a:solidFill>
                <a:schemeClr val="accent4">
                  <a:lumMod val="75000"/>
                </a:schemeClr>
              </a:solidFill>
            </c:spPr>
          </c:dPt>
          <c:cat>
            <c:numRef>
              <c:f>'Grafik Mapel'!$K$9:$K$19</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cat>
          <c:val>
            <c:numRef>
              <c:f>'Grafik Mapel'!$L$9:$L$19</c:f>
              <c:numCache>
                <c:formatCode>0.00</c:formatCode>
                <c:ptCount val="11"/>
                <c:pt idx="0">
                  <c:v>72</c:v>
                </c:pt>
                <c:pt idx="1">
                  <c:v>0</c:v>
                </c:pt>
                <c:pt idx="2">
                  <c:v>0</c:v>
                </c:pt>
                <c:pt idx="3">
                  <c:v>0</c:v>
                </c:pt>
                <c:pt idx="4">
                  <c:v>0</c:v>
                </c:pt>
                <c:pt idx="5">
                  <c:v>0</c:v>
                </c:pt>
                <c:pt idx="6">
                  <c:v>0</c:v>
                </c:pt>
                <c:pt idx="7">
                  <c:v>0</c:v>
                </c:pt>
                <c:pt idx="8">
                  <c:v>0</c:v>
                </c:pt>
                <c:pt idx="9">
                  <c:v>0</c:v>
                </c:pt>
                <c:pt idx="10">
                  <c:v>0</c:v>
                </c:pt>
              </c:numCache>
            </c:numRef>
          </c:val>
        </c:ser>
        <c:ser>
          <c:idx val="1"/>
          <c:order val="1"/>
          <c:tx>
            <c:v>KKM</c:v>
          </c:tx>
          <c:dPt>
            <c:idx val="10"/>
            <c:spPr>
              <a:solidFill>
                <a:schemeClr val="tx2">
                  <a:lumMod val="40000"/>
                  <a:lumOff val="60000"/>
                </a:schemeClr>
              </a:solidFill>
            </c:spPr>
          </c:dPt>
          <c:cat>
            <c:numRef>
              <c:f>'Grafik Mapel'!$K$9:$K$19</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cat>
          <c:val>
            <c:numRef>
              <c:f>'Grafik Mapel'!$M$9:$M$19</c:f>
              <c:numCache>
                <c:formatCode>0</c:formatCode>
                <c:ptCount val="11"/>
                <c:pt idx="0">
                  <c:v>10</c:v>
                </c:pt>
                <c:pt idx="1">
                  <c:v>20</c:v>
                </c:pt>
                <c:pt idx="2">
                  <c:v>30</c:v>
                </c:pt>
                <c:pt idx="3">
                  <c:v>40</c:v>
                </c:pt>
                <c:pt idx="4">
                  <c:v>50</c:v>
                </c:pt>
                <c:pt idx="5">
                  <c:v>80</c:v>
                </c:pt>
                <c:pt idx="6">
                  <c:v>0</c:v>
                </c:pt>
                <c:pt idx="7">
                  <c:v>0</c:v>
                </c:pt>
                <c:pt idx="8">
                  <c:v>0</c:v>
                </c:pt>
                <c:pt idx="9">
                  <c:v>0</c:v>
                </c:pt>
                <c:pt idx="10">
                  <c:v>0</c:v>
                </c:pt>
              </c:numCache>
            </c:numRef>
          </c:val>
        </c:ser>
        <c:axId val="81569664"/>
        <c:axId val="81571200"/>
      </c:barChart>
      <c:catAx>
        <c:axId val="81569664"/>
        <c:scaling>
          <c:orientation val="minMax"/>
        </c:scaling>
        <c:axPos val="b"/>
        <c:numFmt formatCode="General" sourceLinked="1"/>
        <c:tickLblPos val="nextTo"/>
        <c:txPr>
          <a:bodyPr/>
          <a:lstStyle/>
          <a:p>
            <a:pPr>
              <a:defRPr lang="id-ID"/>
            </a:pPr>
            <a:endParaRPr lang="en-US"/>
          </a:p>
        </c:txPr>
        <c:crossAx val="81571200"/>
        <c:crosses val="autoZero"/>
        <c:auto val="1"/>
        <c:lblAlgn val="ctr"/>
        <c:lblOffset val="100"/>
      </c:catAx>
      <c:valAx>
        <c:axId val="81571200"/>
        <c:scaling>
          <c:orientation val="minMax"/>
        </c:scaling>
        <c:axPos val="l"/>
        <c:majorGridlines/>
        <c:numFmt formatCode="0.00" sourceLinked="1"/>
        <c:tickLblPos val="nextTo"/>
        <c:txPr>
          <a:bodyPr/>
          <a:lstStyle/>
          <a:p>
            <a:pPr>
              <a:defRPr lang="id-ID"/>
            </a:pPr>
            <a:endParaRPr lang="en-US"/>
          </a:p>
        </c:txPr>
        <c:crossAx val="81569664"/>
        <c:crosses val="autoZero"/>
        <c:crossBetween val="between"/>
      </c:valAx>
    </c:plotArea>
    <c:legend>
      <c:legendPos val="r"/>
      <c:layout>
        <c:manualLayout>
          <c:xMode val="edge"/>
          <c:yMode val="edge"/>
          <c:x val="0.91765930500901272"/>
          <c:y val="0.23717326537719791"/>
          <c:w val="7.3005806986367383E-2"/>
          <c:h val="0.35965621661186831"/>
        </c:manualLayout>
      </c:layout>
      <c:txPr>
        <a:bodyPr/>
        <a:lstStyle/>
        <a:p>
          <a:pPr>
            <a:defRPr lang="id-ID"/>
          </a:pPr>
          <a:endParaRPr lang="en-US"/>
        </a:p>
      </c:txPr>
    </c:legend>
    <c:plotVisOnly val="1"/>
  </c:chart>
  <c:spPr>
    <a:ln>
      <a:noFill/>
    </a:ln>
  </c:sp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3"/>
  <c:chart>
    <c:view3D>
      <c:perspective val="30"/>
    </c:view3D>
    <c:plotArea>
      <c:layout>
        <c:manualLayout>
          <c:layoutTarget val="inner"/>
          <c:xMode val="edge"/>
          <c:yMode val="edge"/>
          <c:x val="0.21125240594925634"/>
          <c:y val="2.8252405949256338E-2"/>
          <c:w val="0.66845581802275056"/>
          <c:h val="0.79822506561679785"/>
        </c:manualLayout>
      </c:layout>
      <c:bar3DChart>
        <c:barDir val="col"/>
        <c:grouping val="clustered"/>
        <c:ser>
          <c:idx val="0"/>
          <c:order val="0"/>
          <c:dPt>
            <c:idx val="1"/>
            <c:spPr>
              <a:solidFill>
                <a:schemeClr val="accent6">
                  <a:lumMod val="75000"/>
                </a:schemeClr>
              </a:solidFill>
            </c:spPr>
          </c:dPt>
          <c:dPt>
            <c:idx val="2"/>
            <c:spPr>
              <a:solidFill>
                <a:schemeClr val="accent3">
                  <a:lumMod val="50000"/>
                </a:schemeClr>
              </a:solidFill>
            </c:spPr>
          </c:dPt>
          <c:dPt>
            <c:idx val="3"/>
            <c:spPr>
              <a:solidFill>
                <a:schemeClr val="accent4">
                  <a:lumMod val="75000"/>
                </a:schemeClr>
              </a:solidFill>
            </c:spPr>
          </c:dPt>
          <c:dPt>
            <c:idx val="4"/>
            <c:spPr>
              <a:solidFill>
                <a:srgbClr val="00B050"/>
              </a:solidFill>
            </c:spPr>
          </c:dPt>
          <c:cat>
            <c:strRef>
              <c:f>'Grafik Nilai 6'!$A$9:$A$13</c:f>
              <c:strCache>
                <c:ptCount val="5"/>
                <c:pt idx="0">
                  <c:v>UH</c:v>
                </c:pt>
                <c:pt idx="1">
                  <c:v>Tugas</c:v>
                </c:pt>
                <c:pt idx="2">
                  <c:v>UTS</c:v>
                </c:pt>
                <c:pt idx="3">
                  <c:v>UAS</c:v>
                </c:pt>
                <c:pt idx="4">
                  <c:v>NR</c:v>
                </c:pt>
              </c:strCache>
            </c:strRef>
          </c:cat>
          <c:val>
            <c:numRef>
              <c:f>'Grafik Nilai 6'!$B$9:$B$13</c:f>
              <c:numCache>
                <c:formatCode>0.00</c:formatCode>
                <c:ptCount val="5"/>
                <c:pt idx="0">
                  <c:v>0</c:v>
                </c:pt>
                <c:pt idx="1">
                  <c:v>0</c:v>
                </c:pt>
                <c:pt idx="2">
                  <c:v>0</c:v>
                </c:pt>
                <c:pt idx="3">
                  <c:v>0</c:v>
                </c:pt>
                <c:pt idx="4">
                  <c:v>0</c:v>
                </c:pt>
              </c:numCache>
            </c:numRef>
          </c:val>
        </c:ser>
        <c:shape val="box"/>
        <c:axId val="82347904"/>
        <c:axId val="82349440"/>
        <c:axId val="0"/>
      </c:bar3DChart>
      <c:catAx>
        <c:axId val="82347904"/>
        <c:scaling>
          <c:orientation val="minMax"/>
        </c:scaling>
        <c:axPos val="b"/>
        <c:tickLblPos val="nextTo"/>
        <c:txPr>
          <a:bodyPr/>
          <a:lstStyle/>
          <a:p>
            <a:pPr>
              <a:defRPr lang="id-ID"/>
            </a:pPr>
            <a:endParaRPr lang="en-US"/>
          </a:p>
        </c:txPr>
        <c:crossAx val="82349440"/>
        <c:crosses val="autoZero"/>
        <c:auto val="1"/>
        <c:lblAlgn val="ctr"/>
        <c:lblOffset val="100"/>
      </c:catAx>
      <c:valAx>
        <c:axId val="82349440"/>
        <c:scaling>
          <c:orientation val="minMax"/>
        </c:scaling>
        <c:axPos val="l"/>
        <c:majorGridlines/>
        <c:numFmt formatCode="0.00" sourceLinked="1"/>
        <c:tickLblPos val="nextTo"/>
        <c:txPr>
          <a:bodyPr/>
          <a:lstStyle/>
          <a:p>
            <a:pPr>
              <a:defRPr lang="id-ID"/>
            </a:pPr>
            <a:endParaRPr lang="en-US"/>
          </a:p>
        </c:txPr>
        <c:crossAx val="82347904"/>
        <c:crosses val="autoZero"/>
        <c:crossBetween val="between"/>
      </c:valAx>
    </c:plotArea>
    <c:plotVisOnly val="1"/>
  </c:chart>
  <c:spPr>
    <a:ln>
      <a:noFill/>
    </a:ln>
  </c:spPr>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3"/>
  <c:chart>
    <c:view3D>
      <c:perspective val="30"/>
    </c:view3D>
    <c:plotArea>
      <c:layout>
        <c:manualLayout>
          <c:layoutTarget val="inner"/>
          <c:xMode val="edge"/>
          <c:yMode val="edge"/>
          <c:x val="0.21125240594925634"/>
          <c:y val="2.8252405949256338E-2"/>
          <c:w val="0.66845581802275011"/>
          <c:h val="0.79822506561679785"/>
        </c:manualLayout>
      </c:layout>
      <c:bar3DChart>
        <c:barDir val="col"/>
        <c:grouping val="clustered"/>
        <c:ser>
          <c:idx val="0"/>
          <c:order val="0"/>
          <c:dPt>
            <c:idx val="1"/>
            <c:spPr>
              <a:solidFill>
                <a:schemeClr val="accent6">
                  <a:lumMod val="75000"/>
                </a:schemeClr>
              </a:solidFill>
            </c:spPr>
          </c:dPt>
          <c:dPt>
            <c:idx val="2"/>
            <c:spPr>
              <a:solidFill>
                <a:schemeClr val="accent3">
                  <a:lumMod val="50000"/>
                </a:schemeClr>
              </a:solidFill>
            </c:spPr>
          </c:dPt>
          <c:dPt>
            <c:idx val="3"/>
            <c:spPr>
              <a:solidFill>
                <a:schemeClr val="accent4">
                  <a:lumMod val="75000"/>
                </a:schemeClr>
              </a:solidFill>
            </c:spPr>
          </c:dPt>
          <c:dPt>
            <c:idx val="4"/>
            <c:spPr>
              <a:solidFill>
                <a:srgbClr val="00B050"/>
              </a:solidFill>
            </c:spPr>
          </c:dPt>
          <c:cat>
            <c:strRef>
              <c:f>'Grafik Nilai 5'!$A$9:$A$13</c:f>
              <c:strCache>
                <c:ptCount val="5"/>
                <c:pt idx="0">
                  <c:v>UH</c:v>
                </c:pt>
                <c:pt idx="1">
                  <c:v>Tugas</c:v>
                </c:pt>
                <c:pt idx="2">
                  <c:v>UTS</c:v>
                </c:pt>
                <c:pt idx="3">
                  <c:v>UAS</c:v>
                </c:pt>
                <c:pt idx="4">
                  <c:v>NR</c:v>
                </c:pt>
              </c:strCache>
            </c:strRef>
          </c:cat>
          <c:val>
            <c:numRef>
              <c:f>'Grafik Nilai 5'!$B$9:$B$13</c:f>
              <c:numCache>
                <c:formatCode>0.00</c:formatCode>
                <c:ptCount val="5"/>
                <c:pt idx="0">
                  <c:v>0</c:v>
                </c:pt>
                <c:pt idx="1">
                  <c:v>0</c:v>
                </c:pt>
                <c:pt idx="2">
                  <c:v>0</c:v>
                </c:pt>
                <c:pt idx="3">
                  <c:v>0</c:v>
                </c:pt>
                <c:pt idx="4">
                  <c:v>0</c:v>
                </c:pt>
              </c:numCache>
            </c:numRef>
          </c:val>
        </c:ser>
        <c:shape val="box"/>
        <c:axId val="82306176"/>
        <c:axId val="82307712"/>
        <c:axId val="0"/>
      </c:bar3DChart>
      <c:catAx>
        <c:axId val="82306176"/>
        <c:scaling>
          <c:orientation val="minMax"/>
        </c:scaling>
        <c:axPos val="b"/>
        <c:tickLblPos val="nextTo"/>
        <c:txPr>
          <a:bodyPr/>
          <a:lstStyle/>
          <a:p>
            <a:pPr>
              <a:defRPr lang="id-ID"/>
            </a:pPr>
            <a:endParaRPr lang="en-US"/>
          </a:p>
        </c:txPr>
        <c:crossAx val="82307712"/>
        <c:crosses val="autoZero"/>
        <c:auto val="1"/>
        <c:lblAlgn val="ctr"/>
        <c:lblOffset val="100"/>
      </c:catAx>
      <c:valAx>
        <c:axId val="82307712"/>
        <c:scaling>
          <c:orientation val="minMax"/>
        </c:scaling>
        <c:axPos val="l"/>
        <c:majorGridlines/>
        <c:numFmt formatCode="0.00" sourceLinked="1"/>
        <c:tickLblPos val="nextTo"/>
        <c:txPr>
          <a:bodyPr/>
          <a:lstStyle/>
          <a:p>
            <a:pPr>
              <a:defRPr lang="id-ID"/>
            </a:pPr>
            <a:endParaRPr lang="en-US"/>
          </a:p>
        </c:txPr>
        <c:crossAx val="82306176"/>
        <c:crosses val="autoZero"/>
        <c:crossBetween val="between"/>
      </c:valAx>
    </c:plotArea>
    <c:plotVisOnly val="1"/>
  </c:chart>
  <c:spPr>
    <a:ln>
      <a:noFill/>
    </a:ln>
  </c:spPr>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3"/>
  <c:chart>
    <c:view3D>
      <c:perspective val="30"/>
    </c:view3D>
    <c:plotArea>
      <c:layout>
        <c:manualLayout>
          <c:layoutTarget val="inner"/>
          <c:xMode val="edge"/>
          <c:yMode val="edge"/>
          <c:x val="0.21125240594925634"/>
          <c:y val="2.8252405949256338E-2"/>
          <c:w val="0.66845581802274989"/>
          <c:h val="0.79822506561679785"/>
        </c:manualLayout>
      </c:layout>
      <c:bar3DChart>
        <c:barDir val="col"/>
        <c:grouping val="clustered"/>
        <c:ser>
          <c:idx val="0"/>
          <c:order val="0"/>
          <c:dPt>
            <c:idx val="1"/>
            <c:spPr>
              <a:solidFill>
                <a:schemeClr val="accent6">
                  <a:lumMod val="75000"/>
                </a:schemeClr>
              </a:solidFill>
            </c:spPr>
          </c:dPt>
          <c:dPt>
            <c:idx val="2"/>
            <c:spPr>
              <a:solidFill>
                <a:schemeClr val="accent3">
                  <a:lumMod val="50000"/>
                </a:schemeClr>
              </a:solidFill>
            </c:spPr>
          </c:dPt>
          <c:dPt>
            <c:idx val="3"/>
            <c:spPr>
              <a:solidFill>
                <a:schemeClr val="accent4">
                  <a:lumMod val="75000"/>
                </a:schemeClr>
              </a:solidFill>
            </c:spPr>
          </c:dPt>
          <c:dPt>
            <c:idx val="4"/>
            <c:spPr>
              <a:solidFill>
                <a:srgbClr val="00B050"/>
              </a:solidFill>
            </c:spPr>
          </c:dPt>
          <c:cat>
            <c:strRef>
              <c:f>'Grafik Nilai 4'!$A$9:$A$13</c:f>
              <c:strCache>
                <c:ptCount val="5"/>
                <c:pt idx="0">
                  <c:v>UH</c:v>
                </c:pt>
                <c:pt idx="1">
                  <c:v>Tugas</c:v>
                </c:pt>
                <c:pt idx="2">
                  <c:v>UTS</c:v>
                </c:pt>
                <c:pt idx="3">
                  <c:v>UAS</c:v>
                </c:pt>
                <c:pt idx="4">
                  <c:v>NR</c:v>
                </c:pt>
              </c:strCache>
            </c:strRef>
          </c:cat>
          <c:val>
            <c:numRef>
              <c:f>'Grafik Nilai 4'!$B$9:$B$13</c:f>
              <c:numCache>
                <c:formatCode>0.00</c:formatCode>
                <c:ptCount val="5"/>
                <c:pt idx="0">
                  <c:v>0</c:v>
                </c:pt>
                <c:pt idx="1">
                  <c:v>0</c:v>
                </c:pt>
                <c:pt idx="2">
                  <c:v>0</c:v>
                </c:pt>
                <c:pt idx="3">
                  <c:v>0</c:v>
                </c:pt>
                <c:pt idx="4">
                  <c:v>0</c:v>
                </c:pt>
              </c:numCache>
            </c:numRef>
          </c:val>
        </c:ser>
        <c:shape val="box"/>
        <c:axId val="82514304"/>
        <c:axId val="82515840"/>
        <c:axId val="0"/>
      </c:bar3DChart>
      <c:catAx>
        <c:axId val="82514304"/>
        <c:scaling>
          <c:orientation val="minMax"/>
        </c:scaling>
        <c:axPos val="b"/>
        <c:tickLblPos val="nextTo"/>
        <c:txPr>
          <a:bodyPr/>
          <a:lstStyle/>
          <a:p>
            <a:pPr>
              <a:defRPr lang="id-ID"/>
            </a:pPr>
            <a:endParaRPr lang="en-US"/>
          </a:p>
        </c:txPr>
        <c:crossAx val="82515840"/>
        <c:crosses val="autoZero"/>
        <c:auto val="1"/>
        <c:lblAlgn val="ctr"/>
        <c:lblOffset val="100"/>
      </c:catAx>
      <c:valAx>
        <c:axId val="82515840"/>
        <c:scaling>
          <c:orientation val="minMax"/>
        </c:scaling>
        <c:axPos val="l"/>
        <c:majorGridlines/>
        <c:numFmt formatCode="0.00" sourceLinked="1"/>
        <c:tickLblPos val="nextTo"/>
        <c:txPr>
          <a:bodyPr/>
          <a:lstStyle/>
          <a:p>
            <a:pPr>
              <a:defRPr lang="id-ID"/>
            </a:pPr>
            <a:endParaRPr lang="en-US"/>
          </a:p>
        </c:txPr>
        <c:crossAx val="82514304"/>
        <c:crosses val="autoZero"/>
        <c:crossBetween val="between"/>
      </c:valAx>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3"/>
  <c:chart>
    <c:view3D>
      <c:perspective val="30"/>
    </c:view3D>
    <c:plotArea>
      <c:layout>
        <c:manualLayout>
          <c:layoutTarget val="inner"/>
          <c:xMode val="edge"/>
          <c:yMode val="edge"/>
          <c:x val="0.21125240594925634"/>
          <c:y val="2.8252405949256338E-2"/>
          <c:w val="0.66845581802274956"/>
          <c:h val="0.79822506561679785"/>
        </c:manualLayout>
      </c:layout>
      <c:bar3DChart>
        <c:barDir val="col"/>
        <c:grouping val="clustered"/>
        <c:ser>
          <c:idx val="0"/>
          <c:order val="0"/>
          <c:dPt>
            <c:idx val="1"/>
            <c:spPr>
              <a:solidFill>
                <a:schemeClr val="accent6">
                  <a:lumMod val="75000"/>
                </a:schemeClr>
              </a:solidFill>
            </c:spPr>
          </c:dPt>
          <c:dPt>
            <c:idx val="2"/>
            <c:spPr>
              <a:solidFill>
                <a:schemeClr val="accent3">
                  <a:lumMod val="50000"/>
                </a:schemeClr>
              </a:solidFill>
            </c:spPr>
          </c:dPt>
          <c:dPt>
            <c:idx val="3"/>
            <c:spPr>
              <a:solidFill>
                <a:schemeClr val="accent4">
                  <a:lumMod val="75000"/>
                </a:schemeClr>
              </a:solidFill>
            </c:spPr>
          </c:dPt>
          <c:dPt>
            <c:idx val="4"/>
            <c:spPr>
              <a:solidFill>
                <a:srgbClr val="00B050"/>
              </a:solidFill>
            </c:spPr>
          </c:dPt>
          <c:cat>
            <c:strRef>
              <c:f>'Grafik Nilai 3'!$A$9:$A$13</c:f>
              <c:strCache>
                <c:ptCount val="5"/>
                <c:pt idx="0">
                  <c:v>UH</c:v>
                </c:pt>
                <c:pt idx="1">
                  <c:v>Tugas</c:v>
                </c:pt>
                <c:pt idx="2">
                  <c:v>UTS</c:v>
                </c:pt>
                <c:pt idx="3">
                  <c:v>UAS</c:v>
                </c:pt>
                <c:pt idx="4">
                  <c:v>NR</c:v>
                </c:pt>
              </c:strCache>
            </c:strRef>
          </c:cat>
          <c:val>
            <c:numRef>
              <c:f>'Grafik Nilai 3'!$B$9:$B$13</c:f>
              <c:numCache>
                <c:formatCode>0.00</c:formatCode>
                <c:ptCount val="5"/>
                <c:pt idx="0">
                  <c:v>75</c:v>
                </c:pt>
                <c:pt idx="1">
                  <c:v>0</c:v>
                </c:pt>
                <c:pt idx="2">
                  <c:v>0</c:v>
                </c:pt>
                <c:pt idx="3">
                  <c:v>0</c:v>
                </c:pt>
                <c:pt idx="4">
                  <c:v>0</c:v>
                </c:pt>
              </c:numCache>
            </c:numRef>
          </c:val>
        </c:ser>
        <c:shape val="box"/>
        <c:axId val="85089280"/>
        <c:axId val="85095168"/>
        <c:axId val="0"/>
      </c:bar3DChart>
      <c:catAx>
        <c:axId val="85089280"/>
        <c:scaling>
          <c:orientation val="minMax"/>
        </c:scaling>
        <c:axPos val="b"/>
        <c:tickLblPos val="nextTo"/>
        <c:txPr>
          <a:bodyPr/>
          <a:lstStyle/>
          <a:p>
            <a:pPr>
              <a:defRPr lang="id-ID"/>
            </a:pPr>
            <a:endParaRPr lang="en-US"/>
          </a:p>
        </c:txPr>
        <c:crossAx val="85095168"/>
        <c:crosses val="autoZero"/>
        <c:auto val="1"/>
        <c:lblAlgn val="ctr"/>
        <c:lblOffset val="100"/>
      </c:catAx>
      <c:valAx>
        <c:axId val="85095168"/>
        <c:scaling>
          <c:orientation val="minMax"/>
        </c:scaling>
        <c:axPos val="l"/>
        <c:majorGridlines/>
        <c:numFmt formatCode="0.00" sourceLinked="1"/>
        <c:tickLblPos val="nextTo"/>
        <c:txPr>
          <a:bodyPr/>
          <a:lstStyle/>
          <a:p>
            <a:pPr>
              <a:defRPr lang="id-ID"/>
            </a:pPr>
            <a:endParaRPr lang="en-US"/>
          </a:p>
        </c:txPr>
        <c:crossAx val="85089280"/>
        <c:crosses val="autoZero"/>
        <c:crossBetween val="between"/>
      </c:valAx>
    </c:plotArea>
    <c:plotVisOnly val="1"/>
  </c:chart>
  <c:spPr>
    <a:ln>
      <a:noFill/>
    </a:ln>
  </c:spPr>
  <c:printSettings>
    <c:headerFooter/>
    <c:pageMargins b="0.75000000000000233" l="0.70000000000000062" r="0.70000000000000062" t="0.750000000000002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3"/>
  <c:chart>
    <c:view3D>
      <c:perspective val="30"/>
    </c:view3D>
    <c:plotArea>
      <c:layout>
        <c:manualLayout>
          <c:layoutTarget val="inner"/>
          <c:xMode val="edge"/>
          <c:yMode val="edge"/>
          <c:x val="0.21125240594925634"/>
          <c:y val="2.8252405949256338E-2"/>
          <c:w val="0.66845581802275034"/>
          <c:h val="0.79822506561679785"/>
        </c:manualLayout>
      </c:layout>
      <c:bar3DChart>
        <c:barDir val="col"/>
        <c:grouping val="clustered"/>
        <c:ser>
          <c:idx val="0"/>
          <c:order val="0"/>
          <c:dPt>
            <c:idx val="1"/>
            <c:spPr>
              <a:solidFill>
                <a:schemeClr val="accent6">
                  <a:lumMod val="75000"/>
                </a:schemeClr>
              </a:solidFill>
            </c:spPr>
          </c:dPt>
          <c:dPt>
            <c:idx val="2"/>
            <c:spPr>
              <a:solidFill>
                <a:schemeClr val="accent3">
                  <a:lumMod val="50000"/>
                </a:schemeClr>
              </a:solidFill>
            </c:spPr>
          </c:dPt>
          <c:dPt>
            <c:idx val="3"/>
            <c:spPr>
              <a:solidFill>
                <a:schemeClr val="accent4">
                  <a:lumMod val="75000"/>
                </a:schemeClr>
              </a:solidFill>
            </c:spPr>
          </c:dPt>
          <c:dPt>
            <c:idx val="4"/>
            <c:spPr>
              <a:solidFill>
                <a:srgbClr val="00B050"/>
              </a:solidFill>
            </c:spPr>
          </c:dPt>
          <c:cat>
            <c:strRef>
              <c:f>'Grafik Nilai 2'!$A$9:$A$13</c:f>
              <c:strCache>
                <c:ptCount val="5"/>
                <c:pt idx="0">
                  <c:v>UH</c:v>
                </c:pt>
                <c:pt idx="1">
                  <c:v>Tugas</c:v>
                </c:pt>
                <c:pt idx="2">
                  <c:v>UTS</c:v>
                </c:pt>
                <c:pt idx="3">
                  <c:v>UAS</c:v>
                </c:pt>
                <c:pt idx="4">
                  <c:v>NR</c:v>
                </c:pt>
              </c:strCache>
            </c:strRef>
          </c:cat>
          <c:val>
            <c:numRef>
              <c:f>'Grafik Nilai 2'!$B$9:$B$13</c:f>
              <c:numCache>
                <c:formatCode>0.00</c:formatCode>
                <c:ptCount val="5"/>
                <c:pt idx="0">
                  <c:v>0</c:v>
                </c:pt>
                <c:pt idx="1">
                  <c:v>0</c:v>
                </c:pt>
                <c:pt idx="2">
                  <c:v>0</c:v>
                </c:pt>
                <c:pt idx="3">
                  <c:v>0</c:v>
                </c:pt>
                <c:pt idx="4">
                  <c:v>0</c:v>
                </c:pt>
              </c:numCache>
            </c:numRef>
          </c:val>
        </c:ser>
        <c:shape val="box"/>
        <c:axId val="85039360"/>
        <c:axId val="85049344"/>
        <c:axId val="0"/>
      </c:bar3DChart>
      <c:catAx>
        <c:axId val="85039360"/>
        <c:scaling>
          <c:orientation val="minMax"/>
        </c:scaling>
        <c:axPos val="b"/>
        <c:tickLblPos val="nextTo"/>
        <c:txPr>
          <a:bodyPr/>
          <a:lstStyle/>
          <a:p>
            <a:pPr>
              <a:defRPr lang="id-ID"/>
            </a:pPr>
            <a:endParaRPr lang="en-US"/>
          </a:p>
        </c:txPr>
        <c:crossAx val="85049344"/>
        <c:crosses val="autoZero"/>
        <c:auto val="1"/>
        <c:lblAlgn val="ctr"/>
        <c:lblOffset val="100"/>
      </c:catAx>
      <c:valAx>
        <c:axId val="85049344"/>
        <c:scaling>
          <c:orientation val="minMax"/>
        </c:scaling>
        <c:axPos val="l"/>
        <c:majorGridlines/>
        <c:numFmt formatCode="0.00" sourceLinked="1"/>
        <c:tickLblPos val="nextTo"/>
        <c:txPr>
          <a:bodyPr/>
          <a:lstStyle/>
          <a:p>
            <a:pPr>
              <a:defRPr lang="id-ID"/>
            </a:pPr>
            <a:endParaRPr lang="en-US"/>
          </a:p>
        </c:txPr>
        <c:crossAx val="85039360"/>
        <c:crosses val="autoZero"/>
        <c:crossBetween val="between"/>
      </c:valAx>
    </c:plotArea>
    <c:plotVisOnly val="1"/>
  </c:chart>
  <c:spPr>
    <a:ln>
      <a:noFill/>
    </a:ln>
  </c:spPr>
  <c:printSettings>
    <c:headerFooter/>
    <c:pageMargins b="0.750000000000003" l="0.70000000000000062" r="0.70000000000000062" t="0.75000000000000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3"/>
  <c:chart>
    <c:view3D>
      <c:perspective val="30"/>
    </c:view3D>
    <c:plotArea>
      <c:layout>
        <c:manualLayout>
          <c:layoutTarget val="inner"/>
          <c:xMode val="edge"/>
          <c:yMode val="edge"/>
          <c:x val="0.21125240594925634"/>
          <c:y val="2.8252405949256338E-2"/>
          <c:w val="0.66845581802274934"/>
          <c:h val="0.79822506561679785"/>
        </c:manualLayout>
      </c:layout>
      <c:bar3DChart>
        <c:barDir val="col"/>
        <c:grouping val="clustered"/>
        <c:ser>
          <c:idx val="0"/>
          <c:order val="0"/>
          <c:dPt>
            <c:idx val="1"/>
            <c:spPr>
              <a:solidFill>
                <a:schemeClr val="accent6">
                  <a:lumMod val="75000"/>
                </a:schemeClr>
              </a:solidFill>
            </c:spPr>
          </c:dPt>
          <c:dPt>
            <c:idx val="2"/>
            <c:spPr>
              <a:solidFill>
                <a:schemeClr val="accent3">
                  <a:lumMod val="50000"/>
                </a:schemeClr>
              </a:solidFill>
            </c:spPr>
          </c:dPt>
          <c:dPt>
            <c:idx val="3"/>
            <c:spPr>
              <a:solidFill>
                <a:schemeClr val="accent4">
                  <a:lumMod val="75000"/>
                </a:schemeClr>
              </a:solidFill>
            </c:spPr>
          </c:dPt>
          <c:dPt>
            <c:idx val="4"/>
            <c:spPr>
              <a:solidFill>
                <a:srgbClr val="00B050"/>
              </a:solidFill>
            </c:spPr>
          </c:dPt>
          <c:cat>
            <c:strRef>
              <c:f>'Grafik Nilai 1'!$A$9:$A$13</c:f>
              <c:strCache>
                <c:ptCount val="5"/>
                <c:pt idx="0">
                  <c:v>UH</c:v>
                </c:pt>
                <c:pt idx="1">
                  <c:v>Tugas</c:v>
                </c:pt>
                <c:pt idx="2">
                  <c:v>UTS</c:v>
                </c:pt>
                <c:pt idx="3">
                  <c:v>UAS</c:v>
                </c:pt>
                <c:pt idx="4">
                  <c:v>NR</c:v>
                </c:pt>
              </c:strCache>
            </c:strRef>
          </c:cat>
          <c:val>
            <c:numRef>
              <c:f>'Grafik Nilai 1'!$B$9:$B$13</c:f>
              <c:numCache>
                <c:formatCode>0.00</c:formatCode>
                <c:ptCount val="5"/>
                <c:pt idx="0">
                  <c:v>0</c:v>
                </c:pt>
                <c:pt idx="1">
                  <c:v>0</c:v>
                </c:pt>
                <c:pt idx="2">
                  <c:v>0</c:v>
                </c:pt>
                <c:pt idx="3">
                  <c:v>0</c:v>
                </c:pt>
                <c:pt idx="4">
                  <c:v>0</c:v>
                </c:pt>
              </c:numCache>
            </c:numRef>
          </c:val>
        </c:ser>
        <c:shape val="box"/>
        <c:axId val="85190144"/>
        <c:axId val="85191680"/>
        <c:axId val="0"/>
      </c:bar3DChart>
      <c:catAx>
        <c:axId val="85190144"/>
        <c:scaling>
          <c:orientation val="minMax"/>
        </c:scaling>
        <c:axPos val="b"/>
        <c:tickLblPos val="nextTo"/>
        <c:txPr>
          <a:bodyPr/>
          <a:lstStyle/>
          <a:p>
            <a:pPr>
              <a:defRPr lang="id-ID"/>
            </a:pPr>
            <a:endParaRPr lang="en-US"/>
          </a:p>
        </c:txPr>
        <c:crossAx val="85191680"/>
        <c:crosses val="autoZero"/>
        <c:auto val="1"/>
        <c:lblAlgn val="ctr"/>
        <c:lblOffset val="100"/>
      </c:catAx>
      <c:valAx>
        <c:axId val="85191680"/>
        <c:scaling>
          <c:orientation val="minMax"/>
        </c:scaling>
        <c:axPos val="l"/>
        <c:majorGridlines/>
        <c:numFmt formatCode="0.00" sourceLinked="1"/>
        <c:tickLblPos val="nextTo"/>
        <c:txPr>
          <a:bodyPr/>
          <a:lstStyle/>
          <a:p>
            <a:pPr>
              <a:defRPr lang="id-ID"/>
            </a:pPr>
            <a:endParaRPr lang="en-US"/>
          </a:p>
        </c:txPr>
        <c:crossAx val="85190144"/>
        <c:crosses val="autoZero"/>
        <c:crossBetween val="between"/>
      </c:valAx>
    </c:plotArea>
    <c:plotVisOnly val="1"/>
  </c:chart>
  <c:spPr>
    <a:ln>
      <a:noFill/>
    </a:ln>
  </c:spPr>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Catatan!A1"/><Relationship Id="rId13" Type="http://schemas.openxmlformats.org/officeDocument/2006/relationships/hyperlink" Target="#'PM2'!A1"/><Relationship Id="rId18" Type="http://schemas.openxmlformats.org/officeDocument/2006/relationships/hyperlink" Target="#'Halaman Depan'!I7"/><Relationship Id="rId26" Type="http://schemas.openxmlformats.org/officeDocument/2006/relationships/image" Target="../media/image2.png"/><Relationship Id="rId3" Type="http://schemas.openxmlformats.org/officeDocument/2006/relationships/hyperlink" Target="#'MP5'!A1"/><Relationship Id="rId21" Type="http://schemas.openxmlformats.org/officeDocument/2006/relationships/hyperlink" Target="http://deuniv.blogspot.com/2014/12/aplikasi-nilai-raport-ktsp-excel.html" TargetMode="External"/><Relationship Id="rId7" Type="http://schemas.openxmlformats.org/officeDocument/2006/relationships/hyperlink" Target="#KOP!A1"/><Relationship Id="rId12" Type="http://schemas.openxmlformats.org/officeDocument/2006/relationships/hyperlink" Target="#'PM5'!A1"/><Relationship Id="rId17" Type="http://schemas.openxmlformats.org/officeDocument/2006/relationships/hyperlink" Target="#'Halaman Depan'!G8"/><Relationship Id="rId25" Type="http://schemas.openxmlformats.org/officeDocument/2006/relationships/hyperlink" Target="#'Data Siswa 1'!A1"/><Relationship Id="rId2" Type="http://schemas.openxmlformats.org/officeDocument/2006/relationships/hyperlink" Target="#'MP3'!A1"/><Relationship Id="rId16" Type="http://schemas.openxmlformats.org/officeDocument/2006/relationships/hyperlink" Target="#'Halaman Depan'!C4"/><Relationship Id="rId20" Type="http://schemas.openxmlformats.org/officeDocument/2006/relationships/hyperlink" Target="#'Halaman Depan'!I30"/><Relationship Id="rId29" Type="http://schemas.openxmlformats.org/officeDocument/2006/relationships/hyperlink" Target="#'Halaman Depan'!S27"/><Relationship Id="rId1" Type="http://schemas.openxmlformats.org/officeDocument/2006/relationships/hyperlink" Target="#'MP1'!A1"/><Relationship Id="rId6" Type="http://schemas.openxmlformats.org/officeDocument/2006/relationships/hyperlink" Target="#'MP6'!A1"/><Relationship Id="rId11" Type="http://schemas.openxmlformats.org/officeDocument/2006/relationships/hyperlink" Target="#'PM3'!A1"/><Relationship Id="rId24" Type="http://schemas.openxmlformats.org/officeDocument/2006/relationships/image" Target="../media/image1.png"/><Relationship Id="rId5" Type="http://schemas.openxmlformats.org/officeDocument/2006/relationships/hyperlink" Target="#'MP4'!A1"/><Relationship Id="rId15" Type="http://schemas.openxmlformats.org/officeDocument/2006/relationships/hyperlink" Target="#'PM6'!A1"/><Relationship Id="rId23" Type="http://schemas.openxmlformats.org/officeDocument/2006/relationships/hyperlink" Target="#'Grafik Nilai 1'!A1"/><Relationship Id="rId28" Type="http://schemas.openxmlformats.org/officeDocument/2006/relationships/image" Target="../media/image3.png"/><Relationship Id="rId10" Type="http://schemas.openxmlformats.org/officeDocument/2006/relationships/hyperlink" Target="#'PM1'!A1"/><Relationship Id="rId19" Type="http://schemas.openxmlformats.org/officeDocument/2006/relationships/hyperlink" Target="#'Halaman Depan'!L13"/><Relationship Id="rId4" Type="http://schemas.openxmlformats.org/officeDocument/2006/relationships/hyperlink" Target="#'MP2'!A1"/><Relationship Id="rId9" Type="http://schemas.openxmlformats.org/officeDocument/2006/relationships/hyperlink" Target="#Tentang!A1"/><Relationship Id="rId14" Type="http://schemas.openxmlformats.org/officeDocument/2006/relationships/hyperlink" Target="#'PM4'!A1"/><Relationship Id="rId22" Type="http://schemas.openxmlformats.org/officeDocument/2006/relationships/hyperlink" Target="#'Halaman Depan'!G22"/><Relationship Id="rId27" Type="http://schemas.openxmlformats.org/officeDocument/2006/relationships/hyperlink" Target="#'Rekap NR'!A1"/></Relationships>
</file>

<file path=xl/drawings/_rels/drawing10.xml.rels><?xml version="1.0" encoding="UTF-8" standalone="yes"?>
<Relationships xmlns="http://schemas.openxmlformats.org/package/2006/relationships"><Relationship Id="rId8" Type="http://schemas.openxmlformats.org/officeDocument/2006/relationships/hyperlink" Target="#'Data Siswa 6'!A1"/><Relationship Id="rId3" Type="http://schemas.openxmlformats.org/officeDocument/2006/relationships/hyperlink" Target="#'Data Siswa 1'!A1"/><Relationship Id="rId7" Type="http://schemas.openxmlformats.org/officeDocument/2006/relationships/hyperlink" Target="#'Data Siswa 5'!A1"/><Relationship Id="rId2" Type="http://schemas.openxmlformats.org/officeDocument/2006/relationships/hyperlink" Target="#'Halaman Depan'!A1"/><Relationship Id="rId1" Type="http://schemas.openxmlformats.org/officeDocument/2006/relationships/hyperlink" Target="#'Halaman Depan'!A1"/><Relationship Id="rId6" Type="http://schemas.openxmlformats.org/officeDocument/2006/relationships/hyperlink" Target="#'Data Siswa 4'!A1"/><Relationship Id="rId5" Type="http://schemas.openxmlformats.org/officeDocument/2006/relationships/hyperlink" Target="#'Data Siswa 3'!A1"/><Relationship Id="rId4" Type="http://schemas.openxmlformats.org/officeDocument/2006/relationships/hyperlink" Target="#'Data Siswa 2'!A1"/></Relationships>
</file>

<file path=xl/drawings/_rels/drawing11.xml.rels><?xml version="1.0" encoding="UTF-8" standalone="yes"?>
<Relationships xmlns="http://schemas.openxmlformats.org/package/2006/relationships"><Relationship Id="rId8" Type="http://schemas.openxmlformats.org/officeDocument/2006/relationships/hyperlink" Target="#'Data Siswa 6'!A1"/><Relationship Id="rId3" Type="http://schemas.openxmlformats.org/officeDocument/2006/relationships/hyperlink" Target="#'Data Siswa 1'!A1"/><Relationship Id="rId7" Type="http://schemas.openxmlformats.org/officeDocument/2006/relationships/hyperlink" Target="#'Data Siswa 5'!A1"/><Relationship Id="rId2" Type="http://schemas.openxmlformats.org/officeDocument/2006/relationships/hyperlink" Target="#'Halaman Depan'!A1"/><Relationship Id="rId1" Type="http://schemas.openxmlformats.org/officeDocument/2006/relationships/hyperlink" Target="#'Halaman Depan'!A1"/><Relationship Id="rId6" Type="http://schemas.openxmlformats.org/officeDocument/2006/relationships/hyperlink" Target="#'Data Siswa 4'!A1"/><Relationship Id="rId5" Type="http://schemas.openxmlformats.org/officeDocument/2006/relationships/hyperlink" Target="#'Data Siswa 3'!A1"/><Relationship Id="rId4" Type="http://schemas.openxmlformats.org/officeDocument/2006/relationships/hyperlink" Target="#'Data Siswa 2'!A1"/></Relationships>
</file>

<file path=xl/drawings/_rels/drawing12.xml.rels><?xml version="1.0" encoding="UTF-8" standalone="yes"?>
<Relationships xmlns="http://schemas.openxmlformats.org/package/2006/relationships"><Relationship Id="rId8" Type="http://schemas.openxmlformats.org/officeDocument/2006/relationships/hyperlink" Target="#'Data Siswa 6'!A1"/><Relationship Id="rId3" Type="http://schemas.openxmlformats.org/officeDocument/2006/relationships/hyperlink" Target="#'Data Siswa 1'!A1"/><Relationship Id="rId7" Type="http://schemas.openxmlformats.org/officeDocument/2006/relationships/hyperlink" Target="#'Data Siswa 5'!A1"/><Relationship Id="rId2" Type="http://schemas.openxmlformats.org/officeDocument/2006/relationships/hyperlink" Target="#'Halaman Depan'!A1"/><Relationship Id="rId1" Type="http://schemas.openxmlformats.org/officeDocument/2006/relationships/hyperlink" Target="#'Halaman Depan'!A1"/><Relationship Id="rId6" Type="http://schemas.openxmlformats.org/officeDocument/2006/relationships/hyperlink" Target="#'Data Siswa 4'!A1"/><Relationship Id="rId5" Type="http://schemas.openxmlformats.org/officeDocument/2006/relationships/hyperlink" Target="#'Data Siswa 3'!A1"/><Relationship Id="rId4" Type="http://schemas.openxmlformats.org/officeDocument/2006/relationships/hyperlink" Target="#'Data Siswa 2'!A1"/></Relationships>
</file>

<file path=xl/drawings/_rels/drawing13.xml.rels><?xml version="1.0" encoding="UTF-8" standalone="yes"?>
<Relationships xmlns="http://schemas.openxmlformats.org/package/2006/relationships"><Relationship Id="rId8" Type="http://schemas.openxmlformats.org/officeDocument/2006/relationships/hyperlink" Target="#'Data Siswa 6'!A1"/><Relationship Id="rId3" Type="http://schemas.openxmlformats.org/officeDocument/2006/relationships/hyperlink" Target="#'Data Siswa 1'!A1"/><Relationship Id="rId7" Type="http://schemas.openxmlformats.org/officeDocument/2006/relationships/hyperlink" Target="#'Data Siswa 5'!A1"/><Relationship Id="rId2" Type="http://schemas.openxmlformats.org/officeDocument/2006/relationships/hyperlink" Target="#'Halaman Depan'!A1"/><Relationship Id="rId1" Type="http://schemas.openxmlformats.org/officeDocument/2006/relationships/hyperlink" Target="#'Halaman Depan'!A1"/><Relationship Id="rId6" Type="http://schemas.openxmlformats.org/officeDocument/2006/relationships/hyperlink" Target="#'Data Siswa 4'!A1"/><Relationship Id="rId5" Type="http://schemas.openxmlformats.org/officeDocument/2006/relationships/hyperlink" Target="#'Data Siswa 3'!A1"/><Relationship Id="rId4" Type="http://schemas.openxmlformats.org/officeDocument/2006/relationships/hyperlink" Target="#'Data Siswa 2'!A1"/></Relationships>
</file>

<file path=xl/drawings/_rels/drawing14.xml.rels><?xml version="1.0" encoding="UTF-8" standalone="yes"?>
<Relationships xmlns="http://schemas.openxmlformats.org/package/2006/relationships"><Relationship Id="rId8" Type="http://schemas.openxmlformats.org/officeDocument/2006/relationships/hyperlink" Target="#'Data Siswa 6'!A1"/><Relationship Id="rId3" Type="http://schemas.openxmlformats.org/officeDocument/2006/relationships/hyperlink" Target="#'Data Siswa 1'!A1"/><Relationship Id="rId7" Type="http://schemas.openxmlformats.org/officeDocument/2006/relationships/hyperlink" Target="#'Data Siswa 5'!A1"/><Relationship Id="rId2" Type="http://schemas.openxmlformats.org/officeDocument/2006/relationships/hyperlink" Target="#'Halaman Depan'!A1"/><Relationship Id="rId1" Type="http://schemas.openxmlformats.org/officeDocument/2006/relationships/hyperlink" Target="#'Halaman Depan'!A1"/><Relationship Id="rId6" Type="http://schemas.openxmlformats.org/officeDocument/2006/relationships/hyperlink" Target="#'Data Siswa 4'!A1"/><Relationship Id="rId5" Type="http://schemas.openxmlformats.org/officeDocument/2006/relationships/hyperlink" Target="#'Data Siswa 3'!A1"/><Relationship Id="rId4" Type="http://schemas.openxmlformats.org/officeDocument/2006/relationships/hyperlink" Target="#'Data Siswa 2'!A1"/></Relationships>
</file>

<file path=xl/drawings/_rels/drawing15.xml.rels><?xml version="1.0" encoding="UTF-8" standalone="yes"?>
<Relationships xmlns="http://schemas.openxmlformats.org/package/2006/relationships"><Relationship Id="rId3" Type="http://schemas.openxmlformats.org/officeDocument/2006/relationships/hyperlink" Target="#'Rekap UTS'!Print_Area"/><Relationship Id="rId2" Type="http://schemas.openxmlformats.org/officeDocument/2006/relationships/hyperlink" Target="#'Rekap UH'!Print_Area"/><Relationship Id="rId1" Type="http://schemas.openxmlformats.org/officeDocument/2006/relationships/hyperlink" Target="#'Halaman Depan'!A1"/><Relationship Id="rId6" Type="http://schemas.openxmlformats.org/officeDocument/2006/relationships/hyperlink" Target="#'Rekap NR'!A1"/><Relationship Id="rId5" Type="http://schemas.openxmlformats.org/officeDocument/2006/relationships/hyperlink" Target="#'Rekap UAS'!Print_Area"/><Relationship Id="rId4" Type="http://schemas.openxmlformats.org/officeDocument/2006/relationships/hyperlink" Target="#'Rekap TGS'!Print_Area"/></Relationships>
</file>

<file path=xl/drawings/_rels/drawing16.xml.rels><?xml version="1.0" encoding="UTF-8" standalone="yes"?>
<Relationships xmlns="http://schemas.openxmlformats.org/package/2006/relationships"><Relationship Id="rId3" Type="http://schemas.openxmlformats.org/officeDocument/2006/relationships/hyperlink" Target="#'Rekap UTS'!Print_Area"/><Relationship Id="rId2" Type="http://schemas.openxmlformats.org/officeDocument/2006/relationships/hyperlink" Target="#'Rekap UH'!Print_Area"/><Relationship Id="rId1" Type="http://schemas.openxmlformats.org/officeDocument/2006/relationships/hyperlink" Target="#'Halaman Depan'!A1"/><Relationship Id="rId6" Type="http://schemas.openxmlformats.org/officeDocument/2006/relationships/hyperlink" Target="#'Rekap NR'!A1"/><Relationship Id="rId5" Type="http://schemas.openxmlformats.org/officeDocument/2006/relationships/hyperlink" Target="#'Rekap UAS'!Print_Area"/><Relationship Id="rId4" Type="http://schemas.openxmlformats.org/officeDocument/2006/relationships/hyperlink" Target="#'Rekap TGS'!Print_Area"/></Relationships>
</file>

<file path=xl/drawings/_rels/drawing17.xml.rels><?xml version="1.0" encoding="UTF-8" standalone="yes"?>
<Relationships xmlns="http://schemas.openxmlformats.org/package/2006/relationships"><Relationship Id="rId3" Type="http://schemas.openxmlformats.org/officeDocument/2006/relationships/hyperlink" Target="#'Rekap UTS'!Print_Area"/><Relationship Id="rId2" Type="http://schemas.openxmlformats.org/officeDocument/2006/relationships/hyperlink" Target="#'Rekap UH'!Print_Area"/><Relationship Id="rId1" Type="http://schemas.openxmlformats.org/officeDocument/2006/relationships/hyperlink" Target="#'Halaman Depan'!A1"/><Relationship Id="rId6" Type="http://schemas.openxmlformats.org/officeDocument/2006/relationships/hyperlink" Target="#'Rekap NR'!A1"/><Relationship Id="rId5" Type="http://schemas.openxmlformats.org/officeDocument/2006/relationships/hyperlink" Target="#'Rekap UAS'!Print_Area"/><Relationship Id="rId4" Type="http://schemas.openxmlformats.org/officeDocument/2006/relationships/hyperlink" Target="#'Rekap TGS'!Print_Area"/></Relationships>
</file>

<file path=xl/drawings/_rels/drawing18.xml.rels><?xml version="1.0" encoding="UTF-8" standalone="yes"?>
<Relationships xmlns="http://schemas.openxmlformats.org/package/2006/relationships"><Relationship Id="rId3" Type="http://schemas.openxmlformats.org/officeDocument/2006/relationships/hyperlink" Target="#'Rekap UTS'!Print_Area"/><Relationship Id="rId2" Type="http://schemas.openxmlformats.org/officeDocument/2006/relationships/hyperlink" Target="#'Rekap UH'!Print_Area"/><Relationship Id="rId1" Type="http://schemas.openxmlformats.org/officeDocument/2006/relationships/hyperlink" Target="#'Halaman Depan'!A1"/><Relationship Id="rId6" Type="http://schemas.openxmlformats.org/officeDocument/2006/relationships/hyperlink" Target="#'Rekap NR'!A1"/><Relationship Id="rId5" Type="http://schemas.openxmlformats.org/officeDocument/2006/relationships/hyperlink" Target="#'Rekap UAS'!Print_Area"/><Relationship Id="rId4" Type="http://schemas.openxmlformats.org/officeDocument/2006/relationships/hyperlink" Target="#'Rekap TGS'!Print_Area"/></Relationships>
</file>

<file path=xl/drawings/_rels/drawing19.xml.rels><?xml version="1.0" encoding="UTF-8" standalone="yes"?>
<Relationships xmlns="http://schemas.openxmlformats.org/package/2006/relationships"><Relationship Id="rId3" Type="http://schemas.openxmlformats.org/officeDocument/2006/relationships/hyperlink" Target="#'Rekap UTS'!Print_Area"/><Relationship Id="rId2" Type="http://schemas.openxmlformats.org/officeDocument/2006/relationships/hyperlink" Target="#'Rekap UH'!Print_Area"/><Relationship Id="rId1" Type="http://schemas.openxmlformats.org/officeDocument/2006/relationships/hyperlink" Target="#'Halaman Depan'!A1"/><Relationship Id="rId6" Type="http://schemas.openxmlformats.org/officeDocument/2006/relationships/hyperlink" Target="#'Rekap NR'!A1"/><Relationship Id="rId5" Type="http://schemas.openxmlformats.org/officeDocument/2006/relationships/hyperlink" Target="#'Rekap UAS'!Print_Area"/><Relationship Id="rId4" Type="http://schemas.openxmlformats.org/officeDocument/2006/relationships/hyperlink" Target="#'Rekap TGS'!Print_Area"/></Relationships>
</file>

<file path=xl/drawings/_rels/drawing2.xml.rels><?xml version="1.0" encoding="UTF-8" standalone="yes"?>
<Relationships xmlns="http://schemas.openxmlformats.org/package/2006/relationships"><Relationship Id="rId3" Type="http://schemas.openxmlformats.org/officeDocument/2006/relationships/hyperlink" Target="#'Grafik Nilai'!A1"/><Relationship Id="rId2" Type="http://schemas.openxmlformats.org/officeDocument/2006/relationships/hyperlink" Target="#'Halaman Depan'!D13"/><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hyperlink" Target="#'Rekap NR'!A1"/><Relationship Id="rId2" Type="http://schemas.openxmlformats.org/officeDocument/2006/relationships/hyperlink" Target="#'PM1'!A1"/><Relationship Id="rId1" Type="http://schemas.openxmlformats.org/officeDocument/2006/relationships/hyperlink" Target="#'Halaman Depan'!A1"/></Relationships>
</file>

<file path=xl/drawings/_rels/drawing21.xml.rels><?xml version="1.0" encoding="UTF-8" standalone="yes"?>
<Relationships xmlns="http://schemas.openxmlformats.org/package/2006/relationships"><Relationship Id="rId2" Type="http://schemas.openxmlformats.org/officeDocument/2006/relationships/hyperlink" Target="#'MP1'!A1"/><Relationship Id="rId1" Type="http://schemas.openxmlformats.org/officeDocument/2006/relationships/hyperlink" Target="#'Halaman Depan'!A1"/></Relationships>
</file>

<file path=xl/drawings/_rels/drawing22.xml.rels><?xml version="1.0" encoding="UTF-8" standalone="yes"?>
<Relationships xmlns="http://schemas.openxmlformats.org/package/2006/relationships"><Relationship Id="rId3" Type="http://schemas.openxmlformats.org/officeDocument/2006/relationships/hyperlink" Target="#'Rekap NR'!A1"/><Relationship Id="rId2" Type="http://schemas.openxmlformats.org/officeDocument/2006/relationships/hyperlink" Target="#'PM2'!A1"/><Relationship Id="rId1" Type="http://schemas.openxmlformats.org/officeDocument/2006/relationships/hyperlink" Target="#'Halaman Depan'!A1"/></Relationships>
</file>

<file path=xl/drawings/_rels/drawing23.xml.rels><?xml version="1.0" encoding="UTF-8" standalone="yes"?>
<Relationships xmlns="http://schemas.openxmlformats.org/package/2006/relationships"><Relationship Id="rId2" Type="http://schemas.openxmlformats.org/officeDocument/2006/relationships/hyperlink" Target="#'MP2'!A1"/><Relationship Id="rId1" Type="http://schemas.openxmlformats.org/officeDocument/2006/relationships/hyperlink" Target="#'Halaman Depan'!A1"/></Relationships>
</file>

<file path=xl/drawings/_rels/drawing24.xml.rels><?xml version="1.0" encoding="UTF-8" standalone="yes"?>
<Relationships xmlns="http://schemas.openxmlformats.org/package/2006/relationships"><Relationship Id="rId3" Type="http://schemas.openxmlformats.org/officeDocument/2006/relationships/hyperlink" Target="#'Rekap NR'!A1"/><Relationship Id="rId2" Type="http://schemas.openxmlformats.org/officeDocument/2006/relationships/hyperlink" Target="#'PM3'!A1"/><Relationship Id="rId1" Type="http://schemas.openxmlformats.org/officeDocument/2006/relationships/hyperlink" Target="#'Halaman Depan'!A1"/></Relationships>
</file>

<file path=xl/drawings/_rels/drawing25.xml.rels><?xml version="1.0" encoding="UTF-8" standalone="yes"?>
<Relationships xmlns="http://schemas.openxmlformats.org/package/2006/relationships"><Relationship Id="rId2" Type="http://schemas.openxmlformats.org/officeDocument/2006/relationships/hyperlink" Target="#'MP3'!A1"/><Relationship Id="rId1" Type="http://schemas.openxmlformats.org/officeDocument/2006/relationships/hyperlink" Target="#'Halaman Depan'!A1"/></Relationships>
</file>

<file path=xl/drawings/_rels/drawing26.xml.rels><?xml version="1.0" encoding="UTF-8" standalone="yes"?>
<Relationships xmlns="http://schemas.openxmlformats.org/package/2006/relationships"><Relationship Id="rId3" Type="http://schemas.openxmlformats.org/officeDocument/2006/relationships/hyperlink" Target="#'Rekap NR'!A1"/><Relationship Id="rId2" Type="http://schemas.openxmlformats.org/officeDocument/2006/relationships/hyperlink" Target="#'PM4'!A1"/><Relationship Id="rId1" Type="http://schemas.openxmlformats.org/officeDocument/2006/relationships/hyperlink" Target="#'Halaman Depan'!A1"/></Relationships>
</file>

<file path=xl/drawings/_rels/drawing27.xml.rels><?xml version="1.0" encoding="UTF-8" standalone="yes"?>
<Relationships xmlns="http://schemas.openxmlformats.org/package/2006/relationships"><Relationship Id="rId2" Type="http://schemas.openxmlformats.org/officeDocument/2006/relationships/hyperlink" Target="#'MP4'!A1"/><Relationship Id="rId1" Type="http://schemas.openxmlformats.org/officeDocument/2006/relationships/hyperlink" Target="#'Halaman Depan'!A1"/></Relationships>
</file>

<file path=xl/drawings/_rels/drawing28.xml.rels><?xml version="1.0" encoding="UTF-8" standalone="yes"?>
<Relationships xmlns="http://schemas.openxmlformats.org/package/2006/relationships"><Relationship Id="rId3" Type="http://schemas.openxmlformats.org/officeDocument/2006/relationships/hyperlink" Target="#'Rekap NR'!A1"/><Relationship Id="rId2" Type="http://schemas.openxmlformats.org/officeDocument/2006/relationships/hyperlink" Target="#'PM5'!A1"/><Relationship Id="rId1" Type="http://schemas.openxmlformats.org/officeDocument/2006/relationships/hyperlink" Target="#'Halaman Depan'!A1"/></Relationships>
</file>

<file path=xl/drawings/_rels/drawing29.xml.rels><?xml version="1.0" encoding="UTF-8" standalone="yes"?>
<Relationships xmlns="http://schemas.openxmlformats.org/package/2006/relationships"><Relationship Id="rId2" Type="http://schemas.openxmlformats.org/officeDocument/2006/relationships/hyperlink" Target="#'MP5'!A1"/><Relationship Id="rId1" Type="http://schemas.openxmlformats.org/officeDocument/2006/relationships/hyperlink" Target="#'Halaman Depan'!A1"/></Relationships>
</file>

<file path=xl/drawings/_rels/drawing3.xml.rels><?xml version="1.0" encoding="UTF-8" standalone="yes"?>
<Relationships xmlns="http://schemas.openxmlformats.org/package/2006/relationships"><Relationship Id="rId8" Type="http://schemas.openxmlformats.org/officeDocument/2006/relationships/hyperlink" Target="#'Grafik Nilai 6'!A1"/><Relationship Id="rId3" Type="http://schemas.openxmlformats.org/officeDocument/2006/relationships/hyperlink" Target="#'Grafik Nilai 3'!A1"/><Relationship Id="rId7" Type="http://schemas.openxmlformats.org/officeDocument/2006/relationships/hyperlink" Target="#'Grafik Nilai 1'!A1"/><Relationship Id="rId2" Type="http://schemas.openxmlformats.org/officeDocument/2006/relationships/hyperlink" Target="#'Halaman Depan'!D13"/><Relationship Id="rId1" Type="http://schemas.openxmlformats.org/officeDocument/2006/relationships/chart" Target="../charts/chart2.xml"/><Relationship Id="rId6" Type="http://schemas.openxmlformats.org/officeDocument/2006/relationships/hyperlink" Target="#'Grafik Nilai 2'!A1"/><Relationship Id="rId5" Type="http://schemas.openxmlformats.org/officeDocument/2006/relationships/hyperlink" Target="#'Grafik Nilai 5'!A1"/><Relationship Id="rId4" Type="http://schemas.openxmlformats.org/officeDocument/2006/relationships/hyperlink" Target="#'Grafik Nilai 4'!A1"/></Relationships>
</file>

<file path=xl/drawings/_rels/drawing30.xml.rels><?xml version="1.0" encoding="UTF-8" standalone="yes"?>
<Relationships xmlns="http://schemas.openxmlformats.org/package/2006/relationships"><Relationship Id="rId3" Type="http://schemas.openxmlformats.org/officeDocument/2006/relationships/hyperlink" Target="#'Rekap NR'!A1"/><Relationship Id="rId2" Type="http://schemas.openxmlformats.org/officeDocument/2006/relationships/hyperlink" Target="#'PM6'!A1"/><Relationship Id="rId1" Type="http://schemas.openxmlformats.org/officeDocument/2006/relationships/hyperlink" Target="#'Halaman Depan'!A1"/></Relationships>
</file>

<file path=xl/drawings/_rels/drawing31.xml.rels><?xml version="1.0" encoding="UTF-8" standalone="yes"?>
<Relationships xmlns="http://schemas.openxmlformats.org/package/2006/relationships"><Relationship Id="rId2" Type="http://schemas.openxmlformats.org/officeDocument/2006/relationships/hyperlink" Target="#'MP6'!A1"/><Relationship Id="rId1" Type="http://schemas.openxmlformats.org/officeDocument/2006/relationships/hyperlink" Target="#'Halaman Depan'!A1"/></Relationships>
</file>

<file path=xl/drawings/_rels/drawing32.xml.rels><?xml version="1.0" encoding="UTF-8" standalone="yes"?>
<Relationships xmlns="http://schemas.openxmlformats.org/package/2006/relationships"><Relationship Id="rId2" Type="http://schemas.openxmlformats.org/officeDocument/2006/relationships/hyperlink" Target="http://deuniv.blogspot.com/2015/01/aplikasi-raport-ktsp-mapel-sd-excel.html" TargetMode="External"/><Relationship Id="rId1" Type="http://schemas.openxmlformats.org/officeDocument/2006/relationships/hyperlink" Target="#'Halaman Depan'!A1"/></Relationships>
</file>

<file path=xl/drawings/_rels/drawing4.xml.rels><?xml version="1.0" encoding="UTF-8" standalone="yes"?>
<Relationships xmlns="http://schemas.openxmlformats.org/package/2006/relationships"><Relationship Id="rId8" Type="http://schemas.openxmlformats.org/officeDocument/2006/relationships/hyperlink" Target="#'Grafik Nilai 6'!A1"/><Relationship Id="rId3" Type="http://schemas.openxmlformats.org/officeDocument/2006/relationships/hyperlink" Target="#'Grafik Nilai 3'!A1"/><Relationship Id="rId7" Type="http://schemas.openxmlformats.org/officeDocument/2006/relationships/hyperlink" Target="#'Grafik Nilai 1'!A1"/><Relationship Id="rId2" Type="http://schemas.openxmlformats.org/officeDocument/2006/relationships/hyperlink" Target="#'Halaman Depan'!D13"/><Relationship Id="rId1" Type="http://schemas.openxmlformats.org/officeDocument/2006/relationships/chart" Target="../charts/chart3.xml"/><Relationship Id="rId6" Type="http://schemas.openxmlformats.org/officeDocument/2006/relationships/hyperlink" Target="#'Grafik Nilai 2'!A1"/><Relationship Id="rId5" Type="http://schemas.openxmlformats.org/officeDocument/2006/relationships/hyperlink" Target="#'Grafik Nilai 5'!A1"/><Relationship Id="rId4" Type="http://schemas.openxmlformats.org/officeDocument/2006/relationships/hyperlink" Target="#'Grafik Nilai 4'!A1"/></Relationships>
</file>

<file path=xl/drawings/_rels/drawing5.xml.rels><?xml version="1.0" encoding="UTF-8" standalone="yes"?>
<Relationships xmlns="http://schemas.openxmlformats.org/package/2006/relationships"><Relationship Id="rId8" Type="http://schemas.openxmlformats.org/officeDocument/2006/relationships/hyperlink" Target="#'Grafik Nilai 6'!A1"/><Relationship Id="rId3" Type="http://schemas.openxmlformats.org/officeDocument/2006/relationships/hyperlink" Target="#'Grafik Nilai 3'!A1"/><Relationship Id="rId7" Type="http://schemas.openxmlformats.org/officeDocument/2006/relationships/hyperlink" Target="#'Grafik Nilai 1'!A1"/><Relationship Id="rId2" Type="http://schemas.openxmlformats.org/officeDocument/2006/relationships/hyperlink" Target="#'Halaman Depan'!D13"/><Relationship Id="rId1" Type="http://schemas.openxmlformats.org/officeDocument/2006/relationships/chart" Target="../charts/chart4.xml"/><Relationship Id="rId6" Type="http://schemas.openxmlformats.org/officeDocument/2006/relationships/hyperlink" Target="#'Grafik Nilai 2'!A1"/><Relationship Id="rId5" Type="http://schemas.openxmlformats.org/officeDocument/2006/relationships/hyperlink" Target="#'Grafik Nilai 5'!A1"/><Relationship Id="rId4" Type="http://schemas.openxmlformats.org/officeDocument/2006/relationships/hyperlink" Target="#'Grafik Nilai 4'!A1"/></Relationships>
</file>

<file path=xl/drawings/_rels/drawing6.xml.rels><?xml version="1.0" encoding="UTF-8" standalone="yes"?>
<Relationships xmlns="http://schemas.openxmlformats.org/package/2006/relationships"><Relationship Id="rId8" Type="http://schemas.openxmlformats.org/officeDocument/2006/relationships/hyperlink" Target="#'Grafik Nilai 6'!A1"/><Relationship Id="rId3" Type="http://schemas.openxmlformats.org/officeDocument/2006/relationships/hyperlink" Target="#'Grafik Nilai 3'!A1"/><Relationship Id="rId7" Type="http://schemas.openxmlformats.org/officeDocument/2006/relationships/hyperlink" Target="#'Grafik Nilai 1'!A1"/><Relationship Id="rId2" Type="http://schemas.openxmlformats.org/officeDocument/2006/relationships/hyperlink" Target="#'Halaman Depan'!D13"/><Relationship Id="rId1" Type="http://schemas.openxmlformats.org/officeDocument/2006/relationships/chart" Target="../charts/chart5.xml"/><Relationship Id="rId6" Type="http://schemas.openxmlformats.org/officeDocument/2006/relationships/hyperlink" Target="#'Grafik Nilai 2'!A1"/><Relationship Id="rId5" Type="http://schemas.openxmlformats.org/officeDocument/2006/relationships/hyperlink" Target="#'Grafik Nilai 5'!A1"/><Relationship Id="rId4" Type="http://schemas.openxmlformats.org/officeDocument/2006/relationships/hyperlink" Target="#'Grafik Nilai 4'!A1"/></Relationships>
</file>

<file path=xl/drawings/_rels/drawing7.xml.rels><?xml version="1.0" encoding="UTF-8" standalone="yes"?>
<Relationships xmlns="http://schemas.openxmlformats.org/package/2006/relationships"><Relationship Id="rId8" Type="http://schemas.openxmlformats.org/officeDocument/2006/relationships/hyperlink" Target="#'Grafik Nilai 6'!A1"/><Relationship Id="rId3" Type="http://schemas.openxmlformats.org/officeDocument/2006/relationships/hyperlink" Target="#'Grafik Nilai 3'!A1"/><Relationship Id="rId7" Type="http://schemas.openxmlformats.org/officeDocument/2006/relationships/hyperlink" Target="#'Grafik Nilai 1'!A1"/><Relationship Id="rId2" Type="http://schemas.openxmlformats.org/officeDocument/2006/relationships/hyperlink" Target="#'Halaman Depan'!D13"/><Relationship Id="rId1" Type="http://schemas.openxmlformats.org/officeDocument/2006/relationships/chart" Target="../charts/chart6.xml"/><Relationship Id="rId6" Type="http://schemas.openxmlformats.org/officeDocument/2006/relationships/hyperlink" Target="#'Grafik Nilai 2'!A1"/><Relationship Id="rId5" Type="http://schemas.openxmlformats.org/officeDocument/2006/relationships/hyperlink" Target="#'Grafik Nilai 5'!A1"/><Relationship Id="rId4" Type="http://schemas.openxmlformats.org/officeDocument/2006/relationships/hyperlink" Target="#'Grafik Nilai 4'!A1"/></Relationships>
</file>

<file path=xl/drawings/_rels/drawing8.xml.rels><?xml version="1.0" encoding="UTF-8" standalone="yes"?>
<Relationships xmlns="http://schemas.openxmlformats.org/package/2006/relationships"><Relationship Id="rId8" Type="http://schemas.openxmlformats.org/officeDocument/2006/relationships/hyperlink" Target="#'Grafik Nilai 6'!A1"/><Relationship Id="rId3" Type="http://schemas.openxmlformats.org/officeDocument/2006/relationships/hyperlink" Target="#'Grafik Nilai 3'!A1"/><Relationship Id="rId7" Type="http://schemas.openxmlformats.org/officeDocument/2006/relationships/hyperlink" Target="#'Grafik Nilai 1'!A1"/><Relationship Id="rId2" Type="http://schemas.openxmlformats.org/officeDocument/2006/relationships/hyperlink" Target="#'Halaman Depan'!D13"/><Relationship Id="rId1" Type="http://schemas.openxmlformats.org/officeDocument/2006/relationships/chart" Target="../charts/chart7.xml"/><Relationship Id="rId6" Type="http://schemas.openxmlformats.org/officeDocument/2006/relationships/hyperlink" Target="#'Grafik Nilai 2'!A1"/><Relationship Id="rId5" Type="http://schemas.openxmlformats.org/officeDocument/2006/relationships/hyperlink" Target="#'Grafik Nilai 5'!A1"/><Relationship Id="rId4" Type="http://schemas.openxmlformats.org/officeDocument/2006/relationships/hyperlink" Target="#'Grafik Nilai 4'!A1"/></Relationships>
</file>

<file path=xl/drawings/_rels/drawing9.xml.rels><?xml version="1.0" encoding="UTF-8" standalone="yes"?>
<Relationships xmlns="http://schemas.openxmlformats.org/package/2006/relationships"><Relationship Id="rId8" Type="http://schemas.openxmlformats.org/officeDocument/2006/relationships/hyperlink" Target="#'Data Siswa 6'!A1"/><Relationship Id="rId3" Type="http://schemas.openxmlformats.org/officeDocument/2006/relationships/hyperlink" Target="#'Data Siswa 1'!A1"/><Relationship Id="rId7" Type="http://schemas.openxmlformats.org/officeDocument/2006/relationships/hyperlink" Target="#'Data Siswa 5'!A1"/><Relationship Id="rId2" Type="http://schemas.openxmlformats.org/officeDocument/2006/relationships/hyperlink" Target="#'Halaman Depan'!A1"/><Relationship Id="rId1" Type="http://schemas.openxmlformats.org/officeDocument/2006/relationships/hyperlink" Target="#'Halaman Depan'!A1"/><Relationship Id="rId6" Type="http://schemas.openxmlformats.org/officeDocument/2006/relationships/hyperlink" Target="#'Data Siswa 4'!A1"/><Relationship Id="rId5" Type="http://schemas.openxmlformats.org/officeDocument/2006/relationships/hyperlink" Target="#'Data Siswa 3'!A1"/><Relationship Id="rId4" Type="http://schemas.openxmlformats.org/officeDocument/2006/relationships/hyperlink" Target="#'Data Siswa 2'!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8</xdr:col>
      <xdr:colOff>9525</xdr:colOff>
      <xdr:row>4</xdr:row>
      <xdr:rowOff>190499</xdr:rowOff>
    </xdr:from>
    <xdr:to>
      <xdr:col>8</xdr:col>
      <xdr:colOff>361950</xdr:colOff>
      <xdr:row>5</xdr:row>
      <xdr:rowOff>180974</xdr:rowOff>
    </xdr:to>
    <xdr:sp macro="" textlink="">
      <xdr:nvSpPr>
        <xdr:cNvPr id="25" name="Rectangle 24">
          <a:hlinkClick xmlns:r="http://schemas.openxmlformats.org/officeDocument/2006/relationships" r:id="rId1"/>
        </xdr:cNvPr>
        <xdr:cNvSpPr/>
      </xdr:nvSpPr>
      <xdr:spPr>
        <a:xfrm>
          <a:off x="8505825" y="952499"/>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8</xdr:col>
      <xdr:colOff>9525</xdr:colOff>
      <xdr:row>7</xdr:row>
      <xdr:rowOff>0</xdr:rowOff>
    </xdr:from>
    <xdr:to>
      <xdr:col>8</xdr:col>
      <xdr:colOff>361950</xdr:colOff>
      <xdr:row>7</xdr:row>
      <xdr:rowOff>180975</xdr:rowOff>
    </xdr:to>
    <xdr:sp macro="" textlink="">
      <xdr:nvSpPr>
        <xdr:cNvPr id="30" name="Rectangle 29">
          <a:hlinkClick xmlns:r="http://schemas.openxmlformats.org/officeDocument/2006/relationships" r:id="rId2"/>
        </xdr:cNvPr>
        <xdr:cNvSpPr/>
      </xdr:nvSpPr>
      <xdr:spPr>
        <a:xfrm>
          <a:off x="8505825" y="13811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8</xdr:col>
      <xdr:colOff>19050</xdr:colOff>
      <xdr:row>9</xdr:row>
      <xdr:rowOff>0</xdr:rowOff>
    </xdr:from>
    <xdr:to>
      <xdr:col>8</xdr:col>
      <xdr:colOff>371475</xdr:colOff>
      <xdr:row>9</xdr:row>
      <xdr:rowOff>180975</xdr:rowOff>
    </xdr:to>
    <xdr:sp macro="" textlink="">
      <xdr:nvSpPr>
        <xdr:cNvPr id="31" name="Rectangle 30">
          <a:hlinkClick xmlns:r="http://schemas.openxmlformats.org/officeDocument/2006/relationships" r:id="rId3"/>
        </xdr:cNvPr>
        <xdr:cNvSpPr/>
      </xdr:nvSpPr>
      <xdr:spPr>
        <a:xfrm>
          <a:off x="8515350" y="17621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9</xdr:col>
      <xdr:colOff>19050</xdr:colOff>
      <xdr:row>6</xdr:row>
      <xdr:rowOff>28575</xdr:rowOff>
    </xdr:from>
    <xdr:to>
      <xdr:col>9</xdr:col>
      <xdr:colOff>371475</xdr:colOff>
      <xdr:row>6</xdr:row>
      <xdr:rowOff>209550</xdr:rowOff>
    </xdr:to>
    <xdr:sp macro="" textlink="">
      <xdr:nvSpPr>
        <xdr:cNvPr id="35" name="Rectangle 34">
          <a:hlinkClick xmlns:r="http://schemas.openxmlformats.org/officeDocument/2006/relationships" r:id="rId4"/>
        </xdr:cNvPr>
        <xdr:cNvSpPr/>
      </xdr:nvSpPr>
      <xdr:spPr>
        <a:xfrm>
          <a:off x="9039225" y="117157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9</xdr:col>
      <xdr:colOff>0</xdr:colOff>
      <xdr:row>8</xdr:row>
      <xdr:rowOff>0</xdr:rowOff>
    </xdr:from>
    <xdr:to>
      <xdr:col>9</xdr:col>
      <xdr:colOff>352425</xdr:colOff>
      <xdr:row>8</xdr:row>
      <xdr:rowOff>180975</xdr:rowOff>
    </xdr:to>
    <xdr:sp macro="" textlink="">
      <xdr:nvSpPr>
        <xdr:cNvPr id="37" name="Rectangle 36">
          <a:hlinkClick xmlns:r="http://schemas.openxmlformats.org/officeDocument/2006/relationships" r:id="rId5"/>
        </xdr:cNvPr>
        <xdr:cNvSpPr/>
      </xdr:nvSpPr>
      <xdr:spPr>
        <a:xfrm>
          <a:off x="9020175" y="15716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9</xdr:col>
      <xdr:colOff>9525</xdr:colOff>
      <xdr:row>9</xdr:row>
      <xdr:rowOff>180975</xdr:rowOff>
    </xdr:from>
    <xdr:to>
      <xdr:col>9</xdr:col>
      <xdr:colOff>361950</xdr:colOff>
      <xdr:row>10</xdr:row>
      <xdr:rowOff>171450</xdr:rowOff>
    </xdr:to>
    <xdr:sp macro="" textlink="">
      <xdr:nvSpPr>
        <xdr:cNvPr id="38" name="Rectangle 37">
          <a:hlinkClick xmlns:r="http://schemas.openxmlformats.org/officeDocument/2006/relationships" r:id="rId6"/>
        </xdr:cNvPr>
        <xdr:cNvSpPr/>
      </xdr:nvSpPr>
      <xdr:spPr>
        <a:xfrm>
          <a:off x="9010650" y="1943100"/>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0</xdr:col>
      <xdr:colOff>142874</xdr:colOff>
      <xdr:row>17</xdr:row>
      <xdr:rowOff>180974</xdr:rowOff>
    </xdr:from>
    <xdr:to>
      <xdr:col>2</xdr:col>
      <xdr:colOff>1657350</xdr:colOff>
      <xdr:row>19</xdr:row>
      <xdr:rowOff>159974</xdr:rowOff>
    </xdr:to>
    <xdr:sp macro="" textlink="">
      <xdr:nvSpPr>
        <xdr:cNvPr id="42" name="Round Diagonal Corner Rectangle 41">
          <a:hlinkClick xmlns:r="http://schemas.openxmlformats.org/officeDocument/2006/relationships" r:id="rId7"/>
        </xdr:cNvPr>
        <xdr:cNvSpPr/>
      </xdr:nvSpPr>
      <xdr:spPr>
        <a:xfrm>
          <a:off x="142874" y="3533774"/>
          <a:ext cx="3152776" cy="360000"/>
        </a:xfrm>
        <a:prstGeom prst="round2Diag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ctr"/>
          <a:endParaRPr lang="id-ID" sz="1100"/>
        </a:p>
      </xdr:txBody>
    </xdr:sp>
    <xdr:clientData/>
  </xdr:twoCellAnchor>
  <xdr:twoCellAnchor>
    <xdr:from>
      <xdr:col>0</xdr:col>
      <xdr:colOff>123825</xdr:colOff>
      <xdr:row>20</xdr:row>
      <xdr:rowOff>47624</xdr:rowOff>
    </xdr:from>
    <xdr:to>
      <xdr:col>2</xdr:col>
      <xdr:colOff>1647825</xdr:colOff>
      <xdr:row>22</xdr:row>
      <xdr:rowOff>26624</xdr:rowOff>
    </xdr:to>
    <xdr:sp macro="" textlink="">
      <xdr:nvSpPr>
        <xdr:cNvPr id="45" name="Round Diagonal Corner Rectangle 44">
          <a:hlinkClick xmlns:r="http://schemas.openxmlformats.org/officeDocument/2006/relationships" r:id="rId8"/>
        </xdr:cNvPr>
        <xdr:cNvSpPr/>
      </xdr:nvSpPr>
      <xdr:spPr>
        <a:xfrm>
          <a:off x="123825" y="3971924"/>
          <a:ext cx="3162300" cy="360000"/>
        </a:xfrm>
        <a:prstGeom prst="round2Diag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ctr"/>
          <a:endParaRPr lang="id-ID" sz="1100"/>
        </a:p>
      </xdr:txBody>
    </xdr:sp>
    <xdr:clientData/>
  </xdr:twoCellAnchor>
  <xdr:twoCellAnchor>
    <xdr:from>
      <xdr:col>0</xdr:col>
      <xdr:colOff>142876</xdr:colOff>
      <xdr:row>22</xdr:row>
      <xdr:rowOff>123824</xdr:rowOff>
    </xdr:from>
    <xdr:to>
      <xdr:col>2</xdr:col>
      <xdr:colOff>1609725</xdr:colOff>
      <xdr:row>24</xdr:row>
      <xdr:rowOff>102824</xdr:rowOff>
    </xdr:to>
    <xdr:sp macro="" textlink="">
      <xdr:nvSpPr>
        <xdr:cNvPr id="51" name="Round Diagonal Corner Rectangle 50">
          <a:hlinkClick xmlns:r="http://schemas.openxmlformats.org/officeDocument/2006/relationships" r:id="rId9"/>
        </xdr:cNvPr>
        <xdr:cNvSpPr/>
      </xdr:nvSpPr>
      <xdr:spPr>
        <a:xfrm>
          <a:off x="142876" y="4429124"/>
          <a:ext cx="3105149" cy="360000"/>
        </a:xfrm>
        <a:prstGeom prst="round2Diag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ctr"/>
          <a:r>
            <a:rPr lang="id-ID" sz="1100"/>
            <a:t>TENTANG</a:t>
          </a:r>
          <a:r>
            <a:rPr lang="id-ID" sz="1100" baseline="0"/>
            <a:t> APLIKASI</a:t>
          </a:r>
          <a:endParaRPr lang="id-ID" sz="1100"/>
        </a:p>
      </xdr:txBody>
    </xdr:sp>
    <xdr:clientData/>
  </xdr:twoCellAnchor>
  <xdr:twoCellAnchor>
    <xdr:from>
      <xdr:col>10</xdr:col>
      <xdr:colOff>19050</xdr:colOff>
      <xdr:row>5</xdr:row>
      <xdr:rowOff>9525</xdr:rowOff>
    </xdr:from>
    <xdr:to>
      <xdr:col>10</xdr:col>
      <xdr:colOff>371475</xdr:colOff>
      <xdr:row>6</xdr:row>
      <xdr:rowOff>0</xdr:rowOff>
    </xdr:to>
    <xdr:sp macro="" textlink="">
      <xdr:nvSpPr>
        <xdr:cNvPr id="29" name="Rectangle 28">
          <a:hlinkClick xmlns:r="http://schemas.openxmlformats.org/officeDocument/2006/relationships" r:id="rId10"/>
        </xdr:cNvPr>
        <xdr:cNvSpPr/>
      </xdr:nvSpPr>
      <xdr:spPr>
        <a:xfrm>
          <a:off x="9525000" y="9620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10</xdr:col>
      <xdr:colOff>0</xdr:colOff>
      <xdr:row>7</xdr:row>
      <xdr:rowOff>0</xdr:rowOff>
    </xdr:from>
    <xdr:to>
      <xdr:col>10</xdr:col>
      <xdr:colOff>352425</xdr:colOff>
      <xdr:row>7</xdr:row>
      <xdr:rowOff>180975</xdr:rowOff>
    </xdr:to>
    <xdr:sp macro="" textlink="">
      <xdr:nvSpPr>
        <xdr:cNvPr id="33" name="Rectangle 32">
          <a:hlinkClick xmlns:r="http://schemas.openxmlformats.org/officeDocument/2006/relationships" r:id="rId11"/>
        </xdr:cNvPr>
        <xdr:cNvSpPr/>
      </xdr:nvSpPr>
      <xdr:spPr>
        <a:xfrm>
          <a:off x="9505950" y="13811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10</xdr:col>
      <xdr:colOff>0</xdr:colOff>
      <xdr:row>9</xdr:row>
      <xdr:rowOff>0</xdr:rowOff>
    </xdr:from>
    <xdr:to>
      <xdr:col>10</xdr:col>
      <xdr:colOff>352425</xdr:colOff>
      <xdr:row>9</xdr:row>
      <xdr:rowOff>180975</xdr:rowOff>
    </xdr:to>
    <xdr:sp macro="" textlink="">
      <xdr:nvSpPr>
        <xdr:cNvPr id="36" name="Rectangle 35">
          <a:hlinkClick xmlns:r="http://schemas.openxmlformats.org/officeDocument/2006/relationships" r:id="rId12"/>
        </xdr:cNvPr>
        <xdr:cNvSpPr/>
      </xdr:nvSpPr>
      <xdr:spPr>
        <a:xfrm>
          <a:off x="9505950" y="17621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11</xdr:col>
      <xdr:colOff>0</xdr:colOff>
      <xdr:row>6</xdr:row>
      <xdr:rowOff>0</xdr:rowOff>
    </xdr:from>
    <xdr:to>
      <xdr:col>11</xdr:col>
      <xdr:colOff>352425</xdr:colOff>
      <xdr:row>6</xdr:row>
      <xdr:rowOff>180975</xdr:rowOff>
    </xdr:to>
    <xdr:sp macro="" textlink="">
      <xdr:nvSpPr>
        <xdr:cNvPr id="49" name="Rectangle 48">
          <a:hlinkClick xmlns:r="http://schemas.openxmlformats.org/officeDocument/2006/relationships" r:id="rId13"/>
        </xdr:cNvPr>
        <xdr:cNvSpPr/>
      </xdr:nvSpPr>
      <xdr:spPr>
        <a:xfrm>
          <a:off x="9991725" y="1143000"/>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11</xdr:col>
      <xdr:colOff>0</xdr:colOff>
      <xdr:row>8</xdr:row>
      <xdr:rowOff>0</xdr:rowOff>
    </xdr:from>
    <xdr:to>
      <xdr:col>11</xdr:col>
      <xdr:colOff>352425</xdr:colOff>
      <xdr:row>8</xdr:row>
      <xdr:rowOff>180975</xdr:rowOff>
    </xdr:to>
    <xdr:sp macro="" textlink="">
      <xdr:nvSpPr>
        <xdr:cNvPr id="53" name="Rectangle 52">
          <a:hlinkClick xmlns:r="http://schemas.openxmlformats.org/officeDocument/2006/relationships" r:id="rId14"/>
        </xdr:cNvPr>
        <xdr:cNvSpPr/>
      </xdr:nvSpPr>
      <xdr:spPr>
        <a:xfrm>
          <a:off x="9991725" y="15716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11</xdr:col>
      <xdr:colOff>0</xdr:colOff>
      <xdr:row>10</xdr:row>
      <xdr:rowOff>0</xdr:rowOff>
    </xdr:from>
    <xdr:to>
      <xdr:col>11</xdr:col>
      <xdr:colOff>352425</xdr:colOff>
      <xdr:row>10</xdr:row>
      <xdr:rowOff>180975</xdr:rowOff>
    </xdr:to>
    <xdr:sp macro="" textlink="">
      <xdr:nvSpPr>
        <xdr:cNvPr id="54" name="Rectangle 53">
          <a:hlinkClick xmlns:r="http://schemas.openxmlformats.org/officeDocument/2006/relationships" r:id="rId15"/>
        </xdr:cNvPr>
        <xdr:cNvSpPr/>
      </xdr:nvSpPr>
      <xdr:spPr>
        <a:xfrm>
          <a:off x="9991725" y="1952625"/>
          <a:ext cx="3524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400"/>
            <a:t>=</a:t>
          </a:r>
        </a:p>
      </xdr:txBody>
    </xdr:sp>
    <xdr:clientData/>
  </xdr:twoCellAnchor>
  <xdr:twoCellAnchor>
    <xdr:from>
      <xdr:col>0</xdr:col>
      <xdr:colOff>171450</xdr:colOff>
      <xdr:row>25</xdr:row>
      <xdr:rowOff>19050</xdr:rowOff>
    </xdr:from>
    <xdr:to>
      <xdr:col>2</xdr:col>
      <xdr:colOff>1609725</xdr:colOff>
      <xdr:row>26</xdr:row>
      <xdr:rowOff>188550</xdr:rowOff>
    </xdr:to>
    <xdr:sp macro="" textlink="">
      <xdr:nvSpPr>
        <xdr:cNvPr id="43" name="Round Diagonal Corner Rectangle 42"/>
        <xdr:cNvSpPr/>
      </xdr:nvSpPr>
      <xdr:spPr>
        <a:xfrm>
          <a:off x="171450" y="4895850"/>
          <a:ext cx="3076575" cy="360000"/>
        </a:xfrm>
        <a:prstGeom prst="round2DiagRect">
          <a:avLst/>
        </a:prstGeom>
      </xdr:spPr>
      <xdr:style>
        <a:lnRef idx="1">
          <a:schemeClr val="accent4"/>
        </a:lnRef>
        <a:fillRef idx="2">
          <a:schemeClr val="accent4"/>
        </a:fillRef>
        <a:effectRef idx="1">
          <a:schemeClr val="accent4"/>
        </a:effectRef>
        <a:fontRef idx="minor">
          <a:schemeClr val="dk1"/>
        </a:fontRef>
      </xdr:style>
      <xdr:txBody>
        <a:bodyPr rtlCol="0" anchor="ctr"/>
        <a:lstStyle/>
        <a:p>
          <a:pPr algn="ctr"/>
          <a:r>
            <a:rPr lang="id-ID" sz="1100" baseline="0"/>
            <a:t>Donasi via pulsa</a:t>
          </a:r>
        </a:p>
        <a:p>
          <a:pPr algn="ctr"/>
          <a:r>
            <a:rPr lang="id-ID" sz="1100" baseline="0"/>
            <a:t>089 671 604 207 (kartu three)</a:t>
          </a:r>
        </a:p>
      </xdr:txBody>
    </xdr:sp>
    <xdr:clientData/>
  </xdr:twoCellAnchor>
  <xdr:twoCellAnchor>
    <xdr:from>
      <xdr:col>0</xdr:col>
      <xdr:colOff>109142</xdr:colOff>
      <xdr:row>1</xdr:row>
      <xdr:rowOff>109140</xdr:rowOff>
    </xdr:from>
    <xdr:to>
      <xdr:col>2</xdr:col>
      <xdr:colOff>446484</xdr:colOff>
      <xdr:row>1</xdr:row>
      <xdr:rowOff>386952</xdr:rowOff>
    </xdr:to>
    <xdr:sp macro="" textlink="">
      <xdr:nvSpPr>
        <xdr:cNvPr id="57" name="Chevron 56">
          <a:hlinkClick xmlns:r="http://schemas.openxmlformats.org/officeDocument/2006/relationships" r:id="rId16"/>
        </xdr:cNvPr>
        <xdr:cNvSpPr/>
      </xdr:nvSpPr>
      <xdr:spPr>
        <a:xfrm>
          <a:off x="109142" y="357187"/>
          <a:ext cx="1686717" cy="277812"/>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INPUT IDENTITAS</a:t>
          </a:r>
        </a:p>
      </xdr:txBody>
    </xdr:sp>
    <xdr:clientData/>
  </xdr:twoCellAnchor>
  <xdr:twoCellAnchor>
    <xdr:from>
      <xdr:col>5</xdr:col>
      <xdr:colOff>79375</xdr:colOff>
      <xdr:row>1</xdr:row>
      <xdr:rowOff>109140</xdr:rowOff>
    </xdr:from>
    <xdr:to>
      <xdr:col>6</xdr:col>
      <xdr:colOff>615157</xdr:colOff>
      <xdr:row>1</xdr:row>
      <xdr:rowOff>386952</xdr:rowOff>
    </xdr:to>
    <xdr:sp macro="" textlink="">
      <xdr:nvSpPr>
        <xdr:cNvPr id="58" name="Chevron 57">
          <a:hlinkClick xmlns:r="http://schemas.openxmlformats.org/officeDocument/2006/relationships" r:id="rId17"/>
        </xdr:cNvPr>
        <xdr:cNvSpPr/>
      </xdr:nvSpPr>
      <xdr:spPr>
        <a:xfrm>
          <a:off x="3790156" y="357187"/>
          <a:ext cx="2331642" cy="277812"/>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INPUT DATA MAPEL DAN KKM</a:t>
          </a:r>
        </a:p>
      </xdr:txBody>
    </xdr:sp>
    <xdr:clientData/>
  </xdr:twoCellAnchor>
  <xdr:twoCellAnchor>
    <xdr:from>
      <xdr:col>6</xdr:col>
      <xdr:colOff>694531</xdr:colOff>
      <xdr:row>1</xdr:row>
      <xdr:rowOff>109140</xdr:rowOff>
    </xdr:from>
    <xdr:to>
      <xdr:col>9</xdr:col>
      <xdr:colOff>347266</xdr:colOff>
      <xdr:row>1</xdr:row>
      <xdr:rowOff>386952</xdr:rowOff>
    </xdr:to>
    <xdr:sp macro="" textlink="">
      <xdr:nvSpPr>
        <xdr:cNvPr id="59" name="Chevron 58">
          <a:hlinkClick xmlns:r="http://schemas.openxmlformats.org/officeDocument/2006/relationships" r:id="rId18"/>
        </xdr:cNvPr>
        <xdr:cNvSpPr/>
      </xdr:nvSpPr>
      <xdr:spPr>
        <a:xfrm>
          <a:off x="6201172" y="347265"/>
          <a:ext cx="1240235" cy="277812"/>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INPUT NILAI</a:t>
          </a:r>
        </a:p>
      </xdr:txBody>
    </xdr:sp>
    <xdr:clientData/>
  </xdr:twoCellAnchor>
  <xdr:twoCellAnchor>
    <xdr:from>
      <xdr:col>10</xdr:col>
      <xdr:colOff>1</xdr:colOff>
      <xdr:row>1</xdr:row>
      <xdr:rowOff>119062</xdr:rowOff>
    </xdr:from>
    <xdr:to>
      <xdr:col>11</xdr:col>
      <xdr:colOff>396876</xdr:colOff>
      <xdr:row>1</xdr:row>
      <xdr:rowOff>396874</xdr:rowOff>
    </xdr:to>
    <xdr:sp macro="" textlink="">
      <xdr:nvSpPr>
        <xdr:cNvPr id="60" name="Chevron 59">
          <a:hlinkClick xmlns:r="http://schemas.openxmlformats.org/officeDocument/2006/relationships" r:id="rId19"/>
        </xdr:cNvPr>
        <xdr:cNvSpPr/>
      </xdr:nvSpPr>
      <xdr:spPr>
        <a:xfrm>
          <a:off x="7520782" y="367109"/>
          <a:ext cx="823516" cy="277812"/>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PRINT</a:t>
          </a:r>
        </a:p>
      </xdr:txBody>
    </xdr:sp>
    <xdr:clientData/>
  </xdr:twoCellAnchor>
  <xdr:twoCellAnchor>
    <xdr:from>
      <xdr:col>13</xdr:col>
      <xdr:colOff>89294</xdr:colOff>
      <xdr:row>1</xdr:row>
      <xdr:rowOff>119066</xdr:rowOff>
    </xdr:from>
    <xdr:to>
      <xdr:col>13</xdr:col>
      <xdr:colOff>396871</xdr:colOff>
      <xdr:row>13</xdr:row>
      <xdr:rowOff>19845</xdr:rowOff>
    </xdr:to>
    <xdr:sp macro="" textlink="">
      <xdr:nvSpPr>
        <xdr:cNvPr id="61" name="Chevron 60">
          <a:hlinkClick xmlns:r="http://schemas.openxmlformats.org/officeDocument/2006/relationships" r:id="rId20"/>
        </xdr:cNvPr>
        <xdr:cNvSpPr/>
      </xdr:nvSpPr>
      <xdr:spPr>
        <a:xfrm rot="5400000">
          <a:off x="7555506" y="1473401"/>
          <a:ext cx="2520154" cy="307577"/>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REKAP</a:t>
          </a:r>
          <a:r>
            <a:rPr lang="id-ID" sz="1100" baseline="0">
              <a:solidFill>
                <a:schemeClr val="tx1"/>
              </a:solidFill>
            </a:rPr>
            <a:t> NILAI</a:t>
          </a:r>
          <a:endParaRPr lang="id-ID" sz="1100">
            <a:solidFill>
              <a:schemeClr val="tx1"/>
            </a:solidFill>
          </a:endParaRPr>
        </a:p>
      </xdr:txBody>
    </xdr:sp>
    <xdr:clientData/>
  </xdr:twoCellAnchor>
  <xdr:twoCellAnchor>
    <xdr:from>
      <xdr:col>13</xdr:col>
      <xdr:colOff>99219</xdr:colOff>
      <xdr:row>14</xdr:row>
      <xdr:rowOff>128987</xdr:rowOff>
    </xdr:from>
    <xdr:to>
      <xdr:col>13</xdr:col>
      <xdr:colOff>406796</xdr:colOff>
      <xdr:row>26</xdr:row>
      <xdr:rowOff>99223</xdr:rowOff>
    </xdr:to>
    <xdr:sp macro="" textlink="">
      <xdr:nvSpPr>
        <xdr:cNvPr id="62" name="Chevron 61">
          <a:hlinkClick xmlns:r="http://schemas.openxmlformats.org/officeDocument/2006/relationships" r:id="rId21"/>
        </xdr:cNvPr>
        <xdr:cNvSpPr/>
      </xdr:nvSpPr>
      <xdr:spPr>
        <a:xfrm rot="5400000">
          <a:off x="7704335" y="4152309"/>
          <a:ext cx="2242345" cy="307577"/>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RAPOT</a:t>
          </a:r>
          <a:r>
            <a:rPr lang="id-ID" sz="1100" baseline="0">
              <a:solidFill>
                <a:schemeClr val="tx1"/>
              </a:solidFill>
            </a:rPr>
            <a:t> SEMENTARA</a:t>
          </a:r>
          <a:endParaRPr lang="id-ID" sz="1100">
            <a:solidFill>
              <a:schemeClr val="tx1"/>
            </a:solidFill>
          </a:endParaRPr>
        </a:p>
      </xdr:txBody>
    </xdr:sp>
    <xdr:clientData/>
  </xdr:twoCellAnchor>
  <xdr:twoCellAnchor>
    <xdr:from>
      <xdr:col>2</xdr:col>
      <xdr:colOff>595313</xdr:colOff>
      <xdr:row>1</xdr:row>
      <xdr:rowOff>109141</xdr:rowOff>
    </xdr:from>
    <xdr:to>
      <xdr:col>4</xdr:col>
      <xdr:colOff>327421</xdr:colOff>
      <xdr:row>1</xdr:row>
      <xdr:rowOff>386953</xdr:rowOff>
    </xdr:to>
    <xdr:sp macro="" textlink="">
      <xdr:nvSpPr>
        <xdr:cNvPr id="48" name="Chevron 47">
          <a:hlinkClick xmlns:r="http://schemas.openxmlformats.org/officeDocument/2006/relationships" r:id="rId22"/>
        </xdr:cNvPr>
        <xdr:cNvSpPr/>
      </xdr:nvSpPr>
      <xdr:spPr>
        <a:xfrm>
          <a:off x="1944688" y="357188"/>
          <a:ext cx="1686717" cy="277812"/>
        </a:xfrm>
        <a:prstGeom prst="chevron">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r>
            <a:rPr lang="id-ID" sz="1100">
              <a:solidFill>
                <a:schemeClr val="tx1"/>
              </a:solidFill>
            </a:rPr>
            <a:t>INPUT</a:t>
          </a:r>
          <a:r>
            <a:rPr lang="id-ID" sz="1100" baseline="0">
              <a:solidFill>
                <a:schemeClr val="tx1"/>
              </a:solidFill>
            </a:rPr>
            <a:t> DATA SISWA</a:t>
          </a:r>
          <a:endParaRPr lang="id-ID" sz="1100">
            <a:solidFill>
              <a:schemeClr val="tx1"/>
            </a:solidFill>
          </a:endParaRPr>
        </a:p>
      </xdr:txBody>
    </xdr:sp>
    <xdr:clientData/>
  </xdr:twoCellAnchor>
  <xdr:twoCellAnchor editAs="oneCell">
    <xdr:from>
      <xdr:col>5</xdr:col>
      <xdr:colOff>99582</xdr:colOff>
      <xdr:row>19</xdr:row>
      <xdr:rowOff>167986</xdr:rowOff>
    </xdr:from>
    <xdr:to>
      <xdr:col>5</xdr:col>
      <xdr:colOff>1528329</xdr:colOff>
      <xdr:row>27</xdr:row>
      <xdr:rowOff>2581</xdr:rowOff>
    </xdr:to>
    <xdr:pic>
      <xdr:nvPicPr>
        <xdr:cNvPr id="39" name="Picture 38" descr="SEO-icon.png">
          <a:hlinkClick xmlns:r="http://schemas.openxmlformats.org/officeDocument/2006/relationships" r:id="rId23"/>
        </xdr:cNvPr>
        <xdr:cNvPicPr>
          <a:picLocks noChangeAspect="1"/>
        </xdr:cNvPicPr>
      </xdr:nvPicPr>
      <xdr:blipFill>
        <a:blip xmlns:r="http://schemas.openxmlformats.org/officeDocument/2006/relationships" r:embed="rId24"/>
        <a:stretch>
          <a:fillRect/>
        </a:stretch>
      </xdr:blipFill>
      <xdr:spPr>
        <a:xfrm>
          <a:off x="3804807" y="4149436"/>
          <a:ext cx="1428747" cy="1358595"/>
        </a:xfrm>
        <a:prstGeom prst="rect">
          <a:avLst/>
        </a:prstGeom>
      </xdr:spPr>
    </xdr:pic>
    <xdr:clientData/>
  </xdr:twoCellAnchor>
  <xdr:twoCellAnchor editAs="oneCell">
    <xdr:from>
      <xdr:col>5</xdr:col>
      <xdr:colOff>86589</xdr:colOff>
      <xdr:row>11</xdr:row>
      <xdr:rowOff>34635</xdr:rowOff>
    </xdr:from>
    <xdr:to>
      <xdr:col>5</xdr:col>
      <xdr:colOff>1610591</xdr:colOff>
      <xdr:row>19</xdr:row>
      <xdr:rowOff>34637</xdr:rowOff>
    </xdr:to>
    <xdr:pic>
      <xdr:nvPicPr>
        <xdr:cNvPr id="40" name="Picture 39" descr="Users-icon.png">
          <a:hlinkClick xmlns:r="http://schemas.openxmlformats.org/officeDocument/2006/relationships" r:id="rId25"/>
        </xdr:cNvPr>
        <xdr:cNvPicPr>
          <a:picLocks noChangeAspect="1"/>
        </xdr:cNvPicPr>
      </xdr:nvPicPr>
      <xdr:blipFill>
        <a:blip xmlns:r="http://schemas.openxmlformats.org/officeDocument/2006/relationships" r:embed="rId26"/>
        <a:stretch>
          <a:fillRect/>
        </a:stretch>
      </xdr:blipFill>
      <xdr:spPr>
        <a:xfrm>
          <a:off x="3792680" y="2493817"/>
          <a:ext cx="1524002" cy="1524002"/>
        </a:xfrm>
        <a:prstGeom prst="rect">
          <a:avLst/>
        </a:prstGeom>
      </xdr:spPr>
    </xdr:pic>
    <xdr:clientData/>
  </xdr:twoCellAnchor>
  <xdr:twoCellAnchor editAs="oneCell">
    <xdr:from>
      <xdr:col>6</xdr:col>
      <xdr:colOff>710045</xdr:colOff>
      <xdr:row>11</xdr:row>
      <xdr:rowOff>190499</xdr:rowOff>
    </xdr:from>
    <xdr:to>
      <xdr:col>10</xdr:col>
      <xdr:colOff>51953</xdr:colOff>
      <xdr:row>18</xdr:row>
      <xdr:rowOff>76199</xdr:rowOff>
    </xdr:to>
    <xdr:pic>
      <xdr:nvPicPr>
        <xdr:cNvPr id="41" name="Picture 40" descr="Generate-tables-icon.png">
          <a:hlinkClick xmlns:r="http://schemas.openxmlformats.org/officeDocument/2006/relationships" r:id="rId27"/>
        </xdr:cNvPr>
        <xdr:cNvPicPr>
          <a:picLocks noChangeAspect="1"/>
        </xdr:cNvPicPr>
      </xdr:nvPicPr>
      <xdr:blipFill>
        <a:blip xmlns:r="http://schemas.openxmlformats.org/officeDocument/2006/relationships" r:embed="rId28"/>
        <a:stretch>
          <a:fillRect/>
        </a:stretch>
      </xdr:blipFill>
      <xdr:spPr>
        <a:xfrm>
          <a:off x="6104659" y="2649681"/>
          <a:ext cx="1368135" cy="1219200"/>
        </a:xfrm>
        <a:prstGeom prst="rect">
          <a:avLst/>
        </a:prstGeom>
      </xdr:spPr>
    </xdr:pic>
    <xdr:clientData/>
  </xdr:twoCellAnchor>
  <xdr:twoCellAnchor>
    <xdr:from>
      <xdr:col>2</xdr:col>
      <xdr:colOff>0</xdr:colOff>
      <xdr:row>15</xdr:row>
      <xdr:rowOff>47625</xdr:rowOff>
    </xdr:from>
    <xdr:to>
      <xdr:col>3</xdr:col>
      <xdr:colOff>0</xdr:colOff>
      <xdr:row>16</xdr:row>
      <xdr:rowOff>0</xdr:rowOff>
    </xdr:to>
    <xdr:sp macro="" textlink="">
      <xdr:nvSpPr>
        <xdr:cNvPr id="32" name="Rounded Rectangle 31">
          <a:hlinkClick xmlns:r="http://schemas.openxmlformats.org/officeDocument/2006/relationships" r:id="rId29"/>
        </xdr:cNvPr>
        <xdr:cNvSpPr/>
      </xdr:nvSpPr>
      <xdr:spPr>
        <a:xfrm>
          <a:off x="1343025" y="3267075"/>
          <a:ext cx="1771650" cy="1428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id-ID" sz="1100"/>
            <a:t>Tambah</a:t>
          </a:r>
          <a:r>
            <a:rPr lang="id-ID" sz="1100" baseline="0"/>
            <a:t> Data Mapel</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57150</xdr:colOff>
      <xdr:row>42</xdr:row>
      <xdr:rowOff>266700</xdr:rowOff>
    </xdr:from>
    <xdr:to>
      <xdr:col>16383</xdr:col>
      <xdr:colOff>152399</xdr:colOff>
      <xdr:row>45</xdr:row>
      <xdr:rowOff>28575</xdr:rowOff>
    </xdr:to>
    <xdr:sp macro="" textlink="">
      <xdr:nvSpPr>
        <xdr:cNvPr id="2" name="Left Arrow 1">
          <a:hlinkClick xmlns:r="http://schemas.openxmlformats.org/officeDocument/2006/relationships" r:id="rId1"/>
        </xdr:cNvPr>
        <xdr:cNvSpPr/>
      </xdr:nvSpPr>
      <xdr:spPr>
        <a:xfrm>
          <a:off x="5153025" y="1161097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28575</xdr:colOff>
      <xdr:row>0</xdr:row>
      <xdr:rowOff>9525</xdr:rowOff>
    </xdr:from>
    <xdr:to>
      <xdr:col>16383</xdr:col>
      <xdr:colOff>123824</xdr:colOff>
      <xdr:row>2</xdr:row>
      <xdr:rowOff>180975</xdr:rowOff>
    </xdr:to>
    <xdr:sp macro="" textlink="">
      <xdr:nvSpPr>
        <xdr:cNvPr id="3" name="Left Arrow 2">
          <a:hlinkClick xmlns:r="http://schemas.openxmlformats.org/officeDocument/2006/relationships" r:id="rId2"/>
        </xdr:cNvPr>
        <xdr:cNvSpPr/>
      </xdr:nvSpPr>
      <xdr:spPr>
        <a:xfrm>
          <a:off x="5124450" y="952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428625</xdr:colOff>
      <xdr:row>5</xdr:row>
      <xdr:rowOff>152400</xdr:rowOff>
    </xdr:from>
    <xdr:to>
      <xdr:col>16383</xdr:col>
      <xdr:colOff>9525</xdr:colOff>
      <xdr:row>6</xdr:row>
      <xdr:rowOff>123825</xdr:rowOff>
    </xdr:to>
    <xdr:sp macro="" textlink="">
      <xdr:nvSpPr>
        <xdr:cNvPr id="4" name="Round Diagonal Corner Rectangle 3">
          <a:hlinkClick xmlns:r="http://schemas.openxmlformats.org/officeDocument/2006/relationships" r:id="rId3"/>
        </xdr:cNvPr>
        <xdr:cNvSpPr/>
      </xdr:nvSpPr>
      <xdr:spPr>
        <a:xfrm>
          <a:off x="5524500" y="1276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1</a:t>
          </a:r>
          <a:endParaRPr lang="en-US" sz="1100"/>
        </a:p>
      </xdr:txBody>
    </xdr:sp>
    <xdr:clientData/>
  </xdr:twoCellAnchor>
  <xdr:twoCellAnchor>
    <xdr:from>
      <xdr:col>4</xdr:col>
      <xdr:colOff>447675</xdr:colOff>
      <xdr:row>6</xdr:row>
      <xdr:rowOff>247650</xdr:rowOff>
    </xdr:from>
    <xdr:to>
      <xdr:col>16383</xdr:col>
      <xdr:colOff>28575</xdr:colOff>
      <xdr:row>7</xdr:row>
      <xdr:rowOff>219075</xdr:rowOff>
    </xdr:to>
    <xdr:sp macro="" textlink="">
      <xdr:nvSpPr>
        <xdr:cNvPr id="5" name="Round Diagonal Corner Rectangle 4">
          <a:hlinkClick xmlns:r="http://schemas.openxmlformats.org/officeDocument/2006/relationships" r:id="rId4"/>
        </xdr:cNvPr>
        <xdr:cNvSpPr/>
      </xdr:nvSpPr>
      <xdr:spPr>
        <a:xfrm>
          <a:off x="5543550" y="1647825"/>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2</a:t>
          </a:r>
          <a:endParaRPr lang="en-US" sz="1100"/>
        </a:p>
      </xdr:txBody>
    </xdr:sp>
    <xdr:clientData/>
  </xdr:twoCellAnchor>
  <xdr:twoCellAnchor>
    <xdr:from>
      <xdr:col>4</xdr:col>
      <xdr:colOff>457200</xdr:colOff>
      <xdr:row>8</xdr:row>
      <xdr:rowOff>85725</xdr:rowOff>
    </xdr:from>
    <xdr:to>
      <xdr:col>16383</xdr:col>
      <xdr:colOff>38100</xdr:colOff>
      <xdr:row>9</xdr:row>
      <xdr:rowOff>57150</xdr:rowOff>
    </xdr:to>
    <xdr:sp macro="" textlink="">
      <xdr:nvSpPr>
        <xdr:cNvPr id="6" name="Round Diagonal Corner Rectangle 5">
          <a:hlinkClick xmlns:r="http://schemas.openxmlformats.org/officeDocument/2006/relationships" r:id="rId5"/>
        </xdr:cNvPr>
        <xdr:cNvSpPr/>
      </xdr:nvSpPr>
      <xdr:spPr>
        <a:xfrm>
          <a:off x="5553075" y="2038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3</a:t>
          </a:r>
          <a:endParaRPr lang="en-US" sz="1100"/>
        </a:p>
      </xdr:txBody>
    </xdr:sp>
    <xdr:clientData/>
  </xdr:twoCellAnchor>
  <xdr:twoCellAnchor>
    <xdr:from>
      <xdr:col>4</xdr:col>
      <xdr:colOff>457200</xdr:colOff>
      <xdr:row>9</xdr:row>
      <xdr:rowOff>209550</xdr:rowOff>
    </xdr:from>
    <xdr:to>
      <xdr:col>16383</xdr:col>
      <xdr:colOff>38100</xdr:colOff>
      <xdr:row>10</xdr:row>
      <xdr:rowOff>180975</xdr:rowOff>
    </xdr:to>
    <xdr:sp macro="" textlink="">
      <xdr:nvSpPr>
        <xdr:cNvPr id="7" name="Round Diagonal Corner Rectangle 6">
          <a:hlinkClick xmlns:r="http://schemas.openxmlformats.org/officeDocument/2006/relationships" r:id="rId6"/>
        </xdr:cNvPr>
        <xdr:cNvSpPr/>
      </xdr:nvSpPr>
      <xdr:spPr>
        <a:xfrm>
          <a:off x="5553075" y="24384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4</a:t>
          </a:r>
          <a:endParaRPr lang="en-US" sz="1100"/>
        </a:p>
      </xdr:txBody>
    </xdr:sp>
    <xdr:clientData/>
  </xdr:twoCellAnchor>
  <xdr:twoCellAnchor>
    <xdr:from>
      <xdr:col>4</xdr:col>
      <xdr:colOff>447675</xdr:colOff>
      <xdr:row>11</xdr:row>
      <xdr:rowOff>57150</xdr:rowOff>
    </xdr:from>
    <xdr:to>
      <xdr:col>16383</xdr:col>
      <xdr:colOff>28575</xdr:colOff>
      <xdr:row>12</xdr:row>
      <xdr:rowOff>28575</xdr:rowOff>
    </xdr:to>
    <xdr:sp macro="" textlink="">
      <xdr:nvSpPr>
        <xdr:cNvPr id="8" name="Round Diagonal Corner Rectangle 7">
          <a:hlinkClick xmlns:r="http://schemas.openxmlformats.org/officeDocument/2006/relationships" r:id="rId7"/>
        </xdr:cNvPr>
        <xdr:cNvSpPr/>
      </xdr:nvSpPr>
      <xdr:spPr>
        <a:xfrm>
          <a:off x="5543550" y="2838450"/>
          <a:ext cx="800100" cy="247650"/>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Kelas</a:t>
          </a:r>
          <a:r>
            <a:rPr lang="en-US" sz="1100" baseline="0"/>
            <a:t>  5</a:t>
          </a:r>
          <a:endParaRPr lang="en-US" sz="1100"/>
        </a:p>
      </xdr:txBody>
    </xdr:sp>
    <xdr:clientData/>
  </xdr:twoCellAnchor>
  <xdr:twoCellAnchor>
    <xdr:from>
      <xdr:col>4</xdr:col>
      <xdr:colOff>457200</xdr:colOff>
      <xdr:row>12</xdr:row>
      <xdr:rowOff>180975</xdr:rowOff>
    </xdr:from>
    <xdr:to>
      <xdr:col>16383</xdr:col>
      <xdr:colOff>38100</xdr:colOff>
      <xdr:row>13</xdr:row>
      <xdr:rowOff>152400</xdr:rowOff>
    </xdr:to>
    <xdr:sp macro="" textlink="">
      <xdr:nvSpPr>
        <xdr:cNvPr id="9" name="Round Diagonal Corner Rectangle 8">
          <a:hlinkClick xmlns:r="http://schemas.openxmlformats.org/officeDocument/2006/relationships" r:id="rId8"/>
        </xdr:cNvPr>
        <xdr:cNvSpPr/>
      </xdr:nvSpPr>
      <xdr:spPr>
        <a:xfrm>
          <a:off x="5553075" y="32385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6</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57150</xdr:colOff>
      <xdr:row>42</xdr:row>
      <xdr:rowOff>266700</xdr:rowOff>
    </xdr:from>
    <xdr:to>
      <xdr:col>16383</xdr:col>
      <xdr:colOff>152399</xdr:colOff>
      <xdr:row>45</xdr:row>
      <xdr:rowOff>28575</xdr:rowOff>
    </xdr:to>
    <xdr:sp macro="" textlink="">
      <xdr:nvSpPr>
        <xdr:cNvPr id="2" name="Left Arrow 1">
          <a:hlinkClick xmlns:r="http://schemas.openxmlformats.org/officeDocument/2006/relationships" r:id="rId1"/>
        </xdr:cNvPr>
        <xdr:cNvSpPr/>
      </xdr:nvSpPr>
      <xdr:spPr>
        <a:xfrm>
          <a:off x="5153025" y="1161097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28575</xdr:colOff>
      <xdr:row>0</xdr:row>
      <xdr:rowOff>9525</xdr:rowOff>
    </xdr:from>
    <xdr:to>
      <xdr:col>16383</xdr:col>
      <xdr:colOff>123824</xdr:colOff>
      <xdr:row>2</xdr:row>
      <xdr:rowOff>180975</xdr:rowOff>
    </xdr:to>
    <xdr:sp macro="" textlink="">
      <xdr:nvSpPr>
        <xdr:cNvPr id="3" name="Left Arrow 2">
          <a:hlinkClick xmlns:r="http://schemas.openxmlformats.org/officeDocument/2006/relationships" r:id="rId2"/>
        </xdr:cNvPr>
        <xdr:cNvSpPr/>
      </xdr:nvSpPr>
      <xdr:spPr>
        <a:xfrm>
          <a:off x="5124450" y="952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428625</xdr:colOff>
      <xdr:row>5</xdr:row>
      <xdr:rowOff>152400</xdr:rowOff>
    </xdr:from>
    <xdr:to>
      <xdr:col>16383</xdr:col>
      <xdr:colOff>9525</xdr:colOff>
      <xdr:row>6</xdr:row>
      <xdr:rowOff>123825</xdr:rowOff>
    </xdr:to>
    <xdr:sp macro="" textlink="">
      <xdr:nvSpPr>
        <xdr:cNvPr id="4" name="Round Diagonal Corner Rectangle 3">
          <a:hlinkClick xmlns:r="http://schemas.openxmlformats.org/officeDocument/2006/relationships" r:id="rId3"/>
        </xdr:cNvPr>
        <xdr:cNvSpPr/>
      </xdr:nvSpPr>
      <xdr:spPr>
        <a:xfrm>
          <a:off x="5524500" y="1276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1</a:t>
          </a:r>
          <a:endParaRPr lang="en-US" sz="1100"/>
        </a:p>
      </xdr:txBody>
    </xdr:sp>
    <xdr:clientData/>
  </xdr:twoCellAnchor>
  <xdr:twoCellAnchor>
    <xdr:from>
      <xdr:col>4</xdr:col>
      <xdr:colOff>447675</xdr:colOff>
      <xdr:row>6</xdr:row>
      <xdr:rowOff>247650</xdr:rowOff>
    </xdr:from>
    <xdr:to>
      <xdr:col>16383</xdr:col>
      <xdr:colOff>28575</xdr:colOff>
      <xdr:row>7</xdr:row>
      <xdr:rowOff>219075</xdr:rowOff>
    </xdr:to>
    <xdr:sp macro="" textlink="">
      <xdr:nvSpPr>
        <xdr:cNvPr id="5" name="Round Diagonal Corner Rectangle 4">
          <a:hlinkClick xmlns:r="http://schemas.openxmlformats.org/officeDocument/2006/relationships" r:id="rId4"/>
        </xdr:cNvPr>
        <xdr:cNvSpPr/>
      </xdr:nvSpPr>
      <xdr:spPr>
        <a:xfrm>
          <a:off x="5543550" y="1647825"/>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2</a:t>
          </a:r>
          <a:endParaRPr lang="en-US" sz="1100"/>
        </a:p>
      </xdr:txBody>
    </xdr:sp>
    <xdr:clientData/>
  </xdr:twoCellAnchor>
  <xdr:twoCellAnchor>
    <xdr:from>
      <xdr:col>4</xdr:col>
      <xdr:colOff>457200</xdr:colOff>
      <xdr:row>8</xdr:row>
      <xdr:rowOff>85725</xdr:rowOff>
    </xdr:from>
    <xdr:to>
      <xdr:col>16383</xdr:col>
      <xdr:colOff>38100</xdr:colOff>
      <xdr:row>9</xdr:row>
      <xdr:rowOff>57150</xdr:rowOff>
    </xdr:to>
    <xdr:sp macro="" textlink="">
      <xdr:nvSpPr>
        <xdr:cNvPr id="6" name="Round Diagonal Corner Rectangle 5">
          <a:hlinkClick xmlns:r="http://schemas.openxmlformats.org/officeDocument/2006/relationships" r:id="rId5"/>
        </xdr:cNvPr>
        <xdr:cNvSpPr/>
      </xdr:nvSpPr>
      <xdr:spPr>
        <a:xfrm>
          <a:off x="5553075" y="2038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3</a:t>
          </a:r>
          <a:endParaRPr lang="en-US" sz="1100"/>
        </a:p>
      </xdr:txBody>
    </xdr:sp>
    <xdr:clientData/>
  </xdr:twoCellAnchor>
  <xdr:twoCellAnchor>
    <xdr:from>
      <xdr:col>4</xdr:col>
      <xdr:colOff>457200</xdr:colOff>
      <xdr:row>9</xdr:row>
      <xdr:rowOff>209550</xdr:rowOff>
    </xdr:from>
    <xdr:to>
      <xdr:col>16383</xdr:col>
      <xdr:colOff>38100</xdr:colOff>
      <xdr:row>10</xdr:row>
      <xdr:rowOff>180975</xdr:rowOff>
    </xdr:to>
    <xdr:sp macro="" textlink="">
      <xdr:nvSpPr>
        <xdr:cNvPr id="7" name="Round Diagonal Corner Rectangle 6">
          <a:hlinkClick xmlns:r="http://schemas.openxmlformats.org/officeDocument/2006/relationships" r:id="rId6"/>
        </xdr:cNvPr>
        <xdr:cNvSpPr/>
      </xdr:nvSpPr>
      <xdr:spPr>
        <a:xfrm>
          <a:off x="5553075" y="2438400"/>
          <a:ext cx="800100" cy="247650"/>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Kelas</a:t>
          </a:r>
          <a:r>
            <a:rPr lang="en-US" sz="1100" baseline="0"/>
            <a:t>  4</a:t>
          </a:r>
          <a:endParaRPr lang="en-US" sz="1100"/>
        </a:p>
      </xdr:txBody>
    </xdr:sp>
    <xdr:clientData/>
  </xdr:twoCellAnchor>
  <xdr:twoCellAnchor>
    <xdr:from>
      <xdr:col>4</xdr:col>
      <xdr:colOff>447675</xdr:colOff>
      <xdr:row>11</xdr:row>
      <xdr:rowOff>57150</xdr:rowOff>
    </xdr:from>
    <xdr:to>
      <xdr:col>16383</xdr:col>
      <xdr:colOff>28575</xdr:colOff>
      <xdr:row>12</xdr:row>
      <xdr:rowOff>28575</xdr:rowOff>
    </xdr:to>
    <xdr:sp macro="" textlink="">
      <xdr:nvSpPr>
        <xdr:cNvPr id="8" name="Round Diagonal Corner Rectangle 7">
          <a:hlinkClick xmlns:r="http://schemas.openxmlformats.org/officeDocument/2006/relationships" r:id="rId7"/>
        </xdr:cNvPr>
        <xdr:cNvSpPr/>
      </xdr:nvSpPr>
      <xdr:spPr>
        <a:xfrm>
          <a:off x="5543550" y="28384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5</a:t>
          </a:r>
          <a:endParaRPr lang="en-US" sz="1100"/>
        </a:p>
      </xdr:txBody>
    </xdr:sp>
    <xdr:clientData/>
  </xdr:twoCellAnchor>
  <xdr:twoCellAnchor>
    <xdr:from>
      <xdr:col>4</xdr:col>
      <xdr:colOff>457200</xdr:colOff>
      <xdr:row>12</xdr:row>
      <xdr:rowOff>180975</xdr:rowOff>
    </xdr:from>
    <xdr:to>
      <xdr:col>16383</xdr:col>
      <xdr:colOff>38100</xdr:colOff>
      <xdr:row>13</xdr:row>
      <xdr:rowOff>152400</xdr:rowOff>
    </xdr:to>
    <xdr:sp macro="" textlink="">
      <xdr:nvSpPr>
        <xdr:cNvPr id="9" name="Round Diagonal Corner Rectangle 8">
          <a:hlinkClick xmlns:r="http://schemas.openxmlformats.org/officeDocument/2006/relationships" r:id="rId8"/>
        </xdr:cNvPr>
        <xdr:cNvSpPr/>
      </xdr:nvSpPr>
      <xdr:spPr>
        <a:xfrm>
          <a:off x="5553075" y="32385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6</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57150</xdr:colOff>
      <xdr:row>42</xdr:row>
      <xdr:rowOff>266700</xdr:rowOff>
    </xdr:from>
    <xdr:to>
      <xdr:col>16383</xdr:col>
      <xdr:colOff>152399</xdr:colOff>
      <xdr:row>45</xdr:row>
      <xdr:rowOff>28575</xdr:rowOff>
    </xdr:to>
    <xdr:sp macro="" textlink="">
      <xdr:nvSpPr>
        <xdr:cNvPr id="2" name="Left Arrow 1">
          <a:hlinkClick xmlns:r="http://schemas.openxmlformats.org/officeDocument/2006/relationships" r:id="rId1"/>
        </xdr:cNvPr>
        <xdr:cNvSpPr/>
      </xdr:nvSpPr>
      <xdr:spPr>
        <a:xfrm>
          <a:off x="5153025" y="1161097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28575</xdr:colOff>
      <xdr:row>0</xdr:row>
      <xdr:rowOff>9525</xdr:rowOff>
    </xdr:from>
    <xdr:to>
      <xdr:col>16383</xdr:col>
      <xdr:colOff>123824</xdr:colOff>
      <xdr:row>2</xdr:row>
      <xdr:rowOff>180975</xdr:rowOff>
    </xdr:to>
    <xdr:sp macro="" textlink="">
      <xdr:nvSpPr>
        <xdr:cNvPr id="3" name="Left Arrow 2">
          <a:hlinkClick xmlns:r="http://schemas.openxmlformats.org/officeDocument/2006/relationships" r:id="rId2"/>
        </xdr:cNvPr>
        <xdr:cNvSpPr/>
      </xdr:nvSpPr>
      <xdr:spPr>
        <a:xfrm>
          <a:off x="5124450" y="952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428625</xdr:colOff>
      <xdr:row>5</xdr:row>
      <xdr:rowOff>152400</xdr:rowOff>
    </xdr:from>
    <xdr:to>
      <xdr:col>16383</xdr:col>
      <xdr:colOff>9525</xdr:colOff>
      <xdr:row>6</xdr:row>
      <xdr:rowOff>123825</xdr:rowOff>
    </xdr:to>
    <xdr:sp macro="" textlink="">
      <xdr:nvSpPr>
        <xdr:cNvPr id="4" name="Round Diagonal Corner Rectangle 3">
          <a:hlinkClick xmlns:r="http://schemas.openxmlformats.org/officeDocument/2006/relationships" r:id="rId3"/>
        </xdr:cNvPr>
        <xdr:cNvSpPr/>
      </xdr:nvSpPr>
      <xdr:spPr>
        <a:xfrm>
          <a:off x="5524500" y="1276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1</a:t>
          </a:r>
          <a:endParaRPr lang="en-US" sz="1100"/>
        </a:p>
      </xdr:txBody>
    </xdr:sp>
    <xdr:clientData/>
  </xdr:twoCellAnchor>
  <xdr:twoCellAnchor>
    <xdr:from>
      <xdr:col>4</xdr:col>
      <xdr:colOff>447675</xdr:colOff>
      <xdr:row>6</xdr:row>
      <xdr:rowOff>247650</xdr:rowOff>
    </xdr:from>
    <xdr:to>
      <xdr:col>16383</xdr:col>
      <xdr:colOff>28575</xdr:colOff>
      <xdr:row>7</xdr:row>
      <xdr:rowOff>219075</xdr:rowOff>
    </xdr:to>
    <xdr:sp macro="" textlink="">
      <xdr:nvSpPr>
        <xdr:cNvPr id="5" name="Round Diagonal Corner Rectangle 4">
          <a:hlinkClick xmlns:r="http://schemas.openxmlformats.org/officeDocument/2006/relationships" r:id="rId4"/>
        </xdr:cNvPr>
        <xdr:cNvSpPr/>
      </xdr:nvSpPr>
      <xdr:spPr>
        <a:xfrm>
          <a:off x="5543550" y="1647825"/>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2</a:t>
          </a:r>
          <a:endParaRPr lang="en-US" sz="1100"/>
        </a:p>
      </xdr:txBody>
    </xdr:sp>
    <xdr:clientData/>
  </xdr:twoCellAnchor>
  <xdr:twoCellAnchor>
    <xdr:from>
      <xdr:col>4</xdr:col>
      <xdr:colOff>457200</xdr:colOff>
      <xdr:row>8</xdr:row>
      <xdr:rowOff>85725</xdr:rowOff>
    </xdr:from>
    <xdr:to>
      <xdr:col>16383</xdr:col>
      <xdr:colOff>38100</xdr:colOff>
      <xdr:row>9</xdr:row>
      <xdr:rowOff>57150</xdr:rowOff>
    </xdr:to>
    <xdr:sp macro="" textlink="">
      <xdr:nvSpPr>
        <xdr:cNvPr id="6" name="Round Diagonal Corner Rectangle 5">
          <a:hlinkClick xmlns:r="http://schemas.openxmlformats.org/officeDocument/2006/relationships" r:id="rId5"/>
        </xdr:cNvPr>
        <xdr:cNvSpPr/>
      </xdr:nvSpPr>
      <xdr:spPr>
        <a:xfrm>
          <a:off x="5553075" y="2038350"/>
          <a:ext cx="800100" cy="247650"/>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Kelas</a:t>
          </a:r>
          <a:r>
            <a:rPr lang="en-US" sz="1100" baseline="0"/>
            <a:t> 3</a:t>
          </a:r>
          <a:endParaRPr lang="en-US" sz="1100"/>
        </a:p>
      </xdr:txBody>
    </xdr:sp>
    <xdr:clientData/>
  </xdr:twoCellAnchor>
  <xdr:twoCellAnchor>
    <xdr:from>
      <xdr:col>4</xdr:col>
      <xdr:colOff>457200</xdr:colOff>
      <xdr:row>9</xdr:row>
      <xdr:rowOff>209550</xdr:rowOff>
    </xdr:from>
    <xdr:to>
      <xdr:col>16383</xdr:col>
      <xdr:colOff>38100</xdr:colOff>
      <xdr:row>10</xdr:row>
      <xdr:rowOff>180975</xdr:rowOff>
    </xdr:to>
    <xdr:sp macro="" textlink="">
      <xdr:nvSpPr>
        <xdr:cNvPr id="7" name="Round Diagonal Corner Rectangle 6">
          <a:hlinkClick xmlns:r="http://schemas.openxmlformats.org/officeDocument/2006/relationships" r:id="rId6"/>
        </xdr:cNvPr>
        <xdr:cNvSpPr/>
      </xdr:nvSpPr>
      <xdr:spPr>
        <a:xfrm>
          <a:off x="5553075" y="24384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4</a:t>
          </a:r>
          <a:endParaRPr lang="en-US" sz="1100"/>
        </a:p>
      </xdr:txBody>
    </xdr:sp>
    <xdr:clientData/>
  </xdr:twoCellAnchor>
  <xdr:twoCellAnchor>
    <xdr:from>
      <xdr:col>4</xdr:col>
      <xdr:colOff>447675</xdr:colOff>
      <xdr:row>11</xdr:row>
      <xdr:rowOff>57150</xdr:rowOff>
    </xdr:from>
    <xdr:to>
      <xdr:col>16383</xdr:col>
      <xdr:colOff>28575</xdr:colOff>
      <xdr:row>12</xdr:row>
      <xdr:rowOff>28575</xdr:rowOff>
    </xdr:to>
    <xdr:sp macro="" textlink="">
      <xdr:nvSpPr>
        <xdr:cNvPr id="8" name="Round Diagonal Corner Rectangle 7">
          <a:hlinkClick xmlns:r="http://schemas.openxmlformats.org/officeDocument/2006/relationships" r:id="rId7"/>
        </xdr:cNvPr>
        <xdr:cNvSpPr/>
      </xdr:nvSpPr>
      <xdr:spPr>
        <a:xfrm>
          <a:off x="5543550" y="28384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5</a:t>
          </a:r>
          <a:endParaRPr lang="en-US" sz="1100"/>
        </a:p>
      </xdr:txBody>
    </xdr:sp>
    <xdr:clientData/>
  </xdr:twoCellAnchor>
  <xdr:twoCellAnchor>
    <xdr:from>
      <xdr:col>4</xdr:col>
      <xdr:colOff>457200</xdr:colOff>
      <xdr:row>12</xdr:row>
      <xdr:rowOff>180975</xdr:rowOff>
    </xdr:from>
    <xdr:to>
      <xdr:col>16383</xdr:col>
      <xdr:colOff>38100</xdr:colOff>
      <xdr:row>13</xdr:row>
      <xdr:rowOff>152400</xdr:rowOff>
    </xdr:to>
    <xdr:sp macro="" textlink="">
      <xdr:nvSpPr>
        <xdr:cNvPr id="9" name="Round Diagonal Corner Rectangle 8">
          <a:hlinkClick xmlns:r="http://schemas.openxmlformats.org/officeDocument/2006/relationships" r:id="rId8"/>
        </xdr:cNvPr>
        <xdr:cNvSpPr/>
      </xdr:nvSpPr>
      <xdr:spPr>
        <a:xfrm>
          <a:off x="5553075" y="32385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6</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57150</xdr:colOff>
      <xdr:row>42</xdr:row>
      <xdr:rowOff>266700</xdr:rowOff>
    </xdr:from>
    <xdr:to>
      <xdr:col>16383</xdr:col>
      <xdr:colOff>152399</xdr:colOff>
      <xdr:row>45</xdr:row>
      <xdr:rowOff>28575</xdr:rowOff>
    </xdr:to>
    <xdr:sp macro="" textlink="">
      <xdr:nvSpPr>
        <xdr:cNvPr id="2" name="Left Arrow 1">
          <a:hlinkClick xmlns:r="http://schemas.openxmlformats.org/officeDocument/2006/relationships" r:id="rId1"/>
        </xdr:cNvPr>
        <xdr:cNvSpPr/>
      </xdr:nvSpPr>
      <xdr:spPr>
        <a:xfrm>
          <a:off x="5153025" y="1161097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28575</xdr:colOff>
      <xdr:row>0</xdr:row>
      <xdr:rowOff>9525</xdr:rowOff>
    </xdr:from>
    <xdr:to>
      <xdr:col>16383</xdr:col>
      <xdr:colOff>123824</xdr:colOff>
      <xdr:row>2</xdr:row>
      <xdr:rowOff>180975</xdr:rowOff>
    </xdr:to>
    <xdr:sp macro="" textlink="">
      <xdr:nvSpPr>
        <xdr:cNvPr id="3" name="Left Arrow 2">
          <a:hlinkClick xmlns:r="http://schemas.openxmlformats.org/officeDocument/2006/relationships" r:id="rId2"/>
        </xdr:cNvPr>
        <xdr:cNvSpPr/>
      </xdr:nvSpPr>
      <xdr:spPr>
        <a:xfrm>
          <a:off x="5124450" y="952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428625</xdr:colOff>
      <xdr:row>5</xdr:row>
      <xdr:rowOff>152400</xdr:rowOff>
    </xdr:from>
    <xdr:to>
      <xdr:col>16383</xdr:col>
      <xdr:colOff>9525</xdr:colOff>
      <xdr:row>6</xdr:row>
      <xdr:rowOff>123825</xdr:rowOff>
    </xdr:to>
    <xdr:sp macro="" textlink="">
      <xdr:nvSpPr>
        <xdr:cNvPr id="4" name="Round Diagonal Corner Rectangle 3">
          <a:hlinkClick xmlns:r="http://schemas.openxmlformats.org/officeDocument/2006/relationships" r:id="rId3"/>
        </xdr:cNvPr>
        <xdr:cNvSpPr/>
      </xdr:nvSpPr>
      <xdr:spPr>
        <a:xfrm>
          <a:off x="5524500" y="1276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1</a:t>
          </a:r>
          <a:endParaRPr lang="en-US" sz="1100"/>
        </a:p>
      </xdr:txBody>
    </xdr:sp>
    <xdr:clientData/>
  </xdr:twoCellAnchor>
  <xdr:twoCellAnchor>
    <xdr:from>
      <xdr:col>4</xdr:col>
      <xdr:colOff>447675</xdr:colOff>
      <xdr:row>6</xdr:row>
      <xdr:rowOff>247650</xdr:rowOff>
    </xdr:from>
    <xdr:to>
      <xdr:col>16383</xdr:col>
      <xdr:colOff>28575</xdr:colOff>
      <xdr:row>7</xdr:row>
      <xdr:rowOff>219075</xdr:rowOff>
    </xdr:to>
    <xdr:sp macro="" textlink="">
      <xdr:nvSpPr>
        <xdr:cNvPr id="5" name="Round Diagonal Corner Rectangle 4">
          <a:hlinkClick xmlns:r="http://schemas.openxmlformats.org/officeDocument/2006/relationships" r:id="rId4"/>
        </xdr:cNvPr>
        <xdr:cNvSpPr/>
      </xdr:nvSpPr>
      <xdr:spPr>
        <a:xfrm>
          <a:off x="5543550" y="1647825"/>
          <a:ext cx="800100" cy="247650"/>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Kelas</a:t>
          </a:r>
          <a:r>
            <a:rPr lang="en-US" sz="1100" baseline="0"/>
            <a:t> 2</a:t>
          </a:r>
          <a:endParaRPr lang="en-US" sz="1100"/>
        </a:p>
      </xdr:txBody>
    </xdr:sp>
    <xdr:clientData/>
  </xdr:twoCellAnchor>
  <xdr:twoCellAnchor>
    <xdr:from>
      <xdr:col>4</xdr:col>
      <xdr:colOff>457200</xdr:colOff>
      <xdr:row>8</xdr:row>
      <xdr:rowOff>85725</xdr:rowOff>
    </xdr:from>
    <xdr:to>
      <xdr:col>16383</xdr:col>
      <xdr:colOff>38100</xdr:colOff>
      <xdr:row>9</xdr:row>
      <xdr:rowOff>57150</xdr:rowOff>
    </xdr:to>
    <xdr:sp macro="" textlink="">
      <xdr:nvSpPr>
        <xdr:cNvPr id="6" name="Round Diagonal Corner Rectangle 5">
          <a:hlinkClick xmlns:r="http://schemas.openxmlformats.org/officeDocument/2006/relationships" r:id="rId5"/>
        </xdr:cNvPr>
        <xdr:cNvSpPr/>
      </xdr:nvSpPr>
      <xdr:spPr>
        <a:xfrm>
          <a:off x="5553075" y="2038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3</a:t>
          </a:r>
          <a:endParaRPr lang="en-US" sz="1100"/>
        </a:p>
      </xdr:txBody>
    </xdr:sp>
    <xdr:clientData/>
  </xdr:twoCellAnchor>
  <xdr:twoCellAnchor>
    <xdr:from>
      <xdr:col>4</xdr:col>
      <xdr:colOff>457200</xdr:colOff>
      <xdr:row>9</xdr:row>
      <xdr:rowOff>209550</xdr:rowOff>
    </xdr:from>
    <xdr:to>
      <xdr:col>16383</xdr:col>
      <xdr:colOff>38100</xdr:colOff>
      <xdr:row>10</xdr:row>
      <xdr:rowOff>180975</xdr:rowOff>
    </xdr:to>
    <xdr:sp macro="" textlink="">
      <xdr:nvSpPr>
        <xdr:cNvPr id="7" name="Round Diagonal Corner Rectangle 6">
          <a:hlinkClick xmlns:r="http://schemas.openxmlformats.org/officeDocument/2006/relationships" r:id="rId6"/>
        </xdr:cNvPr>
        <xdr:cNvSpPr/>
      </xdr:nvSpPr>
      <xdr:spPr>
        <a:xfrm>
          <a:off x="5553075" y="24384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4</a:t>
          </a:r>
          <a:endParaRPr lang="en-US" sz="1100"/>
        </a:p>
      </xdr:txBody>
    </xdr:sp>
    <xdr:clientData/>
  </xdr:twoCellAnchor>
  <xdr:twoCellAnchor>
    <xdr:from>
      <xdr:col>4</xdr:col>
      <xdr:colOff>447675</xdr:colOff>
      <xdr:row>11</xdr:row>
      <xdr:rowOff>57150</xdr:rowOff>
    </xdr:from>
    <xdr:to>
      <xdr:col>16383</xdr:col>
      <xdr:colOff>28575</xdr:colOff>
      <xdr:row>12</xdr:row>
      <xdr:rowOff>28575</xdr:rowOff>
    </xdr:to>
    <xdr:sp macro="" textlink="">
      <xdr:nvSpPr>
        <xdr:cNvPr id="8" name="Round Diagonal Corner Rectangle 7">
          <a:hlinkClick xmlns:r="http://schemas.openxmlformats.org/officeDocument/2006/relationships" r:id="rId7"/>
        </xdr:cNvPr>
        <xdr:cNvSpPr/>
      </xdr:nvSpPr>
      <xdr:spPr>
        <a:xfrm>
          <a:off x="5543550" y="28384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5</a:t>
          </a:r>
          <a:endParaRPr lang="en-US" sz="1100"/>
        </a:p>
      </xdr:txBody>
    </xdr:sp>
    <xdr:clientData/>
  </xdr:twoCellAnchor>
  <xdr:twoCellAnchor>
    <xdr:from>
      <xdr:col>4</xdr:col>
      <xdr:colOff>457200</xdr:colOff>
      <xdr:row>12</xdr:row>
      <xdr:rowOff>180975</xdr:rowOff>
    </xdr:from>
    <xdr:to>
      <xdr:col>16383</xdr:col>
      <xdr:colOff>38100</xdr:colOff>
      <xdr:row>13</xdr:row>
      <xdr:rowOff>152400</xdr:rowOff>
    </xdr:to>
    <xdr:sp macro="" textlink="">
      <xdr:nvSpPr>
        <xdr:cNvPr id="9" name="Round Diagonal Corner Rectangle 8">
          <a:hlinkClick xmlns:r="http://schemas.openxmlformats.org/officeDocument/2006/relationships" r:id="rId8"/>
        </xdr:cNvPr>
        <xdr:cNvSpPr/>
      </xdr:nvSpPr>
      <xdr:spPr>
        <a:xfrm>
          <a:off x="5553075" y="32385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6</a:t>
          </a: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57150</xdr:colOff>
      <xdr:row>42</xdr:row>
      <xdr:rowOff>266700</xdr:rowOff>
    </xdr:from>
    <xdr:to>
      <xdr:col>16383</xdr:col>
      <xdr:colOff>152399</xdr:colOff>
      <xdr:row>45</xdr:row>
      <xdr:rowOff>28575</xdr:rowOff>
    </xdr:to>
    <xdr:sp macro="" textlink="">
      <xdr:nvSpPr>
        <xdr:cNvPr id="2" name="Left Arrow 1">
          <a:hlinkClick xmlns:r="http://schemas.openxmlformats.org/officeDocument/2006/relationships" r:id="rId1"/>
        </xdr:cNvPr>
        <xdr:cNvSpPr/>
      </xdr:nvSpPr>
      <xdr:spPr>
        <a:xfrm>
          <a:off x="5391150" y="1161097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28575</xdr:colOff>
      <xdr:row>0</xdr:row>
      <xdr:rowOff>9525</xdr:rowOff>
    </xdr:from>
    <xdr:to>
      <xdr:col>16383</xdr:col>
      <xdr:colOff>123824</xdr:colOff>
      <xdr:row>2</xdr:row>
      <xdr:rowOff>180975</xdr:rowOff>
    </xdr:to>
    <xdr:sp macro="" textlink="">
      <xdr:nvSpPr>
        <xdr:cNvPr id="3" name="Left Arrow 2">
          <a:hlinkClick xmlns:r="http://schemas.openxmlformats.org/officeDocument/2006/relationships" r:id="rId2"/>
        </xdr:cNvPr>
        <xdr:cNvSpPr/>
      </xdr:nvSpPr>
      <xdr:spPr>
        <a:xfrm>
          <a:off x="5362575" y="952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428625</xdr:colOff>
      <xdr:row>5</xdr:row>
      <xdr:rowOff>152400</xdr:rowOff>
    </xdr:from>
    <xdr:to>
      <xdr:col>16383</xdr:col>
      <xdr:colOff>9525</xdr:colOff>
      <xdr:row>6</xdr:row>
      <xdr:rowOff>123825</xdr:rowOff>
    </xdr:to>
    <xdr:sp macro="" textlink="">
      <xdr:nvSpPr>
        <xdr:cNvPr id="4" name="Round Diagonal Corner Rectangle 3">
          <a:hlinkClick xmlns:r="http://schemas.openxmlformats.org/officeDocument/2006/relationships" r:id="rId3"/>
        </xdr:cNvPr>
        <xdr:cNvSpPr/>
      </xdr:nvSpPr>
      <xdr:spPr>
        <a:xfrm>
          <a:off x="5524500" y="1276350"/>
          <a:ext cx="800100" cy="247650"/>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Kelas</a:t>
          </a:r>
          <a:r>
            <a:rPr lang="en-US" sz="1100" baseline="0"/>
            <a:t> 1</a:t>
          </a:r>
          <a:endParaRPr lang="en-US" sz="1100"/>
        </a:p>
      </xdr:txBody>
    </xdr:sp>
    <xdr:clientData/>
  </xdr:twoCellAnchor>
  <xdr:twoCellAnchor>
    <xdr:from>
      <xdr:col>4</xdr:col>
      <xdr:colOff>447675</xdr:colOff>
      <xdr:row>6</xdr:row>
      <xdr:rowOff>247650</xdr:rowOff>
    </xdr:from>
    <xdr:to>
      <xdr:col>16383</xdr:col>
      <xdr:colOff>28575</xdr:colOff>
      <xdr:row>7</xdr:row>
      <xdr:rowOff>219075</xdr:rowOff>
    </xdr:to>
    <xdr:sp macro="" textlink="">
      <xdr:nvSpPr>
        <xdr:cNvPr id="5" name="Round Diagonal Corner Rectangle 4">
          <a:hlinkClick xmlns:r="http://schemas.openxmlformats.org/officeDocument/2006/relationships" r:id="rId4"/>
        </xdr:cNvPr>
        <xdr:cNvSpPr/>
      </xdr:nvSpPr>
      <xdr:spPr>
        <a:xfrm>
          <a:off x="5543550" y="1647825"/>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2</a:t>
          </a:r>
          <a:endParaRPr lang="en-US" sz="1100"/>
        </a:p>
      </xdr:txBody>
    </xdr:sp>
    <xdr:clientData/>
  </xdr:twoCellAnchor>
  <xdr:twoCellAnchor>
    <xdr:from>
      <xdr:col>4</xdr:col>
      <xdr:colOff>457200</xdr:colOff>
      <xdr:row>8</xdr:row>
      <xdr:rowOff>85725</xdr:rowOff>
    </xdr:from>
    <xdr:to>
      <xdr:col>16383</xdr:col>
      <xdr:colOff>38100</xdr:colOff>
      <xdr:row>9</xdr:row>
      <xdr:rowOff>57150</xdr:rowOff>
    </xdr:to>
    <xdr:sp macro="" textlink="">
      <xdr:nvSpPr>
        <xdr:cNvPr id="6" name="Round Diagonal Corner Rectangle 5">
          <a:hlinkClick xmlns:r="http://schemas.openxmlformats.org/officeDocument/2006/relationships" r:id="rId5"/>
        </xdr:cNvPr>
        <xdr:cNvSpPr/>
      </xdr:nvSpPr>
      <xdr:spPr>
        <a:xfrm>
          <a:off x="5553075" y="2038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3</a:t>
          </a:r>
          <a:endParaRPr lang="en-US" sz="1100"/>
        </a:p>
      </xdr:txBody>
    </xdr:sp>
    <xdr:clientData/>
  </xdr:twoCellAnchor>
  <xdr:twoCellAnchor>
    <xdr:from>
      <xdr:col>4</xdr:col>
      <xdr:colOff>457200</xdr:colOff>
      <xdr:row>9</xdr:row>
      <xdr:rowOff>209550</xdr:rowOff>
    </xdr:from>
    <xdr:to>
      <xdr:col>16383</xdr:col>
      <xdr:colOff>38100</xdr:colOff>
      <xdr:row>10</xdr:row>
      <xdr:rowOff>180975</xdr:rowOff>
    </xdr:to>
    <xdr:sp macro="" textlink="">
      <xdr:nvSpPr>
        <xdr:cNvPr id="7" name="Round Diagonal Corner Rectangle 6">
          <a:hlinkClick xmlns:r="http://schemas.openxmlformats.org/officeDocument/2006/relationships" r:id="rId6"/>
        </xdr:cNvPr>
        <xdr:cNvSpPr/>
      </xdr:nvSpPr>
      <xdr:spPr>
        <a:xfrm>
          <a:off x="5553075" y="24384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4</a:t>
          </a:r>
          <a:endParaRPr lang="en-US" sz="1100"/>
        </a:p>
      </xdr:txBody>
    </xdr:sp>
    <xdr:clientData/>
  </xdr:twoCellAnchor>
  <xdr:twoCellAnchor>
    <xdr:from>
      <xdr:col>4</xdr:col>
      <xdr:colOff>447675</xdr:colOff>
      <xdr:row>11</xdr:row>
      <xdr:rowOff>57150</xdr:rowOff>
    </xdr:from>
    <xdr:to>
      <xdr:col>16383</xdr:col>
      <xdr:colOff>28575</xdr:colOff>
      <xdr:row>12</xdr:row>
      <xdr:rowOff>28575</xdr:rowOff>
    </xdr:to>
    <xdr:sp macro="" textlink="">
      <xdr:nvSpPr>
        <xdr:cNvPr id="8" name="Round Diagonal Corner Rectangle 7">
          <a:hlinkClick xmlns:r="http://schemas.openxmlformats.org/officeDocument/2006/relationships" r:id="rId7"/>
        </xdr:cNvPr>
        <xdr:cNvSpPr/>
      </xdr:nvSpPr>
      <xdr:spPr>
        <a:xfrm>
          <a:off x="5543550" y="28384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5</a:t>
          </a:r>
          <a:endParaRPr lang="en-US" sz="1100"/>
        </a:p>
      </xdr:txBody>
    </xdr:sp>
    <xdr:clientData/>
  </xdr:twoCellAnchor>
  <xdr:twoCellAnchor>
    <xdr:from>
      <xdr:col>4</xdr:col>
      <xdr:colOff>457200</xdr:colOff>
      <xdr:row>12</xdr:row>
      <xdr:rowOff>180975</xdr:rowOff>
    </xdr:from>
    <xdr:to>
      <xdr:col>16383</xdr:col>
      <xdr:colOff>38100</xdr:colOff>
      <xdr:row>13</xdr:row>
      <xdr:rowOff>152400</xdr:rowOff>
    </xdr:to>
    <xdr:sp macro="" textlink="">
      <xdr:nvSpPr>
        <xdr:cNvPr id="9" name="Round Diagonal Corner Rectangle 8">
          <a:hlinkClick xmlns:r="http://schemas.openxmlformats.org/officeDocument/2006/relationships" r:id="rId8"/>
        </xdr:cNvPr>
        <xdr:cNvSpPr/>
      </xdr:nvSpPr>
      <xdr:spPr>
        <a:xfrm>
          <a:off x="5553075" y="32385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6</a:t>
          </a:r>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49743</xdr:colOff>
      <xdr:row>0</xdr:row>
      <xdr:rowOff>75143</xdr:rowOff>
    </xdr:from>
    <xdr:to>
      <xdr:col>1</xdr:col>
      <xdr:colOff>920752</xdr:colOff>
      <xdr:row>2</xdr:row>
      <xdr:rowOff>137583</xdr:rowOff>
    </xdr:to>
    <xdr:sp macro="" textlink="">
      <xdr:nvSpPr>
        <xdr:cNvPr id="4" name="Left Arrow 3">
          <a:hlinkClick xmlns:r="http://schemas.openxmlformats.org/officeDocument/2006/relationships" r:id="rId1"/>
        </xdr:cNvPr>
        <xdr:cNvSpPr/>
      </xdr:nvSpPr>
      <xdr:spPr>
        <a:xfrm>
          <a:off x="49743" y="75143"/>
          <a:ext cx="1356784" cy="46249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1</xdr:col>
      <xdr:colOff>1153583</xdr:colOff>
      <xdr:row>0</xdr:row>
      <xdr:rowOff>179917</xdr:rowOff>
    </xdr:from>
    <xdr:to>
      <xdr:col>2</xdr:col>
      <xdr:colOff>169333</xdr:colOff>
      <xdr:row>2</xdr:row>
      <xdr:rowOff>21166</xdr:rowOff>
    </xdr:to>
    <xdr:sp macro="" textlink="">
      <xdr:nvSpPr>
        <xdr:cNvPr id="5" name="Rectangle 4">
          <a:hlinkClick xmlns:r="http://schemas.openxmlformats.org/officeDocument/2006/relationships" r:id="rId2"/>
        </xdr:cNvPr>
        <xdr:cNvSpPr/>
      </xdr:nvSpPr>
      <xdr:spPr>
        <a:xfrm>
          <a:off x="1639358" y="179917"/>
          <a:ext cx="901700" cy="24129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id-ID" sz="1100"/>
            <a:t>ULHAR</a:t>
          </a:r>
          <a:endParaRPr lang="en-US" sz="1100"/>
        </a:p>
      </xdr:txBody>
    </xdr:sp>
    <xdr:clientData/>
  </xdr:twoCellAnchor>
  <xdr:twoCellAnchor>
    <xdr:from>
      <xdr:col>2</xdr:col>
      <xdr:colOff>285750</xdr:colOff>
      <xdr:row>0</xdr:row>
      <xdr:rowOff>179917</xdr:rowOff>
    </xdr:from>
    <xdr:to>
      <xdr:col>4</xdr:col>
      <xdr:colOff>127001</xdr:colOff>
      <xdr:row>2</xdr:row>
      <xdr:rowOff>21166</xdr:rowOff>
    </xdr:to>
    <xdr:sp macro="" textlink="">
      <xdr:nvSpPr>
        <xdr:cNvPr id="6" name="Rectangle 5">
          <a:hlinkClick xmlns:r="http://schemas.openxmlformats.org/officeDocument/2006/relationships" r:id="rId3"/>
        </xdr:cNvPr>
        <xdr:cNvSpPr/>
      </xdr:nvSpPr>
      <xdr:spPr>
        <a:xfrm>
          <a:off x="2657475" y="179917"/>
          <a:ext cx="9080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UTS</a:t>
          </a:r>
          <a:endParaRPr lang="en-US" sz="1100"/>
        </a:p>
      </xdr:txBody>
    </xdr:sp>
    <xdr:clientData/>
  </xdr:twoCellAnchor>
  <xdr:twoCellAnchor>
    <xdr:from>
      <xdr:col>4</xdr:col>
      <xdr:colOff>275167</xdr:colOff>
      <xdr:row>0</xdr:row>
      <xdr:rowOff>179918</xdr:rowOff>
    </xdr:from>
    <xdr:to>
      <xdr:col>6</xdr:col>
      <xdr:colOff>116418</xdr:colOff>
      <xdr:row>2</xdr:row>
      <xdr:rowOff>21167</xdr:rowOff>
    </xdr:to>
    <xdr:sp macro="" textlink="">
      <xdr:nvSpPr>
        <xdr:cNvPr id="7" name="Rectangle 6">
          <a:hlinkClick xmlns:r="http://schemas.openxmlformats.org/officeDocument/2006/relationships" r:id="rId4"/>
        </xdr:cNvPr>
        <xdr:cNvSpPr/>
      </xdr:nvSpPr>
      <xdr:spPr>
        <a:xfrm>
          <a:off x="3713692" y="179918"/>
          <a:ext cx="9080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TUGAS/PR</a:t>
          </a:r>
          <a:endParaRPr lang="en-US" sz="1100"/>
        </a:p>
      </xdr:txBody>
    </xdr:sp>
    <xdr:clientData/>
  </xdr:twoCellAnchor>
  <xdr:twoCellAnchor>
    <xdr:from>
      <xdr:col>6</xdr:col>
      <xdr:colOff>285752</xdr:colOff>
      <xdr:row>0</xdr:row>
      <xdr:rowOff>179917</xdr:rowOff>
    </xdr:from>
    <xdr:to>
      <xdr:col>8</xdr:col>
      <xdr:colOff>127002</xdr:colOff>
      <xdr:row>2</xdr:row>
      <xdr:rowOff>21166</xdr:rowOff>
    </xdr:to>
    <xdr:sp macro="" textlink="">
      <xdr:nvSpPr>
        <xdr:cNvPr id="8" name="Rectangle 7">
          <a:hlinkClick xmlns:r="http://schemas.openxmlformats.org/officeDocument/2006/relationships" r:id="rId5"/>
        </xdr:cNvPr>
        <xdr:cNvSpPr/>
      </xdr:nvSpPr>
      <xdr:spPr>
        <a:xfrm>
          <a:off x="4791077" y="179917"/>
          <a:ext cx="908050"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UAS/UKK</a:t>
          </a:r>
          <a:endParaRPr lang="en-US" sz="1100"/>
        </a:p>
      </xdr:txBody>
    </xdr:sp>
    <xdr:clientData/>
  </xdr:twoCellAnchor>
  <xdr:twoCellAnchor>
    <xdr:from>
      <xdr:col>8</xdr:col>
      <xdr:colOff>306917</xdr:colOff>
      <xdr:row>0</xdr:row>
      <xdr:rowOff>190500</xdr:rowOff>
    </xdr:from>
    <xdr:to>
      <xdr:col>9</xdr:col>
      <xdr:colOff>592668</xdr:colOff>
      <xdr:row>2</xdr:row>
      <xdr:rowOff>31749</xdr:rowOff>
    </xdr:to>
    <xdr:sp macro="" textlink="">
      <xdr:nvSpPr>
        <xdr:cNvPr id="9" name="Rectangle 8">
          <a:hlinkClick xmlns:r="http://schemas.openxmlformats.org/officeDocument/2006/relationships" r:id="rId6"/>
        </xdr:cNvPr>
        <xdr:cNvSpPr/>
      </xdr:nvSpPr>
      <xdr:spPr>
        <a:xfrm>
          <a:off x="5879042" y="190500"/>
          <a:ext cx="8953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NR</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49743</xdr:colOff>
      <xdr:row>0</xdr:row>
      <xdr:rowOff>75143</xdr:rowOff>
    </xdr:from>
    <xdr:to>
      <xdr:col>1</xdr:col>
      <xdr:colOff>920752</xdr:colOff>
      <xdr:row>2</xdr:row>
      <xdr:rowOff>137583</xdr:rowOff>
    </xdr:to>
    <xdr:sp macro="" textlink="">
      <xdr:nvSpPr>
        <xdr:cNvPr id="4" name="Left Arrow 3">
          <a:hlinkClick xmlns:r="http://schemas.openxmlformats.org/officeDocument/2006/relationships" r:id="rId1"/>
        </xdr:cNvPr>
        <xdr:cNvSpPr/>
      </xdr:nvSpPr>
      <xdr:spPr>
        <a:xfrm>
          <a:off x="49743" y="75143"/>
          <a:ext cx="1356784" cy="46249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1</xdr:col>
      <xdr:colOff>1153583</xdr:colOff>
      <xdr:row>0</xdr:row>
      <xdr:rowOff>179917</xdr:rowOff>
    </xdr:from>
    <xdr:to>
      <xdr:col>2</xdr:col>
      <xdr:colOff>169333</xdr:colOff>
      <xdr:row>2</xdr:row>
      <xdr:rowOff>21166</xdr:rowOff>
    </xdr:to>
    <xdr:sp macro="" textlink="">
      <xdr:nvSpPr>
        <xdr:cNvPr id="5" name="Rectangle 4">
          <a:hlinkClick xmlns:r="http://schemas.openxmlformats.org/officeDocument/2006/relationships" r:id="rId2"/>
        </xdr:cNvPr>
        <xdr:cNvSpPr/>
      </xdr:nvSpPr>
      <xdr:spPr>
        <a:xfrm>
          <a:off x="1639358" y="179917"/>
          <a:ext cx="901700"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ULHAR</a:t>
          </a:r>
          <a:endParaRPr lang="en-US" sz="1100"/>
        </a:p>
      </xdr:txBody>
    </xdr:sp>
    <xdr:clientData/>
  </xdr:twoCellAnchor>
  <xdr:twoCellAnchor>
    <xdr:from>
      <xdr:col>2</xdr:col>
      <xdr:colOff>285750</xdr:colOff>
      <xdr:row>0</xdr:row>
      <xdr:rowOff>179917</xdr:rowOff>
    </xdr:from>
    <xdr:to>
      <xdr:col>4</xdr:col>
      <xdr:colOff>127001</xdr:colOff>
      <xdr:row>2</xdr:row>
      <xdr:rowOff>21166</xdr:rowOff>
    </xdr:to>
    <xdr:sp macro="" textlink="">
      <xdr:nvSpPr>
        <xdr:cNvPr id="6" name="Rectangle 5">
          <a:hlinkClick xmlns:r="http://schemas.openxmlformats.org/officeDocument/2006/relationships" r:id="rId3"/>
        </xdr:cNvPr>
        <xdr:cNvSpPr/>
      </xdr:nvSpPr>
      <xdr:spPr>
        <a:xfrm>
          <a:off x="2657475" y="179917"/>
          <a:ext cx="9080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UTS</a:t>
          </a:r>
          <a:endParaRPr lang="en-US" sz="1100"/>
        </a:p>
      </xdr:txBody>
    </xdr:sp>
    <xdr:clientData/>
  </xdr:twoCellAnchor>
  <xdr:twoCellAnchor>
    <xdr:from>
      <xdr:col>4</xdr:col>
      <xdr:colOff>275167</xdr:colOff>
      <xdr:row>0</xdr:row>
      <xdr:rowOff>179918</xdr:rowOff>
    </xdr:from>
    <xdr:to>
      <xdr:col>6</xdr:col>
      <xdr:colOff>116418</xdr:colOff>
      <xdr:row>2</xdr:row>
      <xdr:rowOff>21167</xdr:rowOff>
    </xdr:to>
    <xdr:sp macro="" textlink="">
      <xdr:nvSpPr>
        <xdr:cNvPr id="7" name="Rectangle 6">
          <a:hlinkClick xmlns:r="http://schemas.openxmlformats.org/officeDocument/2006/relationships" r:id="rId4"/>
        </xdr:cNvPr>
        <xdr:cNvSpPr/>
      </xdr:nvSpPr>
      <xdr:spPr>
        <a:xfrm>
          <a:off x="3713692" y="179918"/>
          <a:ext cx="908051" cy="24129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id-ID" sz="1100"/>
            <a:t>TUGAS/PR</a:t>
          </a:r>
          <a:endParaRPr lang="en-US" sz="1100"/>
        </a:p>
      </xdr:txBody>
    </xdr:sp>
    <xdr:clientData/>
  </xdr:twoCellAnchor>
  <xdr:twoCellAnchor>
    <xdr:from>
      <xdr:col>6</xdr:col>
      <xdr:colOff>285752</xdr:colOff>
      <xdr:row>0</xdr:row>
      <xdr:rowOff>179917</xdr:rowOff>
    </xdr:from>
    <xdr:to>
      <xdr:col>8</xdr:col>
      <xdr:colOff>127002</xdr:colOff>
      <xdr:row>2</xdr:row>
      <xdr:rowOff>21166</xdr:rowOff>
    </xdr:to>
    <xdr:sp macro="" textlink="">
      <xdr:nvSpPr>
        <xdr:cNvPr id="8" name="Rectangle 7">
          <a:hlinkClick xmlns:r="http://schemas.openxmlformats.org/officeDocument/2006/relationships" r:id="rId5"/>
        </xdr:cNvPr>
        <xdr:cNvSpPr/>
      </xdr:nvSpPr>
      <xdr:spPr>
        <a:xfrm>
          <a:off x="4791077" y="179917"/>
          <a:ext cx="908050"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UAS/UKK</a:t>
          </a:r>
          <a:endParaRPr lang="en-US" sz="1100"/>
        </a:p>
      </xdr:txBody>
    </xdr:sp>
    <xdr:clientData/>
  </xdr:twoCellAnchor>
  <xdr:twoCellAnchor>
    <xdr:from>
      <xdr:col>8</xdr:col>
      <xdr:colOff>306917</xdr:colOff>
      <xdr:row>0</xdr:row>
      <xdr:rowOff>190500</xdr:rowOff>
    </xdr:from>
    <xdr:to>
      <xdr:col>9</xdr:col>
      <xdr:colOff>592668</xdr:colOff>
      <xdr:row>2</xdr:row>
      <xdr:rowOff>31749</xdr:rowOff>
    </xdr:to>
    <xdr:sp macro="" textlink="">
      <xdr:nvSpPr>
        <xdr:cNvPr id="9" name="Rectangle 8">
          <a:hlinkClick xmlns:r="http://schemas.openxmlformats.org/officeDocument/2006/relationships" r:id="rId6"/>
        </xdr:cNvPr>
        <xdr:cNvSpPr/>
      </xdr:nvSpPr>
      <xdr:spPr>
        <a:xfrm>
          <a:off x="5879042" y="190500"/>
          <a:ext cx="8953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NR</a:t>
          </a:r>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49743</xdr:colOff>
      <xdr:row>0</xdr:row>
      <xdr:rowOff>75143</xdr:rowOff>
    </xdr:from>
    <xdr:to>
      <xdr:col>1</xdr:col>
      <xdr:colOff>920752</xdr:colOff>
      <xdr:row>2</xdr:row>
      <xdr:rowOff>137583</xdr:rowOff>
    </xdr:to>
    <xdr:sp macro="" textlink="">
      <xdr:nvSpPr>
        <xdr:cNvPr id="4" name="Left Arrow 3">
          <a:hlinkClick xmlns:r="http://schemas.openxmlformats.org/officeDocument/2006/relationships" r:id="rId1"/>
        </xdr:cNvPr>
        <xdr:cNvSpPr/>
      </xdr:nvSpPr>
      <xdr:spPr>
        <a:xfrm>
          <a:off x="49743" y="75143"/>
          <a:ext cx="1356784" cy="46249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1</xdr:col>
      <xdr:colOff>1153583</xdr:colOff>
      <xdr:row>0</xdr:row>
      <xdr:rowOff>179917</xdr:rowOff>
    </xdr:from>
    <xdr:to>
      <xdr:col>2</xdr:col>
      <xdr:colOff>169333</xdr:colOff>
      <xdr:row>2</xdr:row>
      <xdr:rowOff>21166</xdr:rowOff>
    </xdr:to>
    <xdr:sp macro="" textlink="">
      <xdr:nvSpPr>
        <xdr:cNvPr id="5" name="Rectangle 4">
          <a:hlinkClick xmlns:r="http://schemas.openxmlformats.org/officeDocument/2006/relationships" r:id="rId2"/>
        </xdr:cNvPr>
        <xdr:cNvSpPr/>
      </xdr:nvSpPr>
      <xdr:spPr>
        <a:xfrm>
          <a:off x="1639358" y="179917"/>
          <a:ext cx="901700"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ULHAR</a:t>
          </a:r>
          <a:endParaRPr lang="en-US" sz="1100"/>
        </a:p>
      </xdr:txBody>
    </xdr:sp>
    <xdr:clientData/>
  </xdr:twoCellAnchor>
  <xdr:twoCellAnchor>
    <xdr:from>
      <xdr:col>2</xdr:col>
      <xdr:colOff>285750</xdr:colOff>
      <xdr:row>0</xdr:row>
      <xdr:rowOff>179917</xdr:rowOff>
    </xdr:from>
    <xdr:to>
      <xdr:col>4</xdr:col>
      <xdr:colOff>127001</xdr:colOff>
      <xdr:row>2</xdr:row>
      <xdr:rowOff>21166</xdr:rowOff>
    </xdr:to>
    <xdr:sp macro="" textlink="">
      <xdr:nvSpPr>
        <xdr:cNvPr id="6" name="Rectangle 5">
          <a:hlinkClick xmlns:r="http://schemas.openxmlformats.org/officeDocument/2006/relationships" r:id="rId3"/>
        </xdr:cNvPr>
        <xdr:cNvSpPr/>
      </xdr:nvSpPr>
      <xdr:spPr>
        <a:xfrm>
          <a:off x="2657475" y="179917"/>
          <a:ext cx="908051" cy="24129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id-ID" sz="1100"/>
            <a:t>UTS</a:t>
          </a:r>
          <a:endParaRPr lang="en-US" sz="1100"/>
        </a:p>
      </xdr:txBody>
    </xdr:sp>
    <xdr:clientData/>
  </xdr:twoCellAnchor>
  <xdr:twoCellAnchor>
    <xdr:from>
      <xdr:col>4</xdr:col>
      <xdr:colOff>275167</xdr:colOff>
      <xdr:row>0</xdr:row>
      <xdr:rowOff>179918</xdr:rowOff>
    </xdr:from>
    <xdr:to>
      <xdr:col>6</xdr:col>
      <xdr:colOff>116418</xdr:colOff>
      <xdr:row>2</xdr:row>
      <xdr:rowOff>21167</xdr:rowOff>
    </xdr:to>
    <xdr:sp macro="" textlink="">
      <xdr:nvSpPr>
        <xdr:cNvPr id="7" name="Rectangle 6">
          <a:hlinkClick xmlns:r="http://schemas.openxmlformats.org/officeDocument/2006/relationships" r:id="rId4"/>
        </xdr:cNvPr>
        <xdr:cNvSpPr/>
      </xdr:nvSpPr>
      <xdr:spPr>
        <a:xfrm>
          <a:off x="3713692" y="179918"/>
          <a:ext cx="9080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TUGAS/PR</a:t>
          </a:r>
          <a:endParaRPr lang="en-US" sz="1100"/>
        </a:p>
      </xdr:txBody>
    </xdr:sp>
    <xdr:clientData/>
  </xdr:twoCellAnchor>
  <xdr:twoCellAnchor>
    <xdr:from>
      <xdr:col>6</xdr:col>
      <xdr:colOff>285752</xdr:colOff>
      <xdr:row>0</xdr:row>
      <xdr:rowOff>179917</xdr:rowOff>
    </xdr:from>
    <xdr:to>
      <xdr:col>8</xdr:col>
      <xdr:colOff>127002</xdr:colOff>
      <xdr:row>2</xdr:row>
      <xdr:rowOff>21166</xdr:rowOff>
    </xdr:to>
    <xdr:sp macro="" textlink="">
      <xdr:nvSpPr>
        <xdr:cNvPr id="8" name="Rectangle 7">
          <a:hlinkClick xmlns:r="http://schemas.openxmlformats.org/officeDocument/2006/relationships" r:id="rId5"/>
        </xdr:cNvPr>
        <xdr:cNvSpPr/>
      </xdr:nvSpPr>
      <xdr:spPr>
        <a:xfrm>
          <a:off x="4791077" y="179917"/>
          <a:ext cx="908050"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UAS/UKK</a:t>
          </a:r>
          <a:endParaRPr lang="en-US" sz="1100"/>
        </a:p>
      </xdr:txBody>
    </xdr:sp>
    <xdr:clientData/>
  </xdr:twoCellAnchor>
  <xdr:twoCellAnchor>
    <xdr:from>
      <xdr:col>8</xdr:col>
      <xdr:colOff>306917</xdr:colOff>
      <xdr:row>0</xdr:row>
      <xdr:rowOff>190500</xdr:rowOff>
    </xdr:from>
    <xdr:to>
      <xdr:col>9</xdr:col>
      <xdr:colOff>592668</xdr:colOff>
      <xdr:row>2</xdr:row>
      <xdr:rowOff>31749</xdr:rowOff>
    </xdr:to>
    <xdr:sp macro="" textlink="">
      <xdr:nvSpPr>
        <xdr:cNvPr id="9" name="Rectangle 8">
          <a:hlinkClick xmlns:r="http://schemas.openxmlformats.org/officeDocument/2006/relationships" r:id="rId6"/>
        </xdr:cNvPr>
        <xdr:cNvSpPr/>
      </xdr:nvSpPr>
      <xdr:spPr>
        <a:xfrm>
          <a:off x="5879042" y="190500"/>
          <a:ext cx="8953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NR</a:t>
          </a:r>
          <a:endParaRPr 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49743</xdr:colOff>
      <xdr:row>0</xdr:row>
      <xdr:rowOff>75143</xdr:rowOff>
    </xdr:from>
    <xdr:to>
      <xdr:col>1</xdr:col>
      <xdr:colOff>920752</xdr:colOff>
      <xdr:row>2</xdr:row>
      <xdr:rowOff>137583</xdr:rowOff>
    </xdr:to>
    <xdr:sp macro="" textlink="">
      <xdr:nvSpPr>
        <xdr:cNvPr id="10" name="Left Arrow 9">
          <a:hlinkClick xmlns:r="http://schemas.openxmlformats.org/officeDocument/2006/relationships" r:id="rId1"/>
        </xdr:cNvPr>
        <xdr:cNvSpPr/>
      </xdr:nvSpPr>
      <xdr:spPr>
        <a:xfrm>
          <a:off x="49743" y="75143"/>
          <a:ext cx="1356784" cy="46249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1</xdr:col>
      <xdr:colOff>1153583</xdr:colOff>
      <xdr:row>0</xdr:row>
      <xdr:rowOff>179917</xdr:rowOff>
    </xdr:from>
    <xdr:to>
      <xdr:col>2</xdr:col>
      <xdr:colOff>169333</xdr:colOff>
      <xdr:row>2</xdr:row>
      <xdr:rowOff>21166</xdr:rowOff>
    </xdr:to>
    <xdr:sp macro="" textlink="">
      <xdr:nvSpPr>
        <xdr:cNvPr id="11" name="Rectangle 10">
          <a:hlinkClick xmlns:r="http://schemas.openxmlformats.org/officeDocument/2006/relationships" r:id="rId2"/>
        </xdr:cNvPr>
        <xdr:cNvSpPr/>
      </xdr:nvSpPr>
      <xdr:spPr>
        <a:xfrm>
          <a:off x="1639358" y="179917"/>
          <a:ext cx="901700"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ULHAR</a:t>
          </a:r>
          <a:endParaRPr lang="en-US" sz="1100"/>
        </a:p>
      </xdr:txBody>
    </xdr:sp>
    <xdr:clientData/>
  </xdr:twoCellAnchor>
  <xdr:twoCellAnchor>
    <xdr:from>
      <xdr:col>2</xdr:col>
      <xdr:colOff>285750</xdr:colOff>
      <xdr:row>0</xdr:row>
      <xdr:rowOff>179917</xdr:rowOff>
    </xdr:from>
    <xdr:to>
      <xdr:col>4</xdr:col>
      <xdr:colOff>127001</xdr:colOff>
      <xdr:row>2</xdr:row>
      <xdr:rowOff>21166</xdr:rowOff>
    </xdr:to>
    <xdr:sp macro="" textlink="">
      <xdr:nvSpPr>
        <xdr:cNvPr id="12" name="Rectangle 11">
          <a:hlinkClick xmlns:r="http://schemas.openxmlformats.org/officeDocument/2006/relationships" r:id="rId3"/>
        </xdr:cNvPr>
        <xdr:cNvSpPr/>
      </xdr:nvSpPr>
      <xdr:spPr>
        <a:xfrm>
          <a:off x="2657475" y="179917"/>
          <a:ext cx="9080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UTS</a:t>
          </a:r>
          <a:endParaRPr lang="en-US" sz="1100"/>
        </a:p>
      </xdr:txBody>
    </xdr:sp>
    <xdr:clientData/>
  </xdr:twoCellAnchor>
  <xdr:twoCellAnchor>
    <xdr:from>
      <xdr:col>4</xdr:col>
      <xdr:colOff>275167</xdr:colOff>
      <xdr:row>0</xdr:row>
      <xdr:rowOff>179918</xdr:rowOff>
    </xdr:from>
    <xdr:to>
      <xdr:col>6</xdr:col>
      <xdr:colOff>116418</xdr:colOff>
      <xdr:row>2</xdr:row>
      <xdr:rowOff>21167</xdr:rowOff>
    </xdr:to>
    <xdr:sp macro="" textlink="">
      <xdr:nvSpPr>
        <xdr:cNvPr id="13" name="Rectangle 12">
          <a:hlinkClick xmlns:r="http://schemas.openxmlformats.org/officeDocument/2006/relationships" r:id="rId4"/>
        </xdr:cNvPr>
        <xdr:cNvSpPr/>
      </xdr:nvSpPr>
      <xdr:spPr>
        <a:xfrm>
          <a:off x="3713692" y="179918"/>
          <a:ext cx="9080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TUGAS/PR</a:t>
          </a:r>
          <a:endParaRPr lang="en-US" sz="1100"/>
        </a:p>
      </xdr:txBody>
    </xdr:sp>
    <xdr:clientData/>
  </xdr:twoCellAnchor>
  <xdr:twoCellAnchor>
    <xdr:from>
      <xdr:col>6</xdr:col>
      <xdr:colOff>285752</xdr:colOff>
      <xdr:row>0</xdr:row>
      <xdr:rowOff>179917</xdr:rowOff>
    </xdr:from>
    <xdr:to>
      <xdr:col>8</xdr:col>
      <xdr:colOff>127002</xdr:colOff>
      <xdr:row>2</xdr:row>
      <xdr:rowOff>21166</xdr:rowOff>
    </xdr:to>
    <xdr:sp macro="" textlink="">
      <xdr:nvSpPr>
        <xdr:cNvPr id="14" name="Rectangle 13">
          <a:hlinkClick xmlns:r="http://schemas.openxmlformats.org/officeDocument/2006/relationships" r:id="rId5"/>
        </xdr:cNvPr>
        <xdr:cNvSpPr/>
      </xdr:nvSpPr>
      <xdr:spPr>
        <a:xfrm>
          <a:off x="4791077" y="179917"/>
          <a:ext cx="908050" cy="241299"/>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id-ID" sz="1100"/>
            <a:t>UAS/UKK</a:t>
          </a:r>
          <a:endParaRPr lang="en-US" sz="1100"/>
        </a:p>
      </xdr:txBody>
    </xdr:sp>
    <xdr:clientData/>
  </xdr:twoCellAnchor>
  <xdr:twoCellAnchor>
    <xdr:from>
      <xdr:col>8</xdr:col>
      <xdr:colOff>306917</xdr:colOff>
      <xdr:row>0</xdr:row>
      <xdr:rowOff>190500</xdr:rowOff>
    </xdr:from>
    <xdr:to>
      <xdr:col>9</xdr:col>
      <xdr:colOff>592668</xdr:colOff>
      <xdr:row>2</xdr:row>
      <xdr:rowOff>31749</xdr:rowOff>
    </xdr:to>
    <xdr:sp macro="" textlink="">
      <xdr:nvSpPr>
        <xdr:cNvPr id="15" name="Rectangle 14">
          <a:hlinkClick xmlns:r="http://schemas.openxmlformats.org/officeDocument/2006/relationships" r:id="rId6"/>
        </xdr:cNvPr>
        <xdr:cNvSpPr/>
      </xdr:nvSpPr>
      <xdr:spPr>
        <a:xfrm>
          <a:off x="5879042" y="190500"/>
          <a:ext cx="895351" cy="241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NR</a:t>
          </a:r>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49743</xdr:colOff>
      <xdr:row>0</xdr:row>
      <xdr:rowOff>75143</xdr:rowOff>
    </xdr:from>
    <xdr:to>
      <xdr:col>1</xdr:col>
      <xdr:colOff>920752</xdr:colOff>
      <xdr:row>2</xdr:row>
      <xdr:rowOff>137583</xdr:rowOff>
    </xdr:to>
    <xdr:sp macro="" textlink="">
      <xdr:nvSpPr>
        <xdr:cNvPr id="2" name="Left Arrow 1">
          <a:hlinkClick xmlns:r="http://schemas.openxmlformats.org/officeDocument/2006/relationships" r:id="rId1"/>
        </xdr:cNvPr>
        <xdr:cNvSpPr/>
      </xdr:nvSpPr>
      <xdr:spPr>
        <a:xfrm>
          <a:off x="49743" y="75143"/>
          <a:ext cx="1357842" cy="464607"/>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1</xdr:col>
      <xdr:colOff>1153583</xdr:colOff>
      <xdr:row>0</xdr:row>
      <xdr:rowOff>179917</xdr:rowOff>
    </xdr:from>
    <xdr:to>
      <xdr:col>2</xdr:col>
      <xdr:colOff>169333</xdr:colOff>
      <xdr:row>2</xdr:row>
      <xdr:rowOff>21166</xdr:rowOff>
    </xdr:to>
    <xdr:sp macro="" textlink="">
      <xdr:nvSpPr>
        <xdr:cNvPr id="4" name="Rectangle 3">
          <a:hlinkClick xmlns:r="http://schemas.openxmlformats.org/officeDocument/2006/relationships" r:id="rId2"/>
        </xdr:cNvPr>
        <xdr:cNvSpPr/>
      </xdr:nvSpPr>
      <xdr:spPr>
        <a:xfrm>
          <a:off x="1640416" y="179917"/>
          <a:ext cx="899584" cy="2434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ULHAR</a:t>
          </a:r>
          <a:endParaRPr lang="en-US" sz="1100"/>
        </a:p>
      </xdr:txBody>
    </xdr:sp>
    <xdr:clientData/>
  </xdr:twoCellAnchor>
  <xdr:twoCellAnchor>
    <xdr:from>
      <xdr:col>2</xdr:col>
      <xdr:colOff>285750</xdr:colOff>
      <xdr:row>0</xdr:row>
      <xdr:rowOff>179917</xdr:rowOff>
    </xdr:from>
    <xdr:to>
      <xdr:col>4</xdr:col>
      <xdr:colOff>127001</xdr:colOff>
      <xdr:row>2</xdr:row>
      <xdr:rowOff>21166</xdr:rowOff>
    </xdr:to>
    <xdr:sp macro="" textlink="">
      <xdr:nvSpPr>
        <xdr:cNvPr id="5" name="Rectangle 4">
          <a:hlinkClick xmlns:r="http://schemas.openxmlformats.org/officeDocument/2006/relationships" r:id="rId3"/>
        </xdr:cNvPr>
        <xdr:cNvSpPr/>
      </xdr:nvSpPr>
      <xdr:spPr>
        <a:xfrm>
          <a:off x="2656417" y="179917"/>
          <a:ext cx="899584" cy="2434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UTS</a:t>
          </a:r>
          <a:endParaRPr lang="en-US" sz="1100"/>
        </a:p>
      </xdr:txBody>
    </xdr:sp>
    <xdr:clientData/>
  </xdr:twoCellAnchor>
  <xdr:twoCellAnchor>
    <xdr:from>
      <xdr:col>4</xdr:col>
      <xdr:colOff>275167</xdr:colOff>
      <xdr:row>0</xdr:row>
      <xdr:rowOff>179918</xdr:rowOff>
    </xdr:from>
    <xdr:to>
      <xdr:col>6</xdr:col>
      <xdr:colOff>116418</xdr:colOff>
      <xdr:row>2</xdr:row>
      <xdr:rowOff>21167</xdr:rowOff>
    </xdr:to>
    <xdr:sp macro="" textlink="">
      <xdr:nvSpPr>
        <xdr:cNvPr id="6" name="Rectangle 5">
          <a:hlinkClick xmlns:r="http://schemas.openxmlformats.org/officeDocument/2006/relationships" r:id="rId4"/>
        </xdr:cNvPr>
        <xdr:cNvSpPr/>
      </xdr:nvSpPr>
      <xdr:spPr>
        <a:xfrm>
          <a:off x="3704167" y="179918"/>
          <a:ext cx="899584" cy="2434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TUGAS/PR</a:t>
          </a:r>
          <a:endParaRPr lang="en-US" sz="1100"/>
        </a:p>
      </xdr:txBody>
    </xdr:sp>
    <xdr:clientData/>
  </xdr:twoCellAnchor>
  <xdr:twoCellAnchor>
    <xdr:from>
      <xdr:col>6</xdr:col>
      <xdr:colOff>285752</xdr:colOff>
      <xdr:row>0</xdr:row>
      <xdr:rowOff>179917</xdr:rowOff>
    </xdr:from>
    <xdr:to>
      <xdr:col>8</xdr:col>
      <xdr:colOff>127002</xdr:colOff>
      <xdr:row>2</xdr:row>
      <xdr:rowOff>21166</xdr:rowOff>
    </xdr:to>
    <xdr:sp macro="" textlink="">
      <xdr:nvSpPr>
        <xdr:cNvPr id="7" name="Rectangle 6">
          <a:hlinkClick xmlns:r="http://schemas.openxmlformats.org/officeDocument/2006/relationships" r:id="rId5"/>
        </xdr:cNvPr>
        <xdr:cNvSpPr/>
      </xdr:nvSpPr>
      <xdr:spPr>
        <a:xfrm>
          <a:off x="4773085" y="179917"/>
          <a:ext cx="899584" cy="2434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UAS/UKK</a:t>
          </a:r>
          <a:endParaRPr lang="en-US" sz="1100"/>
        </a:p>
      </xdr:txBody>
    </xdr:sp>
    <xdr:clientData/>
  </xdr:twoCellAnchor>
  <xdr:twoCellAnchor>
    <xdr:from>
      <xdr:col>8</xdr:col>
      <xdr:colOff>306917</xdr:colOff>
      <xdr:row>0</xdr:row>
      <xdr:rowOff>190500</xdr:rowOff>
    </xdr:from>
    <xdr:to>
      <xdr:col>9</xdr:col>
      <xdr:colOff>592668</xdr:colOff>
      <xdr:row>2</xdr:row>
      <xdr:rowOff>31749</xdr:rowOff>
    </xdr:to>
    <xdr:sp macro="" textlink="">
      <xdr:nvSpPr>
        <xdr:cNvPr id="8" name="Rectangle 7">
          <a:hlinkClick xmlns:r="http://schemas.openxmlformats.org/officeDocument/2006/relationships" r:id="rId6"/>
        </xdr:cNvPr>
        <xdr:cNvSpPr/>
      </xdr:nvSpPr>
      <xdr:spPr>
        <a:xfrm>
          <a:off x="5852584" y="190500"/>
          <a:ext cx="899584" cy="243416"/>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id-ID" sz="1100"/>
            <a:t>NR</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4</xdr:row>
      <xdr:rowOff>9525</xdr:rowOff>
    </xdr:from>
    <xdr:to>
      <xdr:col>13</xdr:col>
      <xdr:colOff>542926</xdr:colOff>
      <xdr:row>16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0</xdr:row>
      <xdr:rowOff>57150</xdr:rowOff>
    </xdr:from>
    <xdr:to>
      <xdr:col>10</xdr:col>
      <xdr:colOff>247650</xdr:colOff>
      <xdr:row>1</xdr:row>
      <xdr:rowOff>19050</xdr:rowOff>
    </xdr:to>
    <xdr:sp macro="" textlink="">
      <xdr:nvSpPr>
        <xdr:cNvPr id="4" name="Rounded Rectangle 3">
          <a:hlinkClick xmlns:r="http://schemas.openxmlformats.org/officeDocument/2006/relationships" r:id="rId2"/>
        </xdr:cNvPr>
        <xdr:cNvSpPr/>
      </xdr:nvSpPr>
      <xdr:spPr>
        <a:xfrm>
          <a:off x="603885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10</xdr:col>
      <xdr:colOff>380999</xdr:colOff>
      <xdr:row>0</xdr:row>
      <xdr:rowOff>57150</xdr:rowOff>
    </xdr:from>
    <xdr:to>
      <xdr:col>13</xdr:col>
      <xdr:colOff>514349</xdr:colOff>
      <xdr:row>1</xdr:row>
      <xdr:rowOff>19050</xdr:rowOff>
    </xdr:to>
    <xdr:sp macro="" textlink="">
      <xdr:nvSpPr>
        <xdr:cNvPr id="5" name="Rounded Rectangle 4">
          <a:hlinkClick xmlns:r="http://schemas.openxmlformats.org/officeDocument/2006/relationships" r:id="rId3"/>
        </xdr:cNvPr>
        <xdr:cNvSpPr/>
      </xdr:nvSpPr>
      <xdr:spPr>
        <a:xfrm>
          <a:off x="6905624" y="57150"/>
          <a:ext cx="17621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GRAFIK</a:t>
          </a:r>
          <a:r>
            <a:rPr lang="id-ID" sz="1100" baseline="0"/>
            <a:t> PER KEGIATAN</a:t>
          </a:r>
          <a:endParaRPr lang="id-ID"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28574</xdr:colOff>
      <xdr:row>0</xdr:row>
      <xdr:rowOff>66675</xdr:rowOff>
    </xdr:from>
    <xdr:to>
      <xdr:col>2</xdr:col>
      <xdr:colOff>540543</xdr:colOff>
      <xdr:row>2</xdr:row>
      <xdr:rowOff>134625</xdr:rowOff>
    </xdr:to>
    <xdr:sp macro="" textlink="">
      <xdr:nvSpPr>
        <xdr:cNvPr id="4" name="Left Arrow 3">
          <a:hlinkClick xmlns:r="http://schemas.openxmlformats.org/officeDocument/2006/relationships" r:id="rId1"/>
        </xdr:cNvPr>
        <xdr:cNvSpPr/>
      </xdr:nvSpPr>
      <xdr:spPr>
        <a:xfrm>
          <a:off x="28574" y="66675"/>
          <a:ext cx="1531144" cy="468000"/>
        </a:xfrm>
        <a:prstGeom prst="lef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r>
            <a:rPr lang="id-ID" sz="1100"/>
            <a:t>HALAMAN</a:t>
          </a:r>
          <a:r>
            <a:rPr lang="id-ID" sz="1100" baseline="0"/>
            <a:t> DEPAN</a:t>
          </a:r>
          <a:endParaRPr lang="id-ID" sz="1100"/>
        </a:p>
      </xdr:txBody>
    </xdr:sp>
    <xdr:clientData/>
  </xdr:twoCellAnchor>
  <xdr:twoCellAnchor>
    <xdr:from>
      <xdr:col>3</xdr:col>
      <xdr:colOff>9525</xdr:colOff>
      <xdr:row>0</xdr:row>
      <xdr:rowOff>76199</xdr:rowOff>
    </xdr:from>
    <xdr:to>
      <xdr:col>3</xdr:col>
      <xdr:colOff>695324</xdr:colOff>
      <xdr:row>2</xdr:row>
      <xdr:rowOff>144149</xdr:rowOff>
    </xdr:to>
    <xdr:sp macro="" textlink="">
      <xdr:nvSpPr>
        <xdr:cNvPr id="3" name="Right Arrow 2">
          <a:hlinkClick xmlns:r="http://schemas.openxmlformats.org/officeDocument/2006/relationships" r:id="rId2"/>
        </xdr:cNvPr>
        <xdr:cNvSpPr/>
      </xdr:nvSpPr>
      <xdr:spPr>
        <a:xfrm>
          <a:off x="2667000" y="76199"/>
          <a:ext cx="685799" cy="468000"/>
        </a:xfrm>
        <a:prstGeom prst="rightArrow">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id-ID" sz="1100"/>
            <a:t>PRINT</a:t>
          </a:r>
        </a:p>
      </xdr:txBody>
    </xdr:sp>
    <xdr:clientData/>
  </xdr:twoCellAnchor>
  <xdr:twoCellAnchor>
    <xdr:from>
      <xdr:col>2</xdr:col>
      <xdr:colOff>704850</xdr:colOff>
      <xdr:row>0</xdr:row>
      <xdr:rowOff>180975</xdr:rowOff>
    </xdr:from>
    <xdr:to>
      <xdr:col>2</xdr:col>
      <xdr:colOff>1485900</xdr:colOff>
      <xdr:row>2</xdr:row>
      <xdr:rowOff>19050</xdr:rowOff>
    </xdr:to>
    <xdr:sp macro="" textlink="">
      <xdr:nvSpPr>
        <xdr:cNvPr id="6" name="Rectangle 5">
          <a:hlinkClick xmlns:r="http://schemas.openxmlformats.org/officeDocument/2006/relationships" r:id="rId3"/>
        </xdr:cNvPr>
        <xdr:cNvSpPr/>
      </xdr:nvSpPr>
      <xdr:spPr>
        <a:xfrm>
          <a:off x="1724025" y="180975"/>
          <a:ext cx="781050" cy="238125"/>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id-ID" sz="1100"/>
            <a:t>REKAP</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28574</xdr:colOff>
      <xdr:row>0</xdr:row>
      <xdr:rowOff>85725</xdr:rowOff>
    </xdr:from>
    <xdr:to>
      <xdr:col>2</xdr:col>
      <xdr:colOff>540543</xdr:colOff>
      <xdr:row>2</xdr:row>
      <xdr:rowOff>153675</xdr:rowOff>
    </xdr:to>
    <xdr:sp macro="" textlink="">
      <xdr:nvSpPr>
        <xdr:cNvPr id="4" name="Left Arrow 3">
          <a:hlinkClick xmlns:r="http://schemas.openxmlformats.org/officeDocument/2006/relationships" r:id="rId1"/>
        </xdr:cNvPr>
        <xdr:cNvSpPr/>
      </xdr:nvSpPr>
      <xdr:spPr>
        <a:xfrm>
          <a:off x="28574" y="85725"/>
          <a:ext cx="1483519" cy="46800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2</xdr:col>
      <xdr:colOff>703788</xdr:colOff>
      <xdr:row>0</xdr:row>
      <xdr:rowOff>85724</xdr:rowOff>
    </xdr:from>
    <xdr:to>
      <xdr:col>3</xdr:col>
      <xdr:colOff>306914</xdr:colOff>
      <xdr:row>2</xdr:row>
      <xdr:rowOff>153674</xdr:rowOff>
    </xdr:to>
    <xdr:sp macro="" textlink="">
      <xdr:nvSpPr>
        <xdr:cNvPr id="5" name="Left Arrow 4">
          <a:hlinkClick xmlns:r="http://schemas.openxmlformats.org/officeDocument/2006/relationships" r:id="rId2"/>
        </xdr:cNvPr>
        <xdr:cNvSpPr/>
      </xdr:nvSpPr>
      <xdr:spPr>
        <a:xfrm>
          <a:off x="1675338" y="85724"/>
          <a:ext cx="974726" cy="468000"/>
        </a:xfrm>
        <a:prstGeom prst="left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a:t>EDIT</a:t>
          </a:r>
          <a:r>
            <a:rPr lang="id-ID" sz="1100" baseline="0"/>
            <a:t> NILAI</a:t>
          </a:r>
          <a:endParaRPr lang="id-ID"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28574</xdr:colOff>
      <xdr:row>0</xdr:row>
      <xdr:rowOff>66675</xdr:rowOff>
    </xdr:from>
    <xdr:to>
      <xdr:col>2</xdr:col>
      <xdr:colOff>540543</xdr:colOff>
      <xdr:row>2</xdr:row>
      <xdr:rowOff>134625</xdr:rowOff>
    </xdr:to>
    <xdr:sp macro="" textlink="">
      <xdr:nvSpPr>
        <xdr:cNvPr id="2" name="Left Arrow 1">
          <a:hlinkClick xmlns:r="http://schemas.openxmlformats.org/officeDocument/2006/relationships" r:id="rId1"/>
        </xdr:cNvPr>
        <xdr:cNvSpPr/>
      </xdr:nvSpPr>
      <xdr:spPr>
        <a:xfrm>
          <a:off x="28574" y="66675"/>
          <a:ext cx="1531144" cy="468000"/>
        </a:xfrm>
        <a:prstGeom prst="lef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r>
            <a:rPr lang="id-ID" sz="1100"/>
            <a:t>HALAMAN</a:t>
          </a:r>
          <a:r>
            <a:rPr lang="id-ID" sz="1100" baseline="0"/>
            <a:t> DEPAN</a:t>
          </a:r>
          <a:endParaRPr lang="id-ID" sz="1100"/>
        </a:p>
      </xdr:txBody>
    </xdr:sp>
    <xdr:clientData/>
  </xdr:twoCellAnchor>
  <xdr:twoCellAnchor>
    <xdr:from>
      <xdr:col>3</xdr:col>
      <xdr:colOff>9525</xdr:colOff>
      <xdr:row>0</xdr:row>
      <xdr:rowOff>76199</xdr:rowOff>
    </xdr:from>
    <xdr:to>
      <xdr:col>3</xdr:col>
      <xdr:colOff>695324</xdr:colOff>
      <xdr:row>2</xdr:row>
      <xdr:rowOff>144149</xdr:rowOff>
    </xdr:to>
    <xdr:sp macro="" textlink="">
      <xdr:nvSpPr>
        <xdr:cNvPr id="3" name="Right Arrow 2">
          <a:hlinkClick xmlns:r="http://schemas.openxmlformats.org/officeDocument/2006/relationships" r:id="rId2"/>
        </xdr:cNvPr>
        <xdr:cNvSpPr/>
      </xdr:nvSpPr>
      <xdr:spPr>
        <a:xfrm>
          <a:off x="2667000" y="76199"/>
          <a:ext cx="685799" cy="468000"/>
        </a:xfrm>
        <a:prstGeom prst="rightArrow">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id-ID" sz="1100"/>
            <a:t>PRINT</a:t>
          </a:r>
        </a:p>
      </xdr:txBody>
    </xdr:sp>
    <xdr:clientData/>
  </xdr:twoCellAnchor>
  <xdr:twoCellAnchor>
    <xdr:from>
      <xdr:col>2</xdr:col>
      <xdr:colOff>704850</xdr:colOff>
      <xdr:row>0</xdr:row>
      <xdr:rowOff>180975</xdr:rowOff>
    </xdr:from>
    <xdr:to>
      <xdr:col>2</xdr:col>
      <xdr:colOff>1485900</xdr:colOff>
      <xdr:row>2</xdr:row>
      <xdr:rowOff>19050</xdr:rowOff>
    </xdr:to>
    <xdr:sp macro="" textlink="">
      <xdr:nvSpPr>
        <xdr:cNvPr id="4" name="Rectangle 3">
          <a:hlinkClick xmlns:r="http://schemas.openxmlformats.org/officeDocument/2006/relationships" r:id="rId3"/>
        </xdr:cNvPr>
        <xdr:cNvSpPr/>
      </xdr:nvSpPr>
      <xdr:spPr>
        <a:xfrm>
          <a:off x="1724025" y="180975"/>
          <a:ext cx="781050" cy="238125"/>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id-ID" sz="1100"/>
            <a:t>REKAP</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28574</xdr:colOff>
      <xdr:row>0</xdr:row>
      <xdr:rowOff>85725</xdr:rowOff>
    </xdr:from>
    <xdr:to>
      <xdr:col>2</xdr:col>
      <xdr:colOff>540543</xdr:colOff>
      <xdr:row>2</xdr:row>
      <xdr:rowOff>153675</xdr:rowOff>
    </xdr:to>
    <xdr:sp macro="" textlink="">
      <xdr:nvSpPr>
        <xdr:cNvPr id="2" name="Left Arrow 1">
          <a:hlinkClick xmlns:r="http://schemas.openxmlformats.org/officeDocument/2006/relationships" r:id="rId1"/>
        </xdr:cNvPr>
        <xdr:cNvSpPr/>
      </xdr:nvSpPr>
      <xdr:spPr>
        <a:xfrm>
          <a:off x="28574" y="85725"/>
          <a:ext cx="1483519" cy="46800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2</xdr:col>
      <xdr:colOff>703788</xdr:colOff>
      <xdr:row>0</xdr:row>
      <xdr:rowOff>85724</xdr:rowOff>
    </xdr:from>
    <xdr:to>
      <xdr:col>3</xdr:col>
      <xdr:colOff>306914</xdr:colOff>
      <xdr:row>2</xdr:row>
      <xdr:rowOff>153674</xdr:rowOff>
    </xdr:to>
    <xdr:sp macro="" textlink="">
      <xdr:nvSpPr>
        <xdr:cNvPr id="3" name="Left Arrow 2">
          <a:hlinkClick xmlns:r="http://schemas.openxmlformats.org/officeDocument/2006/relationships" r:id="rId2"/>
        </xdr:cNvPr>
        <xdr:cNvSpPr/>
      </xdr:nvSpPr>
      <xdr:spPr>
        <a:xfrm>
          <a:off x="1675338" y="85724"/>
          <a:ext cx="974726" cy="468000"/>
        </a:xfrm>
        <a:prstGeom prst="left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a:t>EDIT</a:t>
          </a:r>
          <a:r>
            <a:rPr lang="id-ID" sz="1100" baseline="0"/>
            <a:t> NILAI</a:t>
          </a:r>
          <a:endParaRPr lang="id-ID"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28574</xdr:colOff>
      <xdr:row>0</xdr:row>
      <xdr:rowOff>66675</xdr:rowOff>
    </xdr:from>
    <xdr:to>
      <xdr:col>2</xdr:col>
      <xdr:colOff>540543</xdr:colOff>
      <xdr:row>2</xdr:row>
      <xdr:rowOff>134625</xdr:rowOff>
    </xdr:to>
    <xdr:sp macro="" textlink="">
      <xdr:nvSpPr>
        <xdr:cNvPr id="2" name="Left Arrow 1">
          <a:hlinkClick xmlns:r="http://schemas.openxmlformats.org/officeDocument/2006/relationships" r:id="rId1"/>
        </xdr:cNvPr>
        <xdr:cNvSpPr/>
      </xdr:nvSpPr>
      <xdr:spPr>
        <a:xfrm>
          <a:off x="28574" y="66675"/>
          <a:ext cx="1531144" cy="468000"/>
        </a:xfrm>
        <a:prstGeom prst="lef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r>
            <a:rPr lang="id-ID" sz="1100"/>
            <a:t>HALAMAN</a:t>
          </a:r>
          <a:r>
            <a:rPr lang="id-ID" sz="1100" baseline="0"/>
            <a:t> DEPAN</a:t>
          </a:r>
          <a:endParaRPr lang="id-ID" sz="1100"/>
        </a:p>
      </xdr:txBody>
    </xdr:sp>
    <xdr:clientData/>
  </xdr:twoCellAnchor>
  <xdr:twoCellAnchor>
    <xdr:from>
      <xdr:col>3</xdr:col>
      <xdr:colOff>9525</xdr:colOff>
      <xdr:row>0</xdr:row>
      <xdr:rowOff>76199</xdr:rowOff>
    </xdr:from>
    <xdr:to>
      <xdr:col>3</xdr:col>
      <xdr:colOff>695324</xdr:colOff>
      <xdr:row>2</xdr:row>
      <xdr:rowOff>144149</xdr:rowOff>
    </xdr:to>
    <xdr:sp macro="" textlink="">
      <xdr:nvSpPr>
        <xdr:cNvPr id="3" name="Right Arrow 2">
          <a:hlinkClick xmlns:r="http://schemas.openxmlformats.org/officeDocument/2006/relationships" r:id="rId2"/>
        </xdr:cNvPr>
        <xdr:cNvSpPr/>
      </xdr:nvSpPr>
      <xdr:spPr>
        <a:xfrm>
          <a:off x="2667000" y="76199"/>
          <a:ext cx="685799" cy="468000"/>
        </a:xfrm>
        <a:prstGeom prst="rightArrow">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id-ID" sz="1100"/>
            <a:t>PRINT</a:t>
          </a:r>
        </a:p>
      </xdr:txBody>
    </xdr:sp>
    <xdr:clientData/>
  </xdr:twoCellAnchor>
  <xdr:twoCellAnchor>
    <xdr:from>
      <xdr:col>2</xdr:col>
      <xdr:colOff>704850</xdr:colOff>
      <xdr:row>0</xdr:row>
      <xdr:rowOff>180975</xdr:rowOff>
    </xdr:from>
    <xdr:to>
      <xdr:col>2</xdr:col>
      <xdr:colOff>1485900</xdr:colOff>
      <xdr:row>2</xdr:row>
      <xdr:rowOff>19050</xdr:rowOff>
    </xdr:to>
    <xdr:sp macro="" textlink="">
      <xdr:nvSpPr>
        <xdr:cNvPr id="4" name="Rectangle 3">
          <a:hlinkClick xmlns:r="http://schemas.openxmlformats.org/officeDocument/2006/relationships" r:id="rId3"/>
        </xdr:cNvPr>
        <xdr:cNvSpPr/>
      </xdr:nvSpPr>
      <xdr:spPr>
        <a:xfrm>
          <a:off x="1724025" y="180975"/>
          <a:ext cx="781050" cy="238125"/>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id-ID" sz="1100"/>
            <a:t>REKAP</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28574</xdr:colOff>
      <xdr:row>0</xdr:row>
      <xdr:rowOff>85725</xdr:rowOff>
    </xdr:from>
    <xdr:to>
      <xdr:col>2</xdr:col>
      <xdr:colOff>540543</xdr:colOff>
      <xdr:row>2</xdr:row>
      <xdr:rowOff>153675</xdr:rowOff>
    </xdr:to>
    <xdr:sp macro="" textlink="">
      <xdr:nvSpPr>
        <xdr:cNvPr id="2" name="Left Arrow 1">
          <a:hlinkClick xmlns:r="http://schemas.openxmlformats.org/officeDocument/2006/relationships" r:id="rId1"/>
        </xdr:cNvPr>
        <xdr:cNvSpPr/>
      </xdr:nvSpPr>
      <xdr:spPr>
        <a:xfrm>
          <a:off x="28574" y="85725"/>
          <a:ext cx="1483519" cy="46800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2</xdr:col>
      <xdr:colOff>703788</xdr:colOff>
      <xdr:row>0</xdr:row>
      <xdr:rowOff>85724</xdr:rowOff>
    </xdr:from>
    <xdr:to>
      <xdr:col>3</xdr:col>
      <xdr:colOff>306914</xdr:colOff>
      <xdr:row>2</xdr:row>
      <xdr:rowOff>153674</xdr:rowOff>
    </xdr:to>
    <xdr:sp macro="" textlink="">
      <xdr:nvSpPr>
        <xdr:cNvPr id="3" name="Left Arrow 2">
          <a:hlinkClick xmlns:r="http://schemas.openxmlformats.org/officeDocument/2006/relationships" r:id="rId2"/>
        </xdr:cNvPr>
        <xdr:cNvSpPr/>
      </xdr:nvSpPr>
      <xdr:spPr>
        <a:xfrm>
          <a:off x="1675338" y="85724"/>
          <a:ext cx="974726" cy="468000"/>
        </a:xfrm>
        <a:prstGeom prst="left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a:t>EDIT</a:t>
          </a:r>
          <a:r>
            <a:rPr lang="id-ID" sz="1100" baseline="0"/>
            <a:t> NILAI</a:t>
          </a:r>
          <a:endParaRPr lang="id-ID"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28574</xdr:colOff>
      <xdr:row>0</xdr:row>
      <xdr:rowOff>66675</xdr:rowOff>
    </xdr:from>
    <xdr:to>
      <xdr:col>2</xdr:col>
      <xdr:colOff>540543</xdr:colOff>
      <xdr:row>2</xdr:row>
      <xdr:rowOff>134625</xdr:rowOff>
    </xdr:to>
    <xdr:sp macro="" textlink="">
      <xdr:nvSpPr>
        <xdr:cNvPr id="2" name="Left Arrow 1">
          <a:hlinkClick xmlns:r="http://schemas.openxmlformats.org/officeDocument/2006/relationships" r:id="rId1"/>
        </xdr:cNvPr>
        <xdr:cNvSpPr/>
      </xdr:nvSpPr>
      <xdr:spPr>
        <a:xfrm>
          <a:off x="28574" y="66675"/>
          <a:ext cx="1531144" cy="468000"/>
        </a:xfrm>
        <a:prstGeom prst="lef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r>
            <a:rPr lang="id-ID" sz="1100"/>
            <a:t>HALAMAN</a:t>
          </a:r>
          <a:r>
            <a:rPr lang="id-ID" sz="1100" baseline="0"/>
            <a:t> DEPAN</a:t>
          </a:r>
          <a:endParaRPr lang="id-ID" sz="1100"/>
        </a:p>
      </xdr:txBody>
    </xdr:sp>
    <xdr:clientData/>
  </xdr:twoCellAnchor>
  <xdr:twoCellAnchor>
    <xdr:from>
      <xdr:col>3</xdr:col>
      <xdr:colOff>9525</xdr:colOff>
      <xdr:row>0</xdr:row>
      <xdr:rowOff>76199</xdr:rowOff>
    </xdr:from>
    <xdr:to>
      <xdr:col>3</xdr:col>
      <xdr:colOff>695324</xdr:colOff>
      <xdr:row>2</xdr:row>
      <xdr:rowOff>144149</xdr:rowOff>
    </xdr:to>
    <xdr:sp macro="" textlink="">
      <xdr:nvSpPr>
        <xdr:cNvPr id="3" name="Right Arrow 2">
          <a:hlinkClick xmlns:r="http://schemas.openxmlformats.org/officeDocument/2006/relationships" r:id="rId2"/>
        </xdr:cNvPr>
        <xdr:cNvSpPr/>
      </xdr:nvSpPr>
      <xdr:spPr>
        <a:xfrm>
          <a:off x="2667000" y="76199"/>
          <a:ext cx="685799" cy="468000"/>
        </a:xfrm>
        <a:prstGeom prst="rightArrow">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id-ID" sz="1100"/>
            <a:t>PRINT</a:t>
          </a:r>
        </a:p>
      </xdr:txBody>
    </xdr:sp>
    <xdr:clientData/>
  </xdr:twoCellAnchor>
  <xdr:twoCellAnchor>
    <xdr:from>
      <xdr:col>2</xdr:col>
      <xdr:colOff>704850</xdr:colOff>
      <xdr:row>0</xdr:row>
      <xdr:rowOff>180975</xdr:rowOff>
    </xdr:from>
    <xdr:to>
      <xdr:col>2</xdr:col>
      <xdr:colOff>1485900</xdr:colOff>
      <xdr:row>2</xdr:row>
      <xdr:rowOff>19050</xdr:rowOff>
    </xdr:to>
    <xdr:sp macro="" textlink="">
      <xdr:nvSpPr>
        <xdr:cNvPr id="4" name="Rectangle 3">
          <a:hlinkClick xmlns:r="http://schemas.openxmlformats.org/officeDocument/2006/relationships" r:id="rId3"/>
        </xdr:cNvPr>
        <xdr:cNvSpPr/>
      </xdr:nvSpPr>
      <xdr:spPr>
        <a:xfrm>
          <a:off x="1724025" y="180975"/>
          <a:ext cx="781050" cy="238125"/>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id-ID" sz="1100"/>
            <a:t>REKAP</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28574</xdr:colOff>
      <xdr:row>0</xdr:row>
      <xdr:rowOff>85725</xdr:rowOff>
    </xdr:from>
    <xdr:to>
      <xdr:col>2</xdr:col>
      <xdr:colOff>540543</xdr:colOff>
      <xdr:row>2</xdr:row>
      <xdr:rowOff>153675</xdr:rowOff>
    </xdr:to>
    <xdr:sp macro="" textlink="">
      <xdr:nvSpPr>
        <xdr:cNvPr id="2" name="Left Arrow 1">
          <a:hlinkClick xmlns:r="http://schemas.openxmlformats.org/officeDocument/2006/relationships" r:id="rId1"/>
        </xdr:cNvPr>
        <xdr:cNvSpPr/>
      </xdr:nvSpPr>
      <xdr:spPr>
        <a:xfrm>
          <a:off x="28574" y="85725"/>
          <a:ext cx="1483519" cy="46800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2</xdr:col>
      <xdr:colOff>703788</xdr:colOff>
      <xdr:row>0</xdr:row>
      <xdr:rowOff>85724</xdr:rowOff>
    </xdr:from>
    <xdr:to>
      <xdr:col>3</xdr:col>
      <xdr:colOff>306914</xdr:colOff>
      <xdr:row>2</xdr:row>
      <xdr:rowOff>153674</xdr:rowOff>
    </xdr:to>
    <xdr:sp macro="" textlink="">
      <xdr:nvSpPr>
        <xdr:cNvPr id="3" name="Left Arrow 2">
          <a:hlinkClick xmlns:r="http://schemas.openxmlformats.org/officeDocument/2006/relationships" r:id="rId2"/>
        </xdr:cNvPr>
        <xdr:cNvSpPr/>
      </xdr:nvSpPr>
      <xdr:spPr>
        <a:xfrm>
          <a:off x="1675338" y="85724"/>
          <a:ext cx="974726" cy="468000"/>
        </a:xfrm>
        <a:prstGeom prst="left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a:t>EDIT</a:t>
          </a:r>
          <a:r>
            <a:rPr lang="id-ID" sz="1100" baseline="0"/>
            <a:t> NILAI</a:t>
          </a:r>
          <a:endParaRPr lang="id-ID"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28574</xdr:colOff>
      <xdr:row>0</xdr:row>
      <xdr:rowOff>66675</xdr:rowOff>
    </xdr:from>
    <xdr:to>
      <xdr:col>2</xdr:col>
      <xdr:colOff>540543</xdr:colOff>
      <xdr:row>2</xdr:row>
      <xdr:rowOff>134625</xdr:rowOff>
    </xdr:to>
    <xdr:sp macro="" textlink="">
      <xdr:nvSpPr>
        <xdr:cNvPr id="2" name="Left Arrow 1">
          <a:hlinkClick xmlns:r="http://schemas.openxmlformats.org/officeDocument/2006/relationships" r:id="rId1"/>
        </xdr:cNvPr>
        <xdr:cNvSpPr/>
      </xdr:nvSpPr>
      <xdr:spPr>
        <a:xfrm>
          <a:off x="28574" y="66675"/>
          <a:ext cx="1531144" cy="468000"/>
        </a:xfrm>
        <a:prstGeom prst="lef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r>
            <a:rPr lang="id-ID" sz="1100"/>
            <a:t>HALAMAN</a:t>
          </a:r>
          <a:r>
            <a:rPr lang="id-ID" sz="1100" baseline="0"/>
            <a:t> DEPAN</a:t>
          </a:r>
          <a:endParaRPr lang="id-ID" sz="1100"/>
        </a:p>
      </xdr:txBody>
    </xdr:sp>
    <xdr:clientData/>
  </xdr:twoCellAnchor>
  <xdr:twoCellAnchor>
    <xdr:from>
      <xdr:col>3</xdr:col>
      <xdr:colOff>9525</xdr:colOff>
      <xdr:row>0</xdr:row>
      <xdr:rowOff>76199</xdr:rowOff>
    </xdr:from>
    <xdr:to>
      <xdr:col>3</xdr:col>
      <xdr:colOff>695324</xdr:colOff>
      <xdr:row>2</xdr:row>
      <xdr:rowOff>144149</xdr:rowOff>
    </xdr:to>
    <xdr:sp macro="" textlink="">
      <xdr:nvSpPr>
        <xdr:cNvPr id="3" name="Right Arrow 2">
          <a:hlinkClick xmlns:r="http://schemas.openxmlformats.org/officeDocument/2006/relationships" r:id="rId2"/>
        </xdr:cNvPr>
        <xdr:cNvSpPr/>
      </xdr:nvSpPr>
      <xdr:spPr>
        <a:xfrm>
          <a:off x="2667000" y="76199"/>
          <a:ext cx="685799" cy="468000"/>
        </a:xfrm>
        <a:prstGeom prst="rightArrow">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id-ID" sz="1100"/>
            <a:t>PRINT</a:t>
          </a:r>
        </a:p>
      </xdr:txBody>
    </xdr:sp>
    <xdr:clientData/>
  </xdr:twoCellAnchor>
  <xdr:twoCellAnchor>
    <xdr:from>
      <xdr:col>2</xdr:col>
      <xdr:colOff>704850</xdr:colOff>
      <xdr:row>0</xdr:row>
      <xdr:rowOff>180975</xdr:rowOff>
    </xdr:from>
    <xdr:to>
      <xdr:col>2</xdr:col>
      <xdr:colOff>1485900</xdr:colOff>
      <xdr:row>2</xdr:row>
      <xdr:rowOff>19050</xdr:rowOff>
    </xdr:to>
    <xdr:sp macro="" textlink="">
      <xdr:nvSpPr>
        <xdr:cNvPr id="4" name="Rectangle 3">
          <a:hlinkClick xmlns:r="http://schemas.openxmlformats.org/officeDocument/2006/relationships" r:id="rId3"/>
        </xdr:cNvPr>
        <xdr:cNvSpPr/>
      </xdr:nvSpPr>
      <xdr:spPr>
        <a:xfrm>
          <a:off x="1724025" y="180975"/>
          <a:ext cx="781050" cy="238125"/>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id-ID" sz="1100"/>
            <a:t>REKAP</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28574</xdr:colOff>
      <xdr:row>0</xdr:row>
      <xdr:rowOff>85725</xdr:rowOff>
    </xdr:from>
    <xdr:to>
      <xdr:col>2</xdr:col>
      <xdr:colOff>540543</xdr:colOff>
      <xdr:row>2</xdr:row>
      <xdr:rowOff>153675</xdr:rowOff>
    </xdr:to>
    <xdr:sp macro="" textlink="">
      <xdr:nvSpPr>
        <xdr:cNvPr id="2" name="Left Arrow 1">
          <a:hlinkClick xmlns:r="http://schemas.openxmlformats.org/officeDocument/2006/relationships" r:id="rId1"/>
        </xdr:cNvPr>
        <xdr:cNvSpPr/>
      </xdr:nvSpPr>
      <xdr:spPr>
        <a:xfrm>
          <a:off x="28574" y="85725"/>
          <a:ext cx="1483519" cy="46800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2</xdr:col>
      <xdr:colOff>703788</xdr:colOff>
      <xdr:row>0</xdr:row>
      <xdr:rowOff>85724</xdr:rowOff>
    </xdr:from>
    <xdr:to>
      <xdr:col>3</xdr:col>
      <xdr:colOff>306914</xdr:colOff>
      <xdr:row>2</xdr:row>
      <xdr:rowOff>153674</xdr:rowOff>
    </xdr:to>
    <xdr:sp macro="" textlink="">
      <xdr:nvSpPr>
        <xdr:cNvPr id="3" name="Left Arrow 2">
          <a:hlinkClick xmlns:r="http://schemas.openxmlformats.org/officeDocument/2006/relationships" r:id="rId2"/>
        </xdr:cNvPr>
        <xdr:cNvSpPr/>
      </xdr:nvSpPr>
      <xdr:spPr>
        <a:xfrm>
          <a:off x="1675338" y="85724"/>
          <a:ext cx="974726" cy="468000"/>
        </a:xfrm>
        <a:prstGeom prst="left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a:t>EDIT</a:t>
          </a:r>
          <a:r>
            <a:rPr lang="id-ID" sz="1100" baseline="0"/>
            <a:t> NILAI</a:t>
          </a:r>
          <a:endParaRPr lang="id-ID"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4</xdr:row>
      <xdr:rowOff>66675</xdr:rowOff>
    </xdr:from>
    <xdr:to>
      <xdr:col>13</xdr:col>
      <xdr:colOff>447675</xdr:colOff>
      <xdr:row>14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0</xdr:row>
      <xdr:rowOff>57150</xdr:rowOff>
    </xdr:from>
    <xdr:to>
      <xdr:col>11</xdr:col>
      <xdr:colOff>247650</xdr:colOff>
      <xdr:row>1</xdr:row>
      <xdr:rowOff>19050</xdr:rowOff>
    </xdr:to>
    <xdr:sp macro="" textlink="">
      <xdr:nvSpPr>
        <xdr:cNvPr id="3" name="Rounded Rectangle 2">
          <a:hlinkClick xmlns:r="http://schemas.openxmlformats.org/officeDocument/2006/relationships" r:id="rId2"/>
        </xdr:cNvPr>
        <xdr:cNvSpPr/>
      </xdr:nvSpPr>
      <xdr:spPr>
        <a:xfrm>
          <a:off x="636270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12</xdr:col>
      <xdr:colOff>142875</xdr:colOff>
      <xdr:row>1</xdr:row>
      <xdr:rowOff>171450</xdr:rowOff>
    </xdr:from>
    <xdr:to>
      <xdr:col>12</xdr:col>
      <xdr:colOff>485775</xdr:colOff>
      <xdr:row>3</xdr:row>
      <xdr:rowOff>19050</xdr:rowOff>
    </xdr:to>
    <xdr:sp macro="" textlink="">
      <xdr:nvSpPr>
        <xdr:cNvPr id="7" name="Round Diagonal Corner Rectangle 6">
          <a:hlinkClick xmlns:r="http://schemas.openxmlformats.org/officeDocument/2006/relationships" r:id="rId3"/>
        </xdr:cNvPr>
        <xdr:cNvSpPr/>
      </xdr:nvSpPr>
      <xdr:spPr>
        <a:xfrm>
          <a:off x="76009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III</a:t>
          </a:r>
          <a:endParaRPr lang="en-US" sz="1100"/>
        </a:p>
      </xdr:txBody>
    </xdr:sp>
    <xdr:clientData/>
  </xdr:twoCellAnchor>
  <xdr:twoCellAnchor>
    <xdr:from>
      <xdr:col>12</xdr:col>
      <xdr:colOff>590550</xdr:colOff>
      <xdr:row>1</xdr:row>
      <xdr:rowOff>171450</xdr:rowOff>
    </xdr:from>
    <xdr:to>
      <xdr:col>13</xdr:col>
      <xdr:colOff>323850</xdr:colOff>
      <xdr:row>3</xdr:row>
      <xdr:rowOff>19050</xdr:rowOff>
    </xdr:to>
    <xdr:sp macro="" textlink="">
      <xdr:nvSpPr>
        <xdr:cNvPr id="11" name="Round Diagonal Corner Rectangle 10">
          <a:hlinkClick xmlns:r="http://schemas.openxmlformats.org/officeDocument/2006/relationships" r:id="rId4"/>
        </xdr:cNvPr>
        <xdr:cNvSpPr/>
      </xdr:nvSpPr>
      <xdr:spPr>
        <a:xfrm>
          <a:off x="804862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IV</a:t>
          </a:r>
          <a:endParaRPr lang="en-US" sz="1100"/>
        </a:p>
      </xdr:txBody>
    </xdr:sp>
    <xdr:clientData/>
  </xdr:twoCellAnchor>
  <xdr:twoCellAnchor>
    <xdr:from>
      <xdr:col>13</xdr:col>
      <xdr:colOff>419100</xdr:colOff>
      <xdr:row>1</xdr:row>
      <xdr:rowOff>171450</xdr:rowOff>
    </xdr:from>
    <xdr:to>
      <xdr:col>13</xdr:col>
      <xdr:colOff>762000</xdr:colOff>
      <xdr:row>3</xdr:row>
      <xdr:rowOff>19050</xdr:rowOff>
    </xdr:to>
    <xdr:sp macro="" textlink="">
      <xdr:nvSpPr>
        <xdr:cNvPr id="12" name="Round Diagonal Corner Rectangle 11">
          <a:hlinkClick xmlns:r="http://schemas.openxmlformats.org/officeDocument/2006/relationships" r:id="rId5"/>
        </xdr:cNvPr>
        <xdr:cNvSpPr/>
      </xdr:nvSpPr>
      <xdr:spPr>
        <a:xfrm>
          <a:off x="84867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a:t>
          </a:r>
          <a:endParaRPr lang="en-US" sz="1100"/>
        </a:p>
      </xdr:txBody>
    </xdr:sp>
    <xdr:clientData/>
  </xdr:twoCellAnchor>
  <xdr:twoCellAnchor>
    <xdr:from>
      <xdr:col>11</xdr:col>
      <xdr:colOff>314325</xdr:colOff>
      <xdr:row>1</xdr:row>
      <xdr:rowOff>171450</xdr:rowOff>
    </xdr:from>
    <xdr:to>
      <xdr:col>12</xdr:col>
      <xdr:colOff>47625</xdr:colOff>
      <xdr:row>3</xdr:row>
      <xdr:rowOff>19050</xdr:rowOff>
    </xdr:to>
    <xdr:sp macro="" textlink="">
      <xdr:nvSpPr>
        <xdr:cNvPr id="13" name="Round Diagonal Corner Rectangle 12">
          <a:hlinkClick xmlns:r="http://schemas.openxmlformats.org/officeDocument/2006/relationships" r:id="rId6"/>
        </xdr:cNvPr>
        <xdr:cNvSpPr/>
      </xdr:nvSpPr>
      <xdr:spPr>
        <a:xfrm>
          <a:off x="716280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a:t>
          </a:r>
          <a:endParaRPr lang="en-US" sz="1100"/>
        </a:p>
      </xdr:txBody>
    </xdr:sp>
    <xdr:clientData/>
  </xdr:twoCellAnchor>
  <xdr:twoCellAnchor>
    <xdr:from>
      <xdr:col>10</xdr:col>
      <xdr:colOff>485775</xdr:colOff>
      <xdr:row>1</xdr:row>
      <xdr:rowOff>171450</xdr:rowOff>
    </xdr:from>
    <xdr:to>
      <xdr:col>11</xdr:col>
      <xdr:colOff>219075</xdr:colOff>
      <xdr:row>3</xdr:row>
      <xdr:rowOff>19050</xdr:rowOff>
    </xdr:to>
    <xdr:sp macro="" textlink="">
      <xdr:nvSpPr>
        <xdr:cNvPr id="14" name="Round Diagonal Corner Rectangle 13">
          <a:hlinkClick xmlns:r="http://schemas.openxmlformats.org/officeDocument/2006/relationships" r:id="rId7"/>
        </xdr:cNvPr>
        <xdr:cNvSpPr/>
      </xdr:nvSpPr>
      <xdr:spPr>
        <a:xfrm>
          <a:off x="67246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a:t>
          </a:r>
          <a:endParaRPr lang="en-US" sz="1100"/>
        </a:p>
      </xdr:txBody>
    </xdr:sp>
    <xdr:clientData/>
  </xdr:twoCellAnchor>
  <xdr:twoCellAnchor>
    <xdr:from>
      <xdr:col>13</xdr:col>
      <xdr:colOff>876300</xdr:colOff>
      <xdr:row>1</xdr:row>
      <xdr:rowOff>171450</xdr:rowOff>
    </xdr:from>
    <xdr:to>
      <xdr:col>14</xdr:col>
      <xdr:colOff>247650</xdr:colOff>
      <xdr:row>3</xdr:row>
      <xdr:rowOff>19050</xdr:rowOff>
    </xdr:to>
    <xdr:sp macro="" textlink="">
      <xdr:nvSpPr>
        <xdr:cNvPr id="15" name="Round Diagonal Corner Rectangle 14">
          <a:hlinkClick xmlns:r="http://schemas.openxmlformats.org/officeDocument/2006/relationships" r:id="rId8"/>
        </xdr:cNvPr>
        <xdr:cNvSpPr/>
      </xdr:nvSpPr>
      <xdr:spPr>
        <a:xfrm>
          <a:off x="8943975" y="476250"/>
          <a:ext cx="342900" cy="238125"/>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id-ID" sz="1100"/>
            <a:t>VI</a:t>
          </a:r>
          <a:endParaRPr lang="en-US" sz="110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28574</xdr:colOff>
      <xdr:row>0</xdr:row>
      <xdr:rowOff>66675</xdr:rowOff>
    </xdr:from>
    <xdr:to>
      <xdr:col>2</xdr:col>
      <xdr:colOff>540543</xdr:colOff>
      <xdr:row>2</xdr:row>
      <xdr:rowOff>134625</xdr:rowOff>
    </xdr:to>
    <xdr:sp macro="" textlink="">
      <xdr:nvSpPr>
        <xdr:cNvPr id="2" name="Left Arrow 1">
          <a:hlinkClick xmlns:r="http://schemas.openxmlformats.org/officeDocument/2006/relationships" r:id="rId1"/>
        </xdr:cNvPr>
        <xdr:cNvSpPr/>
      </xdr:nvSpPr>
      <xdr:spPr>
        <a:xfrm>
          <a:off x="28574" y="66675"/>
          <a:ext cx="1531144" cy="468000"/>
        </a:xfrm>
        <a:prstGeom prst="leftArrow">
          <a:avLst/>
        </a:prstGeom>
      </xdr:spPr>
      <xdr:style>
        <a:lnRef idx="1">
          <a:schemeClr val="accent1"/>
        </a:lnRef>
        <a:fillRef idx="2">
          <a:schemeClr val="accent1"/>
        </a:fillRef>
        <a:effectRef idx="1">
          <a:schemeClr val="accent1"/>
        </a:effectRef>
        <a:fontRef idx="minor">
          <a:schemeClr val="dk1"/>
        </a:fontRef>
      </xdr:style>
      <xdr:txBody>
        <a:bodyPr rtlCol="0" anchor="ctr"/>
        <a:lstStyle/>
        <a:p>
          <a:pPr algn="ctr"/>
          <a:r>
            <a:rPr lang="id-ID" sz="1100"/>
            <a:t>HALAMAN</a:t>
          </a:r>
          <a:r>
            <a:rPr lang="id-ID" sz="1100" baseline="0"/>
            <a:t> DEPAN</a:t>
          </a:r>
          <a:endParaRPr lang="id-ID" sz="1100"/>
        </a:p>
      </xdr:txBody>
    </xdr:sp>
    <xdr:clientData/>
  </xdr:twoCellAnchor>
  <xdr:twoCellAnchor>
    <xdr:from>
      <xdr:col>3</xdr:col>
      <xdr:colOff>9525</xdr:colOff>
      <xdr:row>0</xdr:row>
      <xdr:rowOff>76199</xdr:rowOff>
    </xdr:from>
    <xdr:to>
      <xdr:col>3</xdr:col>
      <xdr:colOff>695324</xdr:colOff>
      <xdr:row>2</xdr:row>
      <xdr:rowOff>144149</xdr:rowOff>
    </xdr:to>
    <xdr:sp macro="" textlink="">
      <xdr:nvSpPr>
        <xdr:cNvPr id="3" name="Right Arrow 2">
          <a:hlinkClick xmlns:r="http://schemas.openxmlformats.org/officeDocument/2006/relationships" r:id="rId2"/>
        </xdr:cNvPr>
        <xdr:cNvSpPr/>
      </xdr:nvSpPr>
      <xdr:spPr>
        <a:xfrm>
          <a:off x="2667000" y="76199"/>
          <a:ext cx="685799" cy="468000"/>
        </a:xfrm>
        <a:prstGeom prst="rightArrow">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id-ID" sz="1100"/>
            <a:t>PRINT</a:t>
          </a:r>
        </a:p>
      </xdr:txBody>
    </xdr:sp>
    <xdr:clientData/>
  </xdr:twoCellAnchor>
  <xdr:twoCellAnchor>
    <xdr:from>
      <xdr:col>2</xdr:col>
      <xdr:colOff>704850</xdr:colOff>
      <xdr:row>0</xdr:row>
      <xdr:rowOff>180975</xdr:rowOff>
    </xdr:from>
    <xdr:to>
      <xdr:col>2</xdr:col>
      <xdr:colOff>1485900</xdr:colOff>
      <xdr:row>2</xdr:row>
      <xdr:rowOff>19050</xdr:rowOff>
    </xdr:to>
    <xdr:sp macro="" textlink="">
      <xdr:nvSpPr>
        <xdr:cNvPr id="4" name="Rectangle 3">
          <a:hlinkClick xmlns:r="http://schemas.openxmlformats.org/officeDocument/2006/relationships" r:id="rId3"/>
        </xdr:cNvPr>
        <xdr:cNvSpPr/>
      </xdr:nvSpPr>
      <xdr:spPr>
        <a:xfrm>
          <a:off x="1724025" y="180975"/>
          <a:ext cx="781050" cy="238125"/>
        </a:xfrm>
        <a:prstGeom prst="rect">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id-ID" sz="1100"/>
            <a:t>REKAP</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28574</xdr:colOff>
      <xdr:row>0</xdr:row>
      <xdr:rowOff>85725</xdr:rowOff>
    </xdr:from>
    <xdr:to>
      <xdr:col>2</xdr:col>
      <xdr:colOff>540543</xdr:colOff>
      <xdr:row>2</xdr:row>
      <xdr:rowOff>153675</xdr:rowOff>
    </xdr:to>
    <xdr:sp macro="" textlink="">
      <xdr:nvSpPr>
        <xdr:cNvPr id="2" name="Left Arrow 1">
          <a:hlinkClick xmlns:r="http://schemas.openxmlformats.org/officeDocument/2006/relationships" r:id="rId1"/>
        </xdr:cNvPr>
        <xdr:cNvSpPr/>
      </xdr:nvSpPr>
      <xdr:spPr>
        <a:xfrm>
          <a:off x="28574" y="85725"/>
          <a:ext cx="1483519" cy="46800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a:t>
          </a:r>
          <a:r>
            <a:rPr lang="id-ID" sz="1100" baseline="0"/>
            <a:t> DEPAN</a:t>
          </a:r>
          <a:endParaRPr lang="id-ID" sz="1100"/>
        </a:p>
      </xdr:txBody>
    </xdr:sp>
    <xdr:clientData/>
  </xdr:twoCellAnchor>
  <xdr:twoCellAnchor>
    <xdr:from>
      <xdr:col>2</xdr:col>
      <xdr:colOff>703788</xdr:colOff>
      <xdr:row>0</xdr:row>
      <xdr:rowOff>85724</xdr:rowOff>
    </xdr:from>
    <xdr:to>
      <xdr:col>3</xdr:col>
      <xdr:colOff>306914</xdr:colOff>
      <xdr:row>2</xdr:row>
      <xdr:rowOff>153674</xdr:rowOff>
    </xdr:to>
    <xdr:sp macro="" textlink="">
      <xdr:nvSpPr>
        <xdr:cNvPr id="3" name="Left Arrow 2">
          <a:hlinkClick xmlns:r="http://schemas.openxmlformats.org/officeDocument/2006/relationships" r:id="rId2"/>
        </xdr:cNvPr>
        <xdr:cNvSpPr/>
      </xdr:nvSpPr>
      <xdr:spPr>
        <a:xfrm>
          <a:off x="1675338" y="85724"/>
          <a:ext cx="974726" cy="468000"/>
        </a:xfrm>
        <a:prstGeom prst="left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a:t>EDIT</a:t>
          </a:r>
          <a:r>
            <a:rPr lang="id-ID" sz="1100" baseline="0"/>
            <a:t> NILAI</a:t>
          </a:r>
          <a:endParaRPr lang="id-ID"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152400</xdr:colOff>
      <xdr:row>26</xdr:row>
      <xdr:rowOff>0</xdr:rowOff>
    </xdr:from>
    <xdr:to>
      <xdr:col>6</xdr:col>
      <xdr:colOff>457200</xdr:colOff>
      <xdr:row>28</xdr:row>
      <xdr:rowOff>19050</xdr:rowOff>
    </xdr:to>
    <xdr:sp macro="" textlink="">
      <xdr:nvSpPr>
        <xdr:cNvPr id="3" name="Rounded Rectangle 2">
          <a:hlinkClick xmlns:r="http://schemas.openxmlformats.org/officeDocument/2006/relationships" r:id="rId1"/>
        </xdr:cNvPr>
        <xdr:cNvSpPr/>
      </xdr:nvSpPr>
      <xdr:spPr>
        <a:xfrm>
          <a:off x="2590800" y="3810000"/>
          <a:ext cx="1524000"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Oke,</a:t>
          </a:r>
          <a:r>
            <a:rPr lang="id-ID" sz="1100" baseline="0"/>
            <a:t> Saya mengerti</a:t>
          </a:r>
          <a:endParaRPr lang="id-ID" sz="1100"/>
        </a:p>
      </xdr:txBody>
    </xdr:sp>
    <xdr:clientData/>
  </xdr:twoCellAnchor>
  <xdr:twoCellAnchor>
    <xdr:from>
      <xdr:col>1</xdr:col>
      <xdr:colOff>47625</xdr:colOff>
      <xdr:row>27</xdr:row>
      <xdr:rowOff>114300</xdr:rowOff>
    </xdr:from>
    <xdr:to>
      <xdr:col>3</xdr:col>
      <xdr:colOff>314325</xdr:colOff>
      <xdr:row>29</xdr:row>
      <xdr:rowOff>133350</xdr:rowOff>
    </xdr:to>
    <xdr:sp macro="" textlink="">
      <xdr:nvSpPr>
        <xdr:cNvPr id="4" name="Right Arrow 3">
          <a:hlinkClick xmlns:r="http://schemas.openxmlformats.org/officeDocument/2006/relationships" r:id="rId2"/>
        </xdr:cNvPr>
        <xdr:cNvSpPr/>
      </xdr:nvSpPr>
      <xdr:spPr>
        <a:xfrm>
          <a:off x="657225" y="4114800"/>
          <a:ext cx="1485900"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GO WEBSITE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66674</xdr:colOff>
      <xdr:row>4</xdr:row>
      <xdr:rowOff>76200</xdr:rowOff>
    </xdr:from>
    <xdr:to>
      <xdr:col>13</xdr:col>
      <xdr:colOff>409575</xdr:colOff>
      <xdr:row>14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0</xdr:row>
      <xdr:rowOff>57150</xdr:rowOff>
    </xdr:from>
    <xdr:to>
      <xdr:col>11</xdr:col>
      <xdr:colOff>247650</xdr:colOff>
      <xdr:row>1</xdr:row>
      <xdr:rowOff>19050</xdr:rowOff>
    </xdr:to>
    <xdr:sp macro="" textlink="">
      <xdr:nvSpPr>
        <xdr:cNvPr id="3" name="Rounded Rectangle 2">
          <a:hlinkClick xmlns:r="http://schemas.openxmlformats.org/officeDocument/2006/relationships" r:id="rId2"/>
        </xdr:cNvPr>
        <xdr:cNvSpPr/>
      </xdr:nvSpPr>
      <xdr:spPr>
        <a:xfrm>
          <a:off x="636270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12</xdr:col>
      <xdr:colOff>142875</xdr:colOff>
      <xdr:row>1</xdr:row>
      <xdr:rowOff>171450</xdr:rowOff>
    </xdr:from>
    <xdr:to>
      <xdr:col>12</xdr:col>
      <xdr:colOff>485775</xdr:colOff>
      <xdr:row>3</xdr:row>
      <xdr:rowOff>19050</xdr:rowOff>
    </xdr:to>
    <xdr:sp macro="" textlink="">
      <xdr:nvSpPr>
        <xdr:cNvPr id="5" name="Round Diagonal Corner Rectangle 4">
          <a:hlinkClick xmlns:r="http://schemas.openxmlformats.org/officeDocument/2006/relationships" r:id="rId3"/>
        </xdr:cNvPr>
        <xdr:cNvSpPr/>
      </xdr:nvSpPr>
      <xdr:spPr>
        <a:xfrm>
          <a:off x="76009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III</a:t>
          </a:r>
          <a:endParaRPr lang="en-US" sz="1100"/>
        </a:p>
      </xdr:txBody>
    </xdr:sp>
    <xdr:clientData/>
  </xdr:twoCellAnchor>
  <xdr:twoCellAnchor>
    <xdr:from>
      <xdr:col>12</xdr:col>
      <xdr:colOff>590550</xdr:colOff>
      <xdr:row>1</xdr:row>
      <xdr:rowOff>171450</xdr:rowOff>
    </xdr:from>
    <xdr:to>
      <xdr:col>13</xdr:col>
      <xdr:colOff>323850</xdr:colOff>
      <xdr:row>3</xdr:row>
      <xdr:rowOff>19050</xdr:rowOff>
    </xdr:to>
    <xdr:sp macro="" textlink="">
      <xdr:nvSpPr>
        <xdr:cNvPr id="6" name="Round Diagonal Corner Rectangle 5">
          <a:hlinkClick xmlns:r="http://schemas.openxmlformats.org/officeDocument/2006/relationships" r:id="rId4"/>
        </xdr:cNvPr>
        <xdr:cNvSpPr/>
      </xdr:nvSpPr>
      <xdr:spPr>
        <a:xfrm>
          <a:off x="804862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IV</a:t>
          </a:r>
          <a:endParaRPr lang="en-US" sz="1100"/>
        </a:p>
      </xdr:txBody>
    </xdr:sp>
    <xdr:clientData/>
  </xdr:twoCellAnchor>
  <xdr:twoCellAnchor>
    <xdr:from>
      <xdr:col>13</xdr:col>
      <xdr:colOff>419100</xdr:colOff>
      <xdr:row>1</xdr:row>
      <xdr:rowOff>171450</xdr:rowOff>
    </xdr:from>
    <xdr:to>
      <xdr:col>13</xdr:col>
      <xdr:colOff>762000</xdr:colOff>
      <xdr:row>3</xdr:row>
      <xdr:rowOff>19050</xdr:rowOff>
    </xdr:to>
    <xdr:sp macro="" textlink="">
      <xdr:nvSpPr>
        <xdr:cNvPr id="7" name="Round Diagonal Corner Rectangle 6">
          <a:hlinkClick xmlns:r="http://schemas.openxmlformats.org/officeDocument/2006/relationships" r:id="rId5"/>
        </xdr:cNvPr>
        <xdr:cNvSpPr/>
      </xdr:nvSpPr>
      <xdr:spPr>
        <a:xfrm>
          <a:off x="8486775" y="476250"/>
          <a:ext cx="342900" cy="238125"/>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id-ID" sz="1100"/>
            <a:t>V</a:t>
          </a:r>
          <a:endParaRPr lang="en-US" sz="1100"/>
        </a:p>
      </xdr:txBody>
    </xdr:sp>
    <xdr:clientData/>
  </xdr:twoCellAnchor>
  <xdr:twoCellAnchor>
    <xdr:from>
      <xdr:col>11</xdr:col>
      <xdr:colOff>314325</xdr:colOff>
      <xdr:row>1</xdr:row>
      <xdr:rowOff>171450</xdr:rowOff>
    </xdr:from>
    <xdr:to>
      <xdr:col>12</xdr:col>
      <xdr:colOff>47625</xdr:colOff>
      <xdr:row>3</xdr:row>
      <xdr:rowOff>19050</xdr:rowOff>
    </xdr:to>
    <xdr:sp macro="" textlink="">
      <xdr:nvSpPr>
        <xdr:cNvPr id="8" name="Round Diagonal Corner Rectangle 7">
          <a:hlinkClick xmlns:r="http://schemas.openxmlformats.org/officeDocument/2006/relationships" r:id="rId6"/>
        </xdr:cNvPr>
        <xdr:cNvSpPr/>
      </xdr:nvSpPr>
      <xdr:spPr>
        <a:xfrm>
          <a:off x="716280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a:t>
          </a:r>
          <a:endParaRPr lang="en-US" sz="1100"/>
        </a:p>
      </xdr:txBody>
    </xdr:sp>
    <xdr:clientData/>
  </xdr:twoCellAnchor>
  <xdr:twoCellAnchor>
    <xdr:from>
      <xdr:col>10</xdr:col>
      <xdr:colOff>485775</xdr:colOff>
      <xdr:row>1</xdr:row>
      <xdr:rowOff>171450</xdr:rowOff>
    </xdr:from>
    <xdr:to>
      <xdr:col>11</xdr:col>
      <xdr:colOff>219075</xdr:colOff>
      <xdr:row>3</xdr:row>
      <xdr:rowOff>19050</xdr:rowOff>
    </xdr:to>
    <xdr:sp macro="" textlink="">
      <xdr:nvSpPr>
        <xdr:cNvPr id="9" name="Round Diagonal Corner Rectangle 8">
          <a:hlinkClick xmlns:r="http://schemas.openxmlformats.org/officeDocument/2006/relationships" r:id="rId7"/>
        </xdr:cNvPr>
        <xdr:cNvSpPr/>
      </xdr:nvSpPr>
      <xdr:spPr>
        <a:xfrm>
          <a:off x="67246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a:t>
          </a:r>
          <a:endParaRPr lang="en-US" sz="1100"/>
        </a:p>
      </xdr:txBody>
    </xdr:sp>
    <xdr:clientData/>
  </xdr:twoCellAnchor>
  <xdr:twoCellAnchor>
    <xdr:from>
      <xdr:col>13</xdr:col>
      <xdr:colOff>876300</xdr:colOff>
      <xdr:row>1</xdr:row>
      <xdr:rowOff>171450</xdr:rowOff>
    </xdr:from>
    <xdr:to>
      <xdr:col>14</xdr:col>
      <xdr:colOff>247650</xdr:colOff>
      <xdr:row>3</xdr:row>
      <xdr:rowOff>19050</xdr:rowOff>
    </xdr:to>
    <xdr:sp macro="" textlink="">
      <xdr:nvSpPr>
        <xdr:cNvPr id="10" name="Round Diagonal Corner Rectangle 9">
          <a:hlinkClick xmlns:r="http://schemas.openxmlformats.org/officeDocument/2006/relationships" r:id="rId8"/>
        </xdr:cNvPr>
        <xdr:cNvSpPr/>
      </xdr:nvSpPr>
      <xdr:spPr>
        <a:xfrm>
          <a:off x="89439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VI</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66674</xdr:colOff>
      <xdr:row>4</xdr:row>
      <xdr:rowOff>76200</xdr:rowOff>
    </xdr:from>
    <xdr:to>
      <xdr:col>13</xdr:col>
      <xdr:colOff>409575</xdr:colOff>
      <xdr:row>14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0</xdr:row>
      <xdr:rowOff>57150</xdr:rowOff>
    </xdr:from>
    <xdr:to>
      <xdr:col>11</xdr:col>
      <xdr:colOff>247650</xdr:colOff>
      <xdr:row>1</xdr:row>
      <xdr:rowOff>19050</xdr:rowOff>
    </xdr:to>
    <xdr:sp macro="" textlink="">
      <xdr:nvSpPr>
        <xdr:cNvPr id="3" name="Rounded Rectangle 2">
          <a:hlinkClick xmlns:r="http://schemas.openxmlformats.org/officeDocument/2006/relationships" r:id="rId2"/>
        </xdr:cNvPr>
        <xdr:cNvSpPr/>
      </xdr:nvSpPr>
      <xdr:spPr>
        <a:xfrm>
          <a:off x="636270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12</xdr:col>
      <xdr:colOff>142875</xdr:colOff>
      <xdr:row>1</xdr:row>
      <xdr:rowOff>171450</xdr:rowOff>
    </xdr:from>
    <xdr:to>
      <xdr:col>12</xdr:col>
      <xdr:colOff>485775</xdr:colOff>
      <xdr:row>3</xdr:row>
      <xdr:rowOff>19050</xdr:rowOff>
    </xdr:to>
    <xdr:sp macro="" textlink="">
      <xdr:nvSpPr>
        <xdr:cNvPr id="5" name="Round Diagonal Corner Rectangle 4">
          <a:hlinkClick xmlns:r="http://schemas.openxmlformats.org/officeDocument/2006/relationships" r:id="rId3"/>
        </xdr:cNvPr>
        <xdr:cNvSpPr/>
      </xdr:nvSpPr>
      <xdr:spPr>
        <a:xfrm>
          <a:off x="76009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III</a:t>
          </a:r>
          <a:endParaRPr lang="en-US" sz="1100"/>
        </a:p>
      </xdr:txBody>
    </xdr:sp>
    <xdr:clientData/>
  </xdr:twoCellAnchor>
  <xdr:twoCellAnchor>
    <xdr:from>
      <xdr:col>12</xdr:col>
      <xdr:colOff>590550</xdr:colOff>
      <xdr:row>1</xdr:row>
      <xdr:rowOff>171450</xdr:rowOff>
    </xdr:from>
    <xdr:to>
      <xdr:col>13</xdr:col>
      <xdr:colOff>323850</xdr:colOff>
      <xdr:row>3</xdr:row>
      <xdr:rowOff>19050</xdr:rowOff>
    </xdr:to>
    <xdr:sp macro="" textlink="">
      <xdr:nvSpPr>
        <xdr:cNvPr id="6" name="Round Diagonal Corner Rectangle 5">
          <a:hlinkClick xmlns:r="http://schemas.openxmlformats.org/officeDocument/2006/relationships" r:id="rId4"/>
        </xdr:cNvPr>
        <xdr:cNvSpPr/>
      </xdr:nvSpPr>
      <xdr:spPr>
        <a:xfrm>
          <a:off x="8048625" y="476250"/>
          <a:ext cx="342900" cy="238125"/>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id-ID" sz="1100"/>
            <a:t>IV</a:t>
          </a:r>
          <a:endParaRPr lang="en-US" sz="1100"/>
        </a:p>
      </xdr:txBody>
    </xdr:sp>
    <xdr:clientData/>
  </xdr:twoCellAnchor>
  <xdr:twoCellAnchor>
    <xdr:from>
      <xdr:col>13</xdr:col>
      <xdr:colOff>419100</xdr:colOff>
      <xdr:row>1</xdr:row>
      <xdr:rowOff>171450</xdr:rowOff>
    </xdr:from>
    <xdr:to>
      <xdr:col>13</xdr:col>
      <xdr:colOff>762000</xdr:colOff>
      <xdr:row>3</xdr:row>
      <xdr:rowOff>19050</xdr:rowOff>
    </xdr:to>
    <xdr:sp macro="" textlink="">
      <xdr:nvSpPr>
        <xdr:cNvPr id="7" name="Round Diagonal Corner Rectangle 6">
          <a:hlinkClick xmlns:r="http://schemas.openxmlformats.org/officeDocument/2006/relationships" r:id="rId5"/>
        </xdr:cNvPr>
        <xdr:cNvSpPr/>
      </xdr:nvSpPr>
      <xdr:spPr>
        <a:xfrm>
          <a:off x="84867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a:t>
          </a:r>
          <a:endParaRPr lang="en-US" sz="1100"/>
        </a:p>
      </xdr:txBody>
    </xdr:sp>
    <xdr:clientData/>
  </xdr:twoCellAnchor>
  <xdr:twoCellAnchor>
    <xdr:from>
      <xdr:col>11</xdr:col>
      <xdr:colOff>314325</xdr:colOff>
      <xdr:row>1</xdr:row>
      <xdr:rowOff>171450</xdr:rowOff>
    </xdr:from>
    <xdr:to>
      <xdr:col>12</xdr:col>
      <xdr:colOff>47625</xdr:colOff>
      <xdr:row>3</xdr:row>
      <xdr:rowOff>19050</xdr:rowOff>
    </xdr:to>
    <xdr:sp macro="" textlink="">
      <xdr:nvSpPr>
        <xdr:cNvPr id="8" name="Round Diagonal Corner Rectangle 7">
          <a:hlinkClick xmlns:r="http://schemas.openxmlformats.org/officeDocument/2006/relationships" r:id="rId6"/>
        </xdr:cNvPr>
        <xdr:cNvSpPr/>
      </xdr:nvSpPr>
      <xdr:spPr>
        <a:xfrm>
          <a:off x="716280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a:t>
          </a:r>
          <a:endParaRPr lang="en-US" sz="1100"/>
        </a:p>
      </xdr:txBody>
    </xdr:sp>
    <xdr:clientData/>
  </xdr:twoCellAnchor>
  <xdr:twoCellAnchor>
    <xdr:from>
      <xdr:col>10</xdr:col>
      <xdr:colOff>485775</xdr:colOff>
      <xdr:row>1</xdr:row>
      <xdr:rowOff>171450</xdr:rowOff>
    </xdr:from>
    <xdr:to>
      <xdr:col>11</xdr:col>
      <xdr:colOff>219075</xdr:colOff>
      <xdr:row>3</xdr:row>
      <xdr:rowOff>19050</xdr:rowOff>
    </xdr:to>
    <xdr:sp macro="" textlink="">
      <xdr:nvSpPr>
        <xdr:cNvPr id="9" name="Round Diagonal Corner Rectangle 8">
          <a:hlinkClick xmlns:r="http://schemas.openxmlformats.org/officeDocument/2006/relationships" r:id="rId7"/>
        </xdr:cNvPr>
        <xdr:cNvSpPr/>
      </xdr:nvSpPr>
      <xdr:spPr>
        <a:xfrm>
          <a:off x="67246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a:t>
          </a:r>
          <a:endParaRPr lang="en-US" sz="1100"/>
        </a:p>
      </xdr:txBody>
    </xdr:sp>
    <xdr:clientData/>
  </xdr:twoCellAnchor>
  <xdr:twoCellAnchor>
    <xdr:from>
      <xdr:col>13</xdr:col>
      <xdr:colOff>876300</xdr:colOff>
      <xdr:row>1</xdr:row>
      <xdr:rowOff>171450</xdr:rowOff>
    </xdr:from>
    <xdr:to>
      <xdr:col>14</xdr:col>
      <xdr:colOff>247650</xdr:colOff>
      <xdr:row>3</xdr:row>
      <xdr:rowOff>19050</xdr:rowOff>
    </xdr:to>
    <xdr:sp macro="" textlink="">
      <xdr:nvSpPr>
        <xdr:cNvPr id="10" name="Round Diagonal Corner Rectangle 9">
          <a:hlinkClick xmlns:r="http://schemas.openxmlformats.org/officeDocument/2006/relationships" r:id="rId8"/>
        </xdr:cNvPr>
        <xdr:cNvSpPr/>
      </xdr:nvSpPr>
      <xdr:spPr>
        <a:xfrm>
          <a:off x="89439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VI</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66674</xdr:colOff>
      <xdr:row>4</xdr:row>
      <xdr:rowOff>76200</xdr:rowOff>
    </xdr:from>
    <xdr:to>
      <xdr:col>13</xdr:col>
      <xdr:colOff>409575</xdr:colOff>
      <xdr:row>14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0</xdr:row>
      <xdr:rowOff>57150</xdr:rowOff>
    </xdr:from>
    <xdr:to>
      <xdr:col>11</xdr:col>
      <xdr:colOff>247650</xdr:colOff>
      <xdr:row>1</xdr:row>
      <xdr:rowOff>19050</xdr:rowOff>
    </xdr:to>
    <xdr:sp macro="" textlink="">
      <xdr:nvSpPr>
        <xdr:cNvPr id="3" name="Rounded Rectangle 2">
          <a:hlinkClick xmlns:r="http://schemas.openxmlformats.org/officeDocument/2006/relationships" r:id="rId2"/>
        </xdr:cNvPr>
        <xdr:cNvSpPr/>
      </xdr:nvSpPr>
      <xdr:spPr>
        <a:xfrm>
          <a:off x="636270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12</xdr:col>
      <xdr:colOff>142875</xdr:colOff>
      <xdr:row>1</xdr:row>
      <xdr:rowOff>171450</xdr:rowOff>
    </xdr:from>
    <xdr:to>
      <xdr:col>12</xdr:col>
      <xdr:colOff>485775</xdr:colOff>
      <xdr:row>3</xdr:row>
      <xdr:rowOff>19050</xdr:rowOff>
    </xdr:to>
    <xdr:sp macro="" textlink="">
      <xdr:nvSpPr>
        <xdr:cNvPr id="5" name="Round Diagonal Corner Rectangle 4">
          <a:hlinkClick xmlns:r="http://schemas.openxmlformats.org/officeDocument/2006/relationships" r:id="rId3"/>
        </xdr:cNvPr>
        <xdr:cNvSpPr/>
      </xdr:nvSpPr>
      <xdr:spPr>
        <a:xfrm>
          <a:off x="7600950" y="476250"/>
          <a:ext cx="342900" cy="238125"/>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id-ID" sz="1100"/>
            <a:t>III</a:t>
          </a:r>
          <a:endParaRPr lang="en-US" sz="1100"/>
        </a:p>
      </xdr:txBody>
    </xdr:sp>
    <xdr:clientData/>
  </xdr:twoCellAnchor>
  <xdr:twoCellAnchor>
    <xdr:from>
      <xdr:col>12</xdr:col>
      <xdr:colOff>590550</xdr:colOff>
      <xdr:row>1</xdr:row>
      <xdr:rowOff>171450</xdr:rowOff>
    </xdr:from>
    <xdr:to>
      <xdr:col>13</xdr:col>
      <xdr:colOff>323850</xdr:colOff>
      <xdr:row>3</xdr:row>
      <xdr:rowOff>19050</xdr:rowOff>
    </xdr:to>
    <xdr:sp macro="" textlink="">
      <xdr:nvSpPr>
        <xdr:cNvPr id="6" name="Round Diagonal Corner Rectangle 5">
          <a:hlinkClick xmlns:r="http://schemas.openxmlformats.org/officeDocument/2006/relationships" r:id="rId4"/>
        </xdr:cNvPr>
        <xdr:cNvSpPr/>
      </xdr:nvSpPr>
      <xdr:spPr>
        <a:xfrm>
          <a:off x="804862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IV</a:t>
          </a:r>
          <a:endParaRPr lang="en-US" sz="1100"/>
        </a:p>
      </xdr:txBody>
    </xdr:sp>
    <xdr:clientData/>
  </xdr:twoCellAnchor>
  <xdr:twoCellAnchor>
    <xdr:from>
      <xdr:col>13</xdr:col>
      <xdr:colOff>419100</xdr:colOff>
      <xdr:row>1</xdr:row>
      <xdr:rowOff>171450</xdr:rowOff>
    </xdr:from>
    <xdr:to>
      <xdr:col>13</xdr:col>
      <xdr:colOff>762000</xdr:colOff>
      <xdr:row>3</xdr:row>
      <xdr:rowOff>19050</xdr:rowOff>
    </xdr:to>
    <xdr:sp macro="" textlink="">
      <xdr:nvSpPr>
        <xdr:cNvPr id="7" name="Round Diagonal Corner Rectangle 6">
          <a:hlinkClick xmlns:r="http://schemas.openxmlformats.org/officeDocument/2006/relationships" r:id="rId5"/>
        </xdr:cNvPr>
        <xdr:cNvSpPr/>
      </xdr:nvSpPr>
      <xdr:spPr>
        <a:xfrm>
          <a:off x="84867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a:t>
          </a:r>
          <a:endParaRPr lang="en-US" sz="1100"/>
        </a:p>
      </xdr:txBody>
    </xdr:sp>
    <xdr:clientData/>
  </xdr:twoCellAnchor>
  <xdr:twoCellAnchor>
    <xdr:from>
      <xdr:col>11</xdr:col>
      <xdr:colOff>314325</xdr:colOff>
      <xdr:row>1</xdr:row>
      <xdr:rowOff>171450</xdr:rowOff>
    </xdr:from>
    <xdr:to>
      <xdr:col>12</xdr:col>
      <xdr:colOff>47625</xdr:colOff>
      <xdr:row>3</xdr:row>
      <xdr:rowOff>19050</xdr:rowOff>
    </xdr:to>
    <xdr:sp macro="" textlink="">
      <xdr:nvSpPr>
        <xdr:cNvPr id="8" name="Round Diagonal Corner Rectangle 7">
          <a:hlinkClick xmlns:r="http://schemas.openxmlformats.org/officeDocument/2006/relationships" r:id="rId6"/>
        </xdr:cNvPr>
        <xdr:cNvSpPr/>
      </xdr:nvSpPr>
      <xdr:spPr>
        <a:xfrm>
          <a:off x="716280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a:t>
          </a:r>
          <a:endParaRPr lang="en-US" sz="1100"/>
        </a:p>
      </xdr:txBody>
    </xdr:sp>
    <xdr:clientData/>
  </xdr:twoCellAnchor>
  <xdr:twoCellAnchor>
    <xdr:from>
      <xdr:col>10</xdr:col>
      <xdr:colOff>485775</xdr:colOff>
      <xdr:row>1</xdr:row>
      <xdr:rowOff>171450</xdr:rowOff>
    </xdr:from>
    <xdr:to>
      <xdr:col>11</xdr:col>
      <xdr:colOff>219075</xdr:colOff>
      <xdr:row>3</xdr:row>
      <xdr:rowOff>19050</xdr:rowOff>
    </xdr:to>
    <xdr:sp macro="" textlink="">
      <xdr:nvSpPr>
        <xdr:cNvPr id="9" name="Round Diagonal Corner Rectangle 8">
          <a:hlinkClick xmlns:r="http://schemas.openxmlformats.org/officeDocument/2006/relationships" r:id="rId7"/>
        </xdr:cNvPr>
        <xdr:cNvSpPr/>
      </xdr:nvSpPr>
      <xdr:spPr>
        <a:xfrm>
          <a:off x="67246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a:t>
          </a:r>
          <a:endParaRPr lang="en-US" sz="1100"/>
        </a:p>
      </xdr:txBody>
    </xdr:sp>
    <xdr:clientData/>
  </xdr:twoCellAnchor>
  <xdr:twoCellAnchor>
    <xdr:from>
      <xdr:col>13</xdr:col>
      <xdr:colOff>876300</xdr:colOff>
      <xdr:row>1</xdr:row>
      <xdr:rowOff>171450</xdr:rowOff>
    </xdr:from>
    <xdr:to>
      <xdr:col>14</xdr:col>
      <xdr:colOff>247650</xdr:colOff>
      <xdr:row>3</xdr:row>
      <xdr:rowOff>19050</xdr:rowOff>
    </xdr:to>
    <xdr:sp macro="" textlink="">
      <xdr:nvSpPr>
        <xdr:cNvPr id="10" name="Round Diagonal Corner Rectangle 9">
          <a:hlinkClick xmlns:r="http://schemas.openxmlformats.org/officeDocument/2006/relationships" r:id="rId8"/>
        </xdr:cNvPr>
        <xdr:cNvSpPr/>
      </xdr:nvSpPr>
      <xdr:spPr>
        <a:xfrm>
          <a:off x="89439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VI</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66674</xdr:colOff>
      <xdr:row>4</xdr:row>
      <xdr:rowOff>76200</xdr:rowOff>
    </xdr:from>
    <xdr:to>
      <xdr:col>13</xdr:col>
      <xdr:colOff>409575</xdr:colOff>
      <xdr:row>14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0</xdr:row>
      <xdr:rowOff>57150</xdr:rowOff>
    </xdr:from>
    <xdr:to>
      <xdr:col>11</xdr:col>
      <xdr:colOff>247650</xdr:colOff>
      <xdr:row>1</xdr:row>
      <xdr:rowOff>19050</xdr:rowOff>
    </xdr:to>
    <xdr:sp macro="" textlink="">
      <xdr:nvSpPr>
        <xdr:cNvPr id="3" name="Rounded Rectangle 2">
          <a:hlinkClick xmlns:r="http://schemas.openxmlformats.org/officeDocument/2006/relationships" r:id="rId2"/>
        </xdr:cNvPr>
        <xdr:cNvSpPr/>
      </xdr:nvSpPr>
      <xdr:spPr>
        <a:xfrm>
          <a:off x="636270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12</xdr:col>
      <xdr:colOff>142875</xdr:colOff>
      <xdr:row>1</xdr:row>
      <xdr:rowOff>171450</xdr:rowOff>
    </xdr:from>
    <xdr:to>
      <xdr:col>12</xdr:col>
      <xdr:colOff>485775</xdr:colOff>
      <xdr:row>3</xdr:row>
      <xdr:rowOff>19050</xdr:rowOff>
    </xdr:to>
    <xdr:sp macro="" textlink="">
      <xdr:nvSpPr>
        <xdr:cNvPr id="5" name="Round Diagonal Corner Rectangle 4">
          <a:hlinkClick xmlns:r="http://schemas.openxmlformats.org/officeDocument/2006/relationships" r:id="rId3"/>
        </xdr:cNvPr>
        <xdr:cNvSpPr/>
      </xdr:nvSpPr>
      <xdr:spPr>
        <a:xfrm>
          <a:off x="76009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III</a:t>
          </a:r>
          <a:endParaRPr lang="en-US" sz="1100"/>
        </a:p>
      </xdr:txBody>
    </xdr:sp>
    <xdr:clientData/>
  </xdr:twoCellAnchor>
  <xdr:twoCellAnchor>
    <xdr:from>
      <xdr:col>12</xdr:col>
      <xdr:colOff>590550</xdr:colOff>
      <xdr:row>1</xdr:row>
      <xdr:rowOff>171450</xdr:rowOff>
    </xdr:from>
    <xdr:to>
      <xdr:col>13</xdr:col>
      <xdr:colOff>323850</xdr:colOff>
      <xdr:row>3</xdr:row>
      <xdr:rowOff>19050</xdr:rowOff>
    </xdr:to>
    <xdr:sp macro="" textlink="">
      <xdr:nvSpPr>
        <xdr:cNvPr id="6" name="Round Diagonal Corner Rectangle 5">
          <a:hlinkClick xmlns:r="http://schemas.openxmlformats.org/officeDocument/2006/relationships" r:id="rId4"/>
        </xdr:cNvPr>
        <xdr:cNvSpPr/>
      </xdr:nvSpPr>
      <xdr:spPr>
        <a:xfrm>
          <a:off x="804862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IV</a:t>
          </a:r>
          <a:endParaRPr lang="en-US" sz="1100"/>
        </a:p>
      </xdr:txBody>
    </xdr:sp>
    <xdr:clientData/>
  </xdr:twoCellAnchor>
  <xdr:twoCellAnchor>
    <xdr:from>
      <xdr:col>13</xdr:col>
      <xdr:colOff>419100</xdr:colOff>
      <xdr:row>1</xdr:row>
      <xdr:rowOff>171450</xdr:rowOff>
    </xdr:from>
    <xdr:to>
      <xdr:col>13</xdr:col>
      <xdr:colOff>762000</xdr:colOff>
      <xdr:row>3</xdr:row>
      <xdr:rowOff>19050</xdr:rowOff>
    </xdr:to>
    <xdr:sp macro="" textlink="">
      <xdr:nvSpPr>
        <xdr:cNvPr id="7" name="Round Diagonal Corner Rectangle 6">
          <a:hlinkClick xmlns:r="http://schemas.openxmlformats.org/officeDocument/2006/relationships" r:id="rId5"/>
        </xdr:cNvPr>
        <xdr:cNvSpPr/>
      </xdr:nvSpPr>
      <xdr:spPr>
        <a:xfrm>
          <a:off x="84867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a:t>
          </a:r>
          <a:endParaRPr lang="en-US" sz="1100"/>
        </a:p>
      </xdr:txBody>
    </xdr:sp>
    <xdr:clientData/>
  </xdr:twoCellAnchor>
  <xdr:twoCellAnchor>
    <xdr:from>
      <xdr:col>11</xdr:col>
      <xdr:colOff>314325</xdr:colOff>
      <xdr:row>1</xdr:row>
      <xdr:rowOff>171450</xdr:rowOff>
    </xdr:from>
    <xdr:to>
      <xdr:col>12</xdr:col>
      <xdr:colOff>47625</xdr:colOff>
      <xdr:row>3</xdr:row>
      <xdr:rowOff>19050</xdr:rowOff>
    </xdr:to>
    <xdr:sp macro="" textlink="">
      <xdr:nvSpPr>
        <xdr:cNvPr id="8" name="Round Diagonal Corner Rectangle 7">
          <a:hlinkClick xmlns:r="http://schemas.openxmlformats.org/officeDocument/2006/relationships" r:id="rId6"/>
        </xdr:cNvPr>
        <xdr:cNvSpPr/>
      </xdr:nvSpPr>
      <xdr:spPr>
        <a:xfrm>
          <a:off x="7162800" y="476250"/>
          <a:ext cx="342900" cy="238125"/>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id-ID" sz="1100"/>
            <a:t>II</a:t>
          </a:r>
          <a:endParaRPr lang="en-US" sz="1100"/>
        </a:p>
      </xdr:txBody>
    </xdr:sp>
    <xdr:clientData/>
  </xdr:twoCellAnchor>
  <xdr:twoCellAnchor>
    <xdr:from>
      <xdr:col>10</xdr:col>
      <xdr:colOff>485775</xdr:colOff>
      <xdr:row>1</xdr:row>
      <xdr:rowOff>171450</xdr:rowOff>
    </xdr:from>
    <xdr:to>
      <xdr:col>11</xdr:col>
      <xdr:colOff>219075</xdr:colOff>
      <xdr:row>3</xdr:row>
      <xdr:rowOff>19050</xdr:rowOff>
    </xdr:to>
    <xdr:sp macro="" textlink="">
      <xdr:nvSpPr>
        <xdr:cNvPr id="9" name="Round Diagonal Corner Rectangle 8">
          <a:hlinkClick xmlns:r="http://schemas.openxmlformats.org/officeDocument/2006/relationships" r:id="rId7"/>
        </xdr:cNvPr>
        <xdr:cNvSpPr/>
      </xdr:nvSpPr>
      <xdr:spPr>
        <a:xfrm>
          <a:off x="67246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a:t>
          </a:r>
          <a:endParaRPr lang="en-US" sz="1100"/>
        </a:p>
      </xdr:txBody>
    </xdr:sp>
    <xdr:clientData/>
  </xdr:twoCellAnchor>
  <xdr:twoCellAnchor>
    <xdr:from>
      <xdr:col>13</xdr:col>
      <xdr:colOff>876300</xdr:colOff>
      <xdr:row>1</xdr:row>
      <xdr:rowOff>171450</xdr:rowOff>
    </xdr:from>
    <xdr:to>
      <xdr:col>14</xdr:col>
      <xdr:colOff>247650</xdr:colOff>
      <xdr:row>3</xdr:row>
      <xdr:rowOff>19050</xdr:rowOff>
    </xdr:to>
    <xdr:sp macro="" textlink="">
      <xdr:nvSpPr>
        <xdr:cNvPr id="10" name="Round Diagonal Corner Rectangle 9">
          <a:hlinkClick xmlns:r="http://schemas.openxmlformats.org/officeDocument/2006/relationships" r:id="rId8"/>
        </xdr:cNvPr>
        <xdr:cNvSpPr/>
      </xdr:nvSpPr>
      <xdr:spPr>
        <a:xfrm>
          <a:off x="89439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VI</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66674</xdr:colOff>
      <xdr:row>4</xdr:row>
      <xdr:rowOff>76200</xdr:rowOff>
    </xdr:from>
    <xdr:to>
      <xdr:col>13</xdr:col>
      <xdr:colOff>409575</xdr:colOff>
      <xdr:row>14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0</xdr:row>
      <xdr:rowOff>57150</xdr:rowOff>
    </xdr:from>
    <xdr:to>
      <xdr:col>11</xdr:col>
      <xdr:colOff>247650</xdr:colOff>
      <xdr:row>1</xdr:row>
      <xdr:rowOff>19050</xdr:rowOff>
    </xdr:to>
    <xdr:sp macro="" textlink="">
      <xdr:nvSpPr>
        <xdr:cNvPr id="5" name="Rounded Rectangle 4">
          <a:hlinkClick xmlns:r="http://schemas.openxmlformats.org/officeDocument/2006/relationships" r:id="rId2"/>
        </xdr:cNvPr>
        <xdr:cNvSpPr/>
      </xdr:nvSpPr>
      <xdr:spPr>
        <a:xfrm>
          <a:off x="6038850" y="57150"/>
          <a:ext cx="733425"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HOME</a:t>
          </a:r>
        </a:p>
      </xdr:txBody>
    </xdr:sp>
    <xdr:clientData/>
  </xdr:twoCellAnchor>
  <xdr:twoCellAnchor>
    <xdr:from>
      <xdr:col>12</xdr:col>
      <xdr:colOff>142875</xdr:colOff>
      <xdr:row>1</xdr:row>
      <xdr:rowOff>171450</xdr:rowOff>
    </xdr:from>
    <xdr:to>
      <xdr:col>12</xdr:col>
      <xdr:colOff>485775</xdr:colOff>
      <xdr:row>3</xdr:row>
      <xdr:rowOff>19050</xdr:rowOff>
    </xdr:to>
    <xdr:sp macro="" textlink="">
      <xdr:nvSpPr>
        <xdr:cNvPr id="7" name="Round Diagonal Corner Rectangle 6">
          <a:hlinkClick xmlns:r="http://schemas.openxmlformats.org/officeDocument/2006/relationships" r:id="rId3"/>
        </xdr:cNvPr>
        <xdr:cNvSpPr/>
      </xdr:nvSpPr>
      <xdr:spPr>
        <a:xfrm>
          <a:off x="760095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III</a:t>
          </a:r>
          <a:endParaRPr lang="en-US" sz="1100"/>
        </a:p>
      </xdr:txBody>
    </xdr:sp>
    <xdr:clientData/>
  </xdr:twoCellAnchor>
  <xdr:twoCellAnchor>
    <xdr:from>
      <xdr:col>12</xdr:col>
      <xdr:colOff>590550</xdr:colOff>
      <xdr:row>1</xdr:row>
      <xdr:rowOff>171450</xdr:rowOff>
    </xdr:from>
    <xdr:to>
      <xdr:col>13</xdr:col>
      <xdr:colOff>323850</xdr:colOff>
      <xdr:row>3</xdr:row>
      <xdr:rowOff>19050</xdr:rowOff>
    </xdr:to>
    <xdr:sp macro="" textlink="">
      <xdr:nvSpPr>
        <xdr:cNvPr id="8" name="Round Diagonal Corner Rectangle 7">
          <a:hlinkClick xmlns:r="http://schemas.openxmlformats.org/officeDocument/2006/relationships" r:id="rId4"/>
        </xdr:cNvPr>
        <xdr:cNvSpPr/>
      </xdr:nvSpPr>
      <xdr:spPr>
        <a:xfrm>
          <a:off x="804862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IV</a:t>
          </a:r>
          <a:endParaRPr lang="en-US" sz="1100"/>
        </a:p>
      </xdr:txBody>
    </xdr:sp>
    <xdr:clientData/>
  </xdr:twoCellAnchor>
  <xdr:twoCellAnchor>
    <xdr:from>
      <xdr:col>13</xdr:col>
      <xdr:colOff>419100</xdr:colOff>
      <xdr:row>1</xdr:row>
      <xdr:rowOff>171450</xdr:rowOff>
    </xdr:from>
    <xdr:to>
      <xdr:col>13</xdr:col>
      <xdr:colOff>762000</xdr:colOff>
      <xdr:row>3</xdr:row>
      <xdr:rowOff>19050</xdr:rowOff>
    </xdr:to>
    <xdr:sp macro="" textlink="">
      <xdr:nvSpPr>
        <xdr:cNvPr id="9" name="Round Diagonal Corner Rectangle 8">
          <a:hlinkClick xmlns:r="http://schemas.openxmlformats.org/officeDocument/2006/relationships" r:id="rId5"/>
        </xdr:cNvPr>
        <xdr:cNvSpPr/>
      </xdr:nvSpPr>
      <xdr:spPr>
        <a:xfrm>
          <a:off x="8486775"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a:t>
          </a:r>
          <a:endParaRPr lang="en-US" sz="1100"/>
        </a:p>
      </xdr:txBody>
    </xdr:sp>
    <xdr:clientData/>
  </xdr:twoCellAnchor>
  <xdr:twoCellAnchor>
    <xdr:from>
      <xdr:col>11</xdr:col>
      <xdr:colOff>314325</xdr:colOff>
      <xdr:row>1</xdr:row>
      <xdr:rowOff>171450</xdr:rowOff>
    </xdr:from>
    <xdr:to>
      <xdr:col>12</xdr:col>
      <xdr:colOff>47625</xdr:colOff>
      <xdr:row>3</xdr:row>
      <xdr:rowOff>19050</xdr:rowOff>
    </xdr:to>
    <xdr:sp macro="" textlink="">
      <xdr:nvSpPr>
        <xdr:cNvPr id="10" name="Round Diagonal Corner Rectangle 9">
          <a:hlinkClick xmlns:r="http://schemas.openxmlformats.org/officeDocument/2006/relationships" r:id="rId6"/>
        </xdr:cNvPr>
        <xdr:cNvSpPr/>
      </xdr:nvSpPr>
      <xdr:spPr>
        <a:xfrm>
          <a:off x="7162800" y="476250"/>
          <a:ext cx="342900"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II</a:t>
          </a:r>
          <a:endParaRPr lang="en-US" sz="1100"/>
        </a:p>
      </xdr:txBody>
    </xdr:sp>
    <xdr:clientData/>
  </xdr:twoCellAnchor>
  <xdr:twoCellAnchor>
    <xdr:from>
      <xdr:col>10</xdr:col>
      <xdr:colOff>485775</xdr:colOff>
      <xdr:row>1</xdr:row>
      <xdr:rowOff>171450</xdr:rowOff>
    </xdr:from>
    <xdr:to>
      <xdr:col>11</xdr:col>
      <xdr:colOff>219075</xdr:colOff>
      <xdr:row>3</xdr:row>
      <xdr:rowOff>19050</xdr:rowOff>
    </xdr:to>
    <xdr:sp macro="" textlink="">
      <xdr:nvSpPr>
        <xdr:cNvPr id="11" name="Round Diagonal Corner Rectangle 10">
          <a:hlinkClick xmlns:r="http://schemas.openxmlformats.org/officeDocument/2006/relationships" r:id="rId7"/>
        </xdr:cNvPr>
        <xdr:cNvSpPr/>
      </xdr:nvSpPr>
      <xdr:spPr>
        <a:xfrm>
          <a:off x="6724650" y="476250"/>
          <a:ext cx="342900" cy="238125"/>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id-ID" sz="1100"/>
            <a:t>I</a:t>
          </a:r>
          <a:endParaRPr lang="en-US" sz="1100"/>
        </a:p>
      </xdr:txBody>
    </xdr:sp>
    <xdr:clientData/>
  </xdr:twoCellAnchor>
  <xdr:twoCellAnchor>
    <xdr:from>
      <xdr:col>13</xdr:col>
      <xdr:colOff>876300</xdr:colOff>
      <xdr:row>1</xdr:row>
      <xdr:rowOff>171450</xdr:rowOff>
    </xdr:from>
    <xdr:to>
      <xdr:col>13</xdr:col>
      <xdr:colOff>1285875</xdr:colOff>
      <xdr:row>3</xdr:row>
      <xdr:rowOff>19050</xdr:rowOff>
    </xdr:to>
    <xdr:sp macro="" textlink="">
      <xdr:nvSpPr>
        <xdr:cNvPr id="12" name="Round Diagonal Corner Rectangle 11">
          <a:hlinkClick xmlns:r="http://schemas.openxmlformats.org/officeDocument/2006/relationships" r:id="rId8"/>
        </xdr:cNvPr>
        <xdr:cNvSpPr/>
      </xdr:nvSpPr>
      <xdr:spPr>
        <a:xfrm>
          <a:off x="8943975" y="476250"/>
          <a:ext cx="409575" cy="23812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VI</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57150</xdr:colOff>
      <xdr:row>42</xdr:row>
      <xdr:rowOff>266700</xdr:rowOff>
    </xdr:from>
    <xdr:to>
      <xdr:col>16383</xdr:col>
      <xdr:colOff>152399</xdr:colOff>
      <xdr:row>45</xdr:row>
      <xdr:rowOff>28575</xdr:rowOff>
    </xdr:to>
    <xdr:sp macro="" textlink="">
      <xdr:nvSpPr>
        <xdr:cNvPr id="2" name="Left Arrow 1">
          <a:hlinkClick xmlns:r="http://schemas.openxmlformats.org/officeDocument/2006/relationships" r:id="rId1"/>
        </xdr:cNvPr>
        <xdr:cNvSpPr/>
      </xdr:nvSpPr>
      <xdr:spPr>
        <a:xfrm>
          <a:off x="5153025" y="1161097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28575</xdr:colOff>
      <xdr:row>0</xdr:row>
      <xdr:rowOff>9525</xdr:rowOff>
    </xdr:from>
    <xdr:to>
      <xdr:col>16383</xdr:col>
      <xdr:colOff>123824</xdr:colOff>
      <xdr:row>2</xdr:row>
      <xdr:rowOff>180975</xdr:rowOff>
    </xdr:to>
    <xdr:sp macro="" textlink="">
      <xdr:nvSpPr>
        <xdr:cNvPr id="3" name="Left Arrow 2">
          <a:hlinkClick xmlns:r="http://schemas.openxmlformats.org/officeDocument/2006/relationships" r:id="rId2"/>
        </xdr:cNvPr>
        <xdr:cNvSpPr/>
      </xdr:nvSpPr>
      <xdr:spPr>
        <a:xfrm>
          <a:off x="5124450" y="9525"/>
          <a:ext cx="1314449" cy="552450"/>
        </a:xfrm>
        <a:prstGeom prst="leftArrow">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id-ID" sz="1100"/>
            <a:t>Halaman Depan</a:t>
          </a:r>
        </a:p>
      </xdr:txBody>
    </xdr:sp>
    <xdr:clientData/>
  </xdr:twoCellAnchor>
  <xdr:twoCellAnchor>
    <xdr:from>
      <xdr:col>4</xdr:col>
      <xdr:colOff>428625</xdr:colOff>
      <xdr:row>5</xdr:row>
      <xdr:rowOff>152400</xdr:rowOff>
    </xdr:from>
    <xdr:to>
      <xdr:col>16383</xdr:col>
      <xdr:colOff>9525</xdr:colOff>
      <xdr:row>6</xdr:row>
      <xdr:rowOff>123825</xdr:rowOff>
    </xdr:to>
    <xdr:sp macro="" textlink="">
      <xdr:nvSpPr>
        <xdr:cNvPr id="4" name="Round Diagonal Corner Rectangle 3">
          <a:hlinkClick xmlns:r="http://schemas.openxmlformats.org/officeDocument/2006/relationships" r:id="rId3"/>
        </xdr:cNvPr>
        <xdr:cNvSpPr/>
      </xdr:nvSpPr>
      <xdr:spPr>
        <a:xfrm>
          <a:off x="5524500" y="1276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1</a:t>
          </a:r>
          <a:endParaRPr lang="en-US" sz="1100"/>
        </a:p>
      </xdr:txBody>
    </xdr:sp>
    <xdr:clientData/>
  </xdr:twoCellAnchor>
  <xdr:twoCellAnchor>
    <xdr:from>
      <xdr:col>4</xdr:col>
      <xdr:colOff>447675</xdr:colOff>
      <xdr:row>6</xdr:row>
      <xdr:rowOff>247650</xdr:rowOff>
    </xdr:from>
    <xdr:to>
      <xdr:col>16383</xdr:col>
      <xdr:colOff>28575</xdr:colOff>
      <xdr:row>7</xdr:row>
      <xdr:rowOff>219075</xdr:rowOff>
    </xdr:to>
    <xdr:sp macro="" textlink="">
      <xdr:nvSpPr>
        <xdr:cNvPr id="5" name="Round Diagonal Corner Rectangle 4">
          <a:hlinkClick xmlns:r="http://schemas.openxmlformats.org/officeDocument/2006/relationships" r:id="rId4"/>
        </xdr:cNvPr>
        <xdr:cNvSpPr/>
      </xdr:nvSpPr>
      <xdr:spPr>
        <a:xfrm>
          <a:off x="5543550" y="1647825"/>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2</a:t>
          </a:r>
          <a:endParaRPr lang="en-US" sz="1100"/>
        </a:p>
      </xdr:txBody>
    </xdr:sp>
    <xdr:clientData/>
  </xdr:twoCellAnchor>
  <xdr:twoCellAnchor>
    <xdr:from>
      <xdr:col>4</xdr:col>
      <xdr:colOff>457200</xdr:colOff>
      <xdr:row>8</xdr:row>
      <xdr:rowOff>85725</xdr:rowOff>
    </xdr:from>
    <xdr:to>
      <xdr:col>16383</xdr:col>
      <xdr:colOff>38100</xdr:colOff>
      <xdr:row>9</xdr:row>
      <xdr:rowOff>57150</xdr:rowOff>
    </xdr:to>
    <xdr:sp macro="" textlink="">
      <xdr:nvSpPr>
        <xdr:cNvPr id="6" name="Round Diagonal Corner Rectangle 5">
          <a:hlinkClick xmlns:r="http://schemas.openxmlformats.org/officeDocument/2006/relationships" r:id="rId5"/>
        </xdr:cNvPr>
        <xdr:cNvSpPr/>
      </xdr:nvSpPr>
      <xdr:spPr>
        <a:xfrm>
          <a:off x="5553075" y="20383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3</a:t>
          </a:r>
          <a:endParaRPr lang="en-US" sz="1100"/>
        </a:p>
      </xdr:txBody>
    </xdr:sp>
    <xdr:clientData/>
  </xdr:twoCellAnchor>
  <xdr:twoCellAnchor>
    <xdr:from>
      <xdr:col>4</xdr:col>
      <xdr:colOff>457200</xdr:colOff>
      <xdr:row>9</xdr:row>
      <xdr:rowOff>209550</xdr:rowOff>
    </xdr:from>
    <xdr:to>
      <xdr:col>16383</xdr:col>
      <xdr:colOff>38100</xdr:colOff>
      <xdr:row>10</xdr:row>
      <xdr:rowOff>180975</xdr:rowOff>
    </xdr:to>
    <xdr:sp macro="" textlink="">
      <xdr:nvSpPr>
        <xdr:cNvPr id="7" name="Round Diagonal Corner Rectangle 6">
          <a:hlinkClick xmlns:r="http://schemas.openxmlformats.org/officeDocument/2006/relationships" r:id="rId6"/>
        </xdr:cNvPr>
        <xdr:cNvSpPr/>
      </xdr:nvSpPr>
      <xdr:spPr>
        <a:xfrm>
          <a:off x="5553075" y="243840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4</a:t>
          </a:r>
          <a:endParaRPr lang="en-US" sz="1100"/>
        </a:p>
      </xdr:txBody>
    </xdr:sp>
    <xdr:clientData/>
  </xdr:twoCellAnchor>
  <xdr:twoCellAnchor>
    <xdr:from>
      <xdr:col>4</xdr:col>
      <xdr:colOff>447675</xdr:colOff>
      <xdr:row>11</xdr:row>
      <xdr:rowOff>57150</xdr:rowOff>
    </xdr:from>
    <xdr:to>
      <xdr:col>16383</xdr:col>
      <xdr:colOff>28575</xdr:colOff>
      <xdr:row>12</xdr:row>
      <xdr:rowOff>28575</xdr:rowOff>
    </xdr:to>
    <xdr:sp macro="" textlink="">
      <xdr:nvSpPr>
        <xdr:cNvPr id="8" name="Round Diagonal Corner Rectangle 7">
          <a:hlinkClick xmlns:r="http://schemas.openxmlformats.org/officeDocument/2006/relationships" r:id="rId7"/>
        </xdr:cNvPr>
        <xdr:cNvSpPr/>
      </xdr:nvSpPr>
      <xdr:spPr>
        <a:xfrm>
          <a:off x="5543550" y="2838450"/>
          <a:ext cx="800100" cy="24765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Kelas</a:t>
          </a:r>
          <a:r>
            <a:rPr lang="en-US" sz="1100" baseline="0"/>
            <a:t>  5</a:t>
          </a:r>
          <a:endParaRPr lang="en-US" sz="1100"/>
        </a:p>
      </xdr:txBody>
    </xdr:sp>
    <xdr:clientData/>
  </xdr:twoCellAnchor>
  <xdr:twoCellAnchor>
    <xdr:from>
      <xdr:col>4</xdr:col>
      <xdr:colOff>457200</xdr:colOff>
      <xdr:row>12</xdr:row>
      <xdr:rowOff>180975</xdr:rowOff>
    </xdr:from>
    <xdr:to>
      <xdr:col>16383</xdr:col>
      <xdr:colOff>38100</xdr:colOff>
      <xdr:row>13</xdr:row>
      <xdr:rowOff>152400</xdr:rowOff>
    </xdr:to>
    <xdr:sp macro="" textlink="">
      <xdr:nvSpPr>
        <xdr:cNvPr id="9" name="Round Diagonal Corner Rectangle 8">
          <a:hlinkClick xmlns:r="http://schemas.openxmlformats.org/officeDocument/2006/relationships" r:id="rId8"/>
        </xdr:cNvPr>
        <xdr:cNvSpPr/>
      </xdr:nvSpPr>
      <xdr:spPr>
        <a:xfrm>
          <a:off x="5553075" y="3238500"/>
          <a:ext cx="800100" cy="247650"/>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Kelas</a:t>
          </a:r>
          <a:r>
            <a:rPr lang="en-US" sz="1100" baseline="0"/>
            <a:t>  6</a:t>
          </a:r>
          <a:endParaRPr lang="en-US" sz="1100"/>
        </a:p>
      </xdr:txBody>
    </xdr:sp>
    <xdr:clientData/>
  </xdr:twoCellAnchor>
</xdr:wsDr>
</file>

<file path=xl/tables/table1.xml><?xml version="1.0" encoding="utf-8"?>
<table xmlns="http://schemas.openxmlformats.org/spreadsheetml/2006/main" id="6" name="Table323567" displayName="Table323567" ref="A3:D43" totalsRowShown="0" headerRowDxfId="135" dataDxfId="133" headerRowBorderDxfId="134" tableBorderDxfId="132" totalsRowBorderDxfId="131">
  <autoFilter ref="A3:D43"/>
  <tableColumns count="4">
    <tableColumn id="1" name="No" dataDxfId="130"/>
    <tableColumn id="2" name="No Induk" dataDxfId="129"/>
    <tableColumn id="3" name="NISN" dataDxfId="128"/>
    <tableColumn id="4" name="Nama" dataDxfId="127"/>
  </tableColumns>
  <tableStyleInfo name="TableStyleMedium4" showFirstColumn="0" showLastColumn="0" showRowStripes="1" showColumnStripes="0"/>
</table>
</file>

<file path=xl/tables/table2.xml><?xml version="1.0" encoding="utf-8"?>
<table xmlns="http://schemas.openxmlformats.org/spreadsheetml/2006/main" id="5" name="Table32356" displayName="Table32356" ref="A3:D43" totalsRowShown="0" headerRowDxfId="126" dataDxfId="124" headerRowBorderDxfId="125" tableBorderDxfId="123" totalsRowBorderDxfId="122">
  <autoFilter ref="A3:D43"/>
  <tableColumns count="4">
    <tableColumn id="1" name="No" dataDxfId="121"/>
    <tableColumn id="2" name="No Induk" dataDxfId="120"/>
    <tableColumn id="3" name="NISN" dataDxfId="119"/>
    <tableColumn id="4" name="Nama" dataDxfId="118"/>
  </tableColumns>
  <tableStyleInfo name="TableStyleMedium4" showFirstColumn="0" showLastColumn="0" showRowStripes="1" showColumnStripes="0"/>
</table>
</file>

<file path=xl/tables/table3.xml><?xml version="1.0" encoding="utf-8"?>
<table xmlns="http://schemas.openxmlformats.org/spreadsheetml/2006/main" id="4" name="Table3235" displayName="Table3235" ref="A3:D43" totalsRowShown="0" headerRowDxfId="117" dataDxfId="115" headerRowBorderDxfId="116" tableBorderDxfId="114" totalsRowBorderDxfId="113">
  <autoFilter ref="A3:D43"/>
  <tableColumns count="4">
    <tableColumn id="1" name="No" dataDxfId="112"/>
    <tableColumn id="2" name="No Induk" dataDxfId="111"/>
    <tableColumn id="3" name="NISN" dataDxfId="110"/>
    <tableColumn id="4" name="Nama" dataDxfId="109"/>
  </tableColumns>
  <tableStyleInfo name="TableStyleMedium4" showFirstColumn="0" showLastColumn="0" showRowStripes="1" showColumnStripes="0"/>
</table>
</file>

<file path=xl/tables/table4.xml><?xml version="1.0" encoding="utf-8"?>
<table xmlns="http://schemas.openxmlformats.org/spreadsheetml/2006/main" id="2" name="Table323" displayName="Table323" ref="A3:D43" totalsRowShown="0" headerRowDxfId="108" dataDxfId="106" headerRowBorderDxfId="107" tableBorderDxfId="105" totalsRowBorderDxfId="104">
  <autoFilter ref="A3:D43"/>
  <tableColumns count="4">
    <tableColumn id="1" name="No" dataDxfId="103"/>
    <tableColumn id="2" name="No Induk" dataDxfId="102"/>
    <tableColumn id="3" name="NISN" dataDxfId="101"/>
    <tableColumn id="4" name="Nama" dataDxfId="100"/>
  </tableColumns>
  <tableStyleInfo name="TableStyleMedium4" showFirstColumn="0" showLastColumn="0" showRowStripes="1" showColumnStripes="0"/>
</table>
</file>

<file path=xl/tables/table5.xml><?xml version="1.0" encoding="utf-8"?>
<table xmlns="http://schemas.openxmlformats.org/spreadsheetml/2006/main" id="1" name="Table32" displayName="Table32" ref="A3:D43" totalsRowShown="0" headerRowDxfId="99" dataDxfId="97" headerRowBorderDxfId="98" tableBorderDxfId="96" totalsRowBorderDxfId="95">
  <autoFilter ref="A3:D43"/>
  <tableColumns count="4">
    <tableColumn id="1" name="No" dataDxfId="94"/>
    <tableColumn id="2" name="No Induk" dataDxfId="93"/>
    <tableColumn id="3" name="NISN" dataDxfId="92"/>
    <tableColumn id="4" name="Nama" dataDxfId="91"/>
  </tableColumns>
  <tableStyleInfo name="TableStyleMedium4" showFirstColumn="0" showLastColumn="0" showRowStripes="1" showColumnStripes="0"/>
</table>
</file>

<file path=xl/tables/table6.xml><?xml version="1.0" encoding="utf-8"?>
<table xmlns="http://schemas.openxmlformats.org/spreadsheetml/2006/main" id="3" name="Table3" displayName="Table3" ref="A3:D43" totalsRowShown="0" headerRowDxfId="90" dataDxfId="88" headerRowBorderDxfId="89" tableBorderDxfId="87" totalsRowBorderDxfId="86">
  <autoFilter ref="A3:D43"/>
  <tableColumns count="4">
    <tableColumn id="1" name="No" dataDxfId="85"/>
    <tableColumn id="2" name="No Induk" dataDxfId="84"/>
    <tableColumn id="3" name="NISN" dataDxfId="83"/>
    <tableColumn id="4" name="Nama" dataDxfId="8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ntrol" Target="../activeX/activeX2.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20.bin"/><Relationship Id="rId1" Type="http://schemas.openxmlformats.org/officeDocument/2006/relationships/hyperlink" Target="http://www.facebook.com/nirsinggih" TargetMode="External"/></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ntrol" Target="../activeX/activeX5.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ntrol" Target="../activeX/activeX6.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ntrol" Target="../activeX/activeX7.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dimension ref="A1:U31"/>
  <sheetViews>
    <sheetView showGridLines="0" topLeftCell="A5" workbookViewId="0">
      <selection activeCell="F22" sqref="F22"/>
    </sheetView>
  </sheetViews>
  <sheetFormatPr defaultColWidth="0" defaultRowHeight="15" zeroHeight="1"/>
  <cols>
    <col min="1" max="1" width="18.7109375" customWidth="1"/>
    <col min="2" max="2" width="1.42578125" customWidth="1"/>
    <col min="3" max="3" width="26.5703125" customWidth="1"/>
    <col min="4" max="4" width="2.7109375" customWidth="1"/>
    <col min="5" max="5" width="6.140625" customWidth="1"/>
    <col min="6" max="6" width="25.28515625" customWidth="1"/>
    <col min="7" max="7" width="11.85546875" customWidth="1"/>
    <col min="8" max="8" width="5.5703125" customWidth="1"/>
    <col min="9" max="12" width="6.42578125" customWidth="1"/>
    <col min="13" max="13" width="3" customWidth="1"/>
    <col min="14" max="14" width="7.42578125" customWidth="1"/>
    <col min="15" max="15" width="3.140625" style="159" customWidth="1"/>
    <col min="16" max="16" width="2.7109375" style="159" customWidth="1"/>
    <col min="17" max="17" width="4.42578125" style="159" customWidth="1"/>
    <col min="18" max="18" width="15.28515625" style="159" customWidth="1"/>
    <col min="19" max="19" width="15.140625" style="160" customWidth="1"/>
    <col min="20" max="21" width="30" style="159" customWidth="1"/>
    <col min="22" max="16384" width="30" style="159" hidden="1"/>
  </cols>
  <sheetData>
    <row r="1" spans="1:19" ht="19.5" thickBot="1">
      <c r="A1" s="76" t="s">
        <v>76</v>
      </c>
      <c r="B1" s="76"/>
      <c r="C1" s="76"/>
      <c r="D1" s="76"/>
      <c r="E1" s="76"/>
      <c r="F1" s="76"/>
      <c r="G1" s="191" t="s">
        <v>187</v>
      </c>
      <c r="H1" s="191"/>
      <c r="I1" s="191"/>
      <c r="J1" s="191"/>
      <c r="K1" s="191"/>
      <c r="L1" s="191"/>
      <c r="M1" s="191"/>
      <c r="N1" s="191"/>
    </row>
    <row r="2" spans="1:19" ht="38.25" customHeight="1" thickTop="1" thickBot="1">
      <c r="A2" s="72"/>
      <c r="B2" s="73"/>
      <c r="C2" s="73"/>
      <c r="D2" s="73"/>
      <c r="E2" s="73"/>
      <c r="F2" s="73"/>
      <c r="G2" s="73" t="s">
        <v>77</v>
      </c>
      <c r="H2" s="73"/>
      <c r="I2" s="73"/>
      <c r="J2" s="73"/>
      <c r="K2" s="73"/>
      <c r="L2" s="73"/>
      <c r="M2" s="74"/>
      <c r="N2" s="71"/>
    </row>
    <row r="3" spans="1:19" ht="15.75" thickTop="1">
      <c r="A3" s="197" t="s">
        <v>30</v>
      </c>
      <c r="B3" s="197"/>
      <c r="C3" s="197"/>
      <c r="D3" s="63"/>
      <c r="E3" s="199" t="s">
        <v>29</v>
      </c>
      <c r="F3" s="200"/>
      <c r="G3" s="200"/>
      <c r="H3" s="200"/>
      <c r="I3" s="200"/>
      <c r="J3" s="200"/>
      <c r="K3" s="200"/>
      <c r="L3" s="201"/>
      <c r="M3" s="24"/>
      <c r="N3" s="70"/>
    </row>
    <row r="4" spans="1:19" ht="15" customHeight="1">
      <c r="A4" s="64" t="s">
        <v>31</v>
      </c>
      <c r="B4" s="64" t="s">
        <v>27</v>
      </c>
      <c r="C4" s="65" t="s">
        <v>189</v>
      </c>
      <c r="D4" s="63"/>
      <c r="E4" s="193" t="s">
        <v>35</v>
      </c>
      <c r="F4" s="195" t="s">
        <v>24</v>
      </c>
      <c r="G4" s="165"/>
      <c r="H4" s="195" t="s">
        <v>16</v>
      </c>
      <c r="I4" s="206" t="s">
        <v>37</v>
      </c>
      <c r="J4" s="207"/>
      <c r="K4" s="202" t="s">
        <v>61</v>
      </c>
      <c r="L4" s="203"/>
      <c r="M4" s="24"/>
      <c r="N4" s="70"/>
      <c r="S4" s="160" t="s">
        <v>81</v>
      </c>
    </row>
    <row r="5" spans="1:19">
      <c r="A5" s="66" t="s">
        <v>32</v>
      </c>
      <c r="B5" s="66" t="s">
        <v>27</v>
      </c>
      <c r="C5" s="67" t="s">
        <v>190</v>
      </c>
      <c r="D5" s="63"/>
      <c r="E5" s="194"/>
      <c r="F5" s="196"/>
      <c r="G5" s="166"/>
      <c r="H5" s="196"/>
      <c r="I5" s="208"/>
      <c r="J5" s="209"/>
      <c r="K5" s="204"/>
      <c r="L5" s="205"/>
      <c r="M5" s="24"/>
      <c r="N5" s="70"/>
      <c r="S5" s="160" t="s">
        <v>106</v>
      </c>
    </row>
    <row r="6" spans="1:19">
      <c r="A6" s="66" t="s">
        <v>34</v>
      </c>
      <c r="B6" s="66" t="s">
        <v>27</v>
      </c>
      <c r="C6" s="67" t="s">
        <v>191</v>
      </c>
      <c r="D6" s="63"/>
      <c r="E6" s="27">
        <v>1</v>
      </c>
      <c r="F6" s="62" t="s">
        <v>114</v>
      </c>
      <c r="G6" s="55"/>
      <c r="H6" s="56">
        <v>10</v>
      </c>
      <c r="I6" s="168">
        <v>0</v>
      </c>
      <c r="J6" s="169"/>
      <c r="K6" s="26"/>
      <c r="L6" s="169"/>
      <c r="M6" s="24"/>
      <c r="N6" s="70"/>
      <c r="S6" s="160" t="s">
        <v>107</v>
      </c>
    </row>
    <row r="7" spans="1:19">
      <c r="A7" s="66" t="s">
        <v>33</v>
      </c>
      <c r="B7" s="66" t="s">
        <v>27</v>
      </c>
      <c r="C7" s="67" t="s">
        <v>192</v>
      </c>
      <c r="D7" s="63"/>
      <c r="E7" s="28">
        <v>2</v>
      </c>
      <c r="F7" s="61" t="s">
        <v>115</v>
      </c>
      <c r="G7" s="57"/>
      <c r="H7" s="58">
        <v>20</v>
      </c>
      <c r="I7" s="170"/>
      <c r="J7" s="171"/>
      <c r="K7" s="170"/>
      <c r="L7" s="29"/>
      <c r="M7" s="24"/>
      <c r="N7" s="70"/>
      <c r="S7" s="160" t="s">
        <v>108</v>
      </c>
    </row>
    <row r="8" spans="1:19">
      <c r="A8" s="66" t="s">
        <v>112</v>
      </c>
      <c r="B8" s="66" t="s">
        <v>27</v>
      </c>
      <c r="C8" s="67" t="s">
        <v>193</v>
      </c>
      <c r="D8" s="63"/>
      <c r="E8" s="28">
        <v>3</v>
      </c>
      <c r="F8" s="50" t="s">
        <v>116</v>
      </c>
      <c r="G8" s="59"/>
      <c r="H8" s="60">
        <v>30</v>
      </c>
      <c r="I8" s="168"/>
      <c r="J8" s="169"/>
      <c r="K8" s="26"/>
      <c r="L8" s="169"/>
      <c r="M8" s="24"/>
      <c r="N8" s="70"/>
      <c r="S8" s="160" t="s">
        <v>109</v>
      </c>
    </row>
    <row r="9" spans="1:19">
      <c r="A9" s="68" t="s">
        <v>33</v>
      </c>
      <c r="B9" s="68" t="s">
        <v>27</v>
      </c>
      <c r="C9" s="167" t="s">
        <v>113</v>
      </c>
      <c r="D9" s="63"/>
      <c r="E9" s="28">
        <v>4</v>
      </c>
      <c r="F9" s="61" t="s">
        <v>117</v>
      </c>
      <c r="G9" s="57"/>
      <c r="H9" s="58">
        <v>40</v>
      </c>
      <c r="I9" s="170"/>
      <c r="J9" s="171"/>
      <c r="K9" s="170"/>
      <c r="L9" s="30"/>
      <c r="M9" s="24"/>
      <c r="N9" s="70"/>
      <c r="S9" s="160" t="s">
        <v>110</v>
      </c>
    </row>
    <row r="10" spans="1:19">
      <c r="A10" s="63"/>
      <c r="B10" s="63"/>
      <c r="C10" s="63"/>
      <c r="D10" s="63"/>
      <c r="E10" s="28">
        <v>5</v>
      </c>
      <c r="F10" s="50" t="s">
        <v>118</v>
      </c>
      <c r="G10" s="59"/>
      <c r="H10" s="60">
        <v>50</v>
      </c>
      <c r="I10" s="168"/>
      <c r="J10" s="169"/>
      <c r="K10" s="26"/>
      <c r="L10" s="169"/>
      <c r="M10" s="24"/>
      <c r="N10" s="70"/>
      <c r="S10" s="160" t="s">
        <v>111</v>
      </c>
    </row>
    <row r="11" spans="1:19">
      <c r="A11" s="198" t="s">
        <v>36</v>
      </c>
      <c r="B11" s="198"/>
      <c r="C11" s="198"/>
      <c r="D11" s="63"/>
      <c r="E11" s="28">
        <v>6</v>
      </c>
      <c r="F11" s="61" t="s">
        <v>119</v>
      </c>
      <c r="G11" s="57"/>
      <c r="H11" s="58">
        <v>80</v>
      </c>
      <c r="I11" s="172"/>
      <c r="J11" s="171"/>
      <c r="K11" s="172"/>
      <c r="L11" s="30"/>
      <c r="M11" s="24"/>
      <c r="N11" s="70"/>
    </row>
    <row r="12" spans="1:19">
      <c r="A12" s="64" t="s">
        <v>24</v>
      </c>
      <c r="B12" s="64" t="s">
        <v>27</v>
      </c>
      <c r="C12" s="65" t="s">
        <v>22</v>
      </c>
      <c r="D12" s="63"/>
      <c r="E12" s="63"/>
      <c r="F12" s="63"/>
      <c r="G12" s="63"/>
      <c r="H12" s="63"/>
      <c r="I12" s="63"/>
      <c r="J12" s="63"/>
      <c r="K12" s="63"/>
      <c r="L12" s="63"/>
      <c r="M12" s="24"/>
      <c r="N12" s="70"/>
      <c r="S12" s="160" t="s">
        <v>82</v>
      </c>
    </row>
    <row r="13" spans="1:19">
      <c r="A13" s="66" t="s">
        <v>26</v>
      </c>
      <c r="B13" s="66" t="s">
        <v>27</v>
      </c>
      <c r="C13" s="67" t="s">
        <v>73</v>
      </c>
      <c r="D13" s="63"/>
      <c r="E13" s="63"/>
      <c r="F13" s="63"/>
      <c r="G13" s="63"/>
      <c r="H13" s="63"/>
      <c r="I13" s="63"/>
      <c r="J13" s="63"/>
      <c r="K13" s="63"/>
      <c r="L13" s="63"/>
      <c r="M13" s="24"/>
      <c r="N13" s="70"/>
      <c r="S13" s="160" t="s">
        <v>73</v>
      </c>
    </row>
    <row r="14" spans="1:19">
      <c r="A14" s="68" t="s">
        <v>25</v>
      </c>
      <c r="B14" s="68" t="s">
        <v>27</v>
      </c>
      <c r="C14" s="69" t="s">
        <v>86</v>
      </c>
      <c r="D14" s="63"/>
      <c r="E14" s="63"/>
      <c r="F14" s="63"/>
      <c r="G14" s="63"/>
      <c r="H14" s="63"/>
      <c r="I14" s="63"/>
      <c r="J14" s="63"/>
      <c r="K14" s="63"/>
      <c r="L14" s="63"/>
      <c r="M14" s="24"/>
      <c r="N14" s="70"/>
      <c r="S14" s="160" t="s">
        <v>83</v>
      </c>
    </row>
    <row r="15" spans="1:19">
      <c r="A15" s="68" t="s">
        <v>22</v>
      </c>
      <c r="B15" s="68" t="s">
        <v>27</v>
      </c>
      <c r="C15" s="69" t="s">
        <v>122</v>
      </c>
      <c r="D15" s="63"/>
      <c r="E15" s="63"/>
      <c r="F15" s="63"/>
      <c r="G15" s="63"/>
      <c r="H15" s="63"/>
      <c r="I15" s="63"/>
      <c r="J15" s="63"/>
      <c r="K15" s="63"/>
      <c r="L15" s="63"/>
      <c r="M15" s="24"/>
      <c r="N15" s="70"/>
      <c r="S15" s="160" t="s">
        <v>84</v>
      </c>
    </row>
    <row r="16" spans="1:19">
      <c r="A16" s="63"/>
      <c r="B16" s="63"/>
      <c r="C16" s="63"/>
      <c r="D16" s="63"/>
      <c r="E16" s="63"/>
      <c r="F16" s="63"/>
      <c r="G16" s="63"/>
      <c r="H16" s="63"/>
      <c r="I16" s="63"/>
      <c r="J16" s="63"/>
      <c r="K16" s="63"/>
      <c r="L16" s="63"/>
      <c r="M16" s="24"/>
      <c r="N16" s="70"/>
    </row>
    <row r="17" spans="1:20">
      <c r="A17" s="63"/>
      <c r="B17" s="63"/>
      <c r="C17" s="63"/>
      <c r="D17" s="63"/>
      <c r="E17" s="63"/>
      <c r="F17" s="63"/>
      <c r="G17" s="63"/>
      <c r="H17" s="63"/>
      <c r="I17" s="63"/>
      <c r="J17" s="63"/>
      <c r="K17" s="63"/>
      <c r="L17" s="63"/>
      <c r="M17" s="24"/>
      <c r="N17" s="70"/>
      <c r="S17" s="160" t="s">
        <v>85</v>
      </c>
    </row>
    <row r="18" spans="1:20">
      <c r="A18" s="23"/>
      <c r="B18" s="23"/>
      <c r="C18" s="23"/>
      <c r="D18" s="23"/>
      <c r="E18" s="63"/>
      <c r="F18" s="63"/>
      <c r="G18" s="63"/>
      <c r="H18" s="63"/>
      <c r="I18" s="63"/>
      <c r="J18" s="63"/>
      <c r="K18" s="63"/>
      <c r="L18" s="63"/>
      <c r="M18" s="24"/>
      <c r="N18" s="70"/>
      <c r="S18" s="160" t="s">
        <v>72</v>
      </c>
    </row>
    <row r="19" spans="1:20">
      <c r="A19" s="23"/>
      <c r="B19" s="23"/>
      <c r="C19" s="23"/>
      <c r="D19" s="23"/>
      <c r="E19" s="63"/>
      <c r="F19" s="188" t="s">
        <v>182</v>
      </c>
      <c r="G19" s="63"/>
      <c r="H19" s="189" t="s">
        <v>185</v>
      </c>
      <c r="I19" s="189"/>
      <c r="J19" s="189"/>
      <c r="K19" s="63"/>
      <c r="L19" s="63"/>
      <c r="M19" s="24"/>
      <c r="N19" s="70"/>
      <c r="S19" s="160" t="s">
        <v>86</v>
      </c>
    </row>
    <row r="20" spans="1:20">
      <c r="A20" s="23"/>
      <c r="B20" s="23"/>
      <c r="C20" s="23"/>
      <c r="D20" s="23"/>
      <c r="E20" s="63"/>
      <c r="F20" s="63"/>
      <c r="G20" s="63"/>
      <c r="H20" s="63"/>
      <c r="I20" s="63"/>
      <c r="J20" s="63"/>
      <c r="K20" s="63"/>
      <c r="L20" s="63"/>
      <c r="M20" s="24"/>
      <c r="N20" s="70"/>
      <c r="S20" s="279"/>
      <c r="T20" s="280"/>
    </row>
    <row r="21" spans="1:20">
      <c r="A21" s="23"/>
      <c r="B21" s="23"/>
      <c r="C21" s="23"/>
      <c r="D21" s="23"/>
      <c r="E21" s="63"/>
      <c r="F21" s="63"/>
      <c r="G21" s="63"/>
      <c r="H21" s="63"/>
      <c r="I21" s="63"/>
      <c r="J21" s="63"/>
      <c r="K21" s="63"/>
      <c r="L21" s="63"/>
      <c r="M21" s="24"/>
      <c r="N21" s="70"/>
      <c r="S21" s="279" t="s">
        <v>120</v>
      </c>
      <c r="T21" s="280"/>
    </row>
    <row r="22" spans="1:20">
      <c r="A22" s="23"/>
      <c r="B22" s="23"/>
      <c r="C22" s="23"/>
      <c r="D22" s="23"/>
      <c r="E22" s="63"/>
      <c r="F22" s="63"/>
      <c r="G22" s="190" t="s">
        <v>184</v>
      </c>
      <c r="H22" s="190"/>
      <c r="I22" s="190"/>
      <c r="J22" s="190"/>
      <c r="K22" s="190"/>
      <c r="L22" s="190"/>
      <c r="M22" s="24"/>
      <c r="N22" s="70"/>
      <c r="S22" s="279" t="s">
        <v>125</v>
      </c>
      <c r="T22" s="280"/>
    </row>
    <row r="23" spans="1:20">
      <c r="A23" s="23"/>
      <c r="B23" s="23"/>
      <c r="C23" s="23"/>
      <c r="D23" s="23"/>
      <c r="E23" s="63"/>
      <c r="F23" s="63"/>
      <c r="G23" s="190"/>
      <c r="H23" s="190"/>
      <c r="I23" s="190"/>
      <c r="J23" s="190"/>
      <c r="K23" s="190"/>
      <c r="L23" s="190"/>
      <c r="M23" s="24"/>
      <c r="N23" s="70"/>
      <c r="S23" s="279" t="s">
        <v>121</v>
      </c>
      <c r="T23" s="280"/>
    </row>
    <row r="24" spans="1:20">
      <c r="A24" s="23"/>
      <c r="B24" s="23"/>
      <c r="C24" s="23"/>
      <c r="D24" s="23"/>
      <c r="E24" s="63"/>
      <c r="F24" s="63"/>
      <c r="G24" s="190"/>
      <c r="H24" s="190"/>
      <c r="I24" s="190"/>
      <c r="J24" s="190"/>
      <c r="K24" s="190"/>
      <c r="L24" s="190"/>
      <c r="M24" s="24"/>
      <c r="N24" s="70"/>
      <c r="S24" s="279" t="s">
        <v>122</v>
      </c>
      <c r="T24" s="280"/>
    </row>
    <row r="25" spans="1:20">
      <c r="A25" s="23"/>
      <c r="B25" s="23"/>
      <c r="C25" s="23"/>
      <c r="D25" s="23"/>
      <c r="E25" s="63"/>
      <c r="F25" s="63"/>
      <c r="G25" s="63"/>
      <c r="H25" s="63"/>
      <c r="I25" s="63"/>
      <c r="J25" s="63"/>
      <c r="K25" s="63"/>
      <c r="L25" s="63"/>
      <c r="M25" s="24"/>
      <c r="N25" s="70"/>
      <c r="S25" s="279" t="s">
        <v>123</v>
      </c>
      <c r="T25" s="280"/>
    </row>
    <row r="26" spans="1:20">
      <c r="A26" s="23"/>
      <c r="B26" s="23"/>
      <c r="C26" s="23"/>
      <c r="D26" s="23"/>
      <c r="E26" s="63"/>
      <c r="F26" s="63"/>
      <c r="G26" s="63"/>
      <c r="H26" s="63"/>
      <c r="I26" s="63"/>
      <c r="J26" s="63"/>
      <c r="K26" s="63"/>
      <c r="L26" s="63"/>
      <c r="M26" s="24"/>
      <c r="N26" s="70"/>
      <c r="S26" s="279" t="s">
        <v>124</v>
      </c>
      <c r="T26" s="280"/>
    </row>
    <row r="27" spans="1:20">
      <c r="A27" s="23"/>
      <c r="B27" s="23"/>
      <c r="C27" s="23"/>
      <c r="D27" s="23"/>
      <c r="E27" s="63"/>
      <c r="F27" s="63"/>
      <c r="G27" s="63"/>
      <c r="H27" s="63"/>
      <c r="I27" s="63"/>
      <c r="J27" s="63"/>
      <c r="K27" s="63"/>
      <c r="L27" s="63"/>
      <c r="M27" s="24"/>
      <c r="N27" s="70"/>
      <c r="R27" s="281" t="s">
        <v>574</v>
      </c>
      <c r="S27" s="282" t="s">
        <v>190</v>
      </c>
      <c r="T27" s="280"/>
    </row>
    <row r="28" spans="1:20" ht="15.75" thickBot="1">
      <c r="A28" s="23"/>
      <c r="B28" s="23"/>
      <c r="C28" s="23"/>
      <c r="D28" s="23"/>
      <c r="E28" s="63"/>
      <c r="F28" s="188" t="s">
        <v>183</v>
      </c>
      <c r="G28" s="63"/>
      <c r="H28" s="63"/>
      <c r="I28" s="63"/>
      <c r="J28" s="63"/>
      <c r="K28" s="63"/>
      <c r="L28" s="63"/>
      <c r="M28" s="24"/>
      <c r="N28" s="75"/>
      <c r="S28" s="282" t="s">
        <v>575</v>
      </c>
    </row>
    <row r="29" spans="1:20" ht="15.75" thickTop="1">
      <c r="A29" s="192" t="s">
        <v>94</v>
      </c>
      <c r="B29" s="192"/>
      <c r="C29" s="192"/>
      <c r="D29" s="192"/>
      <c r="E29" s="192"/>
      <c r="F29" s="192"/>
      <c r="G29" s="192"/>
      <c r="H29" s="192"/>
      <c r="I29" s="192"/>
      <c r="J29" s="192"/>
      <c r="K29" s="192"/>
      <c r="L29" s="192"/>
      <c r="M29" s="192"/>
      <c r="N29" s="192"/>
      <c r="S29" s="282" t="s">
        <v>576</v>
      </c>
    </row>
    <row r="30" spans="1:20" ht="20.25" customHeight="1">
      <c r="A30" s="192"/>
      <c r="B30" s="192"/>
      <c r="C30" s="192"/>
      <c r="D30" s="192"/>
      <c r="E30" s="192"/>
      <c r="F30" s="192"/>
      <c r="G30" s="192"/>
      <c r="H30" s="192"/>
      <c r="I30" s="192"/>
      <c r="J30" s="192"/>
      <c r="K30" s="192"/>
      <c r="L30" s="192"/>
      <c r="M30" s="192"/>
      <c r="N30" s="192"/>
    </row>
    <row r="31" spans="1:20"/>
  </sheetData>
  <sheetProtection sheet="1" objects="1" scenarios="1"/>
  <mergeCells count="12">
    <mergeCell ref="H19:J19"/>
    <mergeCell ref="G22:L24"/>
    <mergeCell ref="G1:N1"/>
    <mergeCell ref="A29:N30"/>
    <mergeCell ref="E4:E5"/>
    <mergeCell ref="F4:F5"/>
    <mergeCell ref="A3:C3"/>
    <mergeCell ref="A11:C11"/>
    <mergeCell ref="E3:L3"/>
    <mergeCell ref="K4:L5"/>
    <mergeCell ref="H4:H5"/>
    <mergeCell ref="I4:J5"/>
  </mergeCells>
  <dataValidations count="4">
    <dataValidation type="decimal" allowBlank="1" showInputMessage="1" showErrorMessage="1" errorTitle="Format Nilai" error="Nilai Maksimal 100" sqref="H6:H11">
      <formula1>10</formula1>
      <formula2>100</formula2>
    </dataValidation>
    <dataValidation type="list" showInputMessage="1" showErrorMessage="1" sqref="C13">
      <formula1>$S$13:$S$15</formula1>
    </dataValidation>
    <dataValidation type="list" showInputMessage="1" showErrorMessage="1" errorTitle="Masukan Semeter" error="Semester berapa?" prompt="File ini hanya bisa digunakan satu semester, untuk itu simpan file ini dengan nama semesternya " sqref="C14">
      <formula1>$S$18:$S$19</formula1>
    </dataValidation>
    <dataValidation type="list" allowBlank="1" showInputMessage="1" showErrorMessage="1" sqref="C15">
      <formula1>$S$22:$S$29</formula1>
    </dataValidation>
  </dataValidations>
  <pageMargins left="0.7" right="0.7" top="0.75" bottom="0.75" header="0.3" footer="0.3"/>
  <pageSetup paperSize="9"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dimension ref="A1:XFC47"/>
  <sheetViews>
    <sheetView showGridLines="0" workbookViewId="0">
      <selection sqref="A1:D1"/>
    </sheetView>
  </sheetViews>
  <sheetFormatPr defaultColWidth="0" defaultRowHeight="15" customHeight="1" zeroHeight="1"/>
  <cols>
    <col min="1" max="1" width="5.5703125" customWidth="1"/>
    <col min="2" max="2" width="13.28515625" customWidth="1"/>
    <col min="3" max="3" width="18.28515625" customWidth="1"/>
    <col min="4" max="4" width="39.28515625" customWidth="1"/>
    <col min="5" max="6" width="9.140625" customWidth="1"/>
    <col min="7" max="16383" width="9.140625" hidden="1"/>
    <col min="16384" max="16384" width="2.85546875" customWidth="1"/>
  </cols>
  <sheetData>
    <row r="1" spans="1:4">
      <c r="A1" s="212" t="s">
        <v>65</v>
      </c>
      <c r="B1" s="213"/>
      <c r="C1" s="213"/>
      <c r="D1" s="213"/>
    </row>
    <row r="2" spans="1:4"/>
    <row r="3" spans="1:4">
      <c r="A3" s="1" t="s">
        <v>18</v>
      </c>
      <c r="B3" s="2" t="s">
        <v>19</v>
      </c>
      <c r="C3" s="2" t="s">
        <v>20</v>
      </c>
      <c r="D3" s="3" t="s">
        <v>3</v>
      </c>
    </row>
    <row r="4" spans="1:4" ht="21.75" customHeight="1">
      <c r="A4" s="41">
        <v>1</v>
      </c>
      <c r="B4" s="51" t="s">
        <v>436</v>
      </c>
      <c r="C4" s="51"/>
      <c r="D4" s="52" t="s">
        <v>473</v>
      </c>
    </row>
    <row r="5" spans="1:4" ht="21.75" customHeight="1">
      <c r="A5" s="41">
        <v>2</v>
      </c>
      <c r="B5" s="51" t="s">
        <v>437</v>
      </c>
      <c r="C5" s="51"/>
      <c r="D5" s="52" t="s">
        <v>474</v>
      </c>
    </row>
    <row r="6" spans="1:4" ht="21.75" customHeight="1">
      <c r="A6" s="41">
        <v>3</v>
      </c>
      <c r="B6" s="51" t="s">
        <v>438</v>
      </c>
      <c r="C6" s="51"/>
      <c r="D6" s="52" t="s">
        <v>475</v>
      </c>
    </row>
    <row r="7" spans="1:4" ht="21.75" customHeight="1">
      <c r="A7" s="41">
        <v>4</v>
      </c>
      <c r="B7" s="51" t="s">
        <v>439</v>
      </c>
      <c r="C7" s="51"/>
      <c r="D7" s="52" t="s">
        <v>476</v>
      </c>
    </row>
    <row r="8" spans="1:4" ht="21.75" customHeight="1">
      <c r="A8" s="41">
        <v>5</v>
      </c>
      <c r="B8" s="51" t="s">
        <v>440</v>
      </c>
      <c r="C8" s="51"/>
      <c r="D8" s="52" t="s">
        <v>477</v>
      </c>
    </row>
    <row r="9" spans="1:4" ht="21.75" customHeight="1">
      <c r="A9" s="41">
        <v>6</v>
      </c>
      <c r="B9" s="51" t="s">
        <v>441</v>
      </c>
      <c r="C9" s="51"/>
      <c r="D9" s="52" t="s">
        <v>478</v>
      </c>
    </row>
    <row r="10" spans="1:4" ht="21.75" customHeight="1">
      <c r="A10" s="41">
        <v>7</v>
      </c>
      <c r="B10" s="51" t="s">
        <v>442</v>
      </c>
      <c r="C10" s="51"/>
      <c r="D10" s="52" t="s">
        <v>479</v>
      </c>
    </row>
    <row r="11" spans="1:4" ht="21.75" customHeight="1">
      <c r="A11" s="41">
        <v>8</v>
      </c>
      <c r="B11" s="51" t="s">
        <v>443</v>
      </c>
      <c r="C11" s="51"/>
      <c r="D11" s="52" t="s">
        <v>480</v>
      </c>
    </row>
    <row r="12" spans="1:4" ht="21.75" customHeight="1">
      <c r="A12" s="41">
        <v>9</v>
      </c>
      <c r="B12" s="51" t="s">
        <v>444</v>
      </c>
      <c r="C12" s="51"/>
      <c r="D12" s="52" t="s">
        <v>481</v>
      </c>
    </row>
    <row r="13" spans="1:4" ht="21.75" customHeight="1">
      <c r="A13" s="41">
        <v>10</v>
      </c>
      <c r="B13" s="51" t="s">
        <v>445</v>
      </c>
      <c r="C13" s="51"/>
      <c r="D13" s="52" t="s">
        <v>482</v>
      </c>
    </row>
    <row r="14" spans="1:4" ht="21.75" customHeight="1">
      <c r="A14" s="41">
        <v>11</v>
      </c>
      <c r="B14" s="51" t="s">
        <v>446</v>
      </c>
      <c r="C14" s="51"/>
      <c r="D14" s="52" t="s">
        <v>483</v>
      </c>
    </row>
    <row r="15" spans="1:4" ht="21.75" customHeight="1">
      <c r="A15" s="41">
        <v>12</v>
      </c>
      <c r="B15" s="51" t="s">
        <v>447</v>
      </c>
      <c r="C15" s="51"/>
      <c r="D15" s="52" t="s">
        <v>484</v>
      </c>
    </row>
    <row r="16" spans="1:4" ht="21.75" customHeight="1">
      <c r="A16" s="41">
        <v>13</v>
      </c>
      <c r="B16" s="51" t="s">
        <v>448</v>
      </c>
      <c r="C16" s="51"/>
      <c r="D16" s="52" t="s">
        <v>485</v>
      </c>
    </row>
    <row r="17" spans="1:4" ht="21.75" customHeight="1">
      <c r="A17" s="41">
        <v>14</v>
      </c>
      <c r="B17" s="51" t="s">
        <v>449</v>
      </c>
      <c r="C17" s="51"/>
      <c r="D17" s="52" t="s">
        <v>486</v>
      </c>
    </row>
    <row r="18" spans="1:4" ht="21.75" customHeight="1">
      <c r="A18" s="41">
        <v>15</v>
      </c>
      <c r="B18" s="51" t="s">
        <v>450</v>
      </c>
      <c r="C18" s="51"/>
      <c r="D18" s="52" t="s">
        <v>487</v>
      </c>
    </row>
    <row r="19" spans="1:4" ht="21.75" customHeight="1">
      <c r="A19" s="41">
        <v>16</v>
      </c>
      <c r="B19" s="51" t="s">
        <v>451</v>
      </c>
      <c r="C19" s="51"/>
      <c r="D19" s="52" t="s">
        <v>488</v>
      </c>
    </row>
    <row r="20" spans="1:4" ht="21.75" customHeight="1">
      <c r="A20" s="41">
        <v>17</v>
      </c>
      <c r="B20" s="51" t="s">
        <v>452</v>
      </c>
      <c r="C20" s="51"/>
      <c r="D20" s="52" t="s">
        <v>489</v>
      </c>
    </row>
    <row r="21" spans="1:4" ht="21.75" customHeight="1">
      <c r="A21" s="41">
        <v>18</v>
      </c>
      <c r="B21" s="51" t="s">
        <v>453</v>
      </c>
      <c r="C21" s="51"/>
      <c r="D21" s="52" t="s">
        <v>490</v>
      </c>
    </row>
    <row r="22" spans="1:4" ht="21.75" customHeight="1">
      <c r="A22" s="41">
        <v>19</v>
      </c>
      <c r="B22" s="51" t="s">
        <v>454</v>
      </c>
      <c r="C22" s="51"/>
      <c r="D22" s="52" t="s">
        <v>491</v>
      </c>
    </row>
    <row r="23" spans="1:4" ht="21.75" customHeight="1">
      <c r="A23" s="41">
        <v>20</v>
      </c>
      <c r="B23" s="51" t="s">
        <v>455</v>
      </c>
      <c r="C23" s="51"/>
      <c r="D23" s="52" t="s">
        <v>492</v>
      </c>
    </row>
    <row r="24" spans="1:4" ht="21.75" customHeight="1">
      <c r="A24" s="41">
        <v>21</v>
      </c>
      <c r="B24" s="51" t="s">
        <v>456</v>
      </c>
      <c r="C24" s="51"/>
      <c r="D24" s="52" t="s">
        <v>493</v>
      </c>
    </row>
    <row r="25" spans="1:4" ht="21.75" customHeight="1">
      <c r="A25" s="41">
        <v>22</v>
      </c>
      <c r="B25" s="51" t="s">
        <v>457</v>
      </c>
      <c r="C25" s="51"/>
      <c r="D25" s="52" t="s">
        <v>494</v>
      </c>
    </row>
    <row r="26" spans="1:4" ht="21.75" customHeight="1">
      <c r="A26" s="41">
        <v>23</v>
      </c>
      <c r="B26" s="51" t="s">
        <v>458</v>
      </c>
      <c r="C26" s="51"/>
      <c r="D26" s="52" t="s">
        <v>495</v>
      </c>
    </row>
    <row r="27" spans="1:4" ht="21.75" customHeight="1">
      <c r="A27" s="41">
        <v>24</v>
      </c>
      <c r="B27" s="51" t="s">
        <v>459</v>
      </c>
      <c r="C27" s="51"/>
      <c r="D27" s="52" t="s">
        <v>496</v>
      </c>
    </row>
    <row r="28" spans="1:4" ht="21.75" customHeight="1">
      <c r="A28" s="41">
        <v>25</v>
      </c>
      <c r="B28" s="51" t="s">
        <v>460</v>
      </c>
      <c r="C28" s="51"/>
      <c r="D28" s="52" t="s">
        <v>497</v>
      </c>
    </row>
    <row r="29" spans="1:4" ht="21.75" customHeight="1">
      <c r="A29" s="41">
        <v>26</v>
      </c>
      <c r="B29" s="51" t="s">
        <v>461</v>
      </c>
      <c r="C29" s="51"/>
      <c r="D29" s="52" t="s">
        <v>498</v>
      </c>
    </row>
    <row r="30" spans="1:4" ht="21.75" customHeight="1">
      <c r="A30" s="41">
        <v>27</v>
      </c>
      <c r="B30" s="51" t="s">
        <v>462</v>
      </c>
      <c r="C30" s="51"/>
      <c r="D30" s="52" t="s">
        <v>499</v>
      </c>
    </row>
    <row r="31" spans="1:4" ht="21.75" customHeight="1">
      <c r="A31" s="41">
        <v>28</v>
      </c>
      <c r="B31" s="51" t="s">
        <v>463</v>
      </c>
      <c r="C31" s="51"/>
      <c r="D31" s="52" t="s">
        <v>500</v>
      </c>
    </row>
    <row r="32" spans="1:4" ht="21.75" customHeight="1">
      <c r="A32" s="41">
        <v>29</v>
      </c>
      <c r="B32" s="51" t="s">
        <v>464</v>
      </c>
      <c r="C32" s="51"/>
      <c r="D32" s="52" t="s">
        <v>501</v>
      </c>
    </row>
    <row r="33" spans="1:4" ht="21.75" customHeight="1">
      <c r="A33" s="41">
        <v>30</v>
      </c>
      <c r="B33" s="51" t="s">
        <v>465</v>
      </c>
      <c r="C33" s="51"/>
      <c r="D33" s="52" t="s">
        <v>502</v>
      </c>
    </row>
    <row r="34" spans="1:4" ht="21.75" customHeight="1">
      <c r="A34" s="41">
        <v>31</v>
      </c>
      <c r="B34" s="51" t="s">
        <v>466</v>
      </c>
      <c r="C34" s="51"/>
      <c r="D34" s="52" t="s">
        <v>503</v>
      </c>
    </row>
    <row r="35" spans="1:4" ht="21.75" customHeight="1">
      <c r="A35" s="41">
        <v>32</v>
      </c>
      <c r="B35" s="51" t="s">
        <v>467</v>
      </c>
      <c r="C35" s="51"/>
      <c r="D35" s="52" t="s">
        <v>504</v>
      </c>
    </row>
    <row r="36" spans="1:4" ht="21.75" customHeight="1">
      <c r="A36" s="41">
        <v>33</v>
      </c>
      <c r="B36" s="51" t="s">
        <v>468</v>
      </c>
      <c r="C36" s="51"/>
      <c r="D36" s="52" t="s">
        <v>505</v>
      </c>
    </row>
    <row r="37" spans="1:4" ht="21.75" customHeight="1">
      <c r="A37" s="41">
        <v>34</v>
      </c>
      <c r="B37" s="51" t="s">
        <v>469</v>
      </c>
      <c r="C37" s="51"/>
      <c r="D37" s="52" t="s">
        <v>506</v>
      </c>
    </row>
    <row r="38" spans="1:4" ht="21.75" customHeight="1">
      <c r="A38" s="41">
        <v>35</v>
      </c>
      <c r="B38" s="51" t="s">
        <v>470</v>
      </c>
      <c r="C38" s="51"/>
      <c r="D38" s="52" t="s">
        <v>507</v>
      </c>
    </row>
    <row r="39" spans="1:4" ht="21.75" customHeight="1">
      <c r="A39" s="41">
        <v>36</v>
      </c>
      <c r="B39" s="51" t="s">
        <v>471</v>
      </c>
      <c r="C39" s="51"/>
      <c r="D39" s="52" t="s">
        <v>508</v>
      </c>
    </row>
    <row r="40" spans="1:4" ht="21.75" customHeight="1">
      <c r="A40" s="41">
        <v>37</v>
      </c>
      <c r="B40" s="51" t="s">
        <v>472</v>
      </c>
      <c r="C40" s="51"/>
      <c r="D40" s="52" t="s">
        <v>509</v>
      </c>
    </row>
    <row r="41" spans="1:4" ht="21.75" customHeight="1">
      <c r="A41" s="41">
        <v>38</v>
      </c>
      <c r="B41" s="51"/>
      <c r="C41" s="51"/>
      <c r="D41" s="53"/>
    </row>
    <row r="42" spans="1:4" ht="21.75" customHeight="1">
      <c r="A42" s="41">
        <v>39</v>
      </c>
      <c r="B42" s="51"/>
      <c r="C42" s="51"/>
      <c r="D42" s="53"/>
    </row>
    <row r="43" spans="1:4" ht="21.75" customHeight="1">
      <c r="A43" s="42">
        <v>40</v>
      </c>
      <c r="B43" s="51"/>
      <c r="C43" s="51"/>
      <c r="D43" s="54"/>
    </row>
    <row r="44" spans="1:4" ht="20.25" customHeight="1"/>
    <row r="45" spans="1:4" ht="20.25" customHeight="1"/>
    <row r="46" spans="1:4" ht="20.25" customHeight="1"/>
    <row r="47" spans="1:4" ht="20.25" customHeight="1"/>
  </sheetData>
  <sheetProtection sheet="1" objects="1" scenarios="1"/>
  <mergeCells count="1">
    <mergeCell ref="A1:D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XFC47"/>
  <sheetViews>
    <sheetView showGridLines="0" workbookViewId="0">
      <selection sqref="A1:D1"/>
    </sheetView>
  </sheetViews>
  <sheetFormatPr defaultColWidth="0" defaultRowHeight="15" customHeight="1" zeroHeight="1"/>
  <cols>
    <col min="1" max="1" width="5.5703125" customWidth="1"/>
    <col min="2" max="2" width="13.28515625" customWidth="1"/>
    <col min="3" max="3" width="18.28515625" customWidth="1"/>
    <col min="4" max="4" width="39.28515625" customWidth="1"/>
    <col min="5" max="6" width="9.140625" customWidth="1"/>
    <col min="7" max="16383" width="9.140625" hidden="1"/>
    <col min="16384" max="16384" width="2.85546875" customWidth="1"/>
  </cols>
  <sheetData>
    <row r="1" spans="1:4">
      <c r="A1" s="212" t="s">
        <v>65</v>
      </c>
      <c r="B1" s="213"/>
      <c r="C1" s="213"/>
      <c r="D1" s="213"/>
    </row>
    <row r="2" spans="1:4"/>
    <row r="3" spans="1:4">
      <c r="A3" s="1" t="s">
        <v>18</v>
      </c>
      <c r="B3" s="2" t="s">
        <v>19</v>
      </c>
      <c r="C3" s="2" t="s">
        <v>20</v>
      </c>
      <c r="D3" s="3" t="s">
        <v>3</v>
      </c>
    </row>
    <row r="4" spans="1:4" ht="21.75" customHeight="1">
      <c r="A4" s="41">
        <v>1</v>
      </c>
      <c r="B4" s="51" t="s">
        <v>372</v>
      </c>
      <c r="C4" s="51"/>
      <c r="D4" s="52" t="s">
        <v>404</v>
      </c>
    </row>
    <row r="5" spans="1:4" ht="21.75" customHeight="1">
      <c r="A5" s="41">
        <v>2</v>
      </c>
      <c r="B5" s="51" t="s">
        <v>373</v>
      </c>
      <c r="C5" s="51"/>
      <c r="D5" s="52" t="s">
        <v>405</v>
      </c>
    </row>
    <row r="6" spans="1:4" ht="21.75" customHeight="1">
      <c r="A6" s="41">
        <v>3</v>
      </c>
      <c r="B6" s="51" t="s">
        <v>374</v>
      </c>
      <c r="C6" s="51"/>
      <c r="D6" s="52" t="s">
        <v>406</v>
      </c>
    </row>
    <row r="7" spans="1:4" ht="21.75" customHeight="1">
      <c r="A7" s="41">
        <v>4</v>
      </c>
      <c r="B7" s="51" t="s">
        <v>375</v>
      </c>
      <c r="C7" s="51"/>
      <c r="D7" s="52" t="s">
        <v>407</v>
      </c>
    </row>
    <row r="8" spans="1:4" ht="21.75" customHeight="1">
      <c r="A8" s="41">
        <v>5</v>
      </c>
      <c r="B8" s="51" t="s">
        <v>376</v>
      </c>
      <c r="C8" s="51"/>
      <c r="D8" s="52" t="s">
        <v>408</v>
      </c>
    </row>
    <row r="9" spans="1:4" ht="21.75" customHeight="1">
      <c r="A9" s="41">
        <v>6</v>
      </c>
      <c r="B9" s="51" t="s">
        <v>377</v>
      </c>
      <c r="C9" s="51"/>
      <c r="D9" s="52" t="s">
        <v>409</v>
      </c>
    </row>
    <row r="10" spans="1:4" ht="21.75" customHeight="1">
      <c r="A10" s="41">
        <v>7</v>
      </c>
      <c r="B10" s="51" t="s">
        <v>378</v>
      </c>
      <c r="C10" s="51"/>
      <c r="D10" s="52" t="s">
        <v>410</v>
      </c>
    </row>
    <row r="11" spans="1:4" ht="21.75" customHeight="1">
      <c r="A11" s="41">
        <v>8</v>
      </c>
      <c r="B11" s="51" t="s">
        <v>379</v>
      </c>
      <c r="C11" s="51"/>
      <c r="D11" s="52" t="s">
        <v>411</v>
      </c>
    </row>
    <row r="12" spans="1:4" ht="21.75" customHeight="1">
      <c r="A12" s="41">
        <v>9</v>
      </c>
      <c r="B12" s="51" t="s">
        <v>380</v>
      </c>
      <c r="C12" s="51"/>
      <c r="D12" s="52" t="s">
        <v>412</v>
      </c>
    </row>
    <row r="13" spans="1:4" ht="21.75" customHeight="1">
      <c r="A13" s="41">
        <v>10</v>
      </c>
      <c r="B13" s="51" t="s">
        <v>381</v>
      </c>
      <c r="C13" s="51"/>
      <c r="D13" s="52" t="s">
        <v>413</v>
      </c>
    </row>
    <row r="14" spans="1:4" ht="21.75" customHeight="1">
      <c r="A14" s="41">
        <v>11</v>
      </c>
      <c r="B14" s="51" t="s">
        <v>382</v>
      </c>
      <c r="C14" s="51"/>
      <c r="D14" s="52" t="s">
        <v>414</v>
      </c>
    </row>
    <row r="15" spans="1:4" ht="21.75" customHeight="1">
      <c r="A15" s="41">
        <v>12</v>
      </c>
      <c r="B15" s="51" t="s">
        <v>383</v>
      </c>
      <c r="C15" s="51"/>
      <c r="D15" s="52" t="s">
        <v>415</v>
      </c>
    </row>
    <row r="16" spans="1:4" ht="21.75" customHeight="1">
      <c r="A16" s="41">
        <v>13</v>
      </c>
      <c r="B16" s="51" t="s">
        <v>384</v>
      </c>
      <c r="C16" s="51"/>
      <c r="D16" s="52" t="s">
        <v>416</v>
      </c>
    </row>
    <row r="17" spans="1:4" ht="21.75" customHeight="1">
      <c r="A17" s="41">
        <v>14</v>
      </c>
      <c r="B17" s="51" t="s">
        <v>385</v>
      </c>
      <c r="C17" s="51"/>
      <c r="D17" s="52" t="s">
        <v>417</v>
      </c>
    </row>
    <row r="18" spans="1:4" ht="21.75" customHeight="1">
      <c r="A18" s="41">
        <v>15</v>
      </c>
      <c r="B18" s="51" t="s">
        <v>386</v>
      </c>
      <c r="C18" s="51"/>
      <c r="D18" s="52" t="s">
        <v>418</v>
      </c>
    </row>
    <row r="19" spans="1:4" ht="21.75" customHeight="1">
      <c r="A19" s="41">
        <v>16</v>
      </c>
      <c r="B19" s="51" t="s">
        <v>387</v>
      </c>
      <c r="C19" s="51"/>
      <c r="D19" s="52" t="s">
        <v>419</v>
      </c>
    </row>
    <row r="20" spans="1:4" ht="21.75" customHeight="1">
      <c r="A20" s="41">
        <v>17</v>
      </c>
      <c r="B20" s="51" t="s">
        <v>388</v>
      </c>
      <c r="C20" s="51"/>
      <c r="D20" s="52" t="s">
        <v>420</v>
      </c>
    </row>
    <row r="21" spans="1:4" ht="21.75" customHeight="1">
      <c r="A21" s="41">
        <v>18</v>
      </c>
      <c r="B21" s="51" t="s">
        <v>389</v>
      </c>
      <c r="C21" s="51"/>
      <c r="D21" s="52" t="s">
        <v>421</v>
      </c>
    </row>
    <row r="22" spans="1:4" ht="21.75" customHeight="1">
      <c r="A22" s="41">
        <v>19</v>
      </c>
      <c r="B22" s="51" t="s">
        <v>390</v>
      </c>
      <c r="C22" s="51"/>
      <c r="D22" s="52" t="s">
        <v>422</v>
      </c>
    </row>
    <row r="23" spans="1:4" ht="21.75" customHeight="1">
      <c r="A23" s="41">
        <v>20</v>
      </c>
      <c r="B23" s="51" t="s">
        <v>391</v>
      </c>
      <c r="C23" s="51"/>
      <c r="D23" s="52" t="s">
        <v>423</v>
      </c>
    </row>
    <row r="24" spans="1:4" ht="21.75" customHeight="1">
      <c r="A24" s="41">
        <v>21</v>
      </c>
      <c r="B24" s="51" t="s">
        <v>392</v>
      </c>
      <c r="C24" s="51"/>
      <c r="D24" s="52" t="s">
        <v>424</v>
      </c>
    </row>
    <row r="25" spans="1:4" ht="21.75" customHeight="1">
      <c r="A25" s="41">
        <v>22</v>
      </c>
      <c r="B25" s="51" t="s">
        <v>393</v>
      </c>
      <c r="C25" s="51"/>
      <c r="D25" s="52" t="s">
        <v>425</v>
      </c>
    </row>
    <row r="26" spans="1:4" ht="21.75" customHeight="1">
      <c r="A26" s="41">
        <v>23</v>
      </c>
      <c r="B26" s="51" t="s">
        <v>394</v>
      </c>
      <c r="C26" s="51"/>
      <c r="D26" s="52" t="s">
        <v>426</v>
      </c>
    </row>
    <row r="27" spans="1:4" ht="21.75" customHeight="1">
      <c r="A27" s="41">
        <v>24</v>
      </c>
      <c r="B27" s="51" t="s">
        <v>395</v>
      </c>
      <c r="C27" s="51"/>
      <c r="D27" s="52" t="s">
        <v>427</v>
      </c>
    </row>
    <row r="28" spans="1:4" ht="21.75" customHeight="1">
      <c r="A28" s="41">
        <v>25</v>
      </c>
      <c r="B28" s="51" t="s">
        <v>396</v>
      </c>
      <c r="C28" s="51"/>
      <c r="D28" s="52" t="s">
        <v>428</v>
      </c>
    </row>
    <row r="29" spans="1:4" ht="21.75" customHeight="1">
      <c r="A29" s="41">
        <v>26</v>
      </c>
      <c r="B29" s="51" t="s">
        <v>397</v>
      </c>
      <c r="C29" s="51"/>
      <c r="D29" s="52" t="s">
        <v>429</v>
      </c>
    </row>
    <row r="30" spans="1:4" ht="21.75" customHeight="1">
      <c r="A30" s="41">
        <v>27</v>
      </c>
      <c r="B30" s="51" t="s">
        <v>398</v>
      </c>
      <c r="C30" s="51"/>
      <c r="D30" s="52" t="s">
        <v>430</v>
      </c>
    </row>
    <row r="31" spans="1:4" ht="21.75" customHeight="1">
      <c r="A31" s="41">
        <v>28</v>
      </c>
      <c r="B31" s="51" t="s">
        <v>399</v>
      </c>
      <c r="C31" s="51"/>
      <c r="D31" s="52" t="s">
        <v>431</v>
      </c>
    </row>
    <row r="32" spans="1:4" ht="21.75" customHeight="1">
      <c r="A32" s="41">
        <v>29</v>
      </c>
      <c r="B32" s="51" t="s">
        <v>400</v>
      </c>
      <c r="C32" s="51"/>
      <c r="D32" s="52" t="s">
        <v>432</v>
      </c>
    </row>
    <row r="33" spans="1:4" ht="21.75" customHeight="1">
      <c r="A33" s="41">
        <v>30</v>
      </c>
      <c r="B33" s="51" t="s">
        <v>401</v>
      </c>
      <c r="C33" s="51"/>
      <c r="D33" s="52" t="s">
        <v>433</v>
      </c>
    </row>
    <row r="34" spans="1:4" ht="21.75" customHeight="1">
      <c r="A34" s="41">
        <v>31</v>
      </c>
      <c r="B34" s="51" t="s">
        <v>402</v>
      </c>
      <c r="C34" s="51"/>
      <c r="D34" s="52" t="s">
        <v>434</v>
      </c>
    </row>
    <row r="35" spans="1:4" ht="21.75" customHeight="1">
      <c r="A35" s="41">
        <v>32</v>
      </c>
      <c r="B35" s="51" t="s">
        <v>403</v>
      </c>
      <c r="C35" s="51"/>
      <c r="D35" s="52" t="s">
        <v>435</v>
      </c>
    </row>
    <row r="36" spans="1:4" ht="21.75" customHeight="1">
      <c r="A36" s="41">
        <v>33</v>
      </c>
      <c r="B36" s="51"/>
      <c r="C36" s="51"/>
      <c r="D36" s="52"/>
    </row>
    <row r="37" spans="1:4" ht="21.75" customHeight="1">
      <c r="A37" s="41">
        <v>34</v>
      </c>
      <c r="B37" s="51"/>
      <c r="C37" s="51"/>
      <c r="D37" s="52"/>
    </row>
    <row r="38" spans="1:4" ht="21.75" customHeight="1">
      <c r="A38" s="41">
        <v>35</v>
      </c>
      <c r="B38" s="51"/>
      <c r="C38" s="51"/>
      <c r="D38" s="52"/>
    </row>
    <row r="39" spans="1:4" ht="21.75" customHeight="1">
      <c r="A39" s="41">
        <v>36</v>
      </c>
      <c r="B39" s="51"/>
      <c r="C39" s="51"/>
      <c r="D39" s="52"/>
    </row>
    <row r="40" spans="1:4" ht="21.75" customHeight="1">
      <c r="A40" s="41">
        <v>37</v>
      </c>
      <c r="B40" s="51"/>
      <c r="C40" s="51"/>
      <c r="D40" s="52"/>
    </row>
    <row r="41" spans="1:4" ht="21.75" customHeight="1">
      <c r="A41" s="41">
        <v>38</v>
      </c>
      <c r="B41" s="51"/>
      <c r="C41" s="51"/>
      <c r="D41" s="53"/>
    </row>
    <row r="42" spans="1:4" ht="21.75" customHeight="1">
      <c r="A42" s="41">
        <v>39</v>
      </c>
      <c r="B42" s="51"/>
      <c r="C42" s="51"/>
      <c r="D42" s="53"/>
    </row>
    <row r="43" spans="1:4" ht="21.75" customHeight="1">
      <c r="A43" s="42">
        <v>40</v>
      </c>
      <c r="B43" s="51"/>
      <c r="C43" s="51"/>
      <c r="D43" s="54"/>
    </row>
    <row r="44" spans="1:4" ht="20.25" customHeight="1"/>
    <row r="45" spans="1:4" ht="20.25" customHeight="1"/>
    <row r="46" spans="1:4" ht="20.25" customHeight="1"/>
    <row r="47" spans="1:4" ht="20.25" customHeight="1"/>
  </sheetData>
  <sheetProtection sheet="1" objects="1" scenarios="1"/>
  <mergeCells count="1">
    <mergeCell ref="A1:D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XFC47"/>
  <sheetViews>
    <sheetView showGridLines="0" workbookViewId="0">
      <selection activeCell="F10" sqref="F10"/>
    </sheetView>
  </sheetViews>
  <sheetFormatPr defaultColWidth="0" defaultRowHeight="15" customHeight="1" zeroHeight="1"/>
  <cols>
    <col min="1" max="1" width="5.5703125" customWidth="1"/>
    <col min="2" max="2" width="13.28515625" customWidth="1"/>
    <col min="3" max="3" width="18.28515625" customWidth="1"/>
    <col min="4" max="4" width="39.28515625" customWidth="1"/>
    <col min="5" max="6" width="9.140625" customWidth="1"/>
    <col min="7" max="16383" width="9.140625" hidden="1"/>
    <col min="16384" max="16384" width="2.85546875" customWidth="1"/>
  </cols>
  <sheetData>
    <row r="1" spans="1:4">
      <c r="A1" s="212" t="s">
        <v>65</v>
      </c>
      <c r="B1" s="213"/>
      <c r="C1" s="213"/>
      <c r="D1" s="213"/>
    </row>
    <row r="2" spans="1:4"/>
    <row r="3" spans="1:4">
      <c r="A3" s="1" t="s">
        <v>18</v>
      </c>
      <c r="B3" s="2" t="s">
        <v>19</v>
      </c>
      <c r="C3" s="2" t="s">
        <v>20</v>
      </c>
      <c r="D3" s="3" t="s">
        <v>3</v>
      </c>
    </row>
    <row r="4" spans="1:4" ht="21.75" customHeight="1">
      <c r="A4" s="41">
        <v>1</v>
      </c>
      <c r="B4" s="51" t="s">
        <v>346</v>
      </c>
      <c r="C4" s="51"/>
      <c r="D4" s="52" t="s">
        <v>320</v>
      </c>
    </row>
    <row r="5" spans="1:4" ht="21.75" customHeight="1">
      <c r="A5" s="41">
        <v>2</v>
      </c>
      <c r="B5" s="51" t="s">
        <v>347</v>
      </c>
      <c r="C5" s="51"/>
      <c r="D5" s="52" t="s">
        <v>321</v>
      </c>
    </row>
    <row r="6" spans="1:4" ht="21.75" customHeight="1">
      <c r="A6" s="41">
        <v>3</v>
      </c>
      <c r="B6" s="51" t="s">
        <v>348</v>
      </c>
      <c r="C6" s="51"/>
      <c r="D6" s="52" t="s">
        <v>322</v>
      </c>
    </row>
    <row r="7" spans="1:4" ht="21.75" customHeight="1">
      <c r="A7" s="41">
        <v>4</v>
      </c>
      <c r="B7" s="51" t="s">
        <v>349</v>
      </c>
      <c r="C7" s="51"/>
      <c r="D7" s="52" t="s">
        <v>323</v>
      </c>
    </row>
    <row r="8" spans="1:4" ht="21.75" customHeight="1">
      <c r="A8" s="41">
        <v>5</v>
      </c>
      <c r="B8" s="51" t="s">
        <v>350</v>
      </c>
      <c r="C8" s="51"/>
      <c r="D8" s="52" t="s">
        <v>324</v>
      </c>
    </row>
    <row r="9" spans="1:4" ht="21.75" customHeight="1">
      <c r="A9" s="41">
        <v>6</v>
      </c>
      <c r="B9" s="51" t="s">
        <v>351</v>
      </c>
      <c r="C9" s="51"/>
      <c r="D9" s="52" t="s">
        <v>325</v>
      </c>
    </row>
    <row r="10" spans="1:4" ht="21.75" customHeight="1">
      <c r="A10" s="41">
        <v>7</v>
      </c>
      <c r="B10" s="51" t="s">
        <v>352</v>
      </c>
      <c r="C10" s="51"/>
      <c r="D10" s="52" t="s">
        <v>326</v>
      </c>
    </row>
    <row r="11" spans="1:4" ht="21.75" customHeight="1">
      <c r="A11" s="41">
        <v>8</v>
      </c>
      <c r="B11" s="51" t="s">
        <v>353</v>
      </c>
      <c r="C11" s="51"/>
      <c r="D11" s="52" t="s">
        <v>327</v>
      </c>
    </row>
    <row r="12" spans="1:4" ht="21.75" customHeight="1">
      <c r="A12" s="41">
        <v>9</v>
      </c>
      <c r="B12" s="51" t="s">
        <v>354</v>
      </c>
      <c r="C12" s="51"/>
      <c r="D12" s="52" t="s">
        <v>328</v>
      </c>
    </row>
    <row r="13" spans="1:4" ht="21.75" customHeight="1">
      <c r="A13" s="41">
        <v>10</v>
      </c>
      <c r="B13" s="51" t="s">
        <v>355</v>
      </c>
      <c r="C13" s="51"/>
      <c r="D13" s="52" t="s">
        <v>329</v>
      </c>
    </row>
    <row r="14" spans="1:4" ht="21.75" customHeight="1">
      <c r="A14" s="41">
        <v>11</v>
      </c>
      <c r="B14" s="51" t="s">
        <v>356</v>
      </c>
      <c r="C14" s="51"/>
      <c r="D14" s="52" t="s">
        <v>330</v>
      </c>
    </row>
    <row r="15" spans="1:4" ht="21.75" customHeight="1">
      <c r="A15" s="41">
        <v>12</v>
      </c>
      <c r="B15" s="51" t="s">
        <v>357</v>
      </c>
      <c r="C15" s="51"/>
      <c r="D15" s="52" t="s">
        <v>331</v>
      </c>
    </row>
    <row r="16" spans="1:4" ht="21.75" customHeight="1">
      <c r="A16" s="41">
        <v>13</v>
      </c>
      <c r="B16" s="51" t="s">
        <v>358</v>
      </c>
      <c r="C16" s="51"/>
      <c r="D16" s="52" t="s">
        <v>332</v>
      </c>
    </row>
    <row r="17" spans="1:4" ht="21.75" customHeight="1">
      <c r="A17" s="41">
        <v>14</v>
      </c>
      <c r="B17" s="51" t="s">
        <v>359</v>
      </c>
      <c r="C17" s="51"/>
      <c r="D17" s="52" t="s">
        <v>333</v>
      </c>
    </row>
    <row r="18" spans="1:4" ht="21.75" customHeight="1">
      <c r="A18" s="41">
        <v>15</v>
      </c>
      <c r="B18" s="51" t="s">
        <v>360</v>
      </c>
      <c r="C18" s="51"/>
      <c r="D18" s="52" t="s">
        <v>334</v>
      </c>
    </row>
    <row r="19" spans="1:4" ht="21.75" customHeight="1">
      <c r="A19" s="41">
        <v>16</v>
      </c>
      <c r="B19" s="51" t="s">
        <v>361</v>
      </c>
      <c r="C19" s="51"/>
      <c r="D19" s="52" t="s">
        <v>335</v>
      </c>
    </row>
    <row r="20" spans="1:4" ht="21.75" customHeight="1">
      <c r="A20" s="41">
        <v>17</v>
      </c>
      <c r="B20" s="51" t="s">
        <v>362</v>
      </c>
      <c r="C20" s="51"/>
      <c r="D20" s="52" t="s">
        <v>336</v>
      </c>
    </row>
    <row r="21" spans="1:4" ht="21.75" customHeight="1">
      <c r="A21" s="41">
        <v>18</v>
      </c>
      <c r="B21" s="51" t="s">
        <v>363</v>
      </c>
      <c r="C21" s="51"/>
      <c r="D21" s="52" t="s">
        <v>337</v>
      </c>
    </row>
    <row r="22" spans="1:4" ht="21.75" customHeight="1">
      <c r="A22" s="41">
        <v>19</v>
      </c>
      <c r="B22" s="51" t="s">
        <v>364</v>
      </c>
      <c r="C22" s="51"/>
      <c r="D22" s="52" t="s">
        <v>338</v>
      </c>
    </row>
    <row r="23" spans="1:4" ht="21.75" customHeight="1">
      <c r="A23" s="41">
        <v>20</v>
      </c>
      <c r="B23" s="51" t="s">
        <v>365</v>
      </c>
      <c r="C23" s="51"/>
      <c r="D23" s="52" t="s">
        <v>339</v>
      </c>
    </row>
    <row r="24" spans="1:4" ht="21.75" customHeight="1">
      <c r="A24" s="41">
        <v>21</v>
      </c>
      <c r="B24" s="51" t="s">
        <v>366</v>
      </c>
      <c r="C24" s="51"/>
      <c r="D24" s="52" t="s">
        <v>340</v>
      </c>
    </row>
    <row r="25" spans="1:4" ht="21.75" customHeight="1">
      <c r="A25" s="41">
        <v>22</v>
      </c>
      <c r="B25" s="51" t="s">
        <v>367</v>
      </c>
      <c r="C25" s="51"/>
      <c r="D25" s="52" t="s">
        <v>341</v>
      </c>
    </row>
    <row r="26" spans="1:4" ht="21.75" customHeight="1">
      <c r="A26" s="41">
        <v>23</v>
      </c>
      <c r="B26" s="51" t="s">
        <v>368</v>
      </c>
      <c r="C26" s="51"/>
      <c r="D26" s="52" t="s">
        <v>342</v>
      </c>
    </row>
    <row r="27" spans="1:4" ht="21.75" customHeight="1">
      <c r="A27" s="41">
        <v>24</v>
      </c>
      <c r="B27" s="51" t="s">
        <v>369</v>
      </c>
      <c r="C27" s="51"/>
      <c r="D27" s="52" t="s">
        <v>343</v>
      </c>
    </row>
    <row r="28" spans="1:4" ht="21.75" customHeight="1">
      <c r="A28" s="41">
        <v>25</v>
      </c>
      <c r="B28" s="51" t="s">
        <v>370</v>
      </c>
      <c r="C28" s="51"/>
      <c r="D28" s="52" t="s">
        <v>344</v>
      </c>
    </row>
    <row r="29" spans="1:4" ht="21.75" customHeight="1">
      <c r="A29" s="41">
        <v>26</v>
      </c>
      <c r="B29" s="51" t="s">
        <v>371</v>
      </c>
      <c r="C29" s="51"/>
      <c r="D29" s="52" t="s">
        <v>345</v>
      </c>
    </row>
    <row r="30" spans="1:4" ht="21.75" customHeight="1">
      <c r="A30" s="41">
        <v>27</v>
      </c>
      <c r="B30" s="51"/>
      <c r="C30" s="51"/>
      <c r="D30" s="52"/>
    </row>
    <row r="31" spans="1:4" ht="21.75" customHeight="1">
      <c r="A31" s="41">
        <v>28</v>
      </c>
      <c r="B31" s="51"/>
      <c r="C31" s="51"/>
      <c r="D31" s="52"/>
    </row>
    <row r="32" spans="1:4" ht="21.75" customHeight="1">
      <c r="A32" s="41">
        <v>29</v>
      </c>
      <c r="B32" s="51"/>
      <c r="C32" s="51"/>
      <c r="D32" s="52"/>
    </row>
    <row r="33" spans="1:4" ht="21.75" customHeight="1">
      <c r="A33" s="41">
        <v>30</v>
      </c>
      <c r="B33" s="51"/>
      <c r="C33" s="51"/>
      <c r="D33" s="52"/>
    </row>
    <row r="34" spans="1:4" ht="21.75" customHeight="1">
      <c r="A34" s="41">
        <v>31</v>
      </c>
      <c r="B34" s="51"/>
      <c r="C34" s="51"/>
      <c r="D34" s="52"/>
    </row>
    <row r="35" spans="1:4" ht="21.75" customHeight="1">
      <c r="A35" s="41">
        <v>32</v>
      </c>
      <c r="B35" s="51"/>
      <c r="C35" s="51"/>
      <c r="D35" s="52"/>
    </row>
    <row r="36" spans="1:4" ht="21.75" customHeight="1">
      <c r="A36" s="41">
        <v>33</v>
      </c>
      <c r="B36" s="51"/>
      <c r="C36" s="51"/>
      <c r="D36" s="52"/>
    </row>
    <row r="37" spans="1:4" ht="21.75" customHeight="1">
      <c r="A37" s="41">
        <v>34</v>
      </c>
      <c r="B37" s="51"/>
      <c r="C37" s="51"/>
      <c r="D37" s="52"/>
    </row>
    <row r="38" spans="1:4" ht="21.75" customHeight="1">
      <c r="A38" s="41">
        <v>35</v>
      </c>
      <c r="B38" s="51"/>
      <c r="C38" s="51"/>
      <c r="D38" s="52"/>
    </row>
    <row r="39" spans="1:4" ht="21.75" customHeight="1">
      <c r="A39" s="41">
        <v>36</v>
      </c>
      <c r="B39" s="51"/>
      <c r="C39" s="51"/>
      <c r="D39" s="52"/>
    </row>
    <row r="40" spans="1:4" ht="21.75" customHeight="1">
      <c r="A40" s="41">
        <v>37</v>
      </c>
      <c r="B40" s="51"/>
      <c r="C40" s="51"/>
      <c r="D40" s="52"/>
    </row>
    <row r="41" spans="1:4" ht="21.75" customHeight="1">
      <c r="A41" s="41">
        <v>38</v>
      </c>
      <c r="B41" s="51"/>
      <c r="C41" s="51"/>
      <c r="D41" s="53"/>
    </row>
    <row r="42" spans="1:4" ht="21.75" customHeight="1">
      <c r="A42" s="41">
        <v>39</v>
      </c>
      <c r="B42" s="51"/>
      <c r="C42" s="51"/>
      <c r="D42" s="53"/>
    </row>
    <row r="43" spans="1:4" ht="21.75" customHeight="1">
      <c r="A43" s="42">
        <v>40</v>
      </c>
      <c r="B43" s="51"/>
      <c r="C43" s="51"/>
      <c r="D43" s="54"/>
    </row>
    <row r="44" spans="1:4" ht="20.25" customHeight="1"/>
    <row r="45" spans="1:4" ht="20.25" customHeight="1"/>
    <row r="46" spans="1:4" ht="20.25" customHeight="1"/>
    <row r="47" spans="1:4" ht="20.25" customHeight="1"/>
  </sheetData>
  <sheetProtection sheet="1" objects="1" scenarios="1"/>
  <mergeCells count="1">
    <mergeCell ref="A1:D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XFC47"/>
  <sheetViews>
    <sheetView showGridLines="0" workbookViewId="0">
      <selection sqref="A1:D1"/>
    </sheetView>
  </sheetViews>
  <sheetFormatPr defaultColWidth="0" defaultRowHeight="15" customHeight="1" zeroHeight="1"/>
  <cols>
    <col min="1" max="1" width="5.5703125" customWidth="1"/>
    <col min="2" max="2" width="13.28515625" customWidth="1"/>
    <col min="3" max="3" width="18.28515625" customWidth="1"/>
    <col min="4" max="4" width="39.28515625" customWidth="1"/>
    <col min="5" max="6" width="9.140625" customWidth="1"/>
    <col min="7" max="16383" width="9.140625" hidden="1"/>
    <col min="16384" max="16384" width="2.85546875" customWidth="1"/>
  </cols>
  <sheetData>
    <row r="1" spans="1:4">
      <c r="A1" s="212" t="s">
        <v>65</v>
      </c>
      <c r="B1" s="213"/>
      <c r="C1" s="213"/>
      <c r="D1" s="213"/>
    </row>
    <row r="2" spans="1:4"/>
    <row r="3" spans="1:4">
      <c r="A3" s="1" t="s">
        <v>18</v>
      </c>
      <c r="B3" s="2" t="s">
        <v>19</v>
      </c>
      <c r="C3" s="2" t="s">
        <v>20</v>
      </c>
      <c r="D3" s="3" t="s">
        <v>3</v>
      </c>
    </row>
    <row r="4" spans="1:4" ht="21.75" customHeight="1">
      <c r="A4" s="41">
        <v>1</v>
      </c>
      <c r="B4" s="51" t="s">
        <v>289</v>
      </c>
      <c r="C4" s="51"/>
      <c r="D4" s="52" t="s">
        <v>258</v>
      </c>
    </row>
    <row r="5" spans="1:4" ht="21.75" customHeight="1">
      <c r="A5" s="41">
        <v>2</v>
      </c>
      <c r="B5" s="51" t="s">
        <v>290</v>
      </c>
      <c r="C5" s="51"/>
      <c r="D5" s="52" t="s">
        <v>259</v>
      </c>
    </row>
    <row r="6" spans="1:4" ht="21.75" customHeight="1">
      <c r="A6" s="41">
        <v>3</v>
      </c>
      <c r="B6" s="51" t="s">
        <v>291</v>
      </c>
      <c r="C6" s="51"/>
      <c r="D6" s="52" t="s">
        <v>260</v>
      </c>
    </row>
    <row r="7" spans="1:4" ht="21.75" customHeight="1">
      <c r="A7" s="41">
        <v>4</v>
      </c>
      <c r="B7" s="51" t="s">
        <v>292</v>
      </c>
      <c r="C7" s="51"/>
      <c r="D7" s="52" t="s">
        <v>261</v>
      </c>
    </row>
    <row r="8" spans="1:4" ht="21.75" customHeight="1">
      <c r="A8" s="41">
        <v>5</v>
      </c>
      <c r="B8" s="51" t="s">
        <v>293</v>
      </c>
      <c r="C8" s="51"/>
      <c r="D8" s="52" t="s">
        <v>262</v>
      </c>
    </row>
    <row r="9" spans="1:4" ht="21.75" customHeight="1">
      <c r="A9" s="41">
        <v>6</v>
      </c>
      <c r="B9" s="51" t="s">
        <v>294</v>
      </c>
      <c r="C9" s="51"/>
      <c r="D9" s="52" t="s">
        <v>263</v>
      </c>
    </row>
    <row r="10" spans="1:4" ht="21.75" customHeight="1">
      <c r="A10" s="41">
        <v>7</v>
      </c>
      <c r="B10" s="51" t="s">
        <v>295</v>
      </c>
      <c r="C10" s="51"/>
      <c r="D10" s="52" t="s">
        <v>264</v>
      </c>
    </row>
    <row r="11" spans="1:4" ht="21.75" customHeight="1">
      <c r="A11" s="41">
        <v>8</v>
      </c>
      <c r="B11" s="51" t="s">
        <v>296</v>
      </c>
      <c r="C11" s="51"/>
      <c r="D11" s="52" t="s">
        <v>265</v>
      </c>
    </row>
    <row r="12" spans="1:4" ht="21.75" customHeight="1">
      <c r="A12" s="41">
        <v>9</v>
      </c>
      <c r="B12" s="51" t="s">
        <v>297</v>
      </c>
      <c r="C12" s="51"/>
      <c r="D12" s="52" t="s">
        <v>266</v>
      </c>
    </row>
    <row r="13" spans="1:4" ht="21.75" customHeight="1">
      <c r="A13" s="41">
        <v>10</v>
      </c>
      <c r="B13" s="51" t="s">
        <v>298</v>
      </c>
      <c r="C13" s="51"/>
      <c r="D13" s="52" t="s">
        <v>267</v>
      </c>
    </row>
    <row r="14" spans="1:4" ht="21.75" customHeight="1">
      <c r="A14" s="41">
        <v>11</v>
      </c>
      <c r="B14" s="51" t="s">
        <v>299</v>
      </c>
      <c r="C14" s="51"/>
      <c r="D14" s="52" t="s">
        <v>268</v>
      </c>
    </row>
    <row r="15" spans="1:4" ht="21.75" customHeight="1">
      <c r="A15" s="41">
        <v>12</v>
      </c>
      <c r="B15" s="51" t="s">
        <v>300</v>
      </c>
      <c r="C15" s="51"/>
      <c r="D15" s="52" t="s">
        <v>269</v>
      </c>
    </row>
    <row r="16" spans="1:4" ht="21.75" customHeight="1">
      <c r="A16" s="41">
        <v>13</v>
      </c>
      <c r="B16" s="51" t="s">
        <v>301</v>
      </c>
      <c r="C16" s="51"/>
      <c r="D16" s="52" t="s">
        <v>270</v>
      </c>
    </row>
    <row r="17" spans="1:4" ht="21.75" customHeight="1">
      <c r="A17" s="41">
        <v>14</v>
      </c>
      <c r="B17" s="51" t="s">
        <v>302</v>
      </c>
      <c r="C17" s="51"/>
      <c r="D17" s="52" t="s">
        <v>271</v>
      </c>
    </row>
    <row r="18" spans="1:4" ht="21.75" customHeight="1">
      <c r="A18" s="41">
        <v>15</v>
      </c>
      <c r="B18" s="51" t="s">
        <v>303</v>
      </c>
      <c r="C18" s="51"/>
      <c r="D18" s="52" t="s">
        <v>272</v>
      </c>
    </row>
    <row r="19" spans="1:4" ht="21.75" customHeight="1">
      <c r="A19" s="41">
        <v>16</v>
      </c>
      <c r="B19" s="51" t="s">
        <v>304</v>
      </c>
      <c r="C19" s="51"/>
      <c r="D19" s="52" t="s">
        <v>273</v>
      </c>
    </row>
    <row r="20" spans="1:4" ht="21.75" customHeight="1">
      <c r="A20" s="41">
        <v>17</v>
      </c>
      <c r="B20" s="51" t="s">
        <v>305</v>
      </c>
      <c r="C20" s="51"/>
      <c r="D20" s="52" t="s">
        <v>274</v>
      </c>
    </row>
    <row r="21" spans="1:4" ht="21.75" customHeight="1">
      <c r="A21" s="41">
        <v>18</v>
      </c>
      <c r="B21" s="51" t="s">
        <v>306</v>
      </c>
      <c r="C21" s="51"/>
      <c r="D21" s="52" t="s">
        <v>275</v>
      </c>
    </row>
    <row r="22" spans="1:4" ht="21.75" customHeight="1">
      <c r="A22" s="41">
        <v>19</v>
      </c>
      <c r="B22" s="51" t="s">
        <v>307</v>
      </c>
      <c r="C22" s="51"/>
      <c r="D22" s="52" t="s">
        <v>276</v>
      </c>
    </row>
    <row r="23" spans="1:4" ht="21.75" customHeight="1">
      <c r="A23" s="41">
        <v>20</v>
      </c>
      <c r="B23" s="51" t="s">
        <v>308</v>
      </c>
      <c r="C23" s="51"/>
      <c r="D23" s="52" t="s">
        <v>277</v>
      </c>
    </row>
    <row r="24" spans="1:4" ht="21.75" customHeight="1">
      <c r="A24" s="41">
        <v>21</v>
      </c>
      <c r="B24" s="51" t="s">
        <v>309</v>
      </c>
      <c r="C24" s="51"/>
      <c r="D24" s="52" t="s">
        <v>278</v>
      </c>
    </row>
    <row r="25" spans="1:4" ht="21.75" customHeight="1">
      <c r="A25" s="41">
        <v>22</v>
      </c>
      <c r="B25" s="51" t="s">
        <v>310</v>
      </c>
      <c r="C25" s="51"/>
      <c r="D25" s="52" t="s">
        <v>279</v>
      </c>
    </row>
    <row r="26" spans="1:4" ht="21.75" customHeight="1">
      <c r="A26" s="41">
        <v>23</v>
      </c>
      <c r="B26" s="51" t="s">
        <v>311</v>
      </c>
      <c r="C26" s="51"/>
      <c r="D26" s="52" t="s">
        <v>280</v>
      </c>
    </row>
    <row r="27" spans="1:4" ht="21.75" customHeight="1">
      <c r="A27" s="41">
        <v>24</v>
      </c>
      <c r="B27" s="51" t="s">
        <v>312</v>
      </c>
      <c r="C27" s="51"/>
      <c r="D27" s="52" t="s">
        <v>281</v>
      </c>
    </row>
    <row r="28" spans="1:4" ht="21.75" customHeight="1">
      <c r="A28" s="41">
        <v>25</v>
      </c>
      <c r="B28" s="51" t="s">
        <v>313</v>
      </c>
      <c r="C28" s="51"/>
      <c r="D28" s="52" t="s">
        <v>282</v>
      </c>
    </row>
    <row r="29" spans="1:4" ht="21.75" customHeight="1">
      <c r="A29" s="41">
        <v>26</v>
      </c>
      <c r="B29" s="51" t="s">
        <v>314</v>
      </c>
      <c r="C29" s="51"/>
      <c r="D29" s="52" t="s">
        <v>283</v>
      </c>
    </row>
    <row r="30" spans="1:4" ht="21.75" customHeight="1">
      <c r="A30" s="41">
        <v>27</v>
      </c>
      <c r="B30" s="51" t="s">
        <v>315</v>
      </c>
      <c r="C30" s="51"/>
      <c r="D30" s="52" t="s">
        <v>284</v>
      </c>
    </row>
    <row r="31" spans="1:4" ht="21.75" customHeight="1">
      <c r="A31" s="41">
        <v>28</v>
      </c>
      <c r="B31" s="51" t="s">
        <v>316</v>
      </c>
      <c r="C31" s="51"/>
      <c r="D31" s="52" t="s">
        <v>285</v>
      </c>
    </row>
    <row r="32" spans="1:4" ht="21.75" customHeight="1">
      <c r="A32" s="41">
        <v>29</v>
      </c>
      <c r="B32" s="51" t="s">
        <v>317</v>
      </c>
      <c r="C32" s="51"/>
      <c r="D32" s="52" t="s">
        <v>286</v>
      </c>
    </row>
    <row r="33" spans="1:4" ht="21.75" customHeight="1">
      <c r="A33" s="41">
        <v>30</v>
      </c>
      <c r="B33" s="51" t="s">
        <v>318</v>
      </c>
      <c r="C33" s="51"/>
      <c r="D33" s="52" t="s">
        <v>287</v>
      </c>
    </row>
    <row r="34" spans="1:4" ht="21.75" customHeight="1">
      <c r="A34" s="41">
        <v>31</v>
      </c>
      <c r="B34" s="51" t="s">
        <v>319</v>
      </c>
      <c r="C34" s="51"/>
      <c r="D34" s="52" t="s">
        <v>288</v>
      </c>
    </row>
    <row r="35" spans="1:4" ht="21.75" customHeight="1">
      <c r="A35" s="41">
        <v>32</v>
      </c>
      <c r="B35" s="51"/>
      <c r="C35" s="51"/>
      <c r="D35" s="52"/>
    </row>
    <row r="36" spans="1:4" ht="21.75" customHeight="1">
      <c r="A36" s="41">
        <v>33</v>
      </c>
      <c r="B36" s="51"/>
      <c r="C36" s="51"/>
      <c r="D36" s="52"/>
    </row>
    <row r="37" spans="1:4" ht="21.75" customHeight="1">
      <c r="A37" s="41">
        <v>34</v>
      </c>
      <c r="B37" s="51"/>
      <c r="C37" s="51"/>
      <c r="D37" s="52"/>
    </row>
    <row r="38" spans="1:4" ht="21.75" customHeight="1">
      <c r="A38" s="41">
        <v>35</v>
      </c>
      <c r="B38" s="51"/>
      <c r="C38" s="51"/>
      <c r="D38" s="52"/>
    </row>
    <row r="39" spans="1:4" ht="21.75" customHeight="1">
      <c r="A39" s="41">
        <v>36</v>
      </c>
      <c r="B39" s="51"/>
      <c r="C39" s="51"/>
      <c r="D39" s="52"/>
    </row>
    <row r="40" spans="1:4" ht="21.75" customHeight="1">
      <c r="A40" s="41">
        <v>37</v>
      </c>
      <c r="B40" s="51"/>
      <c r="C40" s="51"/>
      <c r="D40" s="52"/>
    </row>
    <row r="41" spans="1:4" ht="21.75" customHeight="1">
      <c r="A41" s="41">
        <v>38</v>
      </c>
      <c r="B41" s="51"/>
      <c r="C41" s="51"/>
      <c r="D41" s="53"/>
    </row>
    <row r="42" spans="1:4" ht="21.75" customHeight="1">
      <c r="A42" s="41">
        <v>39</v>
      </c>
      <c r="B42" s="51"/>
      <c r="C42" s="51"/>
      <c r="D42" s="53"/>
    </row>
    <row r="43" spans="1:4" ht="21.75" customHeight="1">
      <c r="A43" s="42">
        <v>40</v>
      </c>
      <c r="B43" s="51"/>
      <c r="C43" s="51"/>
      <c r="D43" s="54"/>
    </row>
    <row r="44" spans="1:4" ht="20.25" customHeight="1"/>
    <row r="45" spans="1:4" ht="20.25" customHeight="1"/>
    <row r="46" spans="1:4" ht="20.25" customHeight="1"/>
    <row r="47" spans="1:4" ht="20.25" customHeight="1"/>
  </sheetData>
  <sheetProtection sheet="1" objects="1" scenarios="1"/>
  <mergeCells count="1">
    <mergeCell ref="A1:D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sheetPr codeName="Sheet3"/>
  <dimension ref="A1:XFC47"/>
  <sheetViews>
    <sheetView showGridLines="0" workbookViewId="0">
      <selection sqref="A1:D1"/>
    </sheetView>
  </sheetViews>
  <sheetFormatPr defaultColWidth="0" defaultRowHeight="15" zeroHeight="1"/>
  <cols>
    <col min="1" max="1" width="5.5703125" customWidth="1"/>
    <col min="2" max="2" width="13.28515625" customWidth="1"/>
    <col min="3" max="3" width="18.28515625" customWidth="1"/>
    <col min="4" max="4" width="39.28515625" customWidth="1"/>
    <col min="5" max="6" width="9.140625" customWidth="1"/>
    <col min="7" max="16383" width="9.140625" hidden="1"/>
    <col min="16384" max="16384" width="2.85546875" customWidth="1"/>
  </cols>
  <sheetData>
    <row r="1" spans="1:4">
      <c r="A1" s="212" t="s">
        <v>65</v>
      </c>
      <c r="B1" s="213"/>
      <c r="C1" s="213"/>
      <c r="D1" s="213"/>
    </row>
    <row r="2" spans="1:4"/>
    <row r="3" spans="1:4">
      <c r="A3" s="1" t="s">
        <v>18</v>
      </c>
      <c r="B3" s="2" t="s">
        <v>19</v>
      </c>
      <c r="C3" s="2" t="s">
        <v>20</v>
      </c>
      <c r="D3" s="3" t="s">
        <v>3</v>
      </c>
    </row>
    <row r="4" spans="1:4" ht="21.75" customHeight="1">
      <c r="A4" s="41">
        <v>1</v>
      </c>
      <c r="B4" s="51" t="s">
        <v>226</v>
      </c>
      <c r="C4" s="51"/>
      <c r="D4" s="52" t="s">
        <v>194</v>
      </c>
    </row>
    <row r="5" spans="1:4" ht="21.75" customHeight="1">
      <c r="A5" s="41">
        <v>2</v>
      </c>
      <c r="B5" s="51" t="s">
        <v>227</v>
      </c>
      <c r="C5" s="51"/>
      <c r="D5" s="52" t="s">
        <v>195</v>
      </c>
    </row>
    <row r="6" spans="1:4" ht="21.75" customHeight="1">
      <c r="A6" s="41">
        <v>3</v>
      </c>
      <c r="B6" s="51" t="s">
        <v>228</v>
      </c>
      <c r="C6" s="51"/>
      <c r="D6" s="52" t="s">
        <v>196</v>
      </c>
    </row>
    <row r="7" spans="1:4" ht="21.75" customHeight="1">
      <c r="A7" s="41">
        <v>4</v>
      </c>
      <c r="B7" s="51" t="s">
        <v>229</v>
      </c>
      <c r="C7" s="51"/>
      <c r="D7" s="52" t="s">
        <v>197</v>
      </c>
    </row>
    <row r="8" spans="1:4" ht="21.75" customHeight="1">
      <c r="A8" s="41">
        <v>5</v>
      </c>
      <c r="B8" s="51" t="s">
        <v>230</v>
      </c>
      <c r="C8" s="51"/>
      <c r="D8" s="52" t="s">
        <v>198</v>
      </c>
    </row>
    <row r="9" spans="1:4" ht="21.75" customHeight="1">
      <c r="A9" s="41">
        <v>6</v>
      </c>
      <c r="B9" s="51" t="s">
        <v>231</v>
      </c>
      <c r="C9" s="51"/>
      <c r="D9" s="52" t="s">
        <v>199</v>
      </c>
    </row>
    <row r="10" spans="1:4" ht="21.75" customHeight="1">
      <c r="A10" s="41">
        <v>7</v>
      </c>
      <c r="B10" s="51" t="s">
        <v>232</v>
      </c>
      <c r="C10" s="51"/>
      <c r="D10" s="52" t="s">
        <v>200</v>
      </c>
    </row>
    <row r="11" spans="1:4" ht="21.75" customHeight="1">
      <c r="A11" s="41">
        <v>8</v>
      </c>
      <c r="B11" s="51" t="s">
        <v>233</v>
      </c>
      <c r="C11" s="51"/>
      <c r="D11" s="52" t="s">
        <v>201</v>
      </c>
    </row>
    <row r="12" spans="1:4" ht="21.75" customHeight="1">
      <c r="A12" s="41">
        <v>9</v>
      </c>
      <c r="B12" s="51" t="s">
        <v>234</v>
      </c>
      <c r="C12" s="51"/>
      <c r="D12" s="52" t="s">
        <v>202</v>
      </c>
    </row>
    <row r="13" spans="1:4" ht="21.75" customHeight="1">
      <c r="A13" s="41">
        <v>10</v>
      </c>
      <c r="B13" s="51" t="s">
        <v>235</v>
      </c>
      <c r="C13" s="51"/>
      <c r="D13" s="52" t="s">
        <v>203</v>
      </c>
    </row>
    <row r="14" spans="1:4" ht="21.75" customHeight="1">
      <c r="A14" s="41">
        <v>11</v>
      </c>
      <c r="B14" s="51" t="s">
        <v>236</v>
      </c>
      <c r="C14" s="51"/>
      <c r="D14" s="52" t="s">
        <v>204</v>
      </c>
    </row>
    <row r="15" spans="1:4" ht="21.75" customHeight="1">
      <c r="A15" s="41">
        <v>12</v>
      </c>
      <c r="B15" s="51" t="s">
        <v>237</v>
      </c>
      <c r="C15" s="51"/>
      <c r="D15" s="52" t="s">
        <v>205</v>
      </c>
    </row>
    <row r="16" spans="1:4" ht="21.75" customHeight="1">
      <c r="A16" s="41">
        <v>13</v>
      </c>
      <c r="B16" s="51" t="s">
        <v>238</v>
      </c>
      <c r="C16" s="51"/>
      <c r="D16" s="52" t="s">
        <v>206</v>
      </c>
    </row>
    <row r="17" spans="1:4" ht="21.75" customHeight="1">
      <c r="A17" s="41">
        <v>14</v>
      </c>
      <c r="B17" s="51" t="s">
        <v>239</v>
      </c>
      <c r="C17" s="51"/>
      <c r="D17" s="52" t="s">
        <v>207</v>
      </c>
    </row>
    <row r="18" spans="1:4" ht="21.75" customHeight="1">
      <c r="A18" s="41">
        <v>15</v>
      </c>
      <c r="B18" s="51" t="s">
        <v>240</v>
      </c>
      <c r="C18" s="51"/>
      <c r="D18" s="52" t="s">
        <v>208</v>
      </c>
    </row>
    <row r="19" spans="1:4" ht="21.75" customHeight="1">
      <c r="A19" s="41">
        <v>16</v>
      </c>
      <c r="B19" s="51" t="s">
        <v>241</v>
      </c>
      <c r="C19" s="51"/>
      <c r="D19" s="52" t="s">
        <v>209</v>
      </c>
    </row>
    <row r="20" spans="1:4" ht="21.75" customHeight="1">
      <c r="A20" s="41">
        <v>17</v>
      </c>
      <c r="B20" s="51" t="s">
        <v>242</v>
      </c>
      <c r="C20" s="51"/>
      <c r="D20" s="52" t="s">
        <v>210</v>
      </c>
    </row>
    <row r="21" spans="1:4" ht="21.75" customHeight="1">
      <c r="A21" s="41">
        <v>18</v>
      </c>
      <c r="B21" s="51" t="s">
        <v>243</v>
      </c>
      <c r="C21" s="51"/>
      <c r="D21" s="52" t="s">
        <v>211</v>
      </c>
    </row>
    <row r="22" spans="1:4" ht="21.75" customHeight="1">
      <c r="A22" s="41">
        <v>19</v>
      </c>
      <c r="B22" s="51" t="s">
        <v>244</v>
      </c>
      <c r="C22" s="51"/>
      <c r="D22" s="52" t="s">
        <v>212</v>
      </c>
    </row>
    <row r="23" spans="1:4" ht="21.75" customHeight="1">
      <c r="A23" s="41">
        <v>20</v>
      </c>
      <c r="B23" s="51" t="s">
        <v>245</v>
      </c>
      <c r="C23" s="51"/>
      <c r="D23" s="52" t="s">
        <v>213</v>
      </c>
    </row>
    <row r="24" spans="1:4" ht="21.75" customHeight="1">
      <c r="A24" s="41">
        <v>21</v>
      </c>
      <c r="B24" s="51" t="s">
        <v>246</v>
      </c>
      <c r="C24" s="51"/>
      <c r="D24" s="52" t="s">
        <v>214</v>
      </c>
    </row>
    <row r="25" spans="1:4" ht="21.75" customHeight="1">
      <c r="A25" s="41">
        <v>22</v>
      </c>
      <c r="B25" s="51" t="s">
        <v>247</v>
      </c>
      <c r="C25" s="51"/>
      <c r="D25" s="52" t="s">
        <v>215</v>
      </c>
    </row>
    <row r="26" spans="1:4" ht="21.75" customHeight="1">
      <c r="A26" s="41">
        <v>23</v>
      </c>
      <c r="B26" s="51" t="s">
        <v>248</v>
      </c>
      <c r="C26" s="51"/>
      <c r="D26" s="52" t="s">
        <v>216</v>
      </c>
    </row>
    <row r="27" spans="1:4" ht="21.75" customHeight="1">
      <c r="A27" s="41">
        <v>24</v>
      </c>
      <c r="B27" s="51" t="s">
        <v>249</v>
      </c>
      <c r="C27" s="51"/>
      <c r="D27" s="52" t="s">
        <v>217</v>
      </c>
    </row>
    <row r="28" spans="1:4" ht="21.75" customHeight="1">
      <c r="A28" s="41">
        <v>25</v>
      </c>
      <c r="B28" s="51" t="s">
        <v>250</v>
      </c>
      <c r="C28" s="51"/>
      <c r="D28" s="52" t="s">
        <v>218</v>
      </c>
    </row>
    <row r="29" spans="1:4" ht="21.75" customHeight="1">
      <c r="A29" s="41">
        <v>26</v>
      </c>
      <c r="B29" s="51" t="s">
        <v>251</v>
      </c>
      <c r="C29" s="51"/>
      <c r="D29" s="52" t="s">
        <v>219</v>
      </c>
    </row>
    <row r="30" spans="1:4" ht="21.75" customHeight="1">
      <c r="A30" s="41">
        <v>27</v>
      </c>
      <c r="B30" s="51" t="s">
        <v>252</v>
      </c>
      <c r="C30" s="51"/>
      <c r="D30" s="52" t="s">
        <v>220</v>
      </c>
    </row>
    <row r="31" spans="1:4" ht="21.75" customHeight="1">
      <c r="A31" s="41">
        <v>28</v>
      </c>
      <c r="B31" s="51" t="s">
        <v>253</v>
      </c>
      <c r="C31" s="51"/>
      <c r="D31" s="52" t="s">
        <v>221</v>
      </c>
    </row>
    <row r="32" spans="1:4" ht="21.75" customHeight="1">
      <c r="A32" s="41">
        <v>29</v>
      </c>
      <c r="B32" s="51" t="s">
        <v>254</v>
      </c>
      <c r="C32" s="51"/>
      <c r="D32" s="52" t="s">
        <v>222</v>
      </c>
    </row>
    <row r="33" spans="1:4" ht="21.75" customHeight="1">
      <c r="A33" s="41">
        <v>30</v>
      </c>
      <c r="B33" s="51" t="s">
        <v>255</v>
      </c>
      <c r="C33" s="51"/>
      <c r="D33" s="52" t="s">
        <v>223</v>
      </c>
    </row>
    <row r="34" spans="1:4" ht="21.75" customHeight="1">
      <c r="A34" s="41">
        <v>31</v>
      </c>
      <c r="B34" s="51" t="s">
        <v>256</v>
      </c>
      <c r="C34" s="51"/>
      <c r="D34" s="52" t="s">
        <v>224</v>
      </c>
    </row>
    <row r="35" spans="1:4" ht="21.75" customHeight="1">
      <c r="A35" s="41">
        <v>32</v>
      </c>
      <c r="B35" s="51" t="s">
        <v>257</v>
      </c>
      <c r="C35" s="51"/>
      <c r="D35" s="52" t="s">
        <v>225</v>
      </c>
    </row>
    <row r="36" spans="1:4" ht="21.75" customHeight="1">
      <c r="A36" s="41">
        <v>33</v>
      </c>
      <c r="B36" s="51"/>
      <c r="C36" s="51"/>
      <c r="D36" s="52"/>
    </row>
    <row r="37" spans="1:4" ht="21.75" customHeight="1">
      <c r="A37" s="41">
        <v>34</v>
      </c>
      <c r="B37" s="51"/>
      <c r="C37" s="51"/>
      <c r="D37" s="52"/>
    </row>
    <row r="38" spans="1:4" ht="21.75" customHeight="1">
      <c r="A38" s="41">
        <v>35</v>
      </c>
      <c r="B38" s="51"/>
      <c r="C38" s="51"/>
      <c r="D38" s="52"/>
    </row>
    <row r="39" spans="1:4" ht="21.75" customHeight="1">
      <c r="A39" s="41">
        <v>36</v>
      </c>
      <c r="B39" s="51"/>
      <c r="C39" s="51"/>
      <c r="D39" s="52"/>
    </row>
    <row r="40" spans="1:4" ht="21.75" customHeight="1">
      <c r="A40" s="41">
        <v>37</v>
      </c>
      <c r="B40" s="51"/>
      <c r="C40" s="51"/>
      <c r="D40" s="52"/>
    </row>
    <row r="41" spans="1:4" ht="21.75" customHeight="1">
      <c r="A41" s="41">
        <v>38</v>
      </c>
      <c r="B41" s="51"/>
      <c r="C41" s="51"/>
      <c r="D41" s="53"/>
    </row>
    <row r="42" spans="1:4" ht="21.75" customHeight="1">
      <c r="A42" s="41">
        <v>39</v>
      </c>
      <c r="B42" s="51"/>
      <c r="C42" s="51"/>
      <c r="D42" s="53"/>
    </row>
    <row r="43" spans="1:4" ht="21.75" customHeight="1">
      <c r="A43" s="42">
        <v>40</v>
      </c>
      <c r="B43" s="51"/>
      <c r="C43" s="51"/>
      <c r="D43" s="54"/>
    </row>
    <row r="44" spans="1:4" ht="20.25" customHeight="1"/>
    <row r="45" spans="1:4" ht="20.25" customHeight="1"/>
    <row r="46" spans="1:4" ht="20.25" customHeight="1"/>
    <row r="47" spans="1:4" ht="20.25" customHeight="1"/>
  </sheetData>
  <sheetProtection sheet="1" objects="1" scenarios="1"/>
  <mergeCells count="1">
    <mergeCell ref="A1:D1"/>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sheetPr codeName="Sheet32"/>
  <dimension ref="A1:L69"/>
  <sheetViews>
    <sheetView showGridLines="0" zoomScale="90" zoomScaleNormal="90" workbookViewId="0">
      <pane ySplit="3" topLeftCell="A4" activePane="bottomLeft" state="frozen"/>
      <selection pane="bottomLeft" activeCell="A4" sqref="A4:H66"/>
    </sheetView>
  </sheetViews>
  <sheetFormatPr defaultColWidth="9.140625" defaultRowHeight="0" customHeight="1" zeroHeight="1"/>
  <cols>
    <col min="1" max="1" width="7.28515625" style="117" customWidth="1"/>
    <col min="2" max="2" width="28.28515625" style="117" customWidth="1"/>
    <col min="3" max="8" width="8" style="117" customWidth="1"/>
    <col min="9" max="12" width="9.140625" style="117" customWidth="1"/>
    <col min="13" max="16384" width="9.140625" style="117"/>
  </cols>
  <sheetData>
    <row r="1" spans="1:12" s="81" customFormat="1" ht="15.75" customHeight="1">
      <c r="C1" s="82"/>
      <c r="D1" s="83"/>
      <c r="E1" s="83"/>
      <c r="F1" s="83"/>
      <c r="G1" s="83"/>
      <c r="H1" s="83"/>
      <c r="I1" s="83"/>
      <c r="J1" s="83"/>
      <c r="K1" s="83"/>
      <c r="L1" s="83"/>
    </row>
    <row r="2" spans="1:12" s="81" customFormat="1" ht="15.75" customHeight="1">
      <c r="C2" s="82"/>
      <c r="D2" s="83"/>
      <c r="E2" s="84"/>
      <c r="F2" s="83"/>
      <c r="H2" s="82"/>
      <c r="I2" s="83"/>
      <c r="J2" s="83"/>
      <c r="K2" s="83"/>
      <c r="L2" s="83"/>
    </row>
    <row r="3" spans="1:12" s="81" customFormat="1" ht="15.75" customHeight="1">
      <c r="C3" s="82"/>
      <c r="D3" s="83"/>
      <c r="E3" s="84"/>
      <c r="F3" s="83"/>
      <c r="H3" s="82"/>
      <c r="I3" s="83"/>
      <c r="J3" s="83"/>
      <c r="K3" s="83"/>
      <c r="L3" s="83"/>
    </row>
    <row r="4" spans="1:12" ht="15.75">
      <c r="A4" s="214" t="s">
        <v>78</v>
      </c>
      <c r="B4" s="214"/>
      <c r="C4" s="214"/>
      <c r="D4" s="214"/>
      <c r="E4" s="214"/>
      <c r="F4" s="214"/>
      <c r="G4" s="214"/>
      <c r="H4" s="214"/>
    </row>
    <row r="5" spans="1:12" ht="15.75">
      <c r="A5" s="215" t="str">
        <f>'Halaman Depan'!$C$4</f>
        <v>SDN ...</v>
      </c>
      <c r="B5" s="214"/>
      <c r="C5" s="214"/>
      <c r="D5" s="214"/>
      <c r="E5" s="214"/>
      <c r="F5" s="214"/>
      <c r="G5" s="214"/>
      <c r="H5" s="214"/>
    </row>
    <row r="6" spans="1:12" ht="15.75">
      <c r="A6" s="214"/>
      <c r="B6" s="214"/>
      <c r="C6" s="214"/>
      <c r="D6" s="214"/>
      <c r="E6" s="214"/>
      <c r="F6" s="214"/>
      <c r="G6" s="214"/>
      <c r="H6" s="214"/>
    </row>
    <row r="7" spans="1:12" ht="15">
      <c r="A7" s="118"/>
      <c r="B7" s="118"/>
      <c r="C7" s="118"/>
      <c r="D7" s="118"/>
      <c r="E7" s="118"/>
      <c r="F7" s="118"/>
      <c r="G7" s="118"/>
      <c r="H7" s="118"/>
    </row>
    <row r="8" spans="1:12" ht="15"/>
    <row r="9" spans="1:12" ht="15" customHeight="1">
      <c r="A9" s="216" t="s">
        <v>42</v>
      </c>
      <c r="B9" s="216" t="s">
        <v>3</v>
      </c>
      <c r="C9" s="219" t="s">
        <v>138</v>
      </c>
      <c r="D9" s="220"/>
      <c r="E9" s="220"/>
      <c r="F9" s="220"/>
      <c r="G9" s="220"/>
      <c r="H9" s="220"/>
    </row>
    <row r="10" spans="1:12" ht="15" customHeight="1">
      <c r="A10" s="217"/>
      <c r="B10" s="217"/>
      <c r="C10" s="216" t="s">
        <v>114</v>
      </c>
      <c r="D10" s="216" t="s">
        <v>115</v>
      </c>
      <c r="E10" s="216" t="s">
        <v>116</v>
      </c>
      <c r="F10" s="216" t="s">
        <v>117</v>
      </c>
      <c r="G10" s="216" t="s">
        <v>118</v>
      </c>
      <c r="H10" s="216" t="s">
        <v>119</v>
      </c>
    </row>
    <row r="11" spans="1:12" ht="15">
      <c r="A11" s="218"/>
      <c r="B11" s="218"/>
      <c r="C11" s="218"/>
      <c r="D11" s="218"/>
      <c r="E11" s="218"/>
      <c r="F11" s="218"/>
      <c r="G11" s="218"/>
      <c r="H11" s="218"/>
    </row>
    <row r="12" spans="1:12" ht="15">
      <c r="A12" s="119">
        <v>1</v>
      </c>
      <c r="B12" s="120" t="s">
        <v>139</v>
      </c>
      <c r="C12" s="121">
        <f>IF('MP1'!Y9=0,"",VLOOKUP(A12,'MP1'!$AA$9:$AC$48,3,0))</f>
        <v>90</v>
      </c>
      <c r="D12" s="121" t="str">
        <f>IF('MP2'!Y9=0,"",VLOOKUP(A12,'MP2'!$AA$9:$AC$48,3,0))</f>
        <v/>
      </c>
      <c r="E12" s="121">
        <f>IF('MP3'!Y9=0,"",VLOOKUP(A12,'MP3'!$AA$9:$AC$48,3,0))</f>
        <v>75</v>
      </c>
      <c r="F12" s="121" t="str">
        <f>IF('MP4'!Y9=0,"",VLOOKUP(A12,'MP4'!$AA$9:$AC$48,3,0))</f>
        <v/>
      </c>
      <c r="G12" s="121" t="str">
        <f>IF('MP5'!Y9=0,"",VLOOKUP(A12,'MP5'!$AA$9:$AC$48,3,0))</f>
        <v/>
      </c>
      <c r="H12" s="121" t="str">
        <f>IF('MP6'!Y9=0,"",VLOOKUP(A12,'MP6'!$AA$9:$AC$48,3,0))</f>
        <v/>
      </c>
    </row>
    <row r="13" spans="1:12" ht="15">
      <c r="A13" s="122">
        <v>2</v>
      </c>
      <c r="B13" s="123" t="s">
        <v>140</v>
      </c>
      <c r="C13" s="124" t="str">
        <f>IF('MP1'!Y10=0,"",VLOOKUP(A13,'MP1'!$AA$9:$AC$48,3,0))</f>
        <v/>
      </c>
      <c r="D13" s="124" t="str">
        <f>IF('MP2'!Y10=0,"",VLOOKUP(A13,'MP2'!$AA$9:$AC$48,3,0))</f>
        <v/>
      </c>
      <c r="E13" s="124" t="str">
        <f>IF('MP3'!Y10=0,"",VLOOKUP(A13,'MP3'!$AA$9:$AC$48,3,0))</f>
        <v/>
      </c>
      <c r="F13" s="124" t="str">
        <f>IF('MP4'!Y10=0,"",VLOOKUP(A13,'MP4'!$AA$9:$AC$48,3,0))</f>
        <v/>
      </c>
      <c r="G13" s="124" t="str">
        <f>IF('MP5'!Y10=0,"",VLOOKUP(A13,'MP5'!$AA$9:$AC$48,3,0))</f>
        <v/>
      </c>
      <c r="H13" s="124" t="str">
        <f>IF('MP6'!Y10=0,"",VLOOKUP(A13,'MP6'!$AA$9:$AC$48,3,0))</f>
        <v/>
      </c>
    </row>
    <row r="14" spans="1:12" ht="15">
      <c r="A14" s="122">
        <v>3</v>
      </c>
      <c r="B14" s="123" t="s">
        <v>141</v>
      </c>
      <c r="C14" s="124" t="str">
        <f>IF('MP1'!Y11=0,"",VLOOKUP(A14,'MP1'!$AA$9:$AC$48,3,0))</f>
        <v/>
      </c>
      <c r="D14" s="124" t="str">
        <f>IF('MP2'!Y11=0,"",VLOOKUP(A14,'MP2'!$AA$9:$AC$48,3,0))</f>
        <v/>
      </c>
      <c r="E14" s="124" t="str">
        <f>IF('MP3'!Y11=0,"",VLOOKUP(A14,'MP3'!$AA$9:$AC$48,3,0))</f>
        <v/>
      </c>
      <c r="F14" s="124" t="str">
        <f>IF('MP4'!Y11=0,"",VLOOKUP(A14,'MP4'!$AA$9:$AC$48,3,0))</f>
        <v/>
      </c>
      <c r="G14" s="124" t="str">
        <f>IF('MP5'!Y11=0,"",VLOOKUP(A14,'MP5'!$AA$9:$AC$48,3,0))</f>
        <v/>
      </c>
      <c r="H14" s="124" t="str">
        <f>IF('MP6'!Y11=0,"",VLOOKUP(A14,'MP6'!$AA$9:$AC$48,3,0))</f>
        <v/>
      </c>
    </row>
    <row r="15" spans="1:12" ht="15">
      <c r="A15" s="122">
        <v>4</v>
      </c>
      <c r="B15" s="123" t="s">
        <v>142</v>
      </c>
      <c r="C15" s="124" t="str">
        <f>IF('MP1'!Y12=0,"",VLOOKUP(A15,'MP1'!$AA$9:$AC$48,3,0))</f>
        <v/>
      </c>
      <c r="D15" s="124" t="str">
        <f>IF('MP2'!Y12=0,"",VLOOKUP(A15,'MP2'!$AA$9:$AC$48,3,0))</f>
        <v/>
      </c>
      <c r="E15" s="124" t="str">
        <f>IF('MP3'!Y12=0,"",VLOOKUP(A15,'MP3'!$AA$9:$AC$48,3,0))</f>
        <v/>
      </c>
      <c r="F15" s="124" t="str">
        <f>IF('MP4'!Y12=0,"",VLOOKUP(A15,'MP4'!$AA$9:$AC$48,3,0))</f>
        <v/>
      </c>
      <c r="G15" s="124" t="str">
        <f>IF('MP5'!Y12=0,"",VLOOKUP(A15,'MP5'!$AA$9:$AC$48,3,0))</f>
        <v/>
      </c>
      <c r="H15" s="124" t="str">
        <f>IF('MP6'!Y12=0,"",VLOOKUP(A15,'MP6'!$AA$9:$AC$48,3,0))</f>
        <v/>
      </c>
    </row>
    <row r="16" spans="1:12" ht="15">
      <c r="A16" s="125">
        <v>5</v>
      </c>
      <c r="B16" s="126" t="s">
        <v>143</v>
      </c>
      <c r="C16" s="127" t="str">
        <f>IF('MP1'!Y13=0,"",VLOOKUP(A16,'MP1'!$AA$9:$AC$48,3,0))</f>
        <v/>
      </c>
      <c r="D16" s="127" t="str">
        <f>IF('MP2'!Y13=0,"",VLOOKUP(A16,'MP2'!$AA$9:$AC$48,3,0))</f>
        <v/>
      </c>
      <c r="E16" s="127" t="str">
        <f>IF('MP3'!Y13=0,"",VLOOKUP(A16,'MP3'!$AA$9:$AC$48,3,0))</f>
        <v/>
      </c>
      <c r="F16" s="127" t="str">
        <f>IF('MP4'!Y13=0,"",VLOOKUP(A16,'MP4'!$AA$9:$AC$48,3,0))</f>
        <v/>
      </c>
      <c r="G16" s="127" t="str">
        <f>IF('MP5'!Y13=0,"",VLOOKUP(A16,'MP5'!$AA$9:$AC$48,3,0))</f>
        <v/>
      </c>
      <c r="H16" s="127" t="str">
        <f>IF('MP6'!Y13=0,"",VLOOKUP(A16,'MP6'!$AA$9:$AC$48,3,0))</f>
        <v/>
      </c>
    </row>
    <row r="17" spans="1:8" ht="15">
      <c r="A17" s="119">
        <v>6</v>
      </c>
      <c r="B17" s="120" t="s">
        <v>144</v>
      </c>
      <c r="C17" s="121" t="str">
        <f>IF('MP1'!Y14=0,"",VLOOKUP(A17,'MP1'!$AA$9:$AC$48,3,0))</f>
        <v/>
      </c>
      <c r="D17" s="121" t="str">
        <f>IF('MP2'!Y14=0,"",VLOOKUP(A17,'MP2'!$AA$9:$AC$48,3,0))</f>
        <v/>
      </c>
      <c r="E17" s="121" t="str">
        <f>IF('MP3'!Y14=0,"",VLOOKUP(A17,'MP3'!$AA$9:$AC$48,3,0))</f>
        <v/>
      </c>
      <c r="F17" s="121" t="str">
        <f>IF('MP4'!Y14=0,"",VLOOKUP(A17,'MP4'!$AA$9:$AC$48,3,0))</f>
        <v/>
      </c>
      <c r="G17" s="121" t="str">
        <f>IF('MP5'!Y14=0,"",VLOOKUP(A17,'MP5'!$AA$9:$AC$48,3,0))</f>
        <v/>
      </c>
      <c r="H17" s="121" t="str">
        <f>IF('MP6'!Y14=0,"",VLOOKUP(A17,'MP6'!$AA$9:$AC$48,3,0))</f>
        <v/>
      </c>
    </row>
    <row r="18" spans="1:8" ht="15">
      <c r="A18" s="122">
        <v>7</v>
      </c>
      <c r="B18" s="123" t="s">
        <v>145</v>
      </c>
      <c r="C18" s="124" t="str">
        <f>IF('MP1'!Y15=0,"",VLOOKUP(A18,'MP1'!$AA$9:$AC$48,3,0))</f>
        <v/>
      </c>
      <c r="D18" s="124" t="str">
        <f>IF('MP2'!Y15=0,"",VLOOKUP(A18,'MP2'!$AA$9:$AC$48,3,0))</f>
        <v/>
      </c>
      <c r="E18" s="124" t="str">
        <f>IF('MP3'!Y15=0,"",VLOOKUP(A18,'MP3'!$AA$9:$AC$48,3,0))</f>
        <v/>
      </c>
      <c r="F18" s="124" t="str">
        <f>IF('MP4'!Y15=0,"",VLOOKUP(A18,'MP4'!$AA$9:$AC$48,3,0))</f>
        <v/>
      </c>
      <c r="G18" s="124" t="str">
        <f>IF('MP5'!Y15=0,"",VLOOKUP(A18,'MP5'!$AA$9:$AC$48,3,0))</f>
        <v/>
      </c>
      <c r="H18" s="124" t="str">
        <f>IF('MP6'!Y15=0,"",VLOOKUP(A18,'MP6'!$AA$9:$AC$48,3,0))</f>
        <v/>
      </c>
    </row>
    <row r="19" spans="1:8" ht="15">
      <c r="A19" s="122">
        <v>8</v>
      </c>
      <c r="B19" s="123" t="s">
        <v>146</v>
      </c>
      <c r="C19" s="124" t="str">
        <f>IF('MP1'!Y16=0,"",VLOOKUP(A19,'MP1'!$AA$9:$AC$48,3,0))</f>
        <v/>
      </c>
      <c r="D19" s="124" t="str">
        <f>IF('MP2'!Y16=0,"",VLOOKUP(A19,'MP2'!$AA$9:$AC$48,3,0))</f>
        <v/>
      </c>
      <c r="E19" s="124" t="str">
        <f>IF('MP3'!Y16=0,"",VLOOKUP(A19,'MP3'!$AA$9:$AC$48,3,0))</f>
        <v/>
      </c>
      <c r="F19" s="124" t="str">
        <f>IF('MP4'!Y16=0,"",VLOOKUP(A19,'MP4'!$AA$9:$AC$48,3,0))</f>
        <v/>
      </c>
      <c r="G19" s="124" t="str">
        <f>IF('MP5'!Y16=0,"",VLOOKUP(A19,'MP5'!$AA$9:$AC$48,3,0))</f>
        <v/>
      </c>
      <c r="H19" s="124" t="str">
        <f>IF('MP6'!Y16=0,"",VLOOKUP(A19,'MP6'!$AA$9:$AC$48,3,0))</f>
        <v/>
      </c>
    </row>
    <row r="20" spans="1:8" ht="15">
      <c r="A20" s="122">
        <v>9</v>
      </c>
      <c r="B20" s="123" t="s">
        <v>147</v>
      </c>
      <c r="C20" s="124" t="str">
        <f>IF('MP1'!Y17=0,"",VLOOKUP(A20,'MP1'!$AA$9:$AC$48,3,0))</f>
        <v/>
      </c>
      <c r="D20" s="124" t="str">
        <f>IF('MP2'!Y17=0,"",VLOOKUP(A20,'MP2'!$AA$9:$AC$48,3,0))</f>
        <v/>
      </c>
      <c r="E20" s="124" t="str">
        <f>IF('MP3'!Y17=0,"",VLOOKUP(A20,'MP3'!$AA$9:$AC$48,3,0))</f>
        <v/>
      </c>
      <c r="F20" s="124" t="str">
        <f>IF('MP4'!Y17=0,"",VLOOKUP(A20,'MP4'!$AA$9:$AC$48,3,0))</f>
        <v/>
      </c>
      <c r="G20" s="124" t="str">
        <f>IF('MP5'!Y17=0,"",VLOOKUP(A20,'MP5'!$AA$9:$AC$48,3,0))</f>
        <v/>
      </c>
      <c r="H20" s="124" t="str">
        <f>IF('MP6'!Y17=0,"",VLOOKUP(A20,'MP6'!$AA$9:$AC$48,3,0))</f>
        <v/>
      </c>
    </row>
    <row r="21" spans="1:8" ht="15">
      <c r="A21" s="125">
        <v>10</v>
      </c>
      <c r="B21" s="126" t="s">
        <v>148</v>
      </c>
      <c r="C21" s="127" t="str">
        <f>IF('MP1'!Y18=0,"",VLOOKUP(A21,'MP1'!$AA$9:$AC$48,3,0))</f>
        <v/>
      </c>
      <c r="D21" s="127" t="str">
        <f>IF('MP2'!Y18=0,"",VLOOKUP(A21,'MP2'!$AA$9:$AC$48,3,0))</f>
        <v/>
      </c>
      <c r="E21" s="127" t="str">
        <f>IF('MP3'!Y18=0,"",VLOOKUP(A21,'MP3'!$AA$9:$AC$48,3,0))</f>
        <v/>
      </c>
      <c r="F21" s="127" t="str">
        <f>IF('MP4'!Y18=0,"",VLOOKUP(A21,'MP4'!$AA$9:$AC$48,3,0))</f>
        <v/>
      </c>
      <c r="G21" s="127" t="str">
        <f>IF('MP5'!Y18=0,"",VLOOKUP(A21,'MP5'!$AA$9:$AC$48,3,0))</f>
        <v/>
      </c>
      <c r="H21" s="127" t="str">
        <f>IF('MP6'!Y18=0,"",VLOOKUP(A21,'MP6'!$AA$9:$AC$48,3,0))</f>
        <v/>
      </c>
    </row>
    <row r="22" spans="1:8" ht="15">
      <c r="A22" s="119">
        <v>11</v>
      </c>
      <c r="B22" s="120" t="s">
        <v>149</v>
      </c>
      <c r="C22" s="121" t="str">
        <f>IF('MP1'!Y19=0,"",VLOOKUP(A22,'MP1'!$AA$9:$AC$48,3,0))</f>
        <v/>
      </c>
      <c r="D22" s="121" t="str">
        <f>IF('MP2'!Y19=0,"",VLOOKUP(A22,'MP2'!$AA$9:$AC$48,3,0))</f>
        <v/>
      </c>
      <c r="E22" s="121" t="str">
        <f>IF('MP3'!Y19=0,"",VLOOKUP(A22,'MP3'!$AA$9:$AC$48,3,0))</f>
        <v/>
      </c>
      <c r="F22" s="121" t="str">
        <f>IF('MP4'!Y19=0,"",VLOOKUP(A22,'MP4'!$AA$9:$AC$48,3,0))</f>
        <v/>
      </c>
      <c r="G22" s="121" t="str">
        <f>IF('MP5'!Y19=0,"",VLOOKUP(A22,'MP5'!$AA$9:$AC$48,3,0))</f>
        <v/>
      </c>
      <c r="H22" s="121" t="str">
        <f>IF('MP6'!Y19=0,"",VLOOKUP(A22,'MP6'!$AA$9:$AC$48,3,0))</f>
        <v/>
      </c>
    </row>
    <row r="23" spans="1:8" ht="15">
      <c r="A23" s="122">
        <v>12</v>
      </c>
      <c r="B23" s="123" t="s">
        <v>150</v>
      </c>
      <c r="C23" s="124" t="str">
        <f>IF('MP1'!Y20=0,"",VLOOKUP(A23,'MP1'!$AA$9:$AC$48,3,0))</f>
        <v/>
      </c>
      <c r="D23" s="124" t="str">
        <f>IF('MP2'!Y20=0,"",VLOOKUP(A23,'MP2'!$AA$9:$AC$48,3,0))</f>
        <v/>
      </c>
      <c r="E23" s="124" t="str">
        <f>IF('MP3'!Y20=0,"",VLOOKUP(A23,'MP3'!$AA$9:$AC$48,3,0))</f>
        <v/>
      </c>
      <c r="F23" s="124" t="str">
        <f>IF('MP4'!Y20=0,"",VLOOKUP(A23,'MP4'!$AA$9:$AC$48,3,0))</f>
        <v/>
      </c>
      <c r="G23" s="124" t="str">
        <f>IF('MP5'!Y20=0,"",VLOOKUP(A23,'MP5'!$AA$9:$AC$48,3,0))</f>
        <v/>
      </c>
      <c r="H23" s="124" t="str">
        <f>IF('MP6'!Y20=0,"",VLOOKUP(A23,'MP6'!$AA$9:$AC$48,3,0))</f>
        <v/>
      </c>
    </row>
    <row r="24" spans="1:8" ht="15">
      <c r="A24" s="122">
        <v>13</v>
      </c>
      <c r="B24" s="123" t="s">
        <v>151</v>
      </c>
      <c r="C24" s="124" t="str">
        <f>IF('MP1'!Y21=0,"",VLOOKUP(A24,'MP1'!$AA$9:$AC$48,3,0))</f>
        <v/>
      </c>
      <c r="D24" s="124" t="str">
        <f>IF('MP2'!Y21=0,"",VLOOKUP(A24,'MP2'!$AA$9:$AC$48,3,0))</f>
        <v/>
      </c>
      <c r="E24" s="124" t="str">
        <f>IF('MP3'!Y21=0,"",VLOOKUP(A24,'MP3'!$AA$9:$AC$48,3,0))</f>
        <v/>
      </c>
      <c r="F24" s="124" t="str">
        <f>IF('MP4'!Y21=0,"",VLOOKUP(A24,'MP4'!$AA$9:$AC$48,3,0))</f>
        <v/>
      </c>
      <c r="G24" s="124" t="str">
        <f>IF('MP5'!Y21=0,"",VLOOKUP(A24,'MP5'!$AA$9:$AC$48,3,0))</f>
        <v/>
      </c>
      <c r="H24" s="124" t="str">
        <f>IF('MP6'!Y21=0,"",VLOOKUP(A24,'MP6'!$AA$9:$AC$48,3,0))</f>
        <v/>
      </c>
    </row>
    <row r="25" spans="1:8" ht="15">
      <c r="A25" s="122">
        <v>14</v>
      </c>
      <c r="B25" s="123" t="s">
        <v>152</v>
      </c>
      <c r="C25" s="124" t="str">
        <f>IF('MP1'!Y22=0,"",VLOOKUP(A25,'MP1'!$AA$9:$AC$48,3,0))</f>
        <v/>
      </c>
      <c r="D25" s="124" t="str">
        <f>IF('MP2'!Y22=0,"",VLOOKUP(A25,'MP2'!$AA$9:$AC$48,3,0))</f>
        <v/>
      </c>
      <c r="E25" s="124" t="str">
        <f>IF('MP3'!Y22=0,"",VLOOKUP(A25,'MP3'!$AA$9:$AC$48,3,0))</f>
        <v/>
      </c>
      <c r="F25" s="124" t="str">
        <f>IF('MP4'!Y22=0,"",VLOOKUP(A25,'MP4'!$AA$9:$AC$48,3,0))</f>
        <v/>
      </c>
      <c r="G25" s="124" t="str">
        <f>IF('MP5'!Y22=0,"",VLOOKUP(A25,'MP5'!$AA$9:$AC$48,3,0))</f>
        <v/>
      </c>
      <c r="H25" s="124" t="str">
        <f>IF('MP6'!Y22=0,"",VLOOKUP(A25,'MP6'!$AA$9:$AC$48,3,0))</f>
        <v/>
      </c>
    </row>
    <row r="26" spans="1:8" ht="15">
      <c r="A26" s="125">
        <v>15</v>
      </c>
      <c r="B26" s="126" t="s">
        <v>153</v>
      </c>
      <c r="C26" s="127" t="str">
        <f>IF('MP1'!Y23=0,"",VLOOKUP(A26,'MP1'!$AA$9:$AC$48,3,0))</f>
        <v/>
      </c>
      <c r="D26" s="127" t="str">
        <f>IF('MP2'!Y23=0,"",VLOOKUP(A26,'MP2'!$AA$9:$AC$48,3,0))</f>
        <v/>
      </c>
      <c r="E26" s="127" t="str">
        <f>IF('MP3'!Y23=0,"",VLOOKUP(A26,'MP3'!$AA$9:$AC$48,3,0))</f>
        <v/>
      </c>
      <c r="F26" s="127" t="str">
        <f>IF('MP4'!Y23=0,"",VLOOKUP(A26,'MP4'!$AA$9:$AC$48,3,0))</f>
        <v/>
      </c>
      <c r="G26" s="127" t="str">
        <f>IF('MP5'!Y23=0,"",VLOOKUP(A26,'MP5'!$AA$9:$AC$48,3,0))</f>
        <v/>
      </c>
      <c r="H26" s="127" t="str">
        <f>IF('MP6'!Y23=0,"",VLOOKUP(A26,'MP6'!$AA$9:$AC$48,3,0))</f>
        <v/>
      </c>
    </row>
    <row r="27" spans="1:8" ht="15">
      <c r="A27" s="119">
        <v>16</v>
      </c>
      <c r="B27" s="120" t="s">
        <v>154</v>
      </c>
      <c r="C27" s="121" t="str">
        <f>IF('MP1'!Y24=0,"",VLOOKUP(A27,'MP1'!$AA$9:$AC$48,3,0))</f>
        <v/>
      </c>
      <c r="D27" s="121" t="str">
        <f>IF('MP2'!Y24=0,"",VLOOKUP(A27,'MP2'!$AA$9:$AC$48,3,0))</f>
        <v/>
      </c>
      <c r="E27" s="121" t="str">
        <f>IF('MP3'!Y24=0,"",VLOOKUP(A27,'MP3'!$AA$9:$AC$48,3,0))</f>
        <v/>
      </c>
      <c r="F27" s="121" t="str">
        <f>IF('MP4'!Y24=0,"",VLOOKUP(A27,'MP4'!$AA$9:$AC$48,3,0))</f>
        <v/>
      </c>
      <c r="G27" s="121" t="str">
        <f>IF('MP5'!Y24=0,"",VLOOKUP(A27,'MP5'!$AA$9:$AC$48,3,0))</f>
        <v/>
      </c>
      <c r="H27" s="121" t="str">
        <f>IF('MP6'!Y24=0,"",VLOOKUP(A27,'MP6'!$AA$9:$AC$48,3,0))</f>
        <v/>
      </c>
    </row>
    <row r="28" spans="1:8" ht="15">
      <c r="A28" s="122">
        <v>17</v>
      </c>
      <c r="B28" s="123" t="s">
        <v>155</v>
      </c>
      <c r="C28" s="124" t="str">
        <f>IF('MP1'!Y25=0,"",VLOOKUP(A28,'MP1'!$AA$9:$AC$48,3,0))</f>
        <v/>
      </c>
      <c r="D28" s="124" t="str">
        <f>IF('MP2'!Y25=0,"",VLOOKUP(A28,'MP2'!$AA$9:$AC$48,3,0))</f>
        <v/>
      </c>
      <c r="E28" s="124" t="str">
        <f>IF('MP3'!Y25=0,"",VLOOKUP(A28,'MP3'!$AA$9:$AC$48,3,0))</f>
        <v/>
      </c>
      <c r="F28" s="124" t="str">
        <f>IF('MP4'!Y25=0,"",VLOOKUP(A28,'MP4'!$AA$9:$AC$48,3,0))</f>
        <v/>
      </c>
      <c r="G28" s="124" t="str">
        <f>IF('MP5'!Y25=0,"",VLOOKUP(A28,'MP5'!$AA$9:$AC$48,3,0))</f>
        <v/>
      </c>
      <c r="H28" s="124" t="str">
        <f>IF('MP6'!Y25=0,"",VLOOKUP(A28,'MP6'!$AA$9:$AC$48,3,0))</f>
        <v/>
      </c>
    </row>
    <row r="29" spans="1:8" ht="15">
      <c r="A29" s="122">
        <v>18</v>
      </c>
      <c r="B29" s="123" t="s">
        <v>156</v>
      </c>
      <c r="C29" s="124" t="str">
        <f>IF('MP1'!Y26=0,"",VLOOKUP(A29,'MP1'!$AA$9:$AC$48,3,0))</f>
        <v/>
      </c>
      <c r="D29" s="124" t="str">
        <f>IF('MP2'!Y26=0,"",VLOOKUP(A29,'MP2'!$AA$9:$AC$48,3,0))</f>
        <v/>
      </c>
      <c r="E29" s="124" t="str">
        <f>IF('MP3'!Y26=0,"",VLOOKUP(A29,'MP3'!$AA$9:$AC$48,3,0))</f>
        <v/>
      </c>
      <c r="F29" s="124" t="str">
        <f>IF('MP4'!Y26=0,"",VLOOKUP(A29,'MP4'!$AA$9:$AC$48,3,0))</f>
        <v/>
      </c>
      <c r="G29" s="124" t="str">
        <f>IF('MP5'!Y26=0,"",VLOOKUP(A29,'MP5'!$AA$9:$AC$48,3,0))</f>
        <v/>
      </c>
      <c r="H29" s="124" t="str">
        <f>IF('MP6'!Y26=0,"",VLOOKUP(A29,'MP6'!$AA$9:$AC$48,3,0))</f>
        <v/>
      </c>
    </row>
    <row r="30" spans="1:8" ht="15">
      <c r="A30" s="122">
        <v>19</v>
      </c>
      <c r="B30" s="123" t="s">
        <v>157</v>
      </c>
      <c r="C30" s="124" t="str">
        <f>IF('MP1'!Y27=0,"",VLOOKUP(A30,'MP1'!$AA$9:$AC$48,3,0))</f>
        <v/>
      </c>
      <c r="D30" s="124" t="str">
        <f>IF('MP2'!Y27=0,"",VLOOKUP(A30,'MP2'!$AA$9:$AC$48,3,0))</f>
        <v/>
      </c>
      <c r="E30" s="124" t="str">
        <f>IF('MP3'!Y27=0,"",VLOOKUP(A30,'MP3'!$AA$9:$AC$48,3,0))</f>
        <v/>
      </c>
      <c r="F30" s="124" t="str">
        <f>IF('MP4'!Y27=0,"",VLOOKUP(A30,'MP4'!$AA$9:$AC$48,3,0))</f>
        <v/>
      </c>
      <c r="G30" s="124" t="str">
        <f>IF('MP5'!Y27=0,"",VLOOKUP(A30,'MP5'!$AA$9:$AC$48,3,0))</f>
        <v/>
      </c>
      <c r="H30" s="124" t="str">
        <f>IF('MP6'!Y27=0,"",VLOOKUP(A30,'MP6'!$AA$9:$AC$48,3,0))</f>
        <v/>
      </c>
    </row>
    <row r="31" spans="1:8" ht="15">
      <c r="A31" s="125">
        <v>20</v>
      </c>
      <c r="B31" s="126" t="s">
        <v>158</v>
      </c>
      <c r="C31" s="127" t="str">
        <f>IF('MP1'!Y28=0,"",VLOOKUP(A31,'MP1'!$AA$9:$AC$48,3,0))</f>
        <v/>
      </c>
      <c r="D31" s="127" t="str">
        <f>IF('MP2'!Y28=0,"",VLOOKUP(A31,'MP2'!$AA$9:$AC$48,3,0))</f>
        <v/>
      </c>
      <c r="E31" s="127" t="str">
        <f>IF('MP3'!Y28=0,"",VLOOKUP(A31,'MP3'!$AA$9:$AC$48,3,0))</f>
        <v/>
      </c>
      <c r="F31" s="127" t="str">
        <f>IF('MP4'!Y28=0,"",VLOOKUP(A31,'MP4'!$AA$9:$AC$48,3,0))</f>
        <v/>
      </c>
      <c r="G31" s="127" t="str">
        <f>IF('MP5'!Y28=0,"",VLOOKUP(A31,'MP5'!$AA$9:$AC$48,3,0))</f>
        <v/>
      </c>
      <c r="H31" s="127" t="str">
        <f>IF('MP6'!Y28=0,"",VLOOKUP(A31,'MP6'!$AA$9:$AC$48,3,0))</f>
        <v/>
      </c>
    </row>
    <row r="32" spans="1:8" ht="15">
      <c r="A32" s="119">
        <v>21</v>
      </c>
      <c r="B32" s="120" t="s">
        <v>159</v>
      </c>
      <c r="C32" s="121" t="str">
        <f>IF('MP1'!Y29=0,"",VLOOKUP(A32,'MP1'!$AA$9:$AC$48,3,0))</f>
        <v/>
      </c>
      <c r="D32" s="121" t="str">
        <f>IF('MP2'!Y29=0,"",VLOOKUP(A32,'MP2'!$AA$9:$AC$48,3,0))</f>
        <v/>
      </c>
      <c r="E32" s="121" t="str">
        <f>IF('MP3'!Y29=0,"",VLOOKUP(A32,'MP3'!$AA$9:$AC$48,3,0))</f>
        <v/>
      </c>
      <c r="F32" s="121" t="str">
        <f>IF('MP4'!Y29=0,"",VLOOKUP(A32,'MP4'!$AA$9:$AC$48,3,0))</f>
        <v/>
      </c>
      <c r="G32" s="121" t="str">
        <f>IF('MP5'!Y29=0,"",VLOOKUP(A32,'MP5'!$AA$9:$AC$48,3,0))</f>
        <v/>
      </c>
      <c r="H32" s="121" t="str">
        <f>IF('MP6'!Y29=0,"",VLOOKUP(A32,'MP6'!$AA$9:$AC$48,3,0))</f>
        <v/>
      </c>
    </row>
    <row r="33" spans="1:8" ht="15">
      <c r="A33" s="122">
        <v>22</v>
      </c>
      <c r="B33" s="123" t="s">
        <v>160</v>
      </c>
      <c r="C33" s="124" t="str">
        <f>IF('MP1'!Y30=0,"",VLOOKUP(A33,'MP1'!$AA$9:$AC$48,3,0))</f>
        <v/>
      </c>
      <c r="D33" s="124" t="str">
        <f>IF('MP2'!Y30=0,"",VLOOKUP(A33,'MP2'!$AA$9:$AC$48,3,0))</f>
        <v/>
      </c>
      <c r="E33" s="124" t="str">
        <f>IF('MP3'!Y30=0,"",VLOOKUP(A33,'MP3'!$AA$9:$AC$48,3,0))</f>
        <v/>
      </c>
      <c r="F33" s="124" t="str">
        <f>IF('MP4'!Y30=0,"",VLOOKUP(A33,'MP4'!$AA$9:$AC$48,3,0))</f>
        <v/>
      </c>
      <c r="G33" s="124" t="str">
        <f>IF('MP5'!Y30=0,"",VLOOKUP(A33,'MP5'!$AA$9:$AC$48,3,0))</f>
        <v/>
      </c>
      <c r="H33" s="124" t="str">
        <f>IF('MP6'!Y30=0,"",VLOOKUP(A33,'MP6'!$AA$9:$AC$48,3,0))</f>
        <v/>
      </c>
    </row>
    <row r="34" spans="1:8" ht="15">
      <c r="A34" s="122">
        <v>23</v>
      </c>
      <c r="B34" s="123" t="s">
        <v>161</v>
      </c>
      <c r="C34" s="124" t="str">
        <f>IF('MP1'!Y31=0,"",VLOOKUP(A34,'MP1'!$AA$9:$AC$48,3,0))</f>
        <v/>
      </c>
      <c r="D34" s="124" t="str">
        <f>IF('MP2'!Y31=0,"",VLOOKUP(A34,'MP2'!$AA$9:$AC$48,3,0))</f>
        <v/>
      </c>
      <c r="E34" s="124" t="str">
        <f>IF('MP3'!Y31=0,"",VLOOKUP(A34,'MP3'!$AA$9:$AC$48,3,0))</f>
        <v/>
      </c>
      <c r="F34" s="124" t="str">
        <f>IF('MP4'!Y31=0,"",VLOOKUP(A34,'MP4'!$AA$9:$AC$48,3,0))</f>
        <v/>
      </c>
      <c r="G34" s="124" t="str">
        <f>IF('MP5'!Y31=0,"",VLOOKUP(A34,'MP5'!$AA$9:$AC$48,3,0))</f>
        <v/>
      </c>
      <c r="H34" s="124" t="str">
        <f>IF('MP6'!Y31=0,"",VLOOKUP(A34,'MP6'!$AA$9:$AC$48,3,0))</f>
        <v/>
      </c>
    </row>
    <row r="35" spans="1:8" ht="15">
      <c r="A35" s="122">
        <v>24</v>
      </c>
      <c r="B35" s="123" t="s">
        <v>162</v>
      </c>
      <c r="C35" s="124" t="str">
        <f>IF('MP1'!Y32=0,"",VLOOKUP(A35,'MP1'!$AA$9:$AC$48,3,0))</f>
        <v/>
      </c>
      <c r="D35" s="124" t="str">
        <f>IF('MP2'!Y32=0,"",VLOOKUP(A35,'MP2'!$AA$9:$AC$48,3,0))</f>
        <v/>
      </c>
      <c r="E35" s="124" t="str">
        <f>IF('MP3'!Y32=0,"",VLOOKUP(A35,'MP3'!$AA$9:$AC$48,3,0))</f>
        <v/>
      </c>
      <c r="F35" s="124" t="str">
        <f>IF('MP4'!Y32=0,"",VLOOKUP(A35,'MP4'!$AA$9:$AC$48,3,0))</f>
        <v/>
      </c>
      <c r="G35" s="124" t="str">
        <f>IF('MP5'!Y32=0,"",VLOOKUP(A35,'MP5'!$AA$9:$AC$48,3,0))</f>
        <v/>
      </c>
      <c r="H35" s="124" t="str">
        <f>IF('MP6'!Y32=0,"",VLOOKUP(A35,'MP6'!$AA$9:$AC$48,3,0))</f>
        <v/>
      </c>
    </row>
    <row r="36" spans="1:8" ht="15">
      <c r="A36" s="125">
        <v>25</v>
      </c>
      <c r="B36" s="126" t="s">
        <v>163</v>
      </c>
      <c r="C36" s="127" t="str">
        <f>IF('MP1'!Y33=0,"",VLOOKUP(A36,'MP1'!$AA$9:$AC$48,3,0))</f>
        <v/>
      </c>
      <c r="D36" s="127" t="str">
        <f>IF('MP2'!Y33=0,"",VLOOKUP(A36,'MP2'!$AA$9:$AC$48,3,0))</f>
        <v/>
      </c>
      <c r="E36" s="127" t="str">
        <f>IF('MP3'!Y33=0,"",VLOOKUP(A36,'MP3'!$AA$9:$AC$48,3,0))</f>
        <v/>
      </c>
      <c r="F36" s="127" t="str">
        <f>IF('MP4'!Y33=0,"",VLOOKUP(A36,'MP4'!$AA$9:$AC$48,3,0))</f>
        <v/>
      </c>
      <c r="G36" s="127" t="str">
        <f>IF('MP5'!Y33=0,"",VLOOKUP(A36,'MP5'!$AA$9:$AC$48,3,0))</f>
        <v/>
      </c>
      <c r="H36" s="127" t="str">
        <f>IF('MP6'!Y33=0,"",VLOOKUP(A36,'MP6'!$AA$9:$AC$48,3,0))</f>
        <v/>
      </c>
    </row>
    <row r="37" spans="1:8" ht="15">
      <c r="A37" s="119">
        <v>26</v>
      </c>
      <c r="B37" s="120" t="s">
        <v>164</v>
      </c>
      <c r="C37" s="121" t="str">
        <f>IF('MP1'!Y34=0,"",VLOOKUP(A37,'MP1'!$AA$9:$AC$48,3,0))</f>
        <v/>
      </c>
      <c r="D37" s="121" t="str">
        <f>IF('MP2'!Y34=0,"",VLOOKUP(A37,'MP2'!$AA$9:$AC$48,3,0))</f>
        <v/>
      </c>
      <c r="E37" s="121" t="str">
        <f>IF('MP3'!Y34=0,"",VLOOKUP(A37,'MP3'!$AA$9:$AC$48,3,0))</f>
        <v/>
      </c>
      <c r="F37" s="121" t="str">
        <f>IF('MP4'!Y34=0,"",VLOOKUP(A37,'MP4'!$AA$9:$AC$48,3,0))</f>
        <v/>
      </c>
      <c r="G37" s="121" t="str">
        <f>IF('MP5'!Y34=0,"",VLOOKUP(A37,'MP5'!$AA$9:$AC$48,3,0))</f>
        <v/>
      </c>
      <c r="H37" s="121" t="str">
        <f>IF('MP6'!Y34=0,"",VLOOKUP(A37,'MP6'!$AA$9:$AC$48,3,0))</f>
        <v/>
      </c>
    </row>
    <row r="38" spans="1:8" ht="15">
      <c r="A38" s="122">
        <v>27</v>
      </c>
      <c r="B38" s="123" t="s">
        <v>165</v>
      </c>
      <c r="C38" s="124" t="str">
        <f>IF('MP1'!Y35=0,"",VLOOKUP(A38,'MP1'!$AA$9:$AC$48,3,0))</f>
        <v/>
      </c>
      <c r="D38" s="124" t="str">
        <f>IF('MP2'!Y35=0,"",VLOOKUP(A38,'MP2'!$AA$9:$AC$48,3,0))</f>
        <v/>
      </c>
      <c r="E38" s="124" t="str">
        <f>IF('MP3'!Y35=0,"",VLOOKUP(A38,'MP3'!$AA$9:$AC$48,3,0))</f>
        <v/>
      </c>
      <c r="F38" s="124" t="str">
        <f>IF('MP4'!Y35=0,"",VLOOKUP(A38,'MP4'!$AA$9:$AC$48,3,0))</f>
        <v/>
      </c>
      <c r="G38" s="124" t="str">
        <f>IF('MP5'!Y35=0,"",VLOOKUP(A38,'MP5'!$AA$9:$AC$48,3,0))</f>
        <v/>
      </c>
      <c r="H38" s="124" t="str">
        <f>IF('MP6'!Y35=0,"",VLOOKUP(A38,'MP6'!$AA$9:$AC$48,3,0))</f>
        <v/>
      </c>
    </row>
    <row r="39" spans="1:8" ht="15">
      <c r="A39" s="122">
        <v>28</v>
      </c>
      <c r="B39" s="123" t="s">
        <v>166</v>
      </c>
      <c r="C39" s="124" t="str">
        <f>IF('MP1'!Y36=0,"",VLOOKUP(A39,'MP1'!$AA$9:$AC$48,3,0))</f>
        <v/>
      </c>
      <c r="D39" s="124" t="str">
        <f>IF('MP2'!Y36=0,"",VLOOKUP(A39,'MP2'!$AA$9:$AC$48,3,0))</f>
        <v/>
      </c>
      <c r="E39" s="124" t="str">
        <f>IF('MP3'!Y36=0,"",VLOOKUP(A39,'MP3'!$AA$9:$AC$48,3,0))</f>
        <v/>
      </c>
      <c r="F39" s="124" t="str">
        <f>IF('MP4'!Y36=0,"",VLOOKUP(A39,'MP4'!$AA$9:$AC$48,3,0))</f>
        <v/>
      </c>
      <c r="G39" s="124" t="str">
        <f>IF('MP5'!Y36=0,"",VLOOKUP(A39,'MP5'!$AA$9:$AC$48,3,0))</f>
        <v/>
      </c>
      <c r="H39" s="124" t="str">
        <f>IF('MP6'!Y36=0,"",VLOOKUP(A39,'MP6'!$AA$9:$AC$48,3,0))</f>
        <v/>
      </c>
    </row>
    <row r="40" spans="1:8" ht="15">
      <c r="A40" s="122">
        <v>29</v>
      </c>
      <c r="B40" s="123" t="s">
        <v>167</v>
      </c>
      <c r="C40" s="124" t="str">
        <f>IF('MP1'!Y37=0,"",VLOOKUP(A40,'MP1'!$AA$9:$AC$48,3,0))</f>
        <v/>
      </c>
      <c r="D40" s="124" t="str">
        <f>IF('MP2'!Y37=0,"",VLOOKUP(A40,'MP2'!$AA$9:$AC$48,3,0))</f>
        <v/>
      </c>
      <c r="E40" s="124" t="str">
        <f>IF('MP3'!Y37=0,"",VLOOKUP(A40,'MP3'!$AA$9:$AC$48,3,0))</f>
        <v/>
      </c>
      <c r="F40" s="124" t="str">
        <f>IF('MP4'!Y37=0,"",VLOOKUP(A40,'MP4'!$AA$9:$AC$48,3,0))</f>
        <v/>
      </c>
      <c r="G40" s="124" t="str">
        <f>IF('MP5'!Y37=0,"",VLOOKUP(A40,'MP5'!$AA$9:$AC$48,3,0))</f>
        <v/>
      </c>
      <c r="H40" s="124" t="str">
        <f>IF('MP6'!Y37=0,"",VLOOKUP(A40,'MP6'!$AA$9:$AC$48,3,0))</f>
        <v/>
      </c>
    </row>
    <row r="41" spans="1:8" ht="15">
      <c r="A41" s="125">
        <v>30</v>
      </c>
      <c r="B41" s="126" t="s">
        <v>168</v>
      </c>
      <c r="C41" s="127" t="str">
        <f>IF('MP1'!Y38=0,"",VLOOKUP(A41,'MP1'!$AA$9:$AC$48,3,0))</f>
        <v/>
      </c>
      <c r="D41" s="127" t="str">
        <f>IF('MP2'!Y38=0,"",VLOOKUP(A41,'MP2'!$AA$9:$AC$48,3,0))</f>
        <v/>
      </c>
      <c r="E41" s="127" t="str">
        <f>IF('MP3'!Y38=0,"",VLOOKUP(A41,'MP3'!$AA$9:$AC$48,3,0))</f>
        <v/>
      </c>
      <c r="F41" s="127" t="str">
        <f>IF('MP4'!Y38=0,"",VLOOKUP(A41,'MP4'!$AA$9:$AC$48,3,0))</f>
        <v/>
      </c>
      <c r="G41" s="127" t="str">
        <f>IF('MP5'!Y38=0,"",VLOOKUP(A41,'MP5'!$AA$9:$AC$48,3,0))</f>
        <v/>
      </c>
      <c r="H41" s="127" t="str">
        <f>IF('MP6'!Y38=0,"",VLOOKUP(A41,'MP6'!$AA$9:$AC$48,3,0))</f>
        <v/>
      </c>
    </row>
    <row r="42" spans="1:8" ht="15">
      <c r="A42" s="119">
        <v>31</v>
      </c>
      <c r="B42" s="120" t="s">
        <v>169</v>
      </c>
      <c r="C42" s="121" t="str">
        <f>IF('MP1'!Y39=0,"",VLOOKUP(A42,'MP1'!$AA$9:$AC$48,3,0))</f>
        <v/>
      </c>
      <c r="D42" s="121" t="str">
        <f>IF('MP2'!Y39=0,"",VLOOKUP(A42,'MP2'!$AA$9:$AC$48,3,0))</f>
        <v/>
      </c>
      <c r="E42" s="121" t="str">
        <f>IF('MP3'!Y39=0,"",VLOOKUP(A42,'MP3'!$AA$9:$AC$48,3,0))</f>
        <v/>
      </c>
      <c r="F42" s="121" t="str">
        <f>IF('MP4'!Y39=0,"",VLOOKUP(A42,'MP4'!$AA$9:$AC$48,3,0))</f>
        <v/>
      </c>
      <c r="G42" s="121" t="str">
        <f>IF('MP5'!Y39=0,"",VLOOKUP(A42,'MP5'!$AA$9:$AC$48,3,0))</f>
        <v/>
      </c>
      <c r="H42" s="121" t="str">
        <f>IF('MP6'!Y39=0,"",VLOOKUP(A42,'MP6'!$AA$9:$AC$48,3,0))</f>
        <v/>
      </c>
    </row>
    <row r="43" spans="1:8" ht="15">
      <c r="A43" s="122">
        <v>32</v>
      </c>
      <c r="B43" s="123" t="s">
        <v>170</v>
      </c>
      <c r="C43" s="124" t="str">
        <f>IF('MP1'!Y40=0,"",VLOOKUP(A43,'MP1'!$AA$9:$AC$48,3,0))</f>
        <v/>
      </c>
      <c r="D43" s="124" t="str">
        <f>IF('MP2'!Y40=0,"",VLOOKUP(A43,'MP2'!$AA$9:$AC$48,3,0))</f>
        <v/>
      </c>
      <c r="E43" s="124" t="str">
        <f>IF('MP3'!Y40=0,"",VLOOKUP(A43,'MP3'!$AA$9:$AC$48,3,0))</f>
        <v/>
      </c>
      <c r="F43" s="124" t="str">
        <f>IF('MP4'!Y40=0,"",VLOOKUP(A43,'MP4'!$AA$9:$AC$48,3,0))</f>
        <v/>
      </c>
      <c r="G43" s="124" t="str">
        <f>IF('MP5'!Y40=0,"",VLOOKUP(A43,'MP5'!$AA$9:$AC$48,3,0))</f>
        <v/>
      </c>
      <c r="H43" s="124" t="str">
        <f>IF('MP6'!Y40=0,"",VLOOKUP(A43,'MP6'!$AA$9:$AC$48,3,0))</f>
        <v/>
      </c>
    </row>
    <row r="44" spans="1:8" ht="15">
      <c r="A44" s="122">
        <v>33</v>
      </c>
      <c r="B44" s="123" t="s">
        <v>171</v>
      </c>
      <c r="C44" s="124" t="str">
        <f>IF('MP1'!Y41=0,"",VLOOKUP(A44,'MP1'!$AA$9:$AC$48,3,0))</f>
        <v/>
      </c>
      <c r="D44" s="124" t="str">
        <f>IF('MP2'!Y41=0,"",VLOOKUP(A44,'MP2'!$AA$9:$AC$48,3,0))</f>
        <v/>
      </c>
      <c r="E44" s="124" t="str">
        <f>IF('MP3'!Y41=0,"",VLOOKUP(A44,'MP3'!$AA$9:$AC$48,3,0))</f>
        <v/>
      </c>
      <c r="F44" s="124" t="str">
        <f>IF('MP4'!Y41=0,"",VLOOKUP(A44,'MP4'!$AA$9:$AC$48,3,0))</f>
        <v/>
      </c>
      <c r="G44" s="124" t="str">
        <f>IF('MP5'!Y41=0,"",VLOOKUP(A44,'MP5'!$AA$9:$AC$48,3,0))</f>
        <v/>
      </c>
      <c r="H44" s="124" t="str">
        <f>IF('MP6'!Y41=0,"",VLOOKUP(A44,'MP6'!$AA$9:$AC$48,3,0))</f>
        <v/>
      </c>
    </row>
    <row r="45" spans="1:8" ht="15">
      <c r="A45" s="122">
        <v>34</v>
      </c>
      <c r="B45" s="123" t="s">
        <v>172</v>
      </c>
      <c r="C45" s="124" t="str">
        <f>IF('MP1'!Y42=0,"",VLOOKUP(A45,'MP1'!$AA$9:$AC$48,3,0))</f>
        <v/>
      </c>
      <c r="D45" s="124" t="str">
        <f>IF('MP2'!Y42=0,"",VLOOKUP(A45,'MP2'!$AA$9:$AC$48,3,0))</f>
        <v/>
      </c>
      <c r="E45" s="124" t="str">
        <f>IF('MP3'!Y42=0,"",VLOOKUP(A45,'MP3'!$AA$9:$AC$48,3,0))</f>
        <v/>
      </c>
      <c r="F45" s="124" t="str">
        <f>IF('MP4'!Y42=0,"",VLOOKUP(A45,'MP4'!$AA$9:$AC$48,3,0))</f>
        <v/>
      </c>
      <c r="G45" s="124" t="str">
        <f>IF('MP5'!Y42=0,"",VLOOKUP(A45,'MP5'!$AA$9:$AC$48,3,0))</f>
        <v/>
      </c>
      <c r="H45" s="124" t="str">
        <f>IF('MP6'!Y42=0,"",VLOOKUP(A45,'MP6'!$AA$9:$AC$48,3,0))</f>
        <v/>
      </c>
    </row>
    <row r="46" spans="1:8" ht="15">
      <c r="A46" s="125">
        <v>35</v>
      </c>
      <c r="B46" s="126" t="s">
        <v>173</v>
      </c>
      <c r="C46" s="127" t="str">
        <f>IF('MP1'!Y43=0,"",VLOOKUP(A46,'MP1'!$AA$9:$AC$48,3,0))</f>
        <v/>
      </c>
      <c r="D46" s="127" t="str">
        <f>IF('MP2'!Y43=0,"",VLOOKUP(A46,'MP2'!$AA$9:$AC$48,3,0))</f>
        <v/>
      </c>
      <c r="E46" s="127" t="str">
        <f>IF('MP3'!Y43=0,"",VLOOKUP(A46,'MP3'!$AA$9:$AC$48,3,0))</f>
        <v/>
      </c>
      <c r="F46" s="127" t="str">
        <f>IF('MP4'!Y43=0,"",VLOOKUP(A46,'MP4'!$AA$9:$AC$48,3,0))</f>
        <v/>
      </c>
      <c r="G46" s="127" t="str">
        <f>IF('MP5'!Y43=0,"",VLOOKUP(A46,'MP5'!$AA$9:$AC$48,3,0))</f>
        <v/>
      </c>
      <c r="H46" s="127" t="str">
        <f>IF('MP6'!Y43=0,"",VLOOKUP(A46,'MP6'!$AA$9:$AC$48,3,0))</f>
        <v/>
      </c>
    </row>
    <row r="47" spans="1:8" ht="15">
      <c r="A47" s="119">
        <v>36</v>
      </c>
      <c r="B47" s="120" t="s">
        <v>174</v>
      </c>
      <c r="C47" s="121" t="str">
        <f>IF('MP1'!Y44=0,"",VLOOKUP(A47,'MP1'!$AA$9:$AC$48,3,0))</f>
        <v/>
      </c>
      <c r="D47" s="121" t="str">
        <f>IF('MP2'!Y44=0,"",VLOOKUP(A47,'MP2'!$AA$9:$AC$48,3,0))</f>
        <v/>
      </c>
      <c r="E47" s="121" t="str">
        <f>IF('MP3'!Y44=0,"",VLOOKUP(A47,'MP3'!$AA$9:$AC$48,3,0))</f>
        <v/>
      </c>
      <c r="F47" s="121" t="str">
        <f>IF('MP4'!Y44=0,"",VLOOKUP(A47,'MP4'!$AA$9:$AC$48,3,0))</f>
        <v/>
      </c>
      <c r="G47" s="121" t="str">
        <f>IF('MP5'!Y44=0,"",VLOOKUP(A47,'MP5'!$AA$9:$AC$48,3,0))</f>
        <v/>
      </c>
      <c r="H47" s="121" t="str">
        <f>IF('MP6'!Y44=0,"",VLOOKUP(A47,'MP6'!$AA$9:$AC$48,3,0))</f>
        <v/>
      </c>
    </row>
    <row r="48" spans="1:8" ht="15">
      <c r="A48" s="122">
        <v>37</v>
      </c>
      <c r="B48" s="123" t="s">
        <v>175</v>
      </c>
      <c r="C48" s="124" t="str">
        <f>IF('MP1'!Y45=0,"",VLOOKUP(A48,'MP1'!$AA$9:$AC$48,3,0))</f>
        <v/>
      </c>
      <c r="D48" s="124" t="str">
        <f>IF('MP2'!Y45=0,"",VLOOKUP(A48,'MP2'!$AA$9:$AC$48,3,0))</f>
        <v/>
      </c>
      <c r="E48" s="124" t="str">
        <f>IF('MP3'!Y45=0,"",VLOOKUP(A48,'MP3'!$AA$9:$AC$48,3,0))</f>
        <v/>
      </c>
      <c r="F48" s="124" t="str">
        <f>IF('MP4'!Y45=0,"",VLOOKUP(A48,'MP4'!$AA$9:$AC$48,3,0))</f>
        <v/>
      </c>
      <c r="G48" s="124" t="str">
        <f>IF('MP5'!Y45=0,"",VLOOKUP(A48,'MP5'!$AA$9:$AC$48,3,0))</f>
        <v/>
      </c>
      <c r="H48" s="124" t="str">
        <f>IF('MP6'!Y45=0,"",VLOOKUP(A48,'MP6'!$AA$9:$AC$48,3,0))</f>
        <v/>
      </c>
    </row>
    <row r="49" spans="1:8" ht="15">
      <c r="A49" s="122">
        <v>38</v>
      </c>
      <c r="B49" s="123" t="s">
        <v>176</v>
      </c>
      <c r="C49" s="124" t="str">
        <f>IF('MP1'!Y46=0,"",VLOOKUP(A49,'MP1'!$AA$9:$AC$48,3,0))</f>
        <v/>
      </c>
      <c r="D49" s="124" t="str">
        <f>IF('MP2'!Y46=0,"",VLOOKUP(A49,'MP2'!$AA$9:$AC$48,3,0))</f>
        <v/>
      </c>
      <c r="E49" s="124" t="str">
        <f>IF('MP3'!Y46=0,"",VLOOKUP(A49,'MP3'!$AA$9:$AC$48,3,0))</f>
        <v/>
      </c>
      <c r="F49" s="124" t="str">
        <f>IF('MP4'!Y46=0,"",VLOOKUP(A49,'MP4'!$AA$9:$AC$48,3,0))</f>
        <v/>
      </c>
      <c r="G49" s="124" t="str">
        <f>IF('MP5'!Y46=0,"",VLOOKUP(A49,'MP5'!$AA$9:$AC$48,3,0))</f>
        <v/>
      </c>
      <c r="H49" s="124" t="str">
        <f>IF('MP6'!Y46=0,"",VLOOKUP(A49,'MP6'!$AA$9:$AC$48,3,0))</f>
        <v/>
      </c>
    </row>
    <row r="50" spans="1:8" ht="15">
      <c r="A50" s="122">
        <v>39</v>
      </c>
      <c r="B50" s="123" t="s">
        <v>177</v>
      </c>
      <c r="C50" s="124" t="str">
        <f>IF('MP1'!Y47=0,"",VLOOKUP(A50,'MP1'!$AA$9:$AC$48,3,0))</f>
        <v/>
      </c>
      <c r="D50" s="124" t="str">
        <f>IF('MP2'!Y47=0,"",VLOOKUP(A50,'MP2'!$AA$9:$AC$48,3,0))</f>
        <v/>
      </c>
      <c r="E50" s="124" t="str">
        <f>IF('MP3'!Y47=0,"",VLOOKUP(A50,'MP3'!$AA$9:$AC$48,3,0))</f>
        <v/>
      </c>
      <c r="F50" s="124" t="str">
        <f>IF('MP4'!Y47=0,"",VLOOKUP(A50,'MP4'!$AA$9:$AC$48,3,0))</f>
        <v/>
      </c>
      <c r="G50" s="124" t="str">
        <f>IF('MP5'!Y47=0,"",VLOOKUP(A50,'MP5'!$AA$9:$AC$48,3,0))</f>
        <v/>
      </c>
      <c r="H50" s="124" t="str">
        <f>IF('MP6'!Y47=0,"",VLOOKUP(A50,'MP6'!$AA$9:$AC$48,3,0))</f>
        <v/>
      </c>
    </row>
    <row r="51" spans="1:8" ht="15">
      <c r="A51" s="125">
        <v>40</v>
      </c>
      <c r="B51" s="126" t="s">
        <v>178</v>
      </c>
      <c r="C51" s="127" t="str">
        <f>IF('MP1'!Y48=0,"",VLOOKUP(A51,'MP1'!$AA$9:$AC$48,3,0))</f>
        <v/>
      </c>
      <c r="D51" s="127" t="str">
        <f>IF('MP2'!Y48=0,"",VLOOKUP(A51,'MP2'!$AA$9:$AC$48,3,0))</f>
        <v/>
      </c>
      <c r="E51" s="127" t="str">
        <f>IF('MP3'!Y48=0,"",VLOOKUP(A51,'MP3'!$AA$9:$AC$48,3,0))</f>
        <v/>
      </c>
      <c r="F51" s="127" t="str">
        <f>IF('MP4'!Y48=0,"",VLOOKUP(A51,'MP4'!$AA$9:$AC$48,3,0))</f>
        <v/>
      </c>
      <c r="G51" s="127" t="str">
        <f>IF('MP5'!Y48=0,"",VLOOKUP(A51,'MP5'!$AA$9:$AC$48,3,0))</f>
        <v/>
      </c>
      <c r="H51" s="127" t="str">
        <f>IF('MP6'!Y48=0,"",VLOOKUP(A51,'MP6'!$AA$9:$AC$48,3,0))</f>
        <v/>
      </c>
    </row>
    <row r="52" spans="1:8" ht="15">
      <c r="A52" s="221" t="s">
        <v>38</v>
      </c>
      <c r="B52" s="222"/>
      <c r="C52" s="128">
        <f>IF(SUM(C12:C51)=0,"",SUM(C12:C51))</f>
        <v>90</v>
      </c>
      <c r="D52" s="128" t="str">
        <f t="shared" ref="D52:H52" si="0">IF(SUM(D12:D51)=0,"",SUM(D12:D51))</f>
        <v/>
      </c>
      <c r="E52" s="128">
        <f t="shared" si="0"/>
        <v>75</v>
      </c>
      <c r="F52" s="128" t="str">
        <f t="shared" si="0"/>
        <v/>
      </c>
      <c r="G52" s="128" t="str">
        <f t="shared" si="0"/>
        <v/>
      </c>
      <c r="H52" s="128" t="str">
        <f t="shared" si="0"/>
        <v/>
      </c>
    </row>
    <row r="53" spans="1:8" ht="15">
      <c r="A53" s="221" t="s">
        <v>41</v>
      </c>
      <c r="B53" s="222"/>
      <c r="C53" s="129">
        <f>IFERROR(AVERAGE(C12:C51),"")</f>
        <v>90</v>
      </c>
      <c r="D53" s="129" t="str">
        <f t="shared" ref="D53:H53" si="1">IFERROR(AVERAGE(D12:D51),"")</f>
        <v/>
      </c>
      <c r="E53" s="129">
        <f t="shared" si="1"/>
        <v>75</v>
      </c>
      <c r="F53" s="129" t="str">
        <f t="shared" si="1"/>
        <v/>
      </c>
      <c r="G53" s="129" t="str">
        <f t="shared" si="1"/>
        <v/>
      </c>
      <c r="H53" s="129" t="str">
        <f t="shared" si="1"/>
        <v/>
      </c>
    </row>
    <row r="54" spans="1:8" ht="15">
      <c r="A54" s="221" t="s">
        <v>39</v>
      </c>
      <c r="B54" s="222"/>
      <c r="C54" s="130">
        <f>IF(MAX(C12:C51)=0,"",MAX(C12:C51))</f>
        <v>90</v>
      </c>
      <c r="D54" s="130" t="str">
        <f t="shared" ref="D54:H54" si="2">IF(MAX(D12:D51)=0,"",MAX(D12:D51))</f>
        <v/>
      </c>
      <c r="E54" s="130">
        <f t="shared" si="2"/>
        <v>75</v>
      </c>
      <c r="F54" s="130" t="str">
        <f t="shared" si="2"/>
        <v/>
      </c>
      <c r="G54" s="130" t="str">
        <f t="shared" si="2"/>
        <v/>
      </c>
      <c r="H54" s="130" t="str">
        <f t="shared" si="2"/>
        <v/>
      </c>
    </row>
    <row r="55" spans="1:8" ht="15">
      <c r="A55" s="221" t="s">
        <v>40</v>
      </c>
      <c r="B55" s="222"/>
      <c r="C55" s="130">
        <f>IF(MIN(C12:C51)=0,"",MIN(C12:C51))</f>
        <v>90</v>
      </c>
      <c r="D55" s="130" t="str">
        <f t="shared" ref="D55:H55" si="3">IF(MIN(D12:D51)=0,"",MIN(D12:D51))</f>
        <v/>
      </c>
      <c r="E55" s="130">
        <f t="shared" si="3"/>
        <v>75</v>
      </c>
      <c r="F55" s="130" t="str">
        <f t="shared" si="3"/>
        <v/>
      </c>
      <c r="G55" s="130" t="str">
        <f t="shared" si="3"/>
        <v/>
      </c>
      <c r="H55" s="130" t="str">
        <f t="shared" si="3"/>
        <v/>
      </c>
    </row>
    <row r="56" spans="1:8" ht="15">
      <c r="A56" s="221" t="s">
        <v>16</v>
      </c>
      <c r="B56" s="222"/>
      <c r="C56" s="130">
        <f>IF('Halaman Depan'!H6=0,"",'Halaman Depan'!H6)</f>
        <v>10</v>
      </c>
      <c r="D56" s="130">
        <f>IF('Halaman Depan'!H7=0,"",'Halaman Depan'!H7)</f>
        <v>20</v>
      </c>
      <c r="E56" s="131">
        <f>IF('Halaman Depan'!H8=0,"",'Halaman Depan'!H8)</f>
        <v>30</v>
      </c>
      <c r="F56" s="131">
        <f>IF('Halaman Depan'!H9=0,"",'Halaman Depan'!H9)</f>
        <v>40</v>
      </c>
      <c r="G56" s="131">
        <f>IF('Halaman Depan'!H10=0,"",'Halaman Depan'!H10)</f>
        <v>50</v>
      </c>
      <c r="H56" s="131">
        <f>IF('Halaman Depan'!H11=0,"",'Halaman Depan'!H11)</f>
        <v>80</v>
      </c>
    </row>
    <row r="57" spans="1:8" ht="15"/>
    <row r="58" spans="1:8" ht="15"/>
    <row r="59" spans="1:8" ht="15">
      <c r="B59" s="117" t="s">
        <v>44</v>
      </c>
    </row>
    <row r="60" spans="1:8" ht="15">
      <c r="B60" s="117" t="s">
        <v>45</v>
      </c>
    </row>
    <row r="61" spans="1:8" ht="15"/>
    <row r="62" spans="1:8" ht="15"/>
    <row r="63" spans="1:8" ht="15"/>
    <row r="64" spans="1:8" ht="15">
      <c r="B64" s="132" t="str">
        <f>'Halaman Depan'!$C$6</f>
        <v>...., S.Pd.SD.</v>
      </c>
    </row>
    <row r="65" spans="2:2" ht="15">
      <c r="B65" s="117" t="str">
        <f>CONCATENATE("NIP. ",'Halaman Depan'!$C$7)</f>
        <v>NIP. 19...</v>
      </c>
    </row>
    <row r="66" spans="2:2" ht="15"/>
    <row r="67" spans="2:2" ht="15"/>
    <row r="68" spans="2:2" ht="15"/>
    <row r="69" spans="2:2" ht="15"/>
  </sheetData>
  <sheetProtection sheet="1" objects="1" scenarios="1"/>
  <mergeCells count="17">
    <mergeCell ref="A52:B52"/>
    <mergeCell ref="A53:B53"/>
    <mergeCell ref="A54:B54"/>
    <mergeCell ref="A55:B55"/>
    <mergeCell ref="A56:B56"/>
    <mergeCell ref="A4:H4"/>
    <mergeCell ref="A5:H5"/>
    <mergeCell ref="A6:H6"/>
    <mergeCell ref="A9:A11"/>
    <mergeCell ref="B9:B11"/>
    <mergeCell ref="C9:H9"/>
    <mergeCell ref="C10:C11"/>
    <mergeCell ref="D10:D11"/>
    <mergeCell ref="E10:E11"/>
    <mergeCell ref="F10:F11"/>
    <mergeCell ref="G10:G11"/>
    <mergeCell ref="H10:H11"/>
  </mergeCells>
  <pageMargins left="0.51181102362204722" right="1.4960629921259843" top="0.74803149606299213" bottom="0.74803149606299213" header="0.31496062992125984" footer="0.31496062992125984"/>
  <pageSetup paperSize="5" orientation="landscape" horizontalDpi="4294967293" verticalDpi="300" r:id="rId1"/>
  <drawing r:id="rId2"/>
</worksheet>
</file>

<file path=xl/worksheets/sheet16.xml><?xml version="1.0" encoding="utf-8"?>
<worksheet xmlns="http://schemas.openxmlformats.org/spreadsheetml/2006/main" xmlns:r="http://schemas.openxmlformats.org/officeDocument/2006/relationships">
  <sheetPr codeName="Sheet33"/>
  <dimension ref="A1:L69"/>
  <sheetViews>
    <sheetView showGridLines="0" zoomScale="90" zoomScaleNormal="90" workbookViewId="0">
      <pane ySplit="3" topLeftCell="A4" activePane="bottomLeft" state="frozen"/>
      <selection pane="bottomLeft" activeCell="A4" sqref="A4:H66"/>
    </sheetView>
  </sheetViews>
  <sheetFormatPr defaultColWidth="9.140625" defaultRowHeight="0" customHeight="1" zeroHeight="1"/>
  <cols>
    <col min="1" max="1" width="7.28515625" style="117" customWidth="1"/>
    <col min="2" max="2" width="28.28515625" style="117" customWidth="1"/>
    <col min="3" max="8" width="8" style="117" customWidth="1"/>
    <col min="9" max="12" width="9.140625" style="117" customWidth="1"/>
    <col min="13" max="16384" width="9.140625" style="117"/>
  </cols>
  <sheetData>
    <row r="1" spans="1:12" s="81" customFormat="1" ht="15.75" customHeight="1">
      <c r="C1" s="82"/>
      <c r="D1" s="83"/>
      <c r="E1" s="83"/>
      <c r="F1" s="83"/>
      <c r="G1" s="83"/>
      <c r="H1" s="83"/>
      <c r="I1" s="83"/>
      <c r="J1" s="83"/>
      <c r="K1" s="83"/>
      <c r="L1" s="83"/>
    </row>
    <row r="2" spans="1:12" s="81" customFormat="1" ht="15.75" customHeight="1">
      <c r="C2" s="82"/>
      <c r="D2" s="83"/>
      <c r="E2" s="84"/>
      <c r="F2" s="83"/>
      <c r="H2" s="82"/>
      <c r="I2" s="83"/>
      <c r="J2" s="83"/>
      <c r="K2" s="83"/>
      <c r="L2" s="83"/>
    </row>
    <row r="3" spans="1:12" s="81" customFormat="1" ht="15.75" customHeight="1">
      <c r="C3" s="82"/>
      <c r="D3" s="83"/>
      <c r="E3" s="84"/>
      <c r="F3" s="83"/>
      <c r="H3" s="82"/>
      <c r="I3" s="83"/>
      <c r="J3" s="83"/>
      <c r="K3" s="83"/>
      <c r="L3" s="83"/>
    </row>
    <row r="4" spans="1:12" ht="15.75">
      <c r="A4" s="214" t="s">
        <v>80</v>
      </c>
      <c r="B4" s="214"/>
      <c r="C4" s="214"/>
      <c r="D4" s="214"/>
      <c r="E4" s="214"/>
      <c r="F4" s="214"/>
      <c r="G4" s="214"/>
      <c r="H4" s="214"/>
    </row>
    <row r="5" spans="1:12" ht="15.75">
      <c r="A5" s="215" t="str">
        <f>'Halaman Depan'!$C$4</f>
        <v>SDN ...</v>
      </c>
      <c r="B5" s="214"/>
      <c r="C5" s="214"/>
      <c r="D5" s="214"/>
      <c r="E5" s="214"/>
      <c r="F5" s="214"/>
      <c r="G5" s="214"/>
      <c r="H5" s="214"/>
    </row>
    <row r="6" spans="1:12" ht="15.75">
      <c r="A6" s="214"/>
      <c r="B6" s="214"/>
      <c r="C6" s="214"/>
      <c r="D6" s="214"/>
      <c r="E6" s="214"/>
      <c r="F6" s="214"/>
      <c r="G6" s="214"/>
      <c r="H6" s="214"/>
    </row>
    <row r="7" spans="1:12" ht="15">
      <c r="A7" s="118"/>
      <c r="B7" s="118"/>
      <c r="C7" s="118"/>
      <c r="D7" s="118"/>
      <c r="E7" s="118"/>
      <c r="F7" s="118"/>
      <c r="G7" s="118"/>
      <c r="H7" s="118"/>
    </row>
    <row r="8" spans="1:12" ht="15"/>
    <row r="9" spans="1:12" ht="15" customHeight="1">
      <c r="A9" s="216" t="s">
        <v>42</v>
      </c>
      <c r="B9" s="216" t="s">
        <v>3</v>
      </c>
      <c r="C9" s="219" t="s">
        <v>138</v>
      </c>
      <c r="D9" s="220"/>
      <c r="E9" s="220"/>
      <c r="F9" s="220"/>
      <c r="G9" s="220"/>
      <c r="H9" s="220"/>
    </row>
    <row r="10" spans="1:12" ht="15" customHeight="1">
      <c r="A10" s="217"/>
      <c r="B10" s="217"/>
      <c r="C10" s="216" t="s">
        <v>114</v>
      </c>
      <c r="D10" s="216" t="s">
        <v>115</v>
      </c>
      <c r="E10" s="216" t="s">
        <v>116</v>
      </c>
      <c r="F10" s="216" t="s">
        <v>117</v>
      </c>
      <c r="G10" s="216" t="s">
        <v>118</v>
      </c>
      <c r="H10" s="216" t="s">
        <v>119</v>
      </c>
    </row>
    <row r="11" spans="1:12" ht="15">
      <c r="A11" s="218"/>
      <c r="B11" s="218"/>
      <c r="C11" s="218"/>
      <c r="D11" s="218"/>
      <c r="E11" s="218"/>
      <c r="F11" s="218"/>
      <c r="G11" s="218"/>
      <c r="H11" s="218"/>
    </row>
    <row r="12" spans="1:12" ht="15">
      <c r="A12" s="119">
        <v>1</v>
      </c>
      <c r="B12" s="120" t="s">
        <v>139</v>
      </c>
      <c r="C12" s="121">
        <f>IF('MP1'!Y9=0,"",VLOOKUP(A12,'MP1'!$AI$9:$AK$48,3,0))</f>
        <v>80</v>
      </c>
      <c r="D12" s="121" t="str">
        <f>IF('MP2'!Y9=0,"",VLOOKUP(A12,'MP2'!$AI$9:$AK$48,3,0))</f>
        <v/>
      </c>
      <c r="E12" s="121" t="str">
        <f>IF('MP3'!Y9=0,"",VLOOKUP(A12,'MP3'!$AI$9:$AK$48,3,0))</f>
        <v/>
      </c>
      <c r="F12" s="121" t="str">
        <f>IF('MP4'!Y9=0,"",VLOOKUP(A12,'MP4'!$AI$9:$AK$48,3,0))</f>
        <v/>
      </c>
      <c r="G12" s="121" t="str">
        <f>IF('MP5'!Y9=0,"",VLOOKUP(A12,'MP5'!$AI$9:$AK$48,3,0))</f>
        <v/>
      </c>
      <c r="H12" s="121" t="str">
        <f>IF('MP6'!Y9=0,"",VLOOKUP(A12,'MP6'!$AI$9:$AK$48,3,0))</f>
        <v/>
      </c>
    </row>
    <row r="13" spans="1:12" ht="15">
      <c r="A13" s="122">
        <v>2</v>
      </c>
      <c r="B13" s="123" t="s">
        <v>140</v>
      </c>
      <c r="C13" s="124" t="str">
        <f>IF('MP1'!Y10=0,"",VLOOKUP(A13,'MP1'!$AI$9:$AK$48,3,0))</f>
        <v/>
      </c>
      <c r="D13" s="124" t="str">
        <f>IF('MP2'!Y10=0,"",VLOOKUP(A13,'MP2'!$AI$9:$AK$48,3,0))</f>
        <v/>
      </c>
      <c r="E13" s="124" t="str">
        <f>IF('MP3'!Y10=0,"",VLOOKUP(A13,'MP3'!$AI$9:$AK$48,3,0))</f>
        <v/>
      </c>
      <c r="F13" s="124" t="str">
        <f>IF('MP4'!Y10=0,"",VLOOKUP(A13,'MP4'!$AI$9:$AK$48,3,0))</f>
        <v/>
      </c>
      <c r="G13" s="124" t="str">
        <f>IF('MP5'!Y10=0,"",VLOOKUP(A13,'MP5'!$AI$9:$AK$48,3,0))</f>
        <v/>
      </c>
      <c r="H13" s="124" t="str">
        <f>IF('MP6'!Y10=0,"",VLOOKUP(A13,'MP6'!$AI$9:$AK$48,3,0))</f>
        <v/>
      </c>
    </row>
    <row r="14" spans="1:12" ht="15">
      <c r="A14" s="122">
        <v>3</v>
      </c>
      <c r="B14" s="123" t="s">
        <v>141</v>
      </c>
      <c r="C14" s="124" t="str">
        <f>IF('MP1'!Y11=0,"",VLOOKUP(A14,'MP1'!$AI$9:$AK$48,3,0))</f>
        <v/>
      </c>
      <c r="D14" s="124" t="str">
        <f>IF('MP2'!Y11=0,"",VLOOKUP(A14,'MP2'!$AI$9:$AK$48,3,0))</f>
        <v/>
      </c>
      <c r="E14" s="124" t="str">
        <f>IF('MP3'!Y11=0,"",VLOOKUP(A14,'MP3'!$AI$9:$AK$48,3,0))</f>
        <v/>
      </c>
      <c r="F14" s="124" t="str">
        <f>IF('MP4'!Y11=0,"",VLOOKUP(A14,'MP4'!$AI$9:$AK$48,3,0))</f>
        <v/>
      </c>
      <c r="G14" s="124" t="str">
        <f>IF('MP5'!Y11=0,"",VLOOKUP(A14,'MP5'!$AI$9:$AK$48,3,0))</f>
        <v/>
      </c>
      <c r="H14" s="124" t="str">
        <f>IF('MP6'!Y11=0,"",VLOOKUP(A14,'MP6'!$AI$9:$AK$48,3,0))</f>
        <v/>
      </c>
    </row>
    <row r="15" spans="1:12" ht="15">
      <c r="A15" s="122">
        <v>4</v>
      </c>
      <c r="B15" s="123" t="s">
        <v>142</v>
      </c>
      <c r="C15" s="124" t="str">
        <f>IF('MP1'!Y12=0,"",VLOOKUP(A15,'MP1'!$AI$9:$AK$48,3,0))</f>
        <v/>
      </c>
      <c r="D15" s="124" t="str">
        <f>IF('MP2'!Y12=0,"",VLOOKUP(A15,'MP2'!$AI$9:$AK$48,3,0))</f>
        <v/>
      </c>
      <c r="E15" s="124" t="str">
        <f>IF('MP3'!Y12=0,"",VLOOKUP(A15,'MP3'!$AI$9:$AK$48,3,0))</f>
        <v/>
      </c>
      <c r="F15" s="124" t="str">
        <f>IF('MP4'!Y12=0,"",VLOOKUP(A15,'MP4'!$AI$9:$AK$48,3,0))</f>
        <v/>
      </c>
      <c r="G15" s="124" t="str">
        <f>IF('MP5'!Y12=0,"",VLOOKUP(A15,'MP5'!$AI$9:$AK$48,3,0))</f>
        <v/>
      </c>
      <c r="H15" s="124" t="str">
        <f>IF('MP6'!Y12=0,"",VLOOKUP(A15,'MP6'!$AI$9:$AK$48,3,0))</f>
        <v/>
      </c>
    </row>
    <row r="16" spans="1:12" ht="15">
      <c r="A16" s="125">
        <v>5</v>
      </c>
      <c r="B16" s="126" t="s">
        <v>143</v>
      </c>
      <c r="C16" s="127" t="str">
        <f>IF('MP1'!Y13=0,"",VLOOKUP(A16,'MP1'!$AI$9:$AK$48,3,0))</f>
        <v/>
      </c>
      <c r="D16" s="127" t="str">
        <f>IF('MP2'!Y13=0,"",VLOOKUP(A16,'MP2'!$AI$9:$AK$48,3,0))</f>
        <v/>
      </c>
      <c r="E16" s="127" t="str">
        <f>IF('MP3'!Y13=0,"",VLOOKUP(A16,'MP3'!$AI$9:$AK$48,3,0))</f>
        <v/>
      </c>
      <c r="F16" s="127" t="str">
        <f>IF('MP4'!Y13=0,"",VLOOKUP(A16,'MP4'!$AI$9:$AK$48,3,0))</f>
        <v/>
      </c>
      <c r="G16" s="127" t="str">
        <f>IF('MP5'!Y13=0,"",VLOOKUP(A16,'MP5'!$AI$9:$AK$48,3,0))</f>
        <v/>
      </c>
      <c r="H16" s="127" t="str">
        <f>IF('MP6'!Y13=0,"",VLOOKUP(A16,'MP6'!$AI$9:$AK$48,3,0))</f>
        <v/>
      </c>
    </row>
    <row r="17" spans="1:8" ht="15">
      <c r="A17" s="119">
        <v>6</v>
      </c>
      <c r="B17" s="120" t="s">
        <v>144</v>
      </c>
      <c r="C17" s="121" t="str">
        <f>IF('MP1'!Y14=0,"",VLOOKUP(A17,'MP1'!$AI$9:$AK$48,3,0))</f>
        <v/>
      </c>
      <c r="D17" s="121" t="str">
        <f>IF('MP2'!Y14=0,"",VLOOKUP(A17,'MP2'!$AI$9:$AK$48,3,0))</f>
        <v/>
      </c>
      <c r="E17" s="121" t="str">
        <f>IF('MP3'!Y14=0,"",VLOOKUP(A17,'MP3'!$AI$9:$AK$48,3,0))</f>
        <v/>
      </c>
      <c r="F17" s="121" t="str">
        <f>IF('MP4'!Y14=0,"",VLOOKUP(A17,'MP4'!$AI$9:$AK$48,3,0))</f>
        <v/>
      </c>
      <c r="G17" s="121" t="str">
        <f>IF('MP5'!Y14=0,"",VLOOKUP(A17,'MP5'!$AI$9:$AK$48,3,0))</f>
        <v/>
      </c>
      <c r="H17" s="121" t="str">
        <f>IF('MP6'!Y14=0,"",VLOOKUP(A17,'MP6'!$AI$9:$AK$48,3,0))</f>
        <v/>
      </c>
    </row>
    <row r="18" spans="1:8" ht="15">
      <c r="A18" s="122">
        <v>7</v>
      </c>
      <c r="B18" s="123" t="s">
        <v>145</v>
      </c>
      <c r="C18" s="124" t="str">
        <f>IF('MP1'!Y15=0,"",VLOOKUP(A18,'MP1'!$AI$9:$AK$48,3,0))</f>
        <v/>
      </c>
      <c r="D18" s="124" t="str">
        <f>IF('MP2'!Y15=0,"",VLOOKUP(A18,'MP2'!$AI$9:$AK$48,3,0))</f>
        <v/>
      </c>
      <c r="E18" s="124" t="str">
        <f>IF('MP3'!Y15=0,"",VLOOKUP(A18,'MP3'!$AI$9:$AK$48,3,0))</f>
        <v/>
      </c>
      <c r="F18" s="124" t="str">
        <f>IF('MP4'!Y15=0,"",VLOOKUP(A18,'MP4'!$AI$9:$AK$48,3,0))</f>
        <v/>
      </c>
      <c r="G18" s="124" t="str">
        <f>IF('MP5'!Y15=0,"",VLOOKUP(A18,'MP5'!$AI$9:$AK$48,3,0))</f>
        <v/>
      </c>
      <c r="H18" s="124" t="str">
        <f>IF('MP6'!Y15=0,"",VLOOKUP(A18,'MP6'!$AI$9:$AK$48,3,0))</f>
        <v/>
      </c>
    </row>
    <row r="19" spans="1:8" ht="15">
      <c r="A19" s="122">
        <v>8</v>
      </c>
      <c r="B19" s="123" t="s">
        <v>146</v>
      </c>
      <c r="C19" s="124" t="str">
        <f>IF('MP1'!Y16=0,"",VLOOKUP(A19,'MP1'!$AI$9:$AK$48,3,0))</f>
        <v/>
      </c>
      <c r="D19" s="124" t="str">
        <f>IF('MP2'!Y16=0,"",VLOOKUP(A19,'MP2'!$AI$9:$AK$48,3,0))</f>
        <v/>
      </c>
      <c r="E19" s="124" t="str">
        <f>IF('MP3'!Y16=0,"",VLOOKUP(A19,'MP3'!$AI$9:$AK$48,3,0))</f>
        <v/>
      </c>
      <c r="F19" s="124" t="str">
        <f>IF('MP4'!Y16=0,"",VLOOKUP(A19,'MP4'!$AI$9:$AK$48,3,0))</f>
        <v/>
      </c>
      <c r="G19" s="124" t="str">
        <f>IF('MP5'!Y16=0,"",VLOOKUP(A19,'MP5'!$AI$9:$AK$48,3,0))</f>
        <v/>
      </c>
      <c r="H19" s="124" t="str">
        <f>IF('MP6'!Y16=0,"",VLOOKUP(A19,'MP6'!$AI$9:$AK$48,3,0))</f>
        <v/>
      </c>
    </row>
    <row r="20" spans="1:8" ht="15">
      <c r="A20" s="122">
        <v>9</v>
      </c>
      <c r="B20" s="123" t="s">
        <v>147</v>
      </c>
      <c r="C20" s="124" t="str">
        <f>IF('MP1'!Y17=0,"",VLOOKUP(A20,'MP1'!$AI$9:$AK$48,3,0))</f>
        <v/>
      </c>
      <c r="D20" s="124" t="str">
        <f>IF('MP2'!Y17=0,"",VLOOKUP(A20,'MP2'!$AI$9:$AK$48,3,0))</f>
        <v/>
      </c>
      <c r="E20" s="124" t="str">
        <f>IF('MP3'!Y17=0,"",VLOOKUP(A20,'MP3'!$AI$9:$AK$48,3,0))</f>
        <v/>
      </c>
      <c r="F20" s="124" t="str">
        <f>IF('MP4'!Y17=0,"",VLOOKUP(A20,'MP4'!$AI$9:$AK$48,3,0))</f>
        <v/>
      </c>
      <c r="G20" s="124" t="str">
        <f>IF('MP5'!Y17=0,"",VLOOKUP(A20,'MP5'!$AI$9:$AK$48,3,0))</f>
        <v/>
      </c>
      <c r="H20" s="124" t="str">
        <f>IF('MP6'!Y17=0,"",VLOOKUP(A20,'MP6'!$AI$9:$AK$48,3,0))</f>
        <v/>
      </c>
    </row>
    <row r="21" spans="1:8" ht="15">
      <c r="A21" s="125">
        <v>10</v>
      </c>
      <c r="B21" s="126" t="s">
        <v>148</v>
      </c>
      <c r="C21" s="127" t="str">
        <f>IF('MP1'!Y18=0,"",VLOOKUP(A21,'MP1'!$AI$9:$AK$48,3,0))</f>
        <v/>
      </c>
      <c r="D21" s="127" t="str">
        <f>IF('MP2'!Y18=0,"",VLOOKUP(A21,'MP2'!$AI$9:$AK$48,3,0))</f>
        <v/>
      </c>
      <c r="E21" s="127" t="str">
        <f>IF('MP3'!Y18=0,"",VLOOKUP(A21,'MP3'!$AI$9:$AK$48,3,0))</f>
        <v/>
      </c>
      <c r="F21" s="127" t="str">
        <f>IF('MP4'!Y18=0,"",VLOOKUP(A21,'MP4'!$AI$9:$AK$48,3,0))</f>
        <v/>
      </c>
      <c r="G21" s="127" t="str">
        <f>IF('MP5'!Y18=0,"",VLOOKUP(A21,'MP5'!$AI$9:$AK$48,3,0))</f>
        <v/>
      </c>
      <c r="H21" s="127" t="str">
        <f>IF('MP6'!Y18=0,"",VLOOKUP(A21,'MP6'!$AI$9:$AK$48,3,0))</f>
        <v/>
      </c>
    </row>
    <row r="22" spans="1:8" ht="15">
      <c r="A22" s="119">
        <v>11</v>
      </c>
      <c r="B22" s="120" t="s">
        <v>149</v>
      </c>
      <c r="C22" s="121" t="str">
        <f>IF('MP1'!Y19=0,"",VLOOKUP(A22,'MP1'!$AI$9:$AK$48,3,0))</f>
        <v/>
      </c>
      <c r="D22" s="121" t="str">
        <f>IF('MP2'!Y19=0,"",VLOOKUP(A22,'MP2'!$AI$9:$AK$48,3,0))</f>
        <v/>
      </c>
      <c r="E22" s="121" t="str">
        <f>IF('MP3'!Y19=0,"",VLOOKUP(A22,'MP3'!$AI$9:$AK$48,3,0))</f>
        <v/>
      </c>
      <c r="F22" s="121" t="str">
        <f>IF('MP4'!Y19=0,"",VLOOKUP(A22,'MP4'!$AI$9:$AK$48,3,0))</f>
        <v/>
      </c>
      <c r="G22" s="121" t="str">
        <f>IF('MP5'!Y19=0,"",VLOOKUP(A22,'MP5'!$AI$9:$AK$48,3,0))</f>
        <v/>
      </c>
      <c r="H22" s="121" t="str">
        <f>IF('MP6'!Y19=0,"",VLOOKUP(A22,'MP6'!$AI$9:$AK$48,3,0))</f>
        <v/>
      </c>
    </row>
    <row r="23" spans="1:8" ht="15">
      <c r="A23" s="122">
        <v>12</v>
      </c>
      <c r="B23" s="123" t="s">
        <v>150</v>
      </c>
      <c r="C23" s="124" t="str">
        <f>IF('MP1'!Y20=0,"",VLOOKUP(A23,'MP1'!$AI$9:$AK$48,3,0))</f>
        <v/>
      </c>
      <c r="D23" s="124" t="str">
        <f>IF('MP2'!Y20=0,"",VLOOKUP(A23,'MP2'!$AI$9:$AK$48,3,0))</f>
        <v/>
      </c>
      <c r="E23" s="124" t="str">
        <f>IF('MP3'!Y20=0,"",VLOOKUP(A23,'MP3'!$AI$9:$AK$48,3,0))</f>
        <v/>
      </c>
      <c r="F23" s="124" t="str">
        <f>IF('MP4'!Y20=0,"",VLOOKUP(A23,'MP4'!$AI$9:$AK$48,3,0))</f>
        <v/>
      </c>
      <c r="G23" s="124" t="str">
        <f>IF('MP5'!Y20=0,"",VLOOKUP(A23,'MP5'!$AI$9:$AK$48,3,0))</f>
        <v/>
      </c>
      <c r="H23" s="124" t="str">
        <f>IF('MP6'!Y20=0,"",VLOOKUP(A23,'MP6'!$AI$9:$AK$48,3,0))</f>
        <v/>
      </c>
    </row>
    <row r="24" spans="1:8" ht="15">
      <c r="A24" s="122">
        <v>13</v>
      </c>
      <c r="B24" s="123" t="s">
        <v>151</v>
      </c>
      <c r="C24" s="124" t="str">
        <f>IF('MP1'!Y21=0,"",VLOOKUP(A24,'MP1'!$AI$9:$AK$48,3,0))</f>
        <v/>
      </c>
      <c r="D24" s="124" t="str">
        <f>IF('MP2'!Y21=0,"",VLOOKUP(A24,'MP2'!$AI$9:$AK$48,3,0))</f>
        <v/>
      </c>
      <c r="E24" s="124" t="str">
        <f>IF('MP3'!Y21=0,"",VLOOKUP(A24,'MP3'!$AI$9:$AK$48,3,0))</f>
        <v/>
      </c>
      <c r="F24" s="124" t="str">
        <f>IF('MP4'!Y21=0,"",VLOOKUP(A24,'MP4'!$AI$9:$AK$48,3,0))</f>
        <v/>
      </c>
      <c r="G24" s="124" t="str">
        <f>IF('MP5'!Y21=0,"",VLOOKUP(A24,'MP5'!$AI$9:$AK$48,3,0))</f>
        <v/>
      </c>
      <c r="H24" s="124" t="str">
        <f>IF('MP6'!Y21=0,"",VLOOKUP(A24,'MP6'!$AI$9:$AK$48,3,0))</f>
        <v/>
      </c>
    </row>
    <row r="25" spans="1:8" ht="15">
      <c r="A25" s="122">
        <v>14</v>
      </c>
      <c r="B25" s="123" t="s">
        <v>152</v>
      </c>
      <c r="C25" s="124" t="str">
        <f>IF('MP1'!Y22=0,"",VLOOKUP(A25,'MP1'!$AI$9:$AK$48,3,0))</f>
        <v/>
      </c>
      <c r="D25" s="124" t="str">
        <f>IF('MP2'!Y22=0,"",VLOOKUP(A25,'MP2'!$AI$9:$AK$48,3,0))</f>
        <v/>
      </c>
      <c r="E25" s="124" t="str">
        <f>IF('MP3'!Y22=0,"",VLOOKUP(A25,'MP3'!$AI$9:$AK$48,3,0))</f>
        <v/>
      </c>
      <c r="F25" s="124" t="str">
        <f>IF('MP4'!Y22=0,"",VLOOKUP(A25,'MP4'!$AI$9:$AK$48,3,0))</f>
        <v/>
      </c>
      <c r="G25" s="124" t="str">
        <f>IF('MP5'!Y22=0,"",VLOOKUP(A25,'MP5'!$AI$9:$AK$48,3,0))</f>
        <v/>
      </c>
      <c r="H25" s="124" t="str">
        <f>IF('MP6'!Y22=0,"",VLOOKUP(A25,'MP6'!$AI$9:$AK$48,3,0))</f>
        <v/>
      </c>
    </row>
    <row r="26" spans="1:8" ht="15">
      <c r="A26" s="125">
        <v>15</v>
      </c>
      <c r="B26" s="126" t="s">
        <v>153</v>
      </c>
      <c r="C26" s="127" t="str">
        <f>IF('MP1'!Y23=0,"",VLOOKUP(A26,'MP1'!$AI$9:$AK$48,3,0))</f>
        <v/>
      </c>
      <c r="D26" s="127" t="str">
        <f>IF('MP2'!Y23=0,"",VLOOKUP(A26,'MP2'!$AI$9:$AK$48,3,0))</f>
        <v/>
      </c>
      <c r="E26" s="127" t="str">
        <f>IF('MP3'!Y23=0,"",VLOOKUP(A26,'MP3'!$AI$9:$AK$48,3,0))</f>
        <v/>
      </c>
      <c r="F26" s="127" t="str">
        <f>IF('MP4'!Y23=0,"",VLOOKUP(A26,'MP4'!$AI$9:$AK$48,3,0))</f>
        <v/>
      </c>
      <c r="G26" s="127" t="str">
        <f>IF('MP5'!Y23=0,"",VLOOKUP(A26,'MP5'!$AI$9:$AK$48,3,0))</f>
        <v/>
      </c>
      <c r="H26" s="127" t="str">
        <f>IF('MP6'!Y23=0,"",VLOOKUP(A26,'MP6'!$AI$9:$AK$48,3,0))</f>
        <v/>
      </c>
    </row>
    <row r="27" spans="1:8" ht="15">
      <c r="A27" s="119">
        <v>16</v>
      </c>
      <c r="B27" s="120" t="s">
        <v>154</v>
      </c>
      <c r="C27" s="121" t="str">
        <f>IF('MP1'!Y24=0,"",VLOOKUP(A27,'MP1'!$AI$9:$AK$48,3,0))</f>
        <v/>
      </c>
      <c r="D27" s="121" t="str">
        <f>IF('MP2'!Y24=0,"",VLOOKUP(A27,'MP2'!$AI$9:$AK$48,3,0))</f>
        <v/>
      </c>
      <c r="E27" s="121" t="str">
        <f>IF('MP3'!Y24=0,"",VLOOKUP(A27,'MP3'!$AI$9:$AK$48,3,0))</f>
        <v/>
      </c>
      <c r="F27" s="121" t="str">
        <f>IF('MP4'!Y24=0,"",VLOOKUP(A27,'MP4'!$AI$9:$AK$48,3,0))</f>
        <v/>
      </c>
      <c r="G27" s="121" t="str">
        <f>IF('MP5'!Y24=0,"",VLOOKUP(A27,'MP5'!$AI$9:$AK$48,3,0))</f>
        <v/>
      </c>
      <c r="H27" s="121" t="str">
        <f>IF('MP6'!Y24=0,"",VLOOKUP(A27,'MP6'!$AI$9:$AK$48,3,0))</f>
        <v/>
      </c>
    </row>
    <row r="28" spans="1:8" ht="15">
      <c r="A28" s="122">
        <v>17</v>
      </c>
      <c r="B28" s="123" t="s">
        <v>155</v>
      </c>
      <c r="C28" s="124" t="str">
        <f>IF('MP1'!Y25=0,"",VLOOKUP(A28,'MP1'!$AI$9:$AK$48,3,0))</f>
        <v/>
      </c>
      <c r="D28" s="124" t="str">
        <f>IF('MP2'!Y25=0,"",VLOOKUP(A28,'MP2'!$AI$9:$AK$48,3,0))</f>
        <v/>
      </c>
      <c r="E28" s="124" t="str">
        <f>IF('MP3'!Y25=0,"",VLOOKUP(A28,'MP3'!$AI$9:$AK$48,3,0))</f>
        <v/>
      </c>
      <c r="F28" s="124" t="str">
        <f>IF('MP4'!Y25=0,"",VLOOKUP(A28,'MP4'!$AI$9:$AK$48,3,0))</f>
        <v/>
      </c>
      <c r="G28" s="124" t="str">
        <f>IF('MP5'!Y25=0,"",VLOOKUP(A28,'MP5'!$AI$9:$AK$48,3,0))</f>
        <v/>
      </c>
      <c r="H28" s="124" t="str">
        <f>IF('MP6'!Y25=0,"",VLOOKUP(A28,'MP6'!$AI$9:$AK$48,3,0))</f>
        <v/>
      </c>
    </row>
    <row r="29" spans="1:8" ht="15">
      <c r="A29" s="122">
        <v>18</v>
      </c>
      <c r="B29" s="123" t="s">
        <v>156</v>
      </c>
      <c r="C29" s="124" t="str">
        <f>IF('MP1'!Y26=0,"",VLOOKUP(A29,'MP1'!$AI$9:$AK$48,3,0))</f>
        <v/>
      </c>
      <c r="D29" s="124" t="str">
        <f>IF('MP2'!Y26=0,"",VLOOKUP(A29,'MP2'!$AI$9:$AK$48,3,0))</f>
        <v/>
      </c>
      <c r="E29" s="124" t="str">
        <f>IF('MP3'!Y26=0,"",VLOOKUP(A29,'MP3'!$AI$9:$AK$48,3,0))</f>
        <v/>
      </c>
      <c r="F29" s="124" t="str">
        <f>IF('MP4'!Y26=0,"",VLOOKUP(A29,'MP4'!$AI$9:$AK$48,3,0))</f>
        <v/>
      </c>
      <c r="G29" s="124" t="str">
        <f>IF('MP5'!Y26=0,"",VLOOKUP(A29,'MP5'!$AI$9:$AK$48,3,0))</f>
        <v/>
      </c>
      <c r="H29" s="124" t="str">
        <f>IF('MP6'!Y26=0,"",VLOOKUP(A29,'MP6'!$AI$9:$AK$48,3,0))</f>
        <v/>
      </c>
    </row>
    <row r="30" spans="1:8" ht="15">
      <c r="A30" s="122">
        <v>19</v>
      </c>
      <c r="B30" s="123" t="s">
        <v>157</v>
      </c>
      <c r="C30" s="124" t="str">
        <f>IF('MP1'!Y27=0,"",VLOOKUP(A30,'MP1'!$AI$9:$AK$48,3,0))</f>
        <v/>
      </c>
      <c r="D30" s="124" t="str">
        <f>IF('MP2'!Y27=0,"",VLOOKUP(A30,'MP2'!$AI$9:$AK$48,3,0))</f>
        <v/>
      </c>
      <c r="E30" s="124" t="str">
        <f>IF('MP3'!Y27=0,"",VLOOKUP(A30,'MP3'!$AI$9:$AK$48,3,0))</f>
        <v/>
      </c>
      <c r="F30" s="124" t="str">
        <f>IF('MP4'!Y27=0,"",VLOOKUP(A30,'MP4'!$AI$9:$AK$48,3,0))</f>
        <v/>
      </c>
      <c r="G30" s="124" t="str">
        <f>IF('MP5'!Y27=0,"",VLOOKUP(A30,'MP5'!$AI$9:$AK$48,3,0))</f>
        <v/>
      </c>
      <c r="H30" s="124" t="str">
        <f>IF('MP6'!Y27=0,"",VLOOKUP(A30,'MP6'!$AI$9:$AK$48,3,0))</f>
        <v/>
      </c>
    </row>
    <row r="31" spans="1:8" ht="15">
      <c r="A31" s="125">
        <v>20</v>
      </c>
      <c r="B31" s="126" t="s">
        <v>158</v>
      </c>
      <c r="C31" s="127" t="str">
        <f>IF('MP1'!Y28=0,"",VLOOKUP(A31,'MP1'!$AI$9:$AK$48,3,0))</f>
        <v/>
      </c>
      <c r="D31" s="127" t="str">
        <f>IF('MP2'!Y28=0,"",VLOOKUP(A31,'MP2'!$AI$9:$AK$48,3,0))</f>
        <v/>
      </c>
      <c r="E31" s="127" t="str">
        <f>IF('MP3'!Y28=0,"",VLOOKUP(A31,'MP3'!$AI$9:$AK$48,3,0))</f>
        <v/>
      </c>
      <c r="F31" s="127" t="str">
        <f>IF('MP4'!Y28=0,"",VLOOKUP(A31,'MP4'!$AI$9:$AK$48,3,0))</f>
        <v/>
      </c>
      <c r="G31" s="127" t="str">
        <f>IF('MP5'!Y28=0,"",VLOOKUP(A31,'MP5'!$AI$9:$AK$48,3,0))</f>
        <v/>
      </c>
      <c r="H31" s="127" t="str">
        <f>IF('MP6'!Y28=0,"",VLOOKUP(A31,'MP6'!$AI$9:$AK$48,3,0))</f>
        <v/>
      </c>
    </row>
    <row r="32" spans="1:8" ht="15">
      <c r="A32" s="119">
        <v>21</v>
      </c>
      <c r="B32" s="120" t="s">
        <v>159</v>
      </c>
      <c r="C32" s="121" t="str">
        <f>IF('MP1'!Y29=0,"",VLOOKUP(A32,'MP1'!$AI$9:$AK$48,3,0))</f>
        <v/>
      </c>
      <c r="D32" s="121" t="str">
        <f>IF('MP2'!Y29=0,"",VLOOKUP(A32,'MP2'!$AI$9:$AK$48,3,0))</f>
        <v/>
      </c>
      <c r="E32" s="121" t="str">
        <f>IF('MP3'!Y29=0,"",VLOOKUP(A32,'MP3'!$AI$9:$AK$48,3,0))</f>
        <v/>
      </c>
      <c r="F32" s="121" t="str">
        <f>IF('MP4'!Y29=0,"",VLOOKUP(A32,'MP4'!$AI$9:$AK$48,3,0))</f>
        <v/>
      </c>
      <c r="G32" s="121" t="str">
        <f>IF('MP5'!Y29=0,"",VLOOKUP(A32,'MP5'!$AI$9:$AK$48,3,0))</f>
        <v/>
      </c>
      <c r="H32" s="121" t="str">
        <f>IF('MP6'!Y29=0,"",VLOOKUP(A32,'MP6'!$AI$9:$AK$48,3,0))</f>
        <v/>
      </c>
    </row>
    <row r="33" spans="1:8" ht="15">
      <c r="A33" s="122">
        <v>22</v>
      </c>
      <c r="B33" s="123" t="s">
        <v>160</v>
      </c>
      <c r="C33" s="124" t="str">
        <f>IF('MP1'!Y30=0,"",VLOOKUP(A33,'MP1'!$AI$9:$AK$48,3,0))</f>
        <v/>
      </c>
      <c r="D33" s="124" t="str">
        <f>IF('MP2'!Y30=0,"",VLOOKUP(A33,'MP2'!$AI$9:$AK$48,3,0))</f>
        <v/>
      </c>
      <c r="E33" s="124" t="str">
        <f>IF('MP3'!Y30=0,"",VLOOKUP(A33,'MP3'!$AI$9:$AK$48,3,0))</f>
        <v/>
      </c>
      <c r="F33" s="124" t="str">
        <f>IF('MP4'!Y30=0,"",VLOOKUP(A33,'MP4'!$AI$9:$AK$48,3,0))</f>
        <v/>
      </c>
      <c r="G33" s="124" t="str">
        <f>IF('MP5'!Y30=0,"",VLOOKUP(A33,'MP5'!$AI$9:$AK$48,3,0))</f>
        <v/>
      </c>
      <c r="H33" s="124" t="str">
        <f>IF('MP6'!Y30=0,"",VLOOKUP(A33,'MP6'!$AI$9:$AK$48,3,0))</f>
        <v/>
      </c>
    </row>
    <row r="34" spans="1:8" ht="15">
      <c r="A34" s="122">
        <v>23</v>
      </c>
      <c r="B34" s="123" t="s">
        <v>161</v>
      </c>
      <c r="C34" s="124" t="str">
        <f>IF('MP1'!Y31=0,"",VLOOKUP(A34,'MP1'!$AI$9:$AK$48,3,0))</f>
        <v/>
      </c>
      <c r="D34" s="124" t="str">
        <f>IF('MP2'!Y31=0,"",VLOOKUP(A34,'MP2'!$AI$9:$AK$48,3,0))</f>
        <v/>
      </c>
      <c r="E34" s="124" t="str">
        <f>IF('MP3'!Y31=0,"",VLOOKUP(A34,'MP3'!$AI$9:$AK$48,3,0))</f>
        <v/>
      </c>
      <c r="F34" s="124" t="str">
        <f>IF('MP4'!Y31=0,"",VLOOKUP(A34,'MP4'!$AI$9:$AK$48,3,0))</f>
        <v/>
      </c>
      <c r="G34" s="124" t="str">
        <f>IF('MP5'!Y31=0,"",VLOOKUP(A34,'MP5'!$AI$9:$AK$48,3,0))</f>
        <v/>
      </c>
      <c r="H34" s="124" t="str">
        <f>IF('MP6'!Y31=0,"",VLOOKUP(A34,'MP6'!$AI$9:$AK$48,3,0))</f>
        <v/>
      </c>
    </row>
    <row r="35" spans="1:8" ht="15">
      <c r="A35" s="122">
        <v>24</v>
      </c>
      <c r="B35" s="123" t="s">
        <v>162</v>
      </c>
      <c r="C35" s="124" t="str">
        <f>IF('MP1'!Y32=0,"",VLOOKUP(A35,'MP1'!$AI$9:$AK$48,3,0))</f>
        <v/>
      </c>
      <c r="D35" s="124" t="str">
        <f>IF('MP2'!Y32=0,"",VLOOKUP(A35,'MP2'!$AI$9:$AK$48,3,0))</f>
        <v/>
      </c>
      <c r="E35" s="124" t="str">
        <f>IF('MP3'!Y32=0,"",VLOOKUP(A35,'MP3'!$AI$9:$AK$48,3,0))</f>
        <v/>
      </c>
      <c r="F35" s="124" t="str">
        <f>IF('MP4'!Y32=0,"",VLOOKUP(A35,'MP4'!$AI$9:$AK$48,3,0))</f>
        <v/>
      </c>
      <c r="G35" s="124" t="str">
        <f>IF('MP5'!Y32=0,"",VLOOKUP(A35,'MP5'!$AI$9:$AK$48,3,0))</f>
        <v/>
      </c>
      <c r="H35" s="124" t="str">
        <f>IF('MP6'!Y32=0,"",VLOOKUP(A35,'MP6'!$AI$9:$AK$48,3,0))</f>
        <v/>
      </c>
    </row>
    <row r="36" spans="1:8" ht="15">
      <c r="A36" s="125">
        <v>25</v>
      </c>
      <c r="B36" s="126" t="s">
        <v>163</v>
      </c>
      <c r="C36" s="127" t="str">
        <f>IF('MP1'!Y33=0,"",VLOOKUP(A36,'MP1'!$AI$9:$AK$48,3,0))</f>
        <v/>
      </c>
      <c r="D36" s="127" t="str">
        <f>IF('MP2'!Y33=0,"",VLOOKUP(A36,'MP2'!$AI$9:$AK$48,3,0))</f>
        <v/>
      </c>
      <c r="E36" s="127" t="str">
        <f>IF('MP3'!Y33=0,"",VLOOKUP(A36,'MP3'!$AI$9:$AK$48,3,0))</f>
        <v/>
      </c>
      <c r="F36" s="127" t="str">
        <f>IF('MP4'!Y33=0,"",VLOOKUP(A36,'MP4'!$AI$9:$AK$48,3,0))</f>
        <v/>
      </c>
      <c r="G36" s="127" t="str">
        <f>IF('MP5'!Y33=0,"",VLOOKUP(A36,'MP5'!$AI$9:$AK$48,3,0))</f>
        <v/>
      </c>
      <c r="H36" s="127" t="str">
        <f>IF('MP6'!Y33=0,"",VLOOKUP(A36,'MP6'!$AI$9:$AK$48,3,0))</f>
        <v/>
      </c>
    </row>
    <row r="37" spans="1:8" ht="15">
      <c r="A37" s="119">
        <v>26</v>
      </c>
      <c r="B37" s="120" t="s">
        <v>164</v>
      </c>
      <c r="C37" s="121" t="str">
        <f>IF('MP1'!Y34=0,"",VLOOKUP(A37,'MP1'!$AI$9:$AK$48,3,0))</f>
        <v/>
      </c>
      <c r="D37" s="121" t="str">
        <f>IF('MP2'!Y34=0,"",VLOOKUP(A37,'MP2'!$AI$9:$AK$48,3,0))</f>
        <v/>
      </c>
      <c r="E37" s="121" t="str">
        <f>IF('MP3'!Y34=0,"",VLOOKUP(A37,'MP3'!$AI$9:$AK$48,3,0))</f>
        <v/>
      </c>
      <c r="F37" s="121" t="str">
        <f>IF('MP4'!Y34=0,"",VLOOKUP(A37,'MP4'!$AI$9:$AK$48,3,0))</f>
        <v/>
      </c>
      <c r="G37" s="121" t="str">
        <f>IF('MP5'!Y34=0,"",VLOOKUP(A37,'MP5'!$AI$9:$AK$48,3,0))</f>
        <v/>
      </c>
      <c r="H37" s="121" t="str">
        <f>IF('MP6'!Y34=0,"",VLOOKUP(A37,'MP6'!$AI$9:$AK$48,3,0))</f>
        <v/>
      </c>
    </row>
    <row r="38" spans="1:8" ht="15">
      <c r="A38" s="122">
        <v>27</v>
      </c>
      <c r="B38" s="123" t="s">
        <v>165</v>
      </c>
      <c r="C38" s="124" t="str">
        <f>IF('MP1'!Y35=0,"",VLOOKUP(A38,'MP1'!$AI$9:$AK$48,3,0))</f>
        <v/>
      </c>
      <c r="D38" s="124" t="str">
        <f>IF('MP2'!Y35=0,"",VLOOKUP(A38,'MP2'!$AI$9:$AK$48,3,0))</f>
        <v/>
      </c>
      <c r="E38" s="124" t="str">
        <f>IF('MP3'!Y35=0,"",VLOOKUP(A38,'MP3'!$AI$9:$AK$48,3,0))</f>
        <v/>
      </c>
      <c r="F38" s="124" t="str">
        <f>IF('MP4'!Y35=0,"",VLOOKUP(A38,'MP4'!$AI$9:$AK$48,3,0))</f>
        <v/>
      </c>
      <c r="G38" s="124" t="str">
        <f>IF('MP5'!Y35=0,"",VLOOKUP(A38,'MP5'!$AI$9:$AK$48,3,0))</f>
        <v/>
      </c>
      <c r="H38" s="124" t="str">
        <f>IF('MP6'!Y35=0,"",VLOOKUP(A38,'MP6'!$AI$9:$AK$48,3,0))</f>
        <v/>
      </c>
    </row>
    <row r="39" spans="1:8" ht="15">
      <c r="A39" s="122">
        <v>28</v>
      </c>
      <c r="B39" s="123" t="s">
        <v>166</v>
      </c>
      <c r="C39" s="124" t="str">
        <f>IF('MP1'!Y36=0,"",VLOOKUP(A39,'MP1'!$AI$9:$AK$48,3,0))</f>
        <v/>
      </c>
      <c r="D39" s="124" t="str">
        <f>IF('MP2'!Y36=0,"",VLOOKUP(A39,'MP2'!$AI$9:$AK$48,3,0))</f>
        <v/>
      </c>
      <c r="E39" s="124" t="str">
        <f>IF('MP3'!Y36=0,"",VLOOKUP(A39,'MP3'!$AI$9:$AK$48,3,0))</f>
        <v/>
      </c>
      <c r="F39" s="124" t="str">
        <f>IF('MP4'!Y36=0,"",VLOOKUP(A39,'MP4'!$AI$9:$AK$48,3,0))</f>
        <v/>
      </c>
      <c r="G39" s="124" t="str">
        <f>IF('MP5'!Y36=0,"",VLOOKUP(A39,'MP5'!$AI$9:$AK$48,3,0))</f>
        <v/>
      </c>
      <c r="H39" s="124" t="str">
        <f>IF('MP6'!Y36=0,"",VLOOKUP(A39,'MP6'!$AI$9:$AK$48,3,0))</f>
        <v/>
      </c>
    </row>
    <row r="40" spans="1:8" ht="15">
      <c r="A40" s="122">
        <v>29</v>
      </c>
      <c r="B40" s="123" t="s">
        <v>167</v>
      </c>
      <c r="C40" s="124" t="str">
        <f>IF('MP1'!Y37=0,"",VLOOKUP(A40,'MP1'!$AI$9:$AK$48,3,0))</f>
        <v/>
      </c>
      <c r="D40" s="124" t="str">
        <f>IF('MP2'!Y37=0,"",VLOOKUP(A40,'MP2'!$AI$9:$AK$48,3,0))</f>
        <v/>
      </c>
      <c r="E40" s="124" t="str">
        <f>IF('MP3'!Y37=0,"",VLOOKUP(A40,'MP3'!$AI$9:$AK$48,3,0))</f>
        <v/>
      </c>
      <c r="F40" s="124" t="str">
        <f>IF('MP4'!Y37=0,"",VLOOKUP(A40,'MP4'!$AI$9:$AK$48,3,0))</f>
        <v/>
      </c>
      <c r="G40" s="124" t="str">
        <f>IF('MP5'!Y37=0,"",VLOOKUP(A40,'MP5'!$AI$9:$AK$48,3,0))</f>
        <v/>
      </c>
      <c r="H40" s="124" t="str">
        <f>IF('MP6'!Y37=0,"",VLOOKUP(A40,'MP6'!$AI$9:$AK$48,3,0))</f>
        <v/>
      </c>
    </row>
    <row r="41" spans="1:8" ht="15">
      <c r="A41" s="125">
        <v>30</v>
      </c>
      <c r="B41" s="126" t="s">
        <v>168</v>
      </c>
      <c r="C41" s="127" t="str">
        <f>IF('MP1'!Y38=0,"",VLOOKUP(A41,'MP1'!$AI$9:$AK$48,3,0))</f>
        <v/>
      </c>
      <c r="D41" s="127" t="str">
        <f>IF('MP2'!Y38=0,"",VLOOKUP(A41,'MP2'!$AI$9:$AK$48,3,0))</f>
        <v/>
      </c>
      <c r="E41" s="127" t="str">
        <f>IF('MP3'!Y38=0,"",VLOOKUP(A41,'MP3'!$AI$9:$AK$48,3,0))</f>
        <v/>
      </c>
      <c r="F41" s="127" t="str">
        <f>IF('MP4'!Y38=0,"",VLOOKUP(A41,'MP4'!$AI$9:$AK$48,3,0))</f>
        <v/>
      </c>
      <c r="G41" s="127" t="str">
        <f>IF('MP5'!Y38=0,"",VLOOKUP(A41,'MP5'!$AI$9:$AK$48,3,0))</f>
        <v/>
      </c>
      <c r="H41" s="127" t="str">
        <f>IF('MP6'!Y38=0,"",VLOOKUP(A41,'MP6'!$AI$9:$AK$48,3,0))</f>
        <v/>
      </c>
    </row>
    <row r="42" spans="1:8" ht="15">
      <c r="A42" s="119">
        <v>31</v>
      </c>
      <c r="B42" s="120" t="s">
        <v>169</v>
      </c>
      <c r="C42" s="121" t="str">
        <f>IF('MP1'!Y39=0,"",VLOOKUP(A42,'MP1'!$AI$9:$AK$48,3,0))</f>
        <v/>
      </c>
      <c r="D42" s="121" t="str">
        <f>IF('MP2'!Y39=0,"",VLOOKUP(A42,'MP2'!$AI$9:$AK$48,3,0))</f>
        <v/>
      </c>
      <c r="E42" s="121" t="str">
        <f>IF('MP3'!Y39=0,"",VLOOKUP(A42,'MP3'!$AI$9:$AK$48,3,0))</f>
        <v/>
      </c>
      <c r="F42" s="121" t="str">
        <f>IF('MP4'!Y39=0,"",VLOOKUP(A42,'MP4'!$AI$9:$AK$48,3,0))</f>
        <v/>
      </c>
      <c r="G42" s="121" t="str">
        <f>IF('MP5'!Y39=0,"",VLOOKUP(A42,'MP5'!$AI$9:$AK$48,3,0))</f>
        <v/>
      </c>
      <c r="H42" s="121" t="str">
        <f>IF('MP6'!Y39=0,"",VLOOKUP(A42,'MP6'!$AI$9:$AK$48,3,0))</f>
        <v/>
      </c>
    </row>
    <row r="43" spans="1:8" ht="15">
      <c r="A43" s="122">
        <v>32</v>
      </c>
      <c r="B43" s="123" t="s">
        <v>170</v>
      </c>
      <c r="C43" s="124" t="str">
        <f>IF('MP1'!Y40=0,"",VLOOKUP(A43,'MP1'!$AI$9:$AK$48,3,0))</f>
        <v/>
      </c>
      <c r="D43" s="124" t="str">
        <f>IF('MP2'!Y40=0,"",VLOOKUP(A43,'MP2'!$AI$9:$AK$48,3,0))</f>
        <v/>
      </c>
      <c r="E43" s="124" t="str">
        <f>IF('MP3'!Y40=0,"",VLOOKUP(A43,'MP3'!$AI$9:$AK$48,3,0))</f>
        <v/>
      </c>
      <c r="F43" s="124" t="str">
        <f>IF('MP4'!Y40=0,"",VLOOKUP(A43,'MP4'!$AI$9:$AK$48,3,0))</f>
        <v/>
      </c>
      <c r="G43" s="124" t="str">
        <f>IF('MP5'!Y40=0,"",VLOOKUP(A43,'MP5'!$AI$9:$AK$48,3,0))</f>
        <v/>
      </c>
      <c r="H43" s="124" t="str">
        <f>IF('MP6'!Y40=0,"",VLOOKUP(A43,'MP6'!$AI$9:$AK$48,3,0))</f>
        <v/>
      </c>
    </row>
    <row r="44" spans="1:8" ht="15">
      <c r="A44" s="122">
        <v>33</v>
      </c>
      <c r="B44" s="123" t="s">
        <v>171</v>
      </c>
      <c r="C44" s="124" t="str">
        <f>IF('MP1'!Y41=0,"",VLOOKUP(A44,'MP1'!$AI$9:$AK$48,3,0))</f>
        <v/>
      </c>
      <c r="D44" s="124" t="str">
        <f>IF('MP2'!Y41=0,"",VLOOKUP(A44,'MP2'!$AI$9:$AK$48,3,0))</f>
        <v/>
      </c>
      <c r="E44" s="124" t="str">
        <f>IF('MP3'!Y41=0,"",VLOOKUP(A44,'MP3'!$AI$9:$AK$48,3,0))</f>
        <v/>
      </c>
      <c r="F44" s="124" t="str">
        <f>IF('MP4'!Y41=0,"",VLOOKUP(A44,'MP4'!$AI$9:$AK$48,3,0))</f>
        <v/>
      </c>
      <c r="G44" s="124" t="str">
        <f>IF('MP5'!Y41=0,"",VLOOKUP(A44,'MP5'!$AI$9:$AK$48,3,0))</f>
        <v/>
      </c>
      <c r="H44" s="124" t="str">
        <f>IF('MP6'!Y41=0,"",VLOOKUP(A44,'MP6'!$AI$9:$AK$48,3,0))</f>
        <v/>
      </c>
    </row>
    <row r="45" spans="1:8" ht="15">
      <c r="A45" s="122">
        <v>34</v>
      </c>
      <c r="B45" s="123" t="s">
        <v>172</v>
      </c>
      <c r="C45" s="124" t="str">
        <f>IF('MP1'!Y42=0,"",VLOOKUP(A45,'MP1'!$AI$9:$AK$48,3,0))</f>
        <v/>
      </c>
      <c r="D45" s="124" t="str">
        <f>IF('MP2'!Y42=0,"",VLOOKUP(A45,'MP2'!$AI$9:$AK$48,3,0))</f>
        <v/>
      </c>
      <c r="E45" s="124" t="str">
        <f>IF('MP3'!Y42=0,"",VLOOKUP(A45,'MP3'!$AI$9:$AK$48,3,0))</f>
        <v/>
      </c>
      <c r="F45" s="124" t="str">
        <f>IF('MP4'!Y42=0,"",VLOOKUP(A45,'MP4'!$AI$9:$AK$48,3,0))</f>
        <v/>
      </c>
      <c r="G45" s="124" t="str">
        <f>IF('MP5'!Y42=0,"",VLOOKUP(A45,'MP5'!$AI$9:$AK$48,3,0))</f>
        <v/>
      </c>
      <c r="H45" s="124" t="str">
        <f>IF('MP6'!Y42=0,"",VLOOKUP(A45,'MP6'!$AI$9:$AK$48,3,0))</f>
        <v/>
      </c>
    </row>
    <row r="46" spans="1:8" ht="15">
      <c r="A46" s="125">
        <v>35</v>
      </c>
      <c r="B46" s="126" t="s">
        <v>173</v>
      </c>
      <c r="C46" s="127" t="str">
        <f>IF('MP1'!Y43=0,"",VLOOKUP(A46,'MP1'!$AI$9:$AK$48,3,0))</f>
        <v/>
      </c>
      <c r="D46" s="127" t="str">
        <f>IF('MP2'!Y43=0,"",VLOOKUP(A46,'MP2'!$AI$9:$AK$48,3,0))</f>
        <v/>
      </c>
      <c r="E46" s="127" t="str">
        <f>IF('MP3'!Y43=0,"",VLOOKUP(A46,'MP3'!$AI$9:$AK$48,3,0))</f>
        <v/>
      </c>
      <c r="F46" s="127" t="str">
        <f>IF('MP4'!Y43=0,"",VLOOKUP(A46,'MP4'!$AI$9:$AK$48,3,0))</f>
        <v/>
      </c>
      <c r="G46" s="127" t="str">
        <f>IF('MP5'!Y43=0,"",VLOOKUP(A46,'MP5'!$AI$9:$AK$48,3,0))</f>
        <v/>
      </c>
      <c r="H46" s="127" t="str">
        <f>IF('MP6'!Y43=0,"",VLOOKUP(A46,'MP6'!$AI$9:$AK$48,3,0))</f>
        <v/>
      </c>
    </row>
    <row r="47" spans="1:8" ht="15">
      <c r="A47" s="119">
        <v>36</v>
      </c>
      <c r="B47" s="120" t="s">
        <v>174</v>
      </c>
      <c r="C47" s="121" t="str">
        <f>IF('MP1'!Y44=0,"",VLOOKUP(A47,'MP1'!$AI$9:$AK$48,3,0))</f>
        <v/>
      </c>
      <c r="D47" s="121" t="str">
        <f>IF('MP2'!Y44=0,"",VLOOKUP(A47,'MP2'!$AI$9:$AK$48,3,0))</f>
        <v/>
      </c>
      <c r="E47" s="121" t="str">
        <f>IF('MP3'!Y44=0,"",VLOOKUP(A47,'MP3'!$AI$9:$AK$48,3,0))</f>
        <v/>
      </c>
      <c r="F47" s="121" t="str">
        <f>IF('MP4'!Y44=0,"",VLOOKUP(A47,'MP4'!$AI$9:$AK$48,3,0))</f>
        <v/>
      </c>
      <c r="G47" s="121" t="str">
        <f>IF('MP5'!Y44=0,"",VLOOKUP(A47,'MP5'!$AI$9:$AK$48,3,0))</f>
        <v/>
      </c>
      <c r="H47" s="121" t="str">
        <f>IF('MP6'!Y44=0,"",VLOOKUP(A47,'MP6'!$AI$9:$AK$48,3,0))</f>
        <v/>
      </c>
    </row>
    <row r="48" spans="1:8" ht="15">
      <c r="A48" s="122">
        <v>37</v>
      </c>
      <c r="B48" s="123" t="s">
        <v>175</v>
      </c>
      <c r="C48" s="124" t="str">
        <f>IF('MP1'!Y45=0,"",VLOOKUP(A48,'MP1'!$AI$9:$AK$48,3,0))</f>
        <v/>
      </c>
      <c r="D48" s="124" t="str">
        <f>IF('MP2'!Y45=0,"",VLOOKUP(A48,'MP2'!$AI$9:$AK$48,3,0))</f>
        <v/>
      </c>
      <c r="E48" s="124" t="str">
        <f>IF('MP3'!Y45=0,"",VLOOKUP(A48,'MP3'!$AI$9:$AK$48,3,0))</f>
        <v/>
      </c>
      <c r="F48" s="124" t="str">
        <f>IF('MP4'!Y45=0,"",VLOOKUP(A48,'MP4'!$AI$9:$AK$48,3,0))</f>
        <v/>
      </c>
      <c r="G48" s="124" t="str">
        <f>IF('MP5'!Y45=0,"",VLOOKUP(A48,'MP5'!$AI$9:$AK$48,3,0))</f>
        <v/>
      </c>
      <c r="H48" s="124" t="str">
        <f>IF('MP6'!Y45=0,"",VLOOKUP(A48,'MP6'!$AI$9:$AK$48,3,0))</f>
        <v/>
      </c>
    </row>
    <row r="49" spans="1:8" ht="15">
      <c r="A49" s="122">
        <v>38</v>
      </c>
      <c r="B49" s="123" t="s">
        <v>176</v>
      </c>
      <c r="C49" s="124" t="str">
        <f>IF('MP1'!Y46=0,"",VLOOKUP(A49,'MP1'!$AI$9:$AK$48,3,0))</f>
        <v/>
      </c>
      <c r="D49" s="124" t="str">
        <f>IF('MP2'!Y46=0,"",VLOOKUP(A49,'MP2'!$AI$9:$AK$48,3,0))</f>
        <v/>
      </c>
      <c r="E49" s="124" t="str">
        <f>IF('MP3'!Y46=0,"",VLOOKUP(A49,'MP3'!$AI$9:$AK$48,3,0))</f>
        <v/>
      </c>
      <c r="F49" s="124" t="str">
        <f>IF('MP4'!Y46=0,"",VLOOKUP(A49,'MP4'!$AI$9:$AK$48,3,0))</f>
        <v/>
      </c>
      <c r="G49" s="124" t="str">
        <f>IF('MP5'!Y46=0,"",VLOOKUP(A49,'MP5'!$AI$9:$AK$48,3,0))</f>
        <v/>
      </c>
      <c r="H49" s="124" t="str">
        <f>IF('MP6'!Y46=0,"",VLOOKUP(A49,'MP6'!$AI$9:$AK$48,3,0))</f>
        <v/>
      </c>
    </row>
    <row r="50" spans="1:8" ht="15">
      <c r="A50" s="122">
        <v>39</v>
      </c>
      <c r="B50" s="123" t="s">
        <v>177</v>
      </c>
      <c r="C50" s="124" t="str">
        <f>IF('MP1'!Y47=0,"",VLOOKUP(A50,'MP1'!$AI$9:$AK$48,3,0))</f>
        <v/>
      </c>
      <c r="D50" s="124" t="str">
        <f>IF('MP2'!Y47=0,"",VLOOKUP(A50,'MP2'!$AI$9:$AK$48,3,0))</f>
        <v/>
      </c>
      <c r="E50" s="124" t="str">
        <f>IF('MP3'!Y47=0,"",VLOOKUP(A50,'MP3'!$AI$9:$AK$48,3,0))</f>
        <v/>
      </c>
      <c r="F50" s="124" t="str">
        <f>IF('MP4'!Y47=0,"",VLOOKUP(A50,'MP4'!$AI$9:$AK$48,3,0))</f>
        <v/>
      </c>
      <c r="G50" s="124" t="str">
        <f>IF('MP5'!Y47=0,"",VLOOKUP(A50,'MP5'!$AI$9:$AK$48,3,0))</f>
        <v/>
      </c>
      <c r="H50" s="124" t="str">
        <f>IF('MP6'!Y47=0,"",VLOOKUP(A50,'MP6'!$AI$9:$AK$48,3,0))</f>
        <v/>
      </c>
    </row>
    <row r="51" spans="1:8" ht="15">
      <c r="A51" s="125">
        <v>40</v>
      </c>
      <c r="B51" s="126" t="s">
        <v>178</v>
      </c>
      <c r="C51" s="127" t="str">
        <f>IF('MP1'!Y48=0,"",VLOOKUP(A51,'MP1'!$AI$9:$AK$48,3,0))</f>
        <v/>
      </c>
      <c r="D51" s="127" t="str">
        <f>IF('MP2'!Y48=0,"",VLOOKUP(A51,'MP2'!$AI$9:$AK$48,3,0))</f>
        <v/>
      </c>
      <c r="E51" s="127" t="str">
        <f>IF('MP3'!Y48=0,"",VLOOKUP(A51,'MP3'!$AI$9:$AK$48,3,0))</f>
        <v/>
      </c>
      <c r="F51" s="127" t="str">
        <f>IF('MP4'!Y48=0,"",VLOOKUP(A51,'MP4'!$AI$9:$AK$48,3,0))</f>
        <v/>
      </c>
      <c r="G51" s="127" t="str">
        <f>IF('MP5'!Y48=0,"",VLOOKUP(A51,'MP5'!$AI$9:$AK$48,3,0))</f>
        <v/>
      </c>
      <c r="H51" s="127" t="str">
        <f>IF('MP6'!Y48=0,"",VLOOKUP(A51,'MP6'!$AI$9:$AK$48,3,0))</f>
        <v/>
      </c>
    </row>
    <row r="52" spans="1:8" ht="15">
      <c r="A52" s="221" t="s">
        <v>38</v>
      </c>
      <c r="B52" s="222"/>
      <c r="C52" s="128">
        <f>IF(SUM(C12:C51)=0,"",SUM(C12:C51))</f>
        <v>80</v>
      </c>
      <c r="D52" s="128" t="str">
        <f t="shared" ref="D52:H52" si="0">IF(SUM(D12:D51)=0,"",SUM(D12:D51))</f>
        <v/>
      </c>
      <c r="E52" s="128" t="str">
        <f t="shared" si="0"/>
        <v/>
      </c>
      <c r="F52" s="128" t="str">
        <f t="shared" si="0"/>
        <v/>
      </c>
      <c r="G52" s="128" t="str">
        <f t="shared" si="0"/>
        <v/>
      </c>
      <c r="H52" s="128" t="str">
        <f t="shared" si="0"/>
        <v/>
      </c>
    </row>
    <row r="53" spans="1:8" ht="15">
      <c r="A53" s="221" t="s">
        <v>41</v>
      </c>
      <c r="B53" s="222"/>
      <c r="C53" s="129">
        <f>IFERROR(AVERAGE(C12:C51),"")</f>
        <v>80</v>
      </c>
      <c r="D53" s="129" t="str">
        <f t="shared" ref="D53:H53" si="1">IFERROR(AVERAGE(D12:D51),"")</f>
        <v/>
      </c>
      <c r="E53" s="129" t="str">
        <f t="shared" si="1"/>
        <v/>
      </c>
      <c r="F53" s="129" t="str">
        <f t="shared" si="1"/>
        <v/>
      </c>
      <c r="G53" s="129" t="str">
        <f t="shared" si="1"/>
        <v/>
      </c>
      <c r="H53" s="129" t="str">
        <f t="shared" si="1"/>
        <v/>
      </c>
    </row>
    <row r="54" spans="1:8" ht="15">
      <c r="A54" s="221" t="s">
        <v>39</v>
      </c>
      <c r="B54" s="222"/>
      <c r="C54" s="130">
        <f>IF(MAX(C12:C51)=0,"",MAX(C12:C51))</f>
        <v>80</v>
      </c>
      <c r="D54" s="130" t="str">
        <f t="shared" ref="D54:H54" si="2">IF(MAX(D12:D51)=0,"",MAX(D12:D51))</f>
        <v/>
      </c>
      <c r="E54" s="130" t="str">
        <f t="shared" si="2"/>
        <v/>
      </c>
      <c r="F54" s="130" t="str">
        <f t="shared" si="2"/>
        <v/>
      </c>
      <c r="G54" s="130" t="str">
        <f t="shared" si="2"/>
        <v/>
      </c>
      <c r="H54" s="130" t="str">
        <f t="shared" si="2"/>
        <v/>
      </c>
    </row>
    <row r="55" spans="1:8" ht="15">
      <c r="A55" s="221" t="s">
        <v>40</v>
      </c>
      <c r="B55" s="222"/>
      <c r="C55" s="130">
        <f>IF(MIN(C12:C51)=0,"",MIN(C12:C51))</f>
        <v>80</v>
      </c>
      <c r="D55" s="130" t="str">
        <f t="shared" ref="D55:H55" si="3">IF(MIN(D12:D51)=0,"",MIN(D12:D51))</f>
        <v/>
      </c>
      <c r="E55" s="130" t="str">
        <f t="shared" si="3"/>
        <v/>
      </c>
      <c r="F55" s="130" t="str">
        <f t="shared" si="3"/>
        <v/>
      </c>
      <c r="G55" s="130" t="str">
        <f t="shared" si="3"/>
        <v/>
      </c>
      <c r="H55" s="130" t="str">
        <f t="shared" si="3"/>
        <v/>
      </c>
    </row>
    <row r="56" spans="1:8" ht="15">
      <c r="A56" s="221" t="s">
        <v>16</v>
      </c>
      <c r="B56" s="222"/>
      <c r="C56" s="130">
        <f>IF('Halaman Depan'!H6=0,"",'Halaman Depan'!H6)</f>
        <v>10</v>
      </c>
      <c r="D56" s="130">
        <f>IF('Halaman Depan'!H7=0,"",'Halaman Depan'!H7)</f>
        <v>20</v>
      </c>
      <c r="E56" s="131">
        <f>IF('Halaman Depan'!H8=0,"",'Halaman Depan'!H8)</f>
        <v>30</v>
      </c>
      <c r="F56" s="131">
        <f>IF('Halaman Depan'!H9=0,"",'Halaman Depan'!H9)</f>
        <v>40</v>
      </c>
      <c r="G56" s="131">
        <f>IF('Halaman Depan'!H10=0,"",'Halaman Depan'!H10)</f>
        <v>50</v>
      </c>
      <c r="H56" s="131">
        <f>IF('Halaman Depan'!H11=0,"",'Halaman Depan'!H11)</f>
        <v>80</v>
      </c>
    </row>
    <row r="57" spans="1:8" ht="15"/>
    <row r="58" spans="1:8" ht="15"/>
    <row r="59" spans="1:8" ht="15">
      <c r="B59" s="117" t="s">
        <v>44</v>
      </c>
    </row>
    <row r="60" spans="1:8" ht="15">
      <c r="B60" s="117" t="s">
        <v>45</v>
      </c>
    </row>
    <row r="61" spans="1:8" ht="15"/>
    <row r="62" spans="1:8" ht="15"/>
    <row r="63" spans="1:8" ht="15"/>
    <row r="64" spans="1:8" ht="15">
      <c r="B64" s="132" t="str">
        <f>'Halaman Depan'!$C$6</f>
        <v>...., S.Pd.SD.</v>
      </c>
    </row>
    <row r="65" spans="2:2" ht="15">
      <c r="B65" s="117" t="str">
        <f>CONCATENATE("NIP. ",'Halaman Depan'!$C$7)</f>
        <v>NIP. 19...</v>
      </c>
    </row>
    <row r="66" spans="2:2" ht="15"/>
    <row r="67" spans="2:2" ht="15"/>
    <row r="68" spans="2:2" ht="15"/>
    <row r="69" spans="2:2" ht="15"/>
  </sheetData>
  <sheetProtection sheet="1" objects="1" scenarios="1"/>
  <mergeCells count="17">
    <mergeCell ref="A52:B52"/>
    <mergeCell ref="A53:B53"/>
    <mergeCell ref="A54:B54"/>
    <mergeCell ref="A55:B55"/>
    <mergeCell ref="A56:B56"/>
    <mergeCell ref="A4:H4"/>
    <mergeCell ref="A5:H5"/>
    <mergeCell ref="A6:H6"/>
    <mergeCell ref="A9:A11"/>
    <mergeCell ref="B9:B11"/>
    <mergeCell ref="C9:H9"/>
    <mergeCell ref="C10:C11"/>
    <mergeCell ref="D10:D11"/>
    <mergeCell ref="E10:E11"/>
    <mergeCell ref="F10:F11"/>
    <mergeCell ref="G10:G11"/>
    <mergeCell ref="H10:H11"/>
  </mergeCells>
  <pageMargins left="0.51181102362204722" right="1.4960629921259843" top="0.74803149606299213" bottom="0.74803149606299213" header="0.31496062992125984" footer="0.31496062992125984"/>
  <pageSetup paperSize="5" orientation="landscape" horizontalDpi="4294967293" verticalDpi="300" r:id="rId1"/>
  <drawing r:id="rId2"/>
</worksheet>
</file>

<file path=xl/worksheets/sheet17.xml><?xml version="1.0" encoding="utf-8"?>
<worksheet xmlns="http://schemas.openxmlformats.org/spreadsheetml/2006/main" xmlns:r="http://schemas.openxmlformats.org/officeDocument/2006/relationships">
  <sheetPr codeName="Sheet34"/>
  <dimension ref="A1:L69"/>
  <sheetViews>
    <sheetView showGridLines="0" zoomScale="90" zoomScaleNormal="90" workbookViewId="0">
      <pane ySplit="3" topLeftCell="A4" activePane="bottomLeft" state="frozen"/>
      <selection pane="bottomLeft" activeCell="A4" sqref="A4:H66"/>
    </sheetView>
  </sheetViews>
  <sheetFormatPr defaultColWidth="9.140625" defaultRowHeight="0" customHeight="1" zeroHeight="1"/>
  <cols>
    <col min="1" max="1" width="7.28515625" style="117" customWidth="1"/>
    <col min="2" max="2" width="28.28515625" style="117" customWidth="1"/>
    <col min="3" max="8" width="8" style="117" customWidth="1"/>
    <col min="9" max="12" width="9.140625" style="117" customWidth="1"/>
    <col min="13" max="16384" width="9.140625" style="117"/>
  </cols>
  <sheetData>
    <row r="1" spans="1:12" s="81" customFormat="1" ht="15.75" customHeight="1">
      <c r="C1" s="82"/>
      <c r="D1" s="83"/>
      <c r="E1" s="83"/>
      <c r="F1" s="83"/>
      <c r="G1" s="83"/>
      <c r="H1" s="83"/>
      <c r="I1" s="83"/>
      <c r="J1" s="83"/>
      <c r="K1" s="83"/>
      <c r="L1" s="83"/>
    </row>
    <row r="2" spans="1:12" s="81" customFormat="1" ht="15.75" customHeight="1">
      <c r="C2" s="82"/>
      <c r="D2" s="83"/>
      <c r="E2" s="84"/>
      <c r="F2" s="83"/>
      <c r="H2" s="82"/>
      <c r="I2" s="83"/>
      <c r="J2" s="83"/>
      <c r="K2" s="83"/>
      <c r="L2" s="83"/>
    </row>
    <row r="3" spans="1:12" s="81" customFormat="1" ht="15.75" customHeight="1">
      <c r="C3" s="82"/>
      <c r="D3" s="83"/>
      <c r="E3" s="84"/>
      <c r="F3" s="83"/>
      <c r="H3" s="82"/>
      <c r="I3" s="83"/>
      <c r="J3" s="83"/>
      <c r="K3" s="83"/>
      <c r="L3" s="83"/>
    </row>
    <row r="4" spans="1:12" ht="15.75">
      <c r="A4" s="214" t="s">
        <v>79</v>
      </c>
      <c r="B4" s="214"/>
      <c r="C4" s="214"/>
      <c r="D4" s="214"/>
      <c r="E4" s="214"/>
      <c r="F4" s="214"/>
      <c r="G4" s="214"/>
      <c r="H4" s="214"/>
    </row>
    <row r="5" spans="1:12" ht="15.75">
      <c r="A5" s="215" t="str">
        <f>'Halaman Depan'!$C$4</f>
        <v>SDN ...</v>
      </c>
      <c r="B5" s="214"/>
      <c r="C5" s="214"/>
      <c r="D5" s="214"/>
      <c r="E5" s="214"/>
      <c r="F5" s="214"/>
      <c r="G5" s="214"/>
      <c r="H5" s="214"/>
    </row>
    <row r="6" spans="1:12" ht="15.75">
      <c r="A6" s="214"/>
      <c r="B6" s="214"/>
      <c r="C6" s="214"/>
      <c r="D6" s="214"/>
      <c r="E6" s="214"/>
      <c r="F6" s="214"/>
      <c r="G6" s="214"/>
      <c r="H6" s="214"/>
    </row>
    <row r="7" spans="1:12" ht="15">
      <c r="A7" s="118"/>
      <c r="B7" s="118"/>
      <c r="C7" s="118"/>
      <c r="D7" s="118"/>
      <c r="E7" s="118"/>
      <c r="F7" s="118"/>
      <c r="G7" s="118"/>
      <c r="H7" s="118"/>
    </row>
    <row r="8" spans="1:12" ht="15"/>
    <row r="9" spans="1:12" ht="15" customHeight="1">
      <c r="A9" s="216" t="s">
        <v>42</v>
      </c>
      <c r="B9" s="216" t="s">
        <v>3</v>
      </c>
      <c r="C9" s="219" t="s">
        <v>138</v>
      </c>
      <c r="D9" s="220"/>
      <c r="E9" s="220"/>
      <c r="F9" s="220"/>
      <c r="G9" s="220"/>
      <c r="H9" s="220"/>
    </row>
    <row r="10" spans="1:12" ht="15" customHeight="1">
      <c r="A10" s="217"/>
      <c r="B10" s="217"/>
      <c r="C10" s="216" t="s">
        <v>114</v>
      </c>
      <c r="D10" s="216" t="s">
        <v>115</v>
      </c>
      <c r="E10" s="216" t="s">
        <v>116</v>
      </c>
      <c r="F10" s="216" t="s">
        <v>117</v>
      </c>
      <c r="G10" s="216" t="s">
        <v>118</v>
      </c>
      <c r="H10" s="216" t="s">
        <v>119</v>
      </c>
    </row>
    <row r="11" spans="1:12" ht="15">
      <c r="A11" s="218"/>
      <c r="B11" s="218"/>
      <c r="C11" s="218"/>
      <c r="D11" s="218"/>
      <c r="E11" s="218"/>
      <c r="F11" s="218"/>
      <c r="G11" s="218"/>
      <c r="H11" s="218"/>
    </row>
    <row r="12" spans="1:12" ht="15">
      <c r="A12" s="119">
        <v>1</v>
      </c>
      <c r="B12" s="120" t="s">
        <v>139</v>
      </c>
      <c r="C12" s="121">
        <f>IF('MP1'!Y9=0,"",VLOOKUP(A12,'MP1'!$AE$9:$AG$48,3,0))</f>
        <v>70</v>
      </c>
      <c r="D12" s="121" t="str">
        <f>IF('MP2'!Y9=0,"",VLOOKUP(A12,'MP2'!$AE$9:$AG$48,3,0))</f>
        <v/>
      </c>
      <c r="E12" s="121" t="str">
        <f>IF('MP3'!Y9=0,"",VLOOKUP(A12,'MP3'!$AE$9:$AG$48,3,0))</f>
        <v/>
      </c>
      <c r="F12" s="121" t="str">
        <f>IF('MP4'!Y9=0,"",VLOOKUP(A12,'MP4'!$AE$9:$AG$48,3,0))</f>
        <v/>
      </c>
      <c r="G12" s="121" t="str">
        <f>IF('MP5'!Y9=0,"",VLOOKUP(A12,'MP5'!$AE$9:$AG$48,3,0))</f>
        <v/>
      </c>
      <c r="H12" s="121" t="str">
        <f>IF('MP6'!Y9=0,"",VLOOKUP(A12,'MP6'!$AE$9:$AG$48,3,0))</f>
        <v/>
      </c>
    </row>
    <row r="13" spans="1:12" ht="15">
      <c r="A13" s="122">
        <v>2</v>
      </c>
      <c r="B13" s="123" t="s">
        <v>140</v>
      </c>
      <c r="C13" s="124" t="str">
        <f>IF('MP1'!Y10=0,"",VLOOKUP(A13,'MP1'!$AE$9:$AG$48,3,0))</f>
        <v/>
      </c>
      <c r="D13" s="124" t="str">
        <f>IF('MP2'!Y10=0,"",VLOOKUP(A13,'MP2'!$AE$9:$AG$48,3,0))</f>
        <v/>
      </c>
      <c r="E13" s="124" t="str">
        <f>IF('MP3'!Y10=0,"",VLOOKUP(A13,'MP3'!$AE$9:$AG$48,3,0))</f>
        <v/>
      </c>
      <c r="F13" s="124" t="str">
        <f>IF('MP4'!Y10=0,"",VLOOKUP(A13,'MP4'!$AE$9:$AG$48,3,0))</f>
        <v/>
      </c>
      <c r="G13" s="124" t="str">
        <f>IF('MP5'!Y10=0,"",VLOOKUP(A13,'MP5'!$AE$9:$AG$48,3,0))</f>
        <v/>
      </c>
      <c r="H13" s="124" t="str">
        <f>IF('MP6'!Y10=0,"",VLOOKUP(A13,'MP6'!$AE$9:$AG$48,3,0))</f>
        <v/>
      </c>
    </row>
    <row r="14" spans="1:12" ht="15">
      <c r="A14" s="122">
        <v>3</v>
      </c>
      <c r="B14" s="123" t="s">
        <v>141</v>
      </c>
      <c r="C14" s="124" t="str">
        <f>IF('MP1'!Y11=0,"",VLOOKUP(A14,'MP1'!$AE$9:$AG$48,3,0))</f>
        <v/>
      </c>
      <c r="D14" s="124" t="str">
        <f>IF('MP2'!Y11=0,"",VLOOKUP(A14,'MP2'!$AE$9:$AG$48,3,0))</f>
        <v/>
      </c>
      <c r="E14" s="124" t="str">
        <f>IF('MP3'!Y11=0,"",VLOOKUP(A14,'MP3'!$AE$9:$AG$48,3,0))</f>
        <v/>
      </c>
      <c r="F14" s="124" t="str">
        <f>IF('MP4'!Y11=0,"",VLOOKUP(A14,'MP4'!$AE$9:$AG$48,3,0))</f>
        <v/>
      </c>
      <c r="G14" s="124" t="str">
        <f>IF('MP5'!Y11=0,"",VLOOKUP(A14,'MP5'!$AE$9:$AG$48,3,0))</f>
        <v/>
      </c>
      <c r="H14" s="124" t="str">
        <f>IF('MP6'!Y11=0,"",VLOOKUP(A14,'MP6'!$AE$9:$AG$48,3,0))</f>
        <v/>
      </c>
    </row>
    <row r="15" spans="1:12" ht="15">
      <c r="A15" s="122">
        <v>4</v>
      </c>
      <c r="B15" s="123" t="s">
        <v>142</v>
      </c>
      <c r="C15" s="124" t="str">
        <f>IF('MP1'!Y12=0,"",VLOOKUP(A15,'MP1'!$AE$9:$AG$48,3,0))</f>
        <v/>
      </c>
      <c r="D15" s="124" t="str">
        <f>IF('MP2'!Y12=0,"",VLOOKUP(A15,'MP2'!$AE$9:$AG$48,3,0))</f>
        <v/>
      </c>
      <c r="E15" s="124" t="str">
        <f>IF('MP3'!Y12=0,"",VLOOKUP(A15,'MP3'!$AE$9:$AG$48,3,0))</f>
        <v/>
      </c>
      <c r="F15" s="124" t="str">
        <f>IF('MP4'!Y12=0,"",VLOOKUP(A15,'MP4'!$AE$9:$AG$48,3,0))</f>
        <v/>
      </c>
      <c r="G15" s="124" t="str">
        <f>IF('MP5'!Y12=0,"",VLOOKUP(A15,'MP5'!$AE$9:$AG$48,3,0))</f>
        <v/>
      </c>
      <c r="H15" s="124" t="str">
        <f>IF('MP6'!Y12=0,"",VLOOKUP(A15,'MP6'!$AE$9:$AG$48,3,0))</f>
        <v/>
      </c>
    </row>
    <row r="16" spans="1:12" ht="15">
      <c r="A16" s="125">
        <v>5</v>
      </c>
      <c r="B16" s="126" t="s">
        <v>143</v>
      </c>
      <c r="C16" s="127" t="str">
        <f>IF('MP1'!Y13=0,"",VLOOKUP(A16,'MP1'!$AE$9:$AG$48,3,0))</f>
        <v/>
      </c>
      <c r="D16" s="127" t="str">
        <f>IF('MP2'!Y13=0,"",VLOOKUP(A16,'MP2'!$AE$9:$AG$48,3,0))</f>
        <v/>
      </c>
      <c r="E16" s="127" t="str">
        <f>IF('MP3'!Y13=0,"",VLOOKUP(A16,'MP3'!$AE$9:$AG$48,3,0))</f>
        <v/>
      </c>
      <c r="F16" s="127" t="str">
        <f>IF('MP4'!Y13=0,"",VLOOKUP(A16,'MP4'!$AE$9:$AG$48,3,0))</f>
        <v/>
      </c>
      <c r="G16" s="127" t="str">
        <f>IF('MP5'!Y13=0,"",VLOOKUP(A16,'MP5'!$AE$9:$AG$48,3,0))</f>
        <v/>
      </c>
      <c r="H16" s="127" t="str">
        <f>IF('MP6'!Y13=0,"",VLOOKUP(A16,'MP6'!$AE$9:$AG$48,3,0))</f>
        <v/>
      </c>
    </row>
    <row r="17" spans="1:8" ht="15">
      <c r="A17" s="119">
        <v>6</v>
      </c>
      <c r="B17" s="120" t="s">
        <v>144</v>
      </c>
      <c r="C17" s="121" t="str">
        <f>IF('MP1'!Y14=0,"",VLOOKUP(A17,'MP1'!$AE$9:$AG$48,3,0))</f>
        <v/>
      </c>
      <c r="D17" s="121" t="str">
        <f>IF('MP2'!Y14=0,"",VLOOKUP(A17,'MP2'!$AE$9:$AG$48,3,0))</f>
        <v/>
      </c>
      <c r="E17" s="121" t="str">
        <f>IF('MP3'!Y14=0,"",VLOOKUP(A17,'MP3'!$AE$9:$AG$48,3,0))</f>
        <v/>
      </c>
      <c r="F17" s="121" t="str">
        <f>IF('MP4'!Y14=0,"",VLOOKUP(A17,'MP4'!$AE$9:$AG$48,3,0))</f>
        <v/>
      </c>
      <c r="G17" s="121" t="str">
        <f>IF('MP5'!Y14=0,"",VLOOKUP(A17,'MP5'!$AE$9:$AG$48,3,0))</f>
        <v/>
      </c>
      <c r="H17" s="121" t="str">
        <f>IF('MP6'!Y14=0,"",VLOOKUP(A17,'MP6'!$AE$9:$AG$48,3,0))</f>
        <v/>
      </c>
    </row>
    <row r="18" spans="1:8" ht="15">
      <c r="A18" s="122">
        <v>7</v>
      </c>
      <c r="B18" s="123" t="s">
        <v>145</v>
      </c>
      <c r="C18" s="124" t="str">
        <f>IF('MP1'!Y15=0,"",VLOOKUP(A18,'MP1'!$AE$9:$AG$48,3,0))</f>
        <v/>
      </c>
      <c r="D18" s="124" t="str">
        <f>IF('MP2'!Y15=0,"",VLOOKUP(A18,'MP2'!$AE$9:$AG$48,3,0))</f>
        <v/>
      </c>
      <c r="E18" s="124" t="str">
        <f>IF('MP3'!Y15=0,"",VLOOKUP(A18,'MP3'!$AE$9:$AG$48,3,0))</f>
        <v/>
      </c>
      <c r="F18" s="124" t="str">
        <f>IF('MP4'!Y15=0,"",VLOOKUP(A18,'MP4'!$AE$9:$AG$48,3,0))</f>
        <v/>
      </c>
      <c r="G18" s="124" t="str">
        <f>IF('MP5'!Y15=0,"",VLOOKUP(A18,'MP5'!$AE$9:$AG$48,3,0))</f>
        <v/>
      </c>
      <c r="H18" s="124" t="str">
        <f>IF('MP6'!Y15=0,"",VLOOKUP(A18,'MP6'!$AE$9:$AG$48,3,0))</f>
        <v/>
      </c>
    </row>
    <row r="19" spans="1:8" ht="15">
      <c r="A19" s="122">
        <v>8</v>
      </c>
      <c r="B19" s="123" t="s">
        <v>146</v>
      </c>
      <c r="C19" s="124" t="str">
        <f>IF('MP1'!Y16=0,"",VLOOKUP(A19,'MP1'!$AE$9:$AG$48,3,0))</f>
        <v/>
      </c>
      <c r="D19" s="124" t="str">
        <f>IF('MP2'!Y16=0,"",VLOOKUP(A19,'MP2'!$AE$9:$AG$48,3,0))</f>
        <v/>
      </c>
      <c r="E19" s="124" t="str">
        <f>IF('MP3'!Y16=0,"",VLOOKUP(A19,'MP3'!$AE$9:$AG$48,3,0))</f>
        <v/>
      </c>
      <c r="F19" s="124" t="str">
        <f>IF('MP4'!Y16=0,"",VLOOKUP(A19,'MP4'!$AE$9:$AG$48,3,0))</f>
        <v/>
      </c>
      <c r="G19" s="124" t="str">
        <f>IF('MP5'!Y16=0,"",VLOOKUP(A19,'MP5'!$AE$9:$AG$48,3,0))</f>
        <v/>
      </c>
      <c r="H19" s="124" t="str">
        <f>IF('MP6'!Y16=0,"",VLOOKUP(A19,'MP6'!$AE$9:$AG$48,3,0))</f>
        <v/>
      </c>
    </row>
    <row r="20" spans="1:8" ht="15">
      <c r="A20" s="122">
        <v>9</v>
      </c>
      <c r="B20" s="123" t="s">
        <v>147</v>
      </c>
      <c r="C20" s="124" t="str">
        <f>IF('MP1'!Y17=0,"",VLOOKUP(A20,'MP1'!$AE$9:$AG$48,3,0))</f>
        <v/>
      </c>
      <c r="D20" s="124" t="str">
        <f>IF('MP2'!Y17=0,"",VLOOKUP(A20,'MP2'!$AE$9:$AG$48,3,0))</f>
        <v/>
      </c>
      <c r="E20" s="124" t="str">
        <f>IF('MP3'!Y17=0,"",VLOOKUP(A20,'MP3'!$AE$9:$AG$48,3,0))</f>
        <v/>
      </c>
      <c r="F20" s="124" t="str">
        <f>IF('MP4'!Y17=0,"",VLOOKUP(A20,'MP4'!$AE$9:$AG$48,3,0))</f>
        <v/>
      </c>
      <c r="G20" s="124" t="str">
        <f>IF('MP5'!Y17=0,"",VLOOKUP(A20,'MP5'!$AE$9:$AG$48,3,0))</f>
        <v/>
      </c>
      <c r="H20" s="124" t="str">
        <f>IF('MP6'!Y17=0,"",VLOOKUP(A20,'MP6'!$AE$9:$AG$48,3,0))</f>
        <v/>
      </c>
    </row>
    <row r="21" spans="1:8" ht="15">
      <c r="A21" s="125">
        <v>10</v>
      </c>
      <c r="B21" s="126" t="s">
        <v>148</v>
      </c>
      <c r="C21" s="127" t="str">
        <f>IF('MP1'!Y18=0,"",VLOOKUP(A21,'MP1'!$AE$9:$AG$48,3,0))</f>
        <v/>
      </c>
      <c r="D21" s="127" t="str">
        <f>IF('MP2'!Y18=0,"",VLOOKUP(A21,'MP2'!$AE$9:$AG$48,3,0))</f>
        <v/>
      </c>
      <c r="E21" s="127" t="str">
        <f>IF('MP3'!Y18=0,"",VLOOKUP(A21,'MP3'!$AE$9:$AG$48,3,0))</f>
        <v/>
      </c>
      <c r="F21" s="127" t="str">
        <f>IF('MP4'!Y18=0,"",VLOOKUP(A21,'MP4'!$AE$9:$AG$48,3,0))</f>
        <v/>
      </c>
      <c r="G21" s="127" t="str">
        <f>IF('MP5'!Y18=0,"",VLOOKUP(A21,'MP5'!$AE$9:$AG$48,3,0))</f>
        <v/>
      </c>
      <c r="H21" s="127" t="str">
        <f>IF('MP6'!Y18=0,"",VLOOKUP(A21,'MP6'!$AE$9:$AG$48,3,0))</f>
        <v/>
      </c>
    </row>
    <row r="22" spans="1:8" ht="15">
      <c r="A22" s="119">
        <v>11</v>
      </c>
      <c r="B22" s="120" t="s">
        <v>149</v>
      </c>
      <c r="C22" s="121" t="str">
        <f>IF('MP1'!Y19=0,"",VLOOKUP(A22,'MP1'!$AE$9:$AG$48,3,0))</f>
        <v/>
      </c>
      <c r="D22" s="121" t="str">
        <f>IF('MP2'!Y19=0,"",VLOOKUP(A22,'MP2'!$AE$9:$AG$48,3,0))</f>
        <v/>
      </c>
      <c r="E22" s="121" t="str">
        <f>IF('MP3'!Y19=0,"",VLOOKUP(A22,'MP3'!$AE$9:$AG$48,3,0))</f>
        <v/>
      </c>
      <c r="F22" s="121" t="str">
        <f>IF('MP4'!Y19=0,"",VLOOKUP(A22,'MP4'!$AE$9:$AG$48,3,0))</f>
        <v/>
      </c>
      <c r="G22" s="121" t="str">
        <f>IF('MP5'!Y19=0,"",VLOOKUP(A22,'MP5'!$AE$9:$AG$48,3,0))</f>
        <v/>
      </c>
      <c r="H22" s="121" t="str">
        <f>IF('MP6'!Y19=0,"",VLOOKUP(A22,'MP6'!$AE$9:$AG$48,3,0))</f>
        <v/>
      </c>
    </row>
    <row r="23" spans="1:8" ht="15">
      <c r="A23" s="122">
        <v>12</v>
      </c>
      <c r="B23" s="123" t="s">
        <v>150</v>
      </c>
      <c r="C23" s="124" t="str">
        <f>IF('MP1'!Y20=0,"",VLOOKUP(A23,'MP1'!$AE$9:$AG$48,3,0))</f>
        <v/>
      </c>
      <c r="D23" s="124" t="str">
        <f>IF('MP2'!Y20=0,"",VLOOKUP(A23,'MP2'!$AE$9:$AG$48,3,0))</f>
        <v/>
      </c>
      <c r="E23" s="124" t="str">
        <f>IF('MP3'!Y20=0,"",VLOOKUP(A23,'MP3'!$AE$9:$AG$48,3,0))</f>
        <v/>
      </c>
      <c r="F23" s="124" t="str">
        <f>IF('MP4'!Y20=0,"",VLOOKUP(A23,'MP4'!$AE$9:$AG$48,3,0))</f>
        <v/>
      </c>
      <c r="G23" s="124" t="str">
        <f>IF('MP5'!Y20=0,"",VLOOKUP(A23,'MP5'!$AE$9:$AG$48,3,0))</f>
        <v/>
      </c>
      <c r="H23" s="124" t="str">
        <f>IF('MP6'!Y20=0,"",VLOOKUP(A23,'MP6'!$AE$9:$AG$48,3,0))</f>
        <v/>
      </c>
    </row>
    <row r="24" spans="1:8" ht="15">
      <c r="A24" s="122">
        <v>13</v>
      </c>
      <c r="B24" s="123" t="s">
        <v>151</v>
      </c>
      <c r="C24" s="124" t="str">
        <f>IF('MP1'!Y21=0,"",VLOOKUP(A24,'MP1'!$AE$9:$AG$48,3,0))</f>
        <v/>
      </c>
      <c r="D24" s="124" t="str">
        <f>IF('MP2'!Y21=0,"",VLOOKUP(A24,'MP2'!$AE$9:$AG$48,3,0))</f>
        <v/>
      </c>
      <c r="E24" s="124" t="str">
        <f>IF('MP3'!Y21=0,"",VLOOKUP(A24,'MP3'!$AE$9:$AG$48,3,0))</f>
        <v/>
      </c>
      <c r="F24" s="124" t="str">
        <f>IF('MP4'!Y21=0,"",VLOOKUP(A24,'MP4'!$AE$9:$AG$48,3,0))</f>
        <v/>
      </c>
      <c r="G24" s="124" t="str">
        <f>IF('MP5'!Y21=0,"",VLOOKUP(A24,'MP5'!$AE$9:$AG$48,3,0))</f>
        <v/>
      </c>
      <c r="H24" s="124" t="str">
        <f>IF('MP6'!Y21=0,"",VLOOKUP(A24,'MP6'!$AE$9:$AG$48,3,0))</f>
        <v/>
      </c>
    </row>
    <row r="25" spans="1:8" ht="15">
      <c r="A25" s="122">
        <v>14</v>
      </c>
      <c r="B25" s="123" t="s">
        <v>152</v>
      </c>
      <c r="C25" s="124" t="str">
        <f>IF('MP1'!Y22=0,"",VLOOKUP(A25,'MP1'!$AE$9:$AG$48,3,0))</f>
        <v/>
      </c>
      <c r="D25" s="124" t="str">
        <f>IF('MP2'!Y22=0,"",VLOOKUP(A25,'MP2'!$AE$9:$AG$48,3,0))</f>
        <v/>
      </c>
      <c r="E25" s="124" t="str">
        <f>IF('MP3'!Y22=0,"",VLOOKUP(A25,'MP3'!$AE$9:$AG$48,3,0))</f>
        <v/>
      </c>
      <c r="F25" s="124" t="str">
        <f>IF('MP4'!Y22=0,"",VLOOKUP(A25,'MP4'!$AE$9:$AG$48,3,0))</f>
        <v/>
      </c>
      <c r="G25" s="124" t="str">
        <f>IF('MP5'!Y22=0,"",VLOOKUP(A25,'MP5'!$AE$9:$AG$48,3,0))</f>
        <v/>
      </c>
      <c r="H25" s="124" t="str">
        <f>IF('MP6'!Y22=0,"",VLOOKUP(A25,'MP6'!$AE$9:$AG$48,3,0))</f>
        <v/>
      </c>
    </row>
    <row r="26" spans="1:8" ht="15">
      <c r="A26" s="125">
        <v>15</v>
      </c>
      <c r="B26" s="126" t="s">
        <v>153</v>
      </c>
      <c r="C26" s="127" t="str">
        <f>IF('MP1'!Y23=0,"",VLOOKUP(A26,'MP1'!$AE$9:$AG$48,3,0))</f>
        <v/>
      </c>
      <c r="D26" s="127" t="str">
        <f>IF('MP2'!Y23=0,"",VLOOKUP(A26,'MP2'!$AE$9:$AG$48,3,0))</f>
        <v/>
      </c>
      <c r="E26" s="127" t="str">
        <f>IF('MP3'!Y23=0,"",VLOOKUP(A26,'MP3'!$AE$9:$AG$48,3,0))</f>
        <v/>
      </c>
      <c r="F26" s="127" t="str">
        <f>IF('MP4'!Y23=0,"",VLOOKUP(A26,'MP4'!$AE$9:$AG$48,3,0))</f>
        <v/>
      </c>
      <c r="G26" s="127" t="str">
        <f>IF('MP5'!Y23=0,"",VLOOKUP(A26,'MP5'!$AE$9:$AG$48,3,0))</f>
        <v/>
      </c>
      <c r="H26" s="127" t="str">
        <f>IF('MP6'!Y23=0,"",VLOOKUP(A26,'MP6'!$AE$9:$AG$48,3,0))</f>
        <v/>
      </c>
    </row>
    <row r="27" spans="1:8" ht="15">
      <c r="A27" s="119">
        <v>16</v>
      </c>
      <c r="B27" s="120" t="s">
        <v>154</v>
      </c>
      <c r="C27" s="121" t="str">
        <f>IF('MP1'!Y24=0,"",VLOOKUP(A27,'MP1'!$AE$9:$AG$48,3,0))</f>
        <v/>
      </c>
      <c r="D27" s="121" t="str">
        <f>IF('MP2'!Y24=0,"",VLOOKUP(A27,'MP2'!$AE$9:$AG$48,3,0))</f>
        <v/>
      </c>
      <c r="E27" s="121" t="str">
        <f>IF('MP3'!Y24=0,"",VLOOKUP(A27,'MP3'!$AE$9:$AG$48,3,0))</f>
        <v/>
      </c>
      <c r="F27" s="121" t="str">
        <f>IF('MP4'!Y24=0,"",VLOOKUP(A27,'MP4'!$AE$9:$AG$48,3,0))</f>
        <v/>
      </c>
      <c r="G27" s="121" t="str">
        <f>IF('MP5'!Y24=0,"",VLOOKUP(A27,'MP5'!$AE$9:$AG$48,3,0))</f>
        <v/>
      </c>
      <c r="H27" s="121" t="str">
        <f>IF('MP6'!Y24=0,"",VLOOKUP(A27,'MP6'!$AE$9:$AG$48,3,0))</f>
        <v/>
      </c>
    </row>
    <row r="28" spans="1:8" ht="15">
      <c r="A28" s="122">
        <v>17</v>
      </c>
      <c r="B28" s="123" t="s">
        <v>155</v>
      </c>
      <c r="C28" s="124" t="str">
        <f>IF('MP1'!Y25=0,"",VLOOKUP(A28,'MP1'!$AE$9:$AG$48,3,0))</f>
        <v/>
      </c>
      <c r="D28" s="124" t="str">
        <f>IF('MP2'!Y25=0,"",VLOOKUP(A28,'MP2'!$AE$9:$AG$48,3,0))</f>
        <v/>
      </c>
      <c r="E28" s="124" t="str">
        <f>IF('MP3'!Y25=0,"",VLOOKUP(A28,'MP3'!$AE$9:$AG$48,3,0))</f>
        <v/>
      </c>
      <c r="F28" s="124" t="str">
        <f>IF('MP4'!Y25=0,"",VLOOKUP(A28,'MP4'!$AE$9:$AG$48,3,0))</f>
        <v/>
      </c>
      <c r="G28" s="124" t="str">
        <f>IF('MP5'!Y25=0,"",VLOOKUP(A28,'MP5'!$AE$9:$AG$48,3,0))</f>
        <v/>
      </c>
      <c r="H28" s="124" t="str">
        <f>IF('MP6'!Y25=0,"",VLOOKUP(A28,'MP6'!$AE$9:$AG$48,3,0))</f>
        <v/>
      </c>
    </row>
    <row r="29" spans="1:8" ht="15">
      <c r="A29" s="122">
        <v>18</v>
      </c>
      <c r="B29" s="123" t="s">
        <v>156</v>
      </c>
      <c r="C29" s="124" t="str">
        <f>IF('MP1'!Y26=0,"",VLOOKUP(A29,'MP1'!$AE$9:$AG$48,3,0))</f>
        <v/>
      </c>
      <c r="D29" s="124" t="str">
        <f>IF('MP2'!Y26=0,"",VLOOKUP(A29,'MP2'!$AE$9:$AG$48,3,0))</f>
        <v/>
      </c>
      <c r="E29" s="124" t="str">
        <f>IF('MP3'!Y26=0,"",VLOOKUP(A29,'MP3'!$AE$9:$AG$48,3,0))</f>
        <v/>
      </c>
      <c r="F29" s="124" t="str">
        <f>IF('MP4'!Y26=0,"",VLOOKUP(A29,'MP4'!$AE$9:$AG$48,3,0))</f>
        <v/>
      </c>
      <c r="G29" s="124" t="str">
        <f>IF('MP5'!Y26=0,"",VLOOKUP(A29,'MP5'!$AE$9:$AG$48,3,0))</f>
        <v/>
      </c>
      <c r="H29" s="124" t="str">
        <f>IF('MP6'!Y26=0,"",VLOOKUP(A29,'MP6'!$AE$9:$AG$48,3,0))</f>
        <v/>
      </c>
    </row>
    <row r="30" spans="1:8" ht="15">
      <c r="A30" s="122">
        <v>19</v>
      </c>
      <c r="B30" s="123" t="s">
        <v>157</v>
      </c>
      <c r="C30" s="124" t="str">
        <f>IF('MP1'!Y27=0,"",VLOOKUP(A30,'MP1'!$AE$9:$AG$48,3,0))</f>
        <v/>
      </c>
      <c r="D30" s="124" t="str">
        <f>IF('MP2'!Y27=0,"",VLOOKUP(A30,'MP2'!$AE$9:$AG$48,3,0))</f>
        <v/>
      </c>
      <c r="E30" s="124" t="str">
        <f>IF('MP3'!Y27=0,"",VLOOKUP(A30,'MP3'!$AE$9:$AG$48,3,0))</f>
        <v/>
      </c>
      <c r="F30" s="124" t="str">
        <f>IF('MP4'!Y27=0,"",VLOOKUP(A30,'MP4'!$AE$9:$AG$48,3,0))</f>
        <v/>
      </c>
      <c r="G30" s="124" t="str">
        <f>IF('MP5'!Y27=0,"",VLOOKUP(A30,'MP5'!$AE$9:$AG$48,3,0))</f>
        <v/>
      </c>
      <c r="H30" s="124" t="str">
        <f>IF('MP6'!Y27=0,"",VLOOKUP(A30,'MP6'!$AE$9:$AG$48,3,0))</f>
        <v/>
      </c>
    </row>
    <row r="31" spans="1:8" ht="15">
      <c r="A31" s="125">
        <v>20</v>
      </c>
      <c r="B31" s="126" t="s">
        <v>158</v>
      </c>
      <c r="C31" s="127" t="str">
        <f>IF('MP1'!Y28=0,"",VLOOKUP(A31,'MP1'!$AE$9:$AG$48,3,0))</f>
        <v/>
      </c>
      <c r="D31" s="127" t="str">
        <f>IF('MP2'!Y28=0,"",VLOOKUP(A31,'MP2'!$AE$9:$AG$48,3,0))</f>
        <v/>
      </c>
      <c r="E31" s="127" t="str">
        <f>IF('MP3'!Y28=0,"",VLOOKUP(A31,'MP3'!$AE$9:$AG$48,3,0))</f>
        <v/>
      </c>
      <c r="F31" s="127" t="str">
        <f>IF('MP4'!Y28=0,"",VLOOKUP(A31,'MP4'!$AE$9:$AG$48,3,0))</f>
        <v/>
      </c>
      <c r="G31" s="127" t="str">
        <f>IF('MP5'!Y28=0,"",VLOOKUP(A31,'MP5'!$AE$9:$AG$48,3,0))</f>
        <v/>
      </c>
      <c r="H31" s="127" t="str">
        <f>IF('MP6'!Y28=0,"",VLOOKUP(A31,'MP6'!$AE$9:$AG$48,3,0))</f>
        <v/>
      </c>
    </row>
    <row r="32" spans="1:8" ht="15">
      <c r="A32" s="119">
        <v>21</v>
      </c>
      <c r="B32" s="120" t="s">
        <v>159</v>
      </c>
      <c r="C32" s="121" t="str">
        <f>IF('MP1'!Y29=0,"",VLOOKUP(A32,'MP1'!$AE$9:$AG$48,3,0))</f>
        <v/>
      </c>
      <c r="D32" s="121" t="str">
        <f>IF('MP2'!Y29=0,"",VLOOKUP(A32,'MP2'!$AE$9:$AG$48,3,0))</f>
        <v/>
      </c>
      <c r="E32" s="121" t="str">
        <f>IF('MP3'!Y29=0,"",VLOOKUP(A32,'MP3'!$AE$9:$AG$48,3,0))</f>
        <v/>
      </c>
      <c r="F32" s="121" t="str">
        <f>IF('MP4'!Y29=0,"",VLOOKUP(A32,'MP4'!$AE$9:$AG$48,3,0))</f>
        <v/>
      </c>
      <c r="G32" s="121" t="str">
        <f>IF('MP5'!Y29=0,"",VLOOKUP(A32,'MP5'!$AE$9:$AG$48,3,0))</f>
        <v/>
      </c>
      <c r="H32" s="121" t="str">
        <f>IF('MP6'!Y29=0,"",VLOOKUP(A32,'MP6'!$AE$9:$AG$48,3,0))</f>
        <v/>
      </c>
    </row>
    <row r="33" spans="1:8" ht="15">
      <c r="A33" s="122">
        <v>22</v>
      </c>
      <c r="B33" s="123" t="s">
        <v>160</v>
      </c>
      <c r="C33" s="124" t="str">
        <f>IF('MP1'!Y30=0,"",VLOOKUP(A33,'MP1'!$AE$9:$AG$48,3,0))</f>
        <v/>
      </c>
      <c r="D33" s="124" t="str">
        <f>IF('MP2'!Y30=0,"",VLOOKUP(A33,'MP2'!$AE$9:$AG$48,3,0))</f>
        <v/>
      </c>
      <c r="E33" s="124" t="str">
        <f>IF('MP3'!Y30=0,"",VLOOKUP(A33,'MP3'!$AE$9:$AG$48,3,0))</f>
        <v/>
      </c>
      <c r="F33" s="124" t="str">
        <f>IF('MP4'!Y30=0,"",VLOOKUP(A33,'MP4'!$AE$9:$AG$48,3,0))</f>
        <v/>
      </c>
      <c r="G33" s="124" t="str">
        <f>IF('MP5'!Y30=0,"",VLOOKUP(A33,'MP5'!$AE$9:$AG$48,3,0))</f>
        <v/>
      </c>
      <c r="H33" s="124" t="str">
        <f>IF('MP6'!Y30=0,"",VLOOKUP(A33,'MP6'!$AE$9:$AG$48,3,0))</f>
        <v/>
      </c>
    </row>
    <row r="34" spans="1:8" ht="15">
      <c r="A34" s="122">
        <v>23</v>
      </c>
      <c r="B34" s="123" t="s">
        <v>161</v>
      </c>
      <c r="C34" s="124" t="str">
        <f>IF('MP1'!Y31=0,"",VLOOKUP(A34,'MP1'!$AE$9:$AG$48,3,0))</f>
        <v/>
      </c>
      <c r="D34" s="124" t="str">
        <f>IF('MP2'!Y31=0,"",VLOOKUP(A34,'MP2'!$AE$9:$AG$48,3,0))</f>
        <v/>
      </c>
      <c r="E34" s="124" t="str">
        <f>IF('MP3'!Y31=0,"",VLOOKUP(A34,'MP3'!$AE$9:$AG$48,3,0))</f>
        <v/>
      </c>
      <c r="F34" s="124" t="str">
        <f>IF('MP4'!Y31=0,"",VLOOKUP(A34,'MP4'!$AE$9:$AG$48,3,0))</f>
        <v/>
      </c>
      <c r="G34" s="124" t="str">
        <f>IF('MP5'!Y31=0,"",VLOOKUP(A34,'MP5'!$AE$9:$AG$48,3,0))</f>
        <v/>
      </c>
      <c r="H34" s="124" t="str">
        <f>IF('MP6'!Y31=0,"",VLOOKUP(A34,'MP6'!$AE$9:$AG$48,3,0))</f>
        <v/>
      </c>
    </row>
    <row r="35" spans="1:8" ht="15">
      <c r="A35" s="122">
        <v>24</v>
      </c>
      <c r="B35" s="123" t="s">
        <v>162</v>
      </c>
      <c r="C35" s="124" t="str">
        <f>IF('MP1'!Y32=0,"",VLOOKUP(A35,'MP1'!$AE$9:$AG$48,3,0))</f>
        <v/>
      </c>
      <c r="D35" s="124" t="str">
        <f>IF('MP2'!Y32=0,"",VLOOKUP(A35,'MP2'!$AE$9:$AG$48,3,0))</f>
        <v/>
      </c>
      <c r="E35" s="124" t="str">
        <f>IF('MP3'!Y32=0,"",VLOOKUP(A35,'MP3'!$AE$9:$AG$48,3,0))</f>
        <v/>
      </c>
      <c r="F35" s="124" t="str">
        <f>IF('MP4'!Y32=0,"",VLOOKUP(A35,'MP4'!$AE$9:$AG$48,3,0))</f>
        <v/>
      </c>
      <c r="G35" s="124" t="str">
        <f>IF('MP5'!Y32=0,"",VLOOKUP(A35,'MP5'!$AE$9:$AG$48,3,0))</f>
        <v/>
      </c>
      <c r="H35" s="124" t="str">
        <f>IF('MP6'!Y32=0,"",VLOOKUP(A35,'MP6'!$AE$9:$AG$48,3,0))</f>
        <v/>
      </c>
    </row>
    <row r="36" spans="1:8" ht="15">
      <c r="A36" s="125">
        <v>25</v>
      </c>
      <c r="B36" s="126" t="s">
        <v>163</v>
      </c>
      <c r="C36" s="127" t="str">
        <f>IF('MP1'!Y33=0,"",VLOOKUP(A36,'MP1'!$AE$9:$AG$48,3,0))</f>
        <v/>
      </c>
      <c r="D36" s="127" t="str">
        <f>IF('MP2'!Y33=0,"",VLOOKUP(A36,'MP2'!$AE$9:$AG$48,3,0))</f>
        <v/>
      </c>
      <c r="E36" s="127" t="str">
        <f>IF('MP3'!Y33=0,"",VLOOKUP(A36,'MP3'!$AE$9:$AG$48,3,0))</f>
        <v/>
      </c>
      <c r="F36" s="127" t="str">
        <f>IF('MP4'!Y33=0,"",VLOOKUP(A36,'MP4'!$AE$9:$AG$48,3,0))</f>
        <v/>
      </c>
      <c r="G36" s="127" t="str">
        <f>IF('MP5'!Y33=0,"",VLOOKUP(A36,'MP5'!$AE$9:$AG$48,3,0))</f>
        <v/>
      </c>
      <c r="H36" s="127" t="str">
        <f>IF('MP6'!Y33=0,"",VLOOKUP(A36,'MP6'!$AE$9:$AG$48,3,0))</f>
        <v/>
      </c>
    </row>
    <row r="37" spans="1:8" ht="15">
      <c r="A37" s="119">
        <v>26</v>
      </c>
      <c r="B37" s="120" t="s">
        <v>164</v>
      </c>
      <c r="C37" s="121" t="str">
        <f>IF('MP1'!Y34=0,"",VLOOKUP(A37,'MP1'!$AE$9:$AG$48,3,0))</f>
        <v/>
      </c>
      <c r="D37" s="121" t="str">
        <f>IF('MP2'!Y34=0,"",VLOOKUP(A37,'MP2'!$AE$9:$AG$48,3,0))</f>
        <v/>
      </c>
      <c r="E37" s="121" t="str">
        <f>IF('MP3'!Y34=0,"",VLOOKUP(A37,'MP3'!$AE$9:$AG$48,3,0))</f>
        <v/>
      </c>
      <c r="F37" s="121" t="str">
        <f>IF('MP4'!Y34=0,"",VLOOKUP(A37,'MP4'!$AE$9:$AG$48,3,0))</f>
        <v/>
      </c>
      <c r="G37" s="121" t="str">
        <f>IF('MP5'!Y34=0,"",VLOOKUP(A37,'MP5'!$AE$9:$AG$48,3,0))</f>
        <v/>
      </c>
      <c r="H37" s="121" t="str">
        <f>IF('MP6'!Y34=0,"",VLOOKUP(A37,'MP6'!$AE$9:$AG$48,3,0))</f>
        <v/>
      </c>
    </row>
    <row r="38" spans="1:8" ht="15">
      <c r="A38" s="122">
        <v>27</v>
      </c>
      <c r="B38" s="123" t="s">
        <v>165</v>
      </c>
      <c r="C38" s="124" t="str">
        <f>IF('MP1'!Y35=0,"",VLOOKUP(A38,'MP1'!$AE$9:$AG$48,3,0))</f>
        <v/>
      </c>
      <c r="D38" s="124" t="str">
        <f>IF('MP2'!Y35=0,"",VLOOKUP(A38,'MP2'!$AE$9:$AG$48,3,0))</f>
        <v/>
      </c>
      <c r="E38" s="124" t="str">
        <f>IF('MP3'!Y35=0,"",VLOOKUP(A38,'MP3'!$AE$9:$AG$48,3,0))</f>
        <v/>
      </c>
      <c r="F38" s="124" t="str">
        <f>IF('MP4'!Y35=0,"",VLOOKUP(A38,'MP4'!$AE$9:$AG$48,3,0))</f>
        <v/>
      </c>
      <c r="G38" s="124" t="str">
        <f>IF('MP5'!Y35=0,"",VLOOKUP(A38,'MP5'!$AE$9:$AG$48,3,0))</f>
        <v/>
      </c>
      <c r="H38" s="124" t="str">
        <f>IF('MP6'!Y35=0,"",VLOOKUP(A38,'MP6'!$AE$9:$AG$48,3,0))</f>
        <v/>
      </c>
    </row>
    <row r="39" spans="1:8" ht="15">
      <c r="A39" s="122">
        <v>28</v>
      </c>
      <c r="B39" s="123" t="s">
        <v>166</v>
      </c>
      <c r="C39" s="124" t="str">
        <f>IF('MP1'!Y36=0,"",VLOOKUP(A39,'MP1'!$AE$9:$AG$48,3,0))</f>
        <v/>
      </c>
      <c r="D39" s="124" t="str">
        <f>IF('MP2'!Y36=0,"",VLOOKUP(A39,'MP2'!$AE$9:$AG$48,3,0))</f>
        <v/>
      </c>
      <c r="E39" s="124" t="str">
        <f>IF('MP3'!Y36=0,"",VLOOKUP(A39,'MP3'!$AE$9:$AG$48,3,0))</f>
        <v/>
      </c>
      <c r="F39" s="124" t="str">
        <f>IF('MP4'!Y36=0,"",VLOOKUP(A39,'MP4'!$AE$9:$AG$48,3,0))</f>
        <v/>
      </c>
      <c r="G39" s="124" t="str">
        <f>IF('MP5'!Y36=0,"",VLOOKUP(A39,'MP5'!$AE$9:$AG$48,3,0))</f>
        <v/>
      </c>
      <c r="H39" s="124" t="str">
        <f>IF('MP6'!Y36=0,"",VLOOKUP(A39,'MP6'!$AE$9:$AG$48,3,0))</f>
        <v/>
      </c>
    </row>
    <row r="40" spans="1:8" ht="15">
      <c r="A40" s="122">
        <v>29</v>
      </c>
      <c r="B40" s="123" t="s">
        <v>167</v>
      </c>
      <c r="C40" s="124" t="str">
        <f>IF('MP1'!Y37=0,"",VLOOKUP(A40,'MP1'!$AE$9:$AG$48,3,0))</f>
        <v/>
      </c>
      <c r="D40" s="124" t="str">
        <f>IF('MP2'!Y37=0,"",VLOOKUP(A40,'MP2'!$AE$9:$AG$48,3,0))</f>
        <v/>
      </c>
      <c r="E40" s="124" t="str">
        <f>IF('MP3'!Y37=0,"",VLOOKUP(A40,'MP3'!$AE$9:$AG$48,3,0))</f>
        <v/>
      </c>
      <c r="F40" s="124" t="str">
        <f>IF('MP4'!Y37=0,"",VLOOKUP(A40,'MP4'!$AE$9:$AG$48,3,0))</f>
        <v/>
      </c>
      <c r="G40" s="124" t="str">
        <f>IF('MP5'!Y37=0,"",VLOOKUP(A40,'MP5'!$AE$9:$AG$48,3,0))</f>
        <v/>
      </c>
      <c r="H40" s="124" t="str">
        <f>IF('MP6'!Y37=0,"",VLOOKUP(A40,'MP6'!$AE$9:$AG$48,3,0))</f>
        <v/>
      </c>
    </row>
    <row r="41" spans="1:8" ht="15">
      <c r="A41" s="125">
        <v>30</v>
      </c>
      <c r="B41" s="126" t="s">
        <v>168</v>
      </c>
      <c r="C41" s="127" t="str">
        <f>IF('MP1'!Y38=0,"",VLOOKUP(A41,'MP1'!$AE$9:$AG$48,3,0))</f>
        <v/>
      </c>
      <c r="D41" s="127" t="str">
        <f>IF('MP2'!Y38=0,"",VLOOKUP(A41,'MP2'!$AE$9:$AG$48,3,0))</f>
        <v/>
      </c>
      <c r="E41" s="127" t="str">
        <f>IF('MP3'!Y38=0,"",VLOOKUP(A41,'MP3'!$AE$9:$AG$48,3,0))</f>
        <v/>
      </c>
      <c r="F41" s="127" t="str">
        <f>IF('MP4'!Y38=0,"",VLOOKUP(A41,'MP4'!$AE$9:$AG$48,3,0))</f>
        <v/>
      </c>
      <c r="G41" s="127" t="str">
        <f>IF('MP5'!Y38=0,"",VLOOKUP(A41,'MP5'!$AE$9:$AG$48,3,0))</f>
        <v/>
      </c>
      <c r="H41" s="127" t="str">
        <f>IF('MP6'!Y38=0,"",VLOOKUP(A41,'MP6'!$AE$9:$AG$48,3,0))</f>
        <v/>
      </c>
    </row>
    <row r="42" spans="1:8" ht="15">
      <c r="A42" s="119">
        <v>31</v>
      </c>
      <c r="B42" s="120" t="s">
        <v>169</v>
      </c>
      <c r="C42" s="121" t="str">
        <f>IF('MP1'!Y39=0,"",VLOOKUP(A42,'MP1'!$AE$9:$AG$48,3,0))</f>
        <v/>
      </c>
      <c r="D42" s="121" t="str">
        <f>IF('MP2'!Y39=0,"",VLOOKUP(A42,'MP2'!$AE$9:$AG$48,3,0))</f>
        <v/>
      </c>
      <c r="E42" s="121" t="str">
        <f>IF('MP3'!Y39=0,"",VLOOKUP(A42,'MP3'!$AE$9:$AG$48,3,0))</f>
        <v/>
      </c>
      <c r="F42" s="121" t="str">
        <f>IF('MP4'!Y39=0,"",VLOOKUP(A42,'MP4'!$AE$9:$AG$48,3,0))</f>
        <v/>
      </c>
      <c r="G42" s="121" t="str">
        <f>IF('MP5'!Y39=0,"",VLOOKUP(A42,'MP5'!$AE$9:$AG$48,3,0))</f>
        <v/>
      </c>
      <c r="H42" s="121" t="str">
        <f>IF('MP6'!Y39=0,"",VLOOKUP(A42,'MP6'!$AE$9:$AG$48,3,0))</f>
        <v/>
      </c>
    </row>
    <row r="43" spans="1:8" ht="15">
      <c r="A43" s="122">
        <v>32</v>
      </c>
      <c r="B43" s="123" t="s">
        <v>170</v>
      </c>
      <c r="C43" s="124" t="str">
        <f>IF('MP1'!Y40=0,"",VLOOKUP(A43,'MP1'!$AE$9:$AG$48,3,0))</f>
        <v/>
      </c>
      <c r="D43" s="124" t="str">
        <f>IF('MP2'!Y40=0,"",VLOOKUP(A43,'MP2'!$AE$9:$AG$48,3,0))</f>
        <v/>
      </c>
      <c r="E43" s="124" t="str">
        <f>IF('MP3'!Y40=0,"",VLOOKUP(A43,'MP3'!$AE$9:$AG$48,3,0))</f>
        <v/>
      </c>
      <c r="F43" s="124" t="str">
        <f>IF('MP4'!Y40=0,"",VLOOKUP(A43,'MP4'!$AE$9:$AG$48,3,0))</f>
        <v/>
      </c>
      <c r="G43" s="124" t="str">
        <f>IF('MP5'!Y40=0,"",VLOOKUP(A43,'MP5'!$AE$9:$AG$48,3,0))</f>
        <v/>
      </c>
      <c r="H43" s="124" t="str">
        <f>IF('MP6'!Y40=0,"",VLOOKUP(A43,'MP6'!$AE$9:$AG$48,3,0))</f>
        <v/>
      </c>
    </row>
    <row r="44" spans="1:8" ht="15">
      <c r="A44" s="122">
        <v>33</v>
      </c>
      <c r="B44" s="123" t="s">
        <v>171</v>
      </c>
      <c r="C44" s="124" t="str">
        <f>IF('MP1'!Y41=0,"",VLOOKUP(A44,'MP1'!$AE$9:$AG$48,3,0))</f>
        <v/>
      </c>
      <c r="D44" s="124" t="str">
        <f>IF('MP2'!Y41=0,"",VLOOKUP(A44,'MP2'!$AE$9:$AG$48,3,0))</f>
        <v/>
      </c>
      <c r="E44" s="124" t="str">
        <f>IF('MP3'!Y41=0,"",VLOOKUP(A44,'MP3'!$AE$9:$AG$48,3,0))</f>
        <v/>
      </c>
      <c r="F44" s="124" t="str">
        <f>IF('MP4'!Y41=0,"",VLOOKUP(A44,'MP4'!$AE$9:$AG$48,3,0))</f>
        <v/>
      </c>
      <c r="G44" s="124" t="str">
        <f>IF('MP5'!Y41=0,"",VLOOKUP(A44,'MP5'!$AE$9:$AG$48,3,0))</f>
        <v/>
      </c>
      <c r="H44" s="124" t="str">
        <f>IF('MP6'!Y41=0,"",VLOOKUP(A44,'MP6'!$AE$9:$AG$48,3,0))</f>
        <v/>
      </c>
    </row>
    <row r="45" spans="1:8" ht="15">
      <c r="A45" s="122">
        <v>34</v>
      </c>
      <c r="B45" s="123" t="s">
        <v>172</v>
      </c>
      <c r="C45" s="124" t="str">
        <f>IF('MP1'!Y42=0,"",VLOOKUP(A45,'MP1'!$AE$9:$AG$48,3,0))</f>
        <v/>
      </c>
      <c r="D45" s="124" t="str">
        <f>IF('MP2'!Y42=0,"",VLOOKUP(A45,'MP2'!$AE$9:$AG$48,3,0))</f>
        <v/>
      </c>
      <c r="E45" s="124" t="str">
        <f>IF('MP3'!Y42=0,"",VLOOKUP(A45,'MP3'!$AE$9:$AG$48,3,0))</f>
        <v/>
      </c>
      <c r="F45" s="124" t="str">
        <f>IF('MP4'!Y42=0,"",VLOOKUP(A45,'MP4'!$AE$9:$AG$48,3,0))</f>
        <v/>
      </c>
      <c r="G45" s="124" t="str">
        <f>IF('MP5'!Y42=0,"",VLOOKUP(A45,'MP5'!$AE$9:$AG$48,3,0))</f>
        <v/>
      </c>
      <c r="H45" s="124" t="str">
        <f>IF('MP6'!Y42=0,"",VLOOKUP(A45,'MP6'!$AE$9:$AG$48,3,0))</f>
        <v/>
      </c>
    </row>
    <row r="46" spans="1:8" ht="15">
      <c r="A46" s="125">
        <v>35</v>
      </c>
      <c r="B46" s="126" t="s">
        <v>173</v>
      </c>
      <c r="C46" s="127" t="str">
        <f>IF('MP1'!Y43=0,"",VLOOKUP(A46,'MP1'!$AE$9:$AG$48,3,0))</f>
        <v/>
      </c>
      <c r="D46" s="127" t="str">
        <f>IF('MP2'!Y43=0,"",VLOOKUP(A46,'MP2'!$AE$9:$AG$48,3,0))</f>
        <v/>
      </c>
      <c r="E46" s="127" t="str">
        <f>IF('MP3'!Y43=0,"",VLOOKUP(A46,'MP3'!$AE$9:$AG$48,3,0))</f>
        <v/>
      </c>
      <c r="F46" s="127" t="str">
        <f>IF('MP4'!Y43=0,"",VLOOKUP(A46,'MP4'!$AE$9:$AG$48,3,0))</f>
        <v/>
      </c>
      <c r="G46" s="127" t="str">
        <f>IF('MP5'!Y43=0,"",VLOOKUP(A46,'MP5'!$AE$9:$AG$48,3,0))</f>
        <v/>
      </c>
      <c r="H46" s="127" t="str">
        <f>IF('MP6'!Y43=0,"",VLOOKUP(A46,'MP6'!$AE$9:$AG$48,3,0))</f>
        <v/>
      </c>
    </row>
    <row r="47" spans="1:8" ht="15">
      <c r="A47" s="119">
        <v>36</v>
      </c>
      <c r="B47" s="120" t="s">
        <v>174</v>
      </c>
      <c r="C47" s="121" t="str">
        <f>IF('MP1'!Y44=0,"",VLOOKUP(A47,'MP1'!$AE$9:$AG$48,3,0))</f>
        <v/>
      </c>
      <c r="D47" s="121" t="str">
        <f>IF('MP2'!Y44=0,"",VLOOKUP(A47,'MP2'!$AE$9:$AG$48,3,0))</f>
        <v/>
      </c>
      <c r="E47" s="121" t="str">
        <f>IF('MP3'!Y44=0,"",VLOOKUP(A47,'MP3'!$AE$9:$AG$48,3,0))</f>
        <v/>
      </c>
      <c r="F47" s="121" t="str">
        <f>IF('MP4'!Y44=0,"",VLOOKUP(A47,'MP4'!$AE$9:$AG$48,3,0))</f>
        <v/>
      </c>
      <c r="G47" s="121" t="str">
        <f>IF('MP5'!Y44=0,"",VLOOKUP(A47,'MP5'!$AE$9:$AG$48,3,0))</f>
        <v/>
      </c>
      <c r="H47" s="121" t="str">
        <f>IF('MP6'!Y44=0,"",VLOOKUP(A47,'MP6'!$AE$9:$AG$48,3,0))</f>
        <v/>
      </c>
    </row>
    <row r="48" spans="1:8" ht="15">
      <c r="A48" s="122">
        <v>37</v>
      </c>
      <c r="B48" s="123" t="s">
        <v>175</v>
      </c>
      <c r="C48" s="124" t="str">
        <f>IF('MP1'!Y45=0,"",VLOOKUP(A48,'MP1'!$AE$9:$AG$48,3,0))</f>
        <v/>
      </c>
      <c r="D48" s="124" t="str">
        <f>IF('MP2'!Y45=0,"",VLOOKUP(A48,'MP2'!$AE$9:$AG$48,3,0))</f>
        <v/>
      </c>
      <c r="E48" s="124" t="str">
        <f>IF('MP3'!Y45=0,"",VLOOKUP(A48,'MP3'!$AE$9:$AG$48,3,0))</f>
        <v/>
      </c>
      <c r="F48" s="124" t="str">
        <f>IF('MP4'!Y45=0,"",VLOOKUP(A48,'MP4'!$AE$9:$AG$48,3,0))</f>
        <v/>
      </c>
      <c r="G48" s="124" t="str">
        <f>IF('MP5'!Y45=0,"",VLOOKUP(A48,'MP5'!$AE$9:$AG$48,3,0))</f>
        <v/>
      </c>
      <c r="H48" s="124" t="str">
        <f>IF('MP6'!Y45=0,"",VLOOKUP(A48,'MP6'!$AE$9:$AG$48,3,0))</f>
        <v/>
      </c>
    </row>
    <row r="49" spans="1:8" ht="15">
      <c r="A49" s="122">
        <v>38</v>
      </c>
      <c r="B49" s="123" t="s">
        <v>176</v>
      </c>
      <c r="C49" s="124" t="str">
        <f>IF('MP1'!Y46=0,"",VLOOKUP(A49,'MP1'!$AE$9:$AG$48,3,0))</f>
        <v/>
      </c>
      <c r="D49" s="124" t="str">
        <f>IF('MP2'!Y46=0,"",VLOOKUP(A49,'MP2'!$AE$9:$AG$48,3,0))</f>
        <v/>
      </c>
      <c r="E49" s="124" t="str">
        <f>IF('MP3'!Y46=0,"",VLOOKUP(A49,'MP3'!$AE$9:$AG$48,3,0))</f>
        <v/>
      </c>
      <c r="F49" s="124" t="str">
        <f>IF('MP4'!Y46=0,"",VLOOKUP(A49,'MP4'!$AE$9:$AG$48,3,0))</f>
        <v/>
      </c>
      <c r="G49" s="124" t="str">
        <f>IF('MP5'!Y46=0,"",VLOOKUP(A49,'MP5'!$AE$9:$AG$48,3,0))</f>
        <v/>
      </c>
      <c r="H49" s="124" t="str">
        <f>IF('MP6'!Y46=0,"",VLOOKUP(A49,'MP6'!$AE$9:$AG$48,3,0))</f>
        <v/>
      </c>
    </row>
    <row r="50" spans="1:8" ht="15">
      <c r="A50" s="122">
        <v>39</v>
      </c>
      <c r="B50" s="123" t="s">
        <v>177</v>
      </c>
      <c r="C50" s="124" t="str">
        <f>IF('MP1'!Y47=0,"",VLOOKUP(A50,'MP1'!$AE$9:$AG$48,3,0))</f>
        <v/>
      </c>
      <c r="D50" s="124" t="str">
        <f>IF('MP2'!Y47=0,"",VLOOKUP(A50,'MP2'!$AE$9:$AG$48,3,0))</f>
        <v/>
      </c>
      <c r="E50" s="124" t="str">
        <f>IF('MP3'!Y47=0,"",VLOOKUP(A50,'MP3'!$AE$9:$AG$48,3,0))</f>
        <v/>
      </c>
      <c r="F50" s="124" t="str">
        <f>IF('MP4'!Y47=0,"",VLOOKUP(A50,'MP4'!$AE$9:$AG$48,3,0))</f>
        <v/>
      </c>
      <c r="G50" s="124" t="str">
        <f>IF('MP5'!Y47=0,"",VLOOKUP(A50,'MP5'!$AE$9:$AG$48,3,0))</f>
        <v/>
      </c>
      <c r="H50" s="124" t="str">
        <f>IF('MP6'!Y47=0,"",VLOOKUP(A50,'MP6'!$AE$9:$AG$48,3,0))</f>
        <v/>
      </c>
    </row>
    <row r="51" spans="1:8" ht="15">
      <c r="A51" s="125">
        <v>40</v>
      </c>
      <c r="B51" s="126" t="s">
        <v>178</v>
      </c>
      <c r="C51" s="127" t="str">
        <f>IF('MP1'!Y48=0,"",VLOOKUP(A51,'MP1'!$AE$9:$AG$48,3,0))</f>
        <v/>
      </c>
      <c r="D51" s="127" t="str">
        <f>IF('MP2'!Y48=0,"",VLOOKUP(A51,'MP2'!$AE$9:$AG$48,3,0))</f>
        <v/>
      </c>
      <c r="E51" s="127" t="str">
        <f>IF('MP3'!Y48=0,"",VLOOKUP(A51,'MP3'!$AE$9:$AG$48,3,0))</f>
        <v/>
      </c>
      <c r="F51" s="127" t="str">
        <f>IF('MP4'!Y48=0,"",VLOOKUP(A51,'MP4'!$AE$9:$AG$48,3,0))</f>
        <v/>
      </c>
      <c r="G51" s="127" t="str">
        <f>IF('MP5'!Y48=0,"",VLOOKUP(A51,'MP5'!$AE$9:$AG$48,3,0))</f>
        <v/>
      </c>
      <c r="H51" s="127" t="str">
        <f>IF('MP6'!Y48=0,"",VLOOKUP(A51,'MP6'!$AE$9:$AG$48,3,0))</f>
        <v/>
      </c>
    </row>
    <row r="52" spans="1:8" ht="15">
      <c r="A52" s="221" t="s">
        <v>38</v>
      </c>
      <c r="B52" s="222"/>
      <c r="C52" s="128">
        <f>IF(SUM(C12:C51)=0,"",SUM(C12:C51))</f>
        <v>70</v>
      </c>
      <c r="D52" s="128" t="str">
        <f t="shared" ref="D52:H52" si="0">IF(SUM(D12:D51)=0,"",SUM(D12:D51))</f>
        <v/>
      </c>
      <c r="E52" s="128" t="str">
        <f t="shared" si="0"/>
        <v/>
      </c>
      <c r="F52" s="128" t="str">
        <f t="shared" si="0"/>
        <v/>
      </c>
      <c r="G52" s="128" t="str">
        <f t="shared" si="0"/>
        <v/>
      </c>
      <c r="H52" s="128" t="str">
        <f t="shared" si="0"/>
        <v/>
      </c>
    </row>
    <row r="53" spans="1:8" ht="15">
      <c r="A53" s="221" t="s">
        <v>41</v>
      </c>
      <c r="B53" s="222"/>
      <c r="C53" s="129">
        <f>IFERROR(AVERAGE(C12:C51),"")</f>
        <v>70</v>
      </c>
      <c r="D53" s="129" t="str">
        <f t="shared" ref="D53:H53" si="1">IFERROR(AVERAGE(D12:D51),"")</f>
        <v/>
      </c>
      <c r="E53" s="129" t="str">
        <f t="shared" si="1"/>
        <v/>
      </c>
      <c r="F53" s="129" t="str">
        <f t="shared" si="1"/>
        <v/>
      </c>
      <c r="G53" s="129" t="str">
        <f t="shared" si="1"/>
        <v/>
      </c>
      <c r="H53" s="129" t="str">
        <f t="shared" si="1"/>
        <v/>
      </c>
    </row>
    <row r="54" spans="1:8" ht="15">
      <c r="A54" s="221" t="s">
        <v>39</v>
      </c>
      <c r="B54" s="222"/>
      <c r="C54" s="130">
        <f>IF(MAX(C12:C51)=0,"",MAX(C12:C51))</f>
        <v>70</v>
      </c>
      <c r="D54" s="130" t="str">
        <f t="shared" ref="D54:H54" si="2">IF(MAX(D12:D51)=0,"",MAX(D12:D51))</f>
        <v/>
      </c>
      <c r="E54" s="130" t="str">
        <f t="shared" si="2"/>
        <v/>
      </c>
      <c r="F54" s="130" t="str">
        <f t="shared" si="2"/>
        <v/>
      </c>
      <c r="G54" s="130" t="str">
        <f t="shared" si="2"/>
        <v/>
      </c>
      <c r="H54" s="130" t="str">
        <f t="shared" si="2"/>
        <v/>
      </c>
    </row>
    <row r="55" spans="1:8" ht="15">
      <c r="A55" s="221" t="s">
        <v>40</v>
      </c>
      <c r="B55" s="222"/>
      <c r="C55" s="130">
        <f>IF(MIN(C12:C51)=0,"",MIN(C12:C51))</f>
        <v>70</v>
      </c>
      <c r="D55" s="130" t="str">
        <f t="shared" ref="D55:H55" si="3">IF(MIN(D12:D51)=0,"",MIN(D12:D51))</f>
        <v/>
      </c>
      <c r="E55" s="130" t="str">
        <f t="shared" si="3"/>
        <v/>
      </c>
      <c r="F55" s="130" t="str">
        <f t="shared" si="3"/>
        <v/>
      </c>
      <c r="G55" s="130" t="str">
        <f t="shared" si="3"/>
        <v/>
      </c>
      <c r="H55" s="130" t="str">
        <f t="shared" si="3"/>
        <v/>
      </c>
    </row>
    <row r="56" spans="1:8" ht="15">
      <c r="A56" s="221" t="s">
        <v>16</v>
      </c>
      <c r="B56" s="222"/>
      <c r="C56" s="130">
        <f>IF('Halaman Depan'!H6=0,"",'Halaman Depan'!H6)</f>
        <v>10</v>
      </c>
      <c r="D56" s="130">
        <f>IF('Halaman Depan'!H7=0,"",'Halaman Depan'!H7)</f>
        <v>20</v>
      </c>
      <c r="E56" s="131">
        <f>IF('Halaman Depan'!H8=0,"",'Halaman Depan'!H8)</f>
        <v>30</v>
      </c>
      <c r="F56" s="131">
        <f>IF('Halaman Depan'!H9=0,"",'Halaman Depan'!H9)</f>
        <v>40</v>
      </c>
      <c r="G56" s="131">
        <f>IF('Halaman Depan'!H10=0,"",'Halaman Depan'!H10)</f>
        <v>50</v>
      </c>
      <c r="H56" s="131">
        <f>IF('Halaman Depan'!H11=0,"",'Halaman Depan'!H11)</f>
        <v>80</v>
      </c>
    </row>
    <row r="57" spans="1:8" ht="15"/>
    <row r="58" spans="1:8" ht="15"/>
    <row r="59" spans="1:8" ht="15">
      <c r="B59" s="117" t="s">
        <v>44</v>
      </c>
    </row>
    <row r="60" spans="1:8" ht="15">
      <c r="B60" s="117" t="s">
        <v>45</v>
      </c>
    </row>
    <row r="61" spans="1:8" ht="15"/>
    <row r="62" spans="1:8" ht="15"/>
    <row r="63" spans="1:8" ht="15"/>
    <row r="64" spans="1:8" ht="15">
      <c r="B64" s="132" t="str">
        <f>'Halaman Depan'!$C$6</f>
        <v>...., S.Pd.SD.</v>
      </c>
    </row>
    <row r="65" spans="2:2" ht="15">
      <c r="B65" s="117" t="str">
        <f>CONCATENATE("NIP. ",'Halaman Depan'!$C$7)</f>
        <v>NIP. 19...</v>
      </c>
    </row>
    <row r="66" spans="2:2" ht="15"/>
    <row r="67" spans="2:2" ht="15"/>
    <row r="68" spans="2:2" ht="15"/>
    <row r="69" spans="2:2" ht="15"/>
  </sheetData>
  <sheetProtection sheet="1" objects="1" scenarios="1"/>
  <mergeCells count="17">
    <mergeCell ref="A52:B52"/>
    <mergeCell ref="A53:B53"/>
    <mergeCell ref="A54:B54"/>
    <mergeCell ref="A55:B55"/>
    <mergeCell ref="A56:B56"/>
    <mergeCell ref="A4:H4"/>
    <mergeCell ref="A5:H5"/>
    <mergeCell ref="A6:H6"/>
    <mergeCell ref="A9:A11"/>
    <mergeCell ref="B9:B11"/>
    <mergeCell ref="C9:H9"/>
    <mergeCell ref="C10:C11"/>
    <mergeCell ref="D10:D11"/>
    <mergeCell ref="E10:E11"/>
    <mergeCell ref="F10:F11"/>
    <mergeCell ref="G10:G11"/>
    <mergeCell ref="H10:H11"/>
  </mergeCells>
  <pageMargins left="0.51181102362204722" right="1.4960629921259843" top="0.74803149606299213" bottom="0.74803149606299213" header="0.31496062992125984" footer="0.31496062992125984"/>
  <pageSetup paperSize="5" orientation="landscape" horizontalDpi="4294967293" verticalDpi="300" r:id="rId1"/>
  <drawing r:id="rId2"/>
</worksheet>
</file>

<file path=xl/worksheets/sheet18.xml><?xml version="1.0" encoding="utf-8"?>
<worksheet xmlns="http://schemas.openxmlformats.org/spreadsheetml/2006/main" xmlns:r="http://schemas.openxmlformats.org/officeDocument/2006/relationships">
  <sheetPr codeName="Sheet35"/>
  <dimension ref="A1:L69"/>
  <sheetViews>
    <sheetView showGridLines="0" zoomScale="90" zoomScaleNormal="90" workbookViewId="0">
      <pane ySplit="3" topLeftCell="A4" activePane="bottomLeft" state="frozen"/>
      <selection pane="bottomLeft" activeCell="A4" sqref="A4:H66"/>
    </sheetView>
  </sheetViews>
  <sheetFormatPr defaultColWidth="9.140625" defaultRowHeight="0" customHeight="1" zeroHeight="1"/>
  <cols>
    <col min="1" max="1" width="7.28515625" style="117" customWidth="1"/>
    <col min="2" max="2" width="28.28515625" style="117" customWidth="1"/>
    <col min="3" max="8" width="8" style="117" customWidth="1"/>
    <col min="9" max="12" width="9.140625" style="117" customWidth="1"/>
    <col min="13" max="16384" width="9.140625" style="117"/>
  </cols>
  <sheetData>
    <row r="1" spans="1:12" s="81" customFormat="1" ht="15.75" customHeight="1">
      <c r="C1" s="82"/>
      <c r="D1" s="83"/>
      <c r="E1" s="83"/>
      <c r="F1" s="83"/>
      <c r="G1" s="83"/>
      <c r="H1" s="83"/>
      <c r="I1" s="83"/>
      <c r="J1" s="83"/>
      <c r="K1" s="83"/>
      <c r="L1" s="83"/>
    </row>
    <row r="2" spans="1:12" s="81" customFormat="1" ht="15.75" customHeight="1">
      <c r="C2" s="82"/>
      <c r="D2" s="83"/>
      <c r="E2" s="84"/>
      <c r="F2" s="83"/>
      <c r="H2" s="82"/>
      <c r="I2" s="83"/>
      <c r="J2" s="83"/>
      <c r="K2" s="83"/>
      <c r="L2" s="83"/>
    </row>
    <row r="3" spans="1:12" s="81" customFormat="1" ht="15.75" customHeight="1">
      <c r="C3" s="82"/>
      <c r="D3" s="83"/>
      <c r="E3" s="84"/>
      <c r="F3" s="83"/>
      <c r="H3" s="82"/>
      <c r="I3" s="83"/>
      <c r="J3" s="83"/>
      <c r="K3" s="83"/>
      <c r="L3" s="83"/>
    </row>
    <row r="4" spans="1:12" ht="15.75">
      <c r="A4" s="214" t="s">
        <v>92</v>
      </c>
      <c r="B4" s="214"/>
      <c r="C4" s="214"/>
      <c r="D4" s="214"/>
      <c r="E4" s="214"/>
      <c r="F4" s="214"/>
      <c r="G4" s="214"/>
      <c r="H4" s="214"/>
    </row>
    <row r="5" spans="1:12" ht="15.75">
      <c r="A5" s="215" t="str">
        <f>'Halaman Depan'!$C$4</f>
        <v>SDN ...</v>
      </c>
      <c r="B5" s="214"/>
      <c r="C5" s="214"/>
      <c r="D5" s="214"/>
      <c r="E5" s="214"/>
      <c r="F5" s="214"/>
      <c r="G5" s="214"/>
      <c r="H5" s="214"/>
    </row>
    <row r="6" spans="1:12" ht="15.75">
      <c r="A6" s="214"/>
      <c r="B6" s="214"/>
      <c r="C6" s="214"/>
      <c r="D6" s="214"/>
      <c r="E6" s="214"/>
      <c r="F6" s="214"/>
      <c r="G6" s="214"/>
      <c r="H6" s="214"/>
    </row>
    <row r="7" spans="1:12" ht="15">
      <c r="A7" s="118"/>
      <c r="B7" s="118"/>
      <c r="C7" s="118"/>
      <c r="D7" s="118"/>
      <c r="E7" s="118"/>
      <c r="F7" s="118"/>
      <c r="G7" s="118"/>
      <c r="H7" s="118"/>
    </row>
    <row r="8" spans="1:12" ht="15"/>
    <row r="9" spans="1:12" ht="15" customHeight="1">
      <c r="A9" s="216" t="s">
        <v>42</v>
      </c>
      <c r="B9" s="216" t="s">
        <v>3</v>
      </c>
      <c r="C9" s="219" t="s">
        <v>138</v>
      </c>
      <c r="D9" s="220"/>
      <c r="E9" s="220"/>
      <c r="F9" s="220"/>
      <c r="G9" s="220"/>
      <c r="H9" s="220"/>
    </row>
    <row r="10" spans="1:12" ht="15" customHeight="1">
      <c r="A10" s="217"/>
      <c r="B10" s="217"/>
      <c r="C10" s="216" t="s">
        <v>114</v>
      </c>
      <c r="D10" s="216" t="s">
        <v>115</v>
      </c>
      <c r="E10" s="216" t="s">
        <v>116</v>
      </c>
      <c r="F10" s="216" t="s">
        <v>117</v>
      </c>
      <c r="G10" s="216" t="s">
        <v>118</v>
      </c>
      <c r="H10" s="216" t="s">
        <v>119</v>
      </c>
    </row>
    <row r="11" spans="1:12" ht="15">
      <c r="A11" s="218"/>
      <c r="B11" s="218"/>
      <c r="C11" s="218"/>
      <c r="D11" s="218"/>
      <c r="E11" s="218"/>
      <c r="F11" s="218"/>
      <c r="G11" s="218"/>
      <c r="H11" s="218"/>
    </row>
    <row r="12" spans="1:12" ht="15">
      <c r="A12" s="119">
        <v>1</v>
      </c>
      <c r="B12" s="120" t="s">
        <v>139</v>
      </c>
      <c r="C12" s="121">
        <f>IF('MP1'!Y9=0,"",VLOOKUP(A12,'MP1'!$AM$9:$AO$48,3,0))</f>
        <v>60</v>
      </c>
      <c r="D12" s="121" t="str">
        <f>IF('MP2'!Y9=0,"",VLOOKUP(A12,'MP2'!$AM$9:$AO$48,3,0))</f>
        <v/>
      </c>
      <c r="E12" s="121" t="str">
        <f>IF('MP3'!Y9=0,"",VLOOKUP(A12,'MP3'!$AM$9:$AO$48,3,0))</f>
        <v/>
      </c>
      <c r="F12" s="121" t="str">
        <f>IF('MP4'!Y9=0,"",VLOOKUP(A12,'MP4'!$AM$9:$AO$48,3,0))</f>
        <v/>
      </c>
      <c r="G12" s="121" t="str">
        <f>IF('MP5'!Y9=0,"",VLOOKUP(A12,'MP5'!$AM$9:$AO$48,3,0))</f>
        <v/>
      </c>
      <c r="H12" s="121" t="str">
        <f>IF('MP6'!Y9=0,"",VLOOKUP(A12,'MP6'!$AM$9:$AO$48,3,0))</f>
        <v/>
      </c>
    </row>
    <row r="13" spans="1:12" ht="15">
      <c r="A13" s="122">
        <v>2</v>
      </c>
      <c r="B13" s="123" t="s">
        <v>140</v>
      </c>
      <c r="C13" s="124" t="str">
        <f>IF('MP1'!Y10=0,"",VLOOKUP(A13,'MP1'!$AM$9:$AO$48,3,0))</f>
        <v/>
      </c>
      <c r="D13" s="124" t="str">
        <f>IF('MP2'!Y10=0,"",VLOOKUP(A13,'MP2'!$AM$9:$AO$48,3,0))</f>
        <v/>
      </c>
      <c r="E13" s="124" t="str">
        <f>IF('MP3'!Y10=0,"",VLOOKUP(A13,'MP3'!$AM$9:$AO$48,3,0))</f>
        <v/>
      </c>
      <c r="F13" s="124" t="str">
        <f>IF('MP4'!Y10=0,"",VLOOKUP(A13,'MP4'!$AM$9:$AO$48,3,0))</f>
        <v/>
      </c>
      <c r="G13" s="124" t="str">
        <f>IF('MP5'!Y10=0,"",VLOOKUP(A13,'MP5'!$AM$9:$AO$48,3,0))</f>
        <v/>
      </c>
      <c r="H13" s="124" t="str">
        <f>IF('MP6'!Y10=0,"",VLOOKUP(A13,'MP6'!$AM$9:$AO$48,3,0))</f>
        <v/>
      </c>
    </row>
    <row r="14" spans="1:12" ht="15">
      <c r="A14" s="122">
        <v>3</v>
      </c>
      <c r="B14" s="123" t="s">
        <v>141</v>
      </c>
      <c r="C14" s="124" t="str">
        <f>IF('MP1'!Y11=0,"",VLOOKUP(A14,'MP1'!$AM$9:$AO$48,3,0))</f>
        <v/>
      </c>
      <c r="D14" s="124" t="str">
        <f>IF('MP2'!Y11=0,"",VLOOKUP(A14,'MP2'!$AM$9:$AO$48,3,0))</f>
        <v/>
      </c>
      <c r="E14" s="124" t="str">
        <f>IF('MP3'!Y11=0,"",VLOOKUP(A14,'MP3'!$AM$9:$AO$48,3,0))</f>
        <v/>
      </c>
      <c r="F14" s="124" t="str">
        <f>IF('MP4'!Y11=0,"",VLOOKUP(A14,'MP4'!$AM$9:$AO$48,3,0))</f>
        <v/>
      </c>
      <c r="G14" s="124" t="str">
        <f>IF('MP5'!Y11=0,"",VLOOKUP(A14,'MP5'!$AM$9:$AO$48,3,0))</f>
        <v/>
      </c>
      <c r="H14" s="124" t="str">
        <f>IF('MP6'!Y11=0,"",VLOOKUP(A14,'MP6'!$AM$9:$AO$48,3,0))</f>
        <v/>
      </c>
    </row>
    <row r="15" spans="1:12" ht="15">
      <c r="A15" s="122">
        <v>4</v>
      </c>
      <c r="B15" s="123" t="s">
        <v>142</v>
      </c>
      <c r="C15" s="124" t="str">
        <f>IF('MP1'!Y12=0,"",VLOOKUP(A15,'MP1'!$AM$9:$AO$48,3,0))</f>
        <v/>
      </c>
      <c r="D15" s="124" t="str">
        <f>IF('MP2'!Y12=0,"",VLOOKUP(A15,'MP2'!$AM$9:$AO$48,3,0))</f>
        <v/>
      </c>
      <c r="E15" s="124" t="str">
        <f>IF('MP3'!Y12=0,"",VLOOKUP(A15,'MP3'!$AM$9:$AO$48,3,0))</f>
        <v/>
      </c>
      <c r="F15" s="124" t="str">
        <f>IF('MP4'!Y12=0,"",VLOOKUP(A15,'MP4'!$AM$9:$AO$48,3,0))</f>
        <v/>
      </c>
      <c r="G15" s="124" t="str">
        <f>IF('MP5'!Y12=0,"",VLOOKUP(A15,'MP5'!$AM$9:$AO$48,3,0))</f>
        <v/>
      </c>
      <c r="H15" s="124" t="str">
        <f>IF('MP6'!Y12=0,"",VLOOKUP(A15,'MP6'!$AM$9:$AO$48,3,0))</f>
        <v/>
      </c>
    </row>
    <row r="16" spans="1:12" ht="15">
      <c r="A16" s="125">
        <v>5</v>
      </c>
      <c r="B16" s="126" t="s">
        <v>143</v>
      </c>
      <c r="C16" s="127" t="str">
        <f>IF('MP1'!Y13=0,"",VLOOKUP(A16,'MP1'!$AM$9:$AO$48,3,0))</f>
        <v/>
      </c>
      <c r="D16" s="127" t="str">
        <f>IF('MP2'!Y13=0,"",VLOOKUP(A16,'MP2'!$AM$9:$AO$48,3,0))</f>
        <v/>
      </c>
      <c r="E16" s="127" t="str">
        <f>IF('MP3'!Y13=0,"",VLOOKUP(A16,'MP3'!$AM$9:$AO$48,3,0))</f>
        <v/>
      </c>
      <c r="F16" s="127" t="str">
        <f>IF('MP4'!Y13=0,"",VLOOKUP(A16,'MP4'!$AM$9:$AO$48,3,0))</f>
        <v/>
      </c>
      <c r="G16" s="127" t="str">
        <f>IF('MP5'!Y13=0,"",VLOOKUP(A16,'MP5'!$AM$9:$AO$48,3,0))</f>
        <v/>
      </c>
      <c r="H16" s="127" t="str">
        <f>IF('MP6'!Y13=0,"",VLOOKUP(A16,'MP6'!$AM$9:$AO$48,3,0))</f>
        <v/>
      </c>
    </row>
    <row r="17" spans="1:8" ht="15">
      <c r="A17" s="119">
        <v>6</v>
      </c>
      <c r="B17" s="120" t="s">
        <v>144</v>
      </c>
      <c r="C17" s="121" t="str">
        <f>IF('MP1'!Y14=0,"",VLOOKUP(A17,'MP1'!$AM$9:$AO$48,3,0))</f>
        <v/>
      </c>
      <c r="D17" s="121" t="str">
        <f>IF('MP2'!Y14=0,"",VLOOKUP(A17,'MP2'!$AM$9:$AO$48,3,0))</f>
        <v/>
      </c>
      <c r="E17" s="121" t="str">
        <f>IF('MP3'!Y14=0,"",VLOOKUP(A17,'MP3'!$AM$9:$AO$48,3,0))</f>
        <v/>
      </c>
      <c r="F17" s="121" t="str">
        <f>IF('MP4'!Y14=0,"",VLOOKUP(A17,'MP4'!$AM$9:$AO$48,3,0))</f>
        <v/>
      </c>
      <c r="G17" s="121" t="str">
        <f>IF('MP5'!Y14=0,"",VLOOKUP(A17,'MP5'!$AM$9:$AO$48,3,0))</f>
        <v/>
      </c>
      <c r="H17" s="121" t="str">
        <f>IF('MP6'!Y14=0,"",VLOOKUP(A17,'MP6'!$AM$9:$AO$48,3,0))</f>
        <v/>
      </c>
    </row>
    <row r="18" spans="1:8" ht="15">
      <c r="A18" s="122">
        <v>7</v>
      </c>
      <c r="B18" s="123" t="s">
        <v>145</v>
      </c>
      <c r="C18" s="124" t="str">
        <f>IF('MP1'!Y15=0,"",VLOOKUP(A18,'MP1'!$AM$9:$AO$48,3,0))</f>
        <v/>
      </c>
      <c r="D18" s="124" t="str">
        <f>IF('MP2'!Y15=0,"",VLOOKUP(A18,'MP2'!$AM$9:$AO$48,3,0))</f>
        <v/>
      </c>
      <c r="E18" s="124" t="str">
        <f>IF('MP3'!Y15=0,"",VLOOKUP(A18,'MP3'!$AM$9:$AO$48,3,0))</f>
        <v/>
      </c>
      <c r="F18" s="124" t="str">
        <f>IF('MP4'!Y15=0,"",VLOOKUP(A18,'MP4'!$AM$9:$AO$48,3,0))</f>
        <v/>
      </c>
      <c r="G18" s="124" t="str">
        <f>IF('MP5'!Y15=0,"",VLOOKUP(A18,'MP5'!$AM$9:$AO$48,3,0))</f>
        <v/>
      </c>
      <c r="H18" s="124" t="str">
        <f>IF('MP6'!Y15=0,"",VLOOKUP(A18,'MP6'!$AM$9:$AO$48,3,0))</f>
        <v/>
      </c>
    </row>
    <row r="19" spans="1:8" ht="15">
      <c r="A19" s="122">
        <v>8</v>
      </c>
      <c r="B19" s="123" t="s">
        <v>146</v>
      </c>
      <c r="C19" s="124" t="str">
        <f>IF('MP1'!Y16=0,"",VLOOKUP(A19,'MP1'!$AM$9:$AO$48,3,0))</f>
        <v/>
      </c>
      <c r="D19" s="124" t="str">
        <f>IF('MP2'!Y16=0,"",VLOOKUP(A19,'MP2'!$AM$9:$AO$48,3,0))</f>
        <v/>
      </c>
      <c r="E19" s="124" t="str">
        <f>IF('MP3'!Y16=0,"",VLOOKUP(A19,'MP3'!$AM$9:$AO$48,3,0))</f>
        <v/>
      </c>
      <c r="F19" s="124" t="str">
        <f>IF('MP4'!Y16=0,"",VLOOKUP(A19,'MP4'!$AM$9:$AO$48,3,0))</f>
        <v/>
      </c>
      <c r="G19" s="124" t="str">
        <f>IF('MP5'!Y16=0,"",VLOOKUP(A19,'MP5'!$AM$9:$AO$48,3,0))</f>
        <v/>
      </c>
      <c r="H19" s="124" t="str">
        <f>IF('MP6'!Y16=0,"",VLOOKUP(A19,'MP6'!$AM$9:$AO$48,3,0))</f>
        <v/>
      </c>
    </row>
    <row r="20" spans="1:8" ht="15">
      <c r="A20" s="122">
        <v>9</v>
      </c>
      <c r="B20" s="123" t="s">
        <v>147</v>
      </c>
      <c r="C20" s="124" t="str">
        <f>IF('MP1'!Y17=0,"",VLOOKUP(A20,'MP1'!$AM$9:$AO$48,3,0))</f>
        <v/>
      </c>
      <c r="D20" s="124" t="str">
        <f>IF('MP2'!Y17=0,"",VLOOKUP(A20,'MP2'!$AM$9:$AO$48,3,0))</f>
        <v/>
      </c>
      <c r="E20" s="124" t="str">
        <f>IF('MP3'!Y17=0,"",VLOOKUP(A20,'MP3'!$AM$9:$AO$48,3,0))</f>
        <v/>
      </c>
      <c r="F20" s="124" t="str">
        <f>IF('MP4'!Y17=0,"",VLOOKUP(A20,'MP4'!$AM$9:$AO$48,3,0))</f>
        <v/>
      </c>
      <c r="G20" s="124" t="str">
        <f>IF('MP5'!Y17=0,"",VLOOKUP(A20,'MP5'!$AM$9:$AO$48,3,0))</f>
        <v/>
      </c>
      <c r="H20" s="124" t="str">
        <f>IF('MP6'!Y17=0,"",VLOOKUP(A20,'MP6'!$AM$9:$AO$48,3,0))</f>
        <v/>
      </c>
    </row>
    <row r="21" spans="1:8" ht="15">
      <c r="A21" s="125">
        <v>10</v>
      </c>
      <c r="B21" s="126" t="s">
        <v>148</v>
      </c>
      <c r="C21" s="127" t="str">
        <f>IF('MP1'!Y18=0,"",VLOOKUP(A21,'MP1'!$AM$9:$AO$48,3,0))</f>
        <v/>
      </c>
      <c r="D21" s="127" t="str">
        <f>IF('MP2'!Y18=0,"",VLOOKUP(A21,'MP2'!$AM$9:$AO$48,3,0))</f>
        <v/>
      </c>
      <c r="E21" s="127" t="str">
        <f>IF('MP3'!Y18=0,"",VLOOKUP(A21,'MP3'!$AM$9:$AO$48,3,0))</f>
        <v/>
      </c>
      <c r="F21" s="127" t="str">
        <f>IF('MP4'!Y18=0,"",VLOOKUP(A21,'MP4'!$AM$9:$AO$48,3,0))</f>
        <v/>
      </c>
      <c r="G21" s="127" t="str">
        <f>IF('MP5'!Y18=0,"",VLOOKUP(A21,'MP5'!$AM$9:$AO$48,3,0))</f>
        <v/>
      </c>
      <c r="H21" s="127" t="str">
        <f>IF('MP6'!Y18=0,"",VLOOKUP(A21,'MP6'!$AM$9:$AO$48,3,0))</f>
        <v/>
      </c>
    </row>
    <row r="22" spans="1:8" ht="15">
      <c r="A22" s="119">
        <v>11</v>
      </c>
      <c r="B22" s="120" t="s">
        <v>149</v>
      </c>
      <c r="C22" s="121" t="str">
        <f>IF('MP1'!Y19=0,"",VLOOKUP(A22,'MP1'!$AM$9:$AO$48,3,0))</f>
        <v/>
      </c>
      <c r="D22" s="121" t="str">
        <f>IF('MP2'!Y19=0,"",VLOOKUP(A22,'MP2'!$AM$9:$AO$48,3,0))</f>
        <v/>
      </c>
      <c r="E22" s="121" t="str">
        <f>IF('MP3'!Y19=0,"",VLOOKUP(A22,'MP3'!$AM$9:$AO$48,3,0))</f>
        <v/>
      </c>
      <c r="F22" s="121" t="str">
        <f>IF('MP4'!Y19=0,"",VLOOKUP(A22,'MP4'!$AM$9:$AO$48,3,0))</f>
        <v/>
      </c>
      <c r="G22" s="121" t="str">
        <f>IF('MP5'!Y19=0,"",VLOOKUP(A22,'MP5'!$AM$9:$AO$48,3,0))</f>
        <v/>
      </c>
      <c r="H22" s="121" t="str">
        <f>IF('MP6'!Y19=0,"",VLOOKUP(A22,'MP6'!$AM$9:$AO$48,3,0))</f>
        <v/>
      </c>
    </row>
    <row r="23" spans="1:8" ht="15">
      <c r="A23" s="122">
        <v>12</v>
      </c>
      <c r="B23" s="123" t="s">
        <v>150</v>
      </c>
      <c r="C23" s="124" t="str">
        <f>IF('MP1'!Y20=0,"",VLOOKUP(A23,'MP1'!$AM$9:$AO$48,3,0))</f>
        <v/>
      </c>
      <c r="D23" s="124" t="str">
        <f>IF('MP2'!Y20=0,"",VLOOKUP(A23,'MP2'!$AM$9:$AO$48,3,0))</f>
        <v/>
      </c>
      <c r="E23" s="124" t="str">
        <f>IF('MP3'!Y20=0,"",VLOOKUP(A23,'MP3'!$AM$9:$AO$48,3,0))</f>
        <v/>
      </c>
      <c r="F23" s="124" t="str">
        <f>IF('MP4'!Y20=0,"",VLOOKUP(A23,'MP4'!$AM$9:$AO$48,3,0))</f>
        <v/>
      </c>
      <c r="G23" s="124" t="str">
        <f>IF('MP5'!Y20=0,"",VLOOKUP(A23,'MP5'!$AM$9:$AO$48,3,0))</f>
        <v/>
      </c>
      <c r="H23" s="124" t="str">
        <f>IF('MP6'!Y20=0,"",VLOOKUP(A23,'MP6'!$AM$9:$AO$48,3,0))</f>
        <v/>
      </c>
    </row>
    <row r="24" spans="1:8" ht="15">
      <c r="A24" s="122">
        <v>13</v>
      </c>
      <c r="B24" s="123" t="s">
        <v>151</v>
      </c>
      <c r="C24" s="124" t="str">
        <f>IF('MP1'!Y21=0,"",VLOOKUP(A24,'MP1'!$AM$9:$AO$48,3,0))</f>
        <v/>
      </c>
      <c r="D24" s="124" t="str">
        <f>IF('MP2'!Y21=0,"",VLOOKUP(A24,'MP2'!$AM$9:$AO$48,3,0))</f>
        <v/>
      </c>
      <c r="E24" s="124" t="str">
        <f>IF('MP3'!Y21=0,"",VLOOKUP(A24,'MP3'!$AM$9:$AO$48,3,0))</f>
        <v/>
      </c>
      <c r="F24" s="124" t="str">
        <f>IF('MP4'!Y21=0,"",VLOOKUP(A24,'MP4'!$AM$9:$AO$48,3,0))</f>
        <v/>
      </c>
      <c r="G24" s="124" t="str">
        <f>IF('MP5'!Y21=0,"",VLOOKUP(A24,'MP5'!$AM$9:$AO$48,3,0))</f>
        <v/>
      </c>
      <c r="H24" s="124" t="str">
        <f>IF('MP6'!Y21=0,"",VLOOKUP(A24,'MP6'!$AM$9:$AO$48,3,0))</f>
        <v/>
      </c>
    </row>
    <row r="25" spans="1:8" ht="15">
      <c r="A25" s="122">
        <v>14</v>
      </c>
      <c r="B25" s="123" t="s">
        <v>152</v>
      </c>
      <c r="C25" s="124" t="str">
        <f>IF('MP1'!Y22=0,"",VLOOKUP(A25,'MP1'!$AM$9:$AO$48,3,0))</f>
        <v/>
      </c>
      <c r="D25" s="124" t="str">
        <f>IF('MP2'!Y22=0,"",VLOOKUP(A25,'MP2'!$AM$9:$AO$48,3,0))</f>
        <v/>
      </c>
      <c r="E25" s="124" t="str">
        <f>IF('MP3'!Y22=0,"",VLOOKUP(A25,'MP3'!$AM$9:$AO$48,3,0))</f>
        <v/>
      </c>
      <c r="F25" s="124" t="str">
        <f>IF('MP4'!Y22=0,"",VLOOKUP(A25,'MP4'!$AM$9:$AO$48,3,0))</f>
        <v/>
      </c>
      <c r="G25" s="124" t="str">
        <f>IF('MP5'!Y22=0,"",VLOOKUP(A25,'MP5'!$AM$9:$AO$48,3,0))</f>
        <v/>
      </c>
      <c r="H25" s="124" t="str">
        <f>IF('MP6'!Y22=0,"",VLOOKUP(A25,'MP6'!$AM$9:$AO$48,3,0))</f>
        <v/>
      </c>
    </row>
    <row r="26" spans="1:8" ht="15">
      <c r="A26" s="125">
        <v>15</v>
      </c>
      <c r="B26" s="126" t="s">
        <v>153</v>
      </c>
      <c r="C26" s="127" t="str">
        <f>IF('MP1'!Y23=0,"",VLOOKUP(A26,'MP1'!$AM$9:$AO$48,3,0))</f>
        <v/>
      </c>
      <c r="D26" s="127" t="str">
        <f>IF('MP2'!Y23=0,"",VLOOKUP(A26,'MP2'!$AM$9:$AO$48,3,0))</f>
        <v/>
      </c>
      <c r="E26" s="127" t="str">
        <f>IF('MP3'!Y23=0,"",VLOOKUP(A26,'MP3'!$AM$9:$AO$48,3,0))</f>
        <v/>
      </c>
      <c r="F26" s="127" t="str">
        <f>IF('MP4'!Y23=0,"",VLOOKUP(A26,'MP4'!$AM$9:$AO$48,3,0))</f>
        <v/>
      </c>
      <c r="G26" s="127" t="str">
        <f>IF('MP5'!Y23=0,"",VLOOKUP(A26,'MP5'!$AM$9:$AO$48,3,0))</f>
        <v/>
      </c>
      <c r="H26" s="127" t="str">
        <f>IF('MP6'!Y23=0,"",VLOOKUP(A26,'MP6'!$AM$9:$AO$48,3,0))</f>
        <v/>
      </c>
    </row>
    <row r="27" spans="1:8" ht="15">
      <c r="A27" s="119">
        <v>16</v>
      </c>
      <c r="B27" s="120" t="s">
        <v>154</v>
      </c>
      <c r="C27" s="121" t="str">
        <f>IF('MP1'!Y24=0,"",VLOOKUP(A27,'MP1'!$AM$9:$AO$48,3,0))</f>
        <v/>
      </c>
      <c r="D27" s="121" t="str">
        <f>IF('MP2'!Y24=0,"",VLOOKUP(A27,'MP2'!$AM$9:$AO$48,3,0))</f>
        <v/>
      </c>
      <c r="E27" s="121" t="str">
        <f>IF('MP3'!Y24=0,"",VLOOKUP(A27,'MP3'!$AM$9:$AO$48,3,0))</f>
        <v/>
      </c>
      <c r="F27" s="121" t="str">
        <f>IF('MP4'!Y24=0,"",VLOOKUP(A27,'MP4'!$AM$9:$AO$48,3,0))</f>
        <v/>
      </c>
      <c r="G27" s="121" t="str">
        <f>IF('MP5'!Y24=0,"",VLOOKUP(A27,'MP5'!$AM$9:$AO$48,3,0))</f>
        <v/>
      </c>
      <c r="H27" s="121" t="str">
        <f>IF('MP6'!Y24=0,"",VLOOKUP(A27,'MP6'!$AM$9:$AO$48,3,0))</f>
        <v/>
      </c>
    </row>
    <row r="28" spans="1:8" ht="15">
      <c r="A28" s="122">
        <v>17</v>
      </c>
      <c r="B28" s="123" t="s">
        <v>155</v>
      </c>
      <c r="C28" s="124" t="str">
        <f>IF('MP1'!Y25=0,"",VLOOKUP(A28,'MP1'!$AM$9:$AO$48,3,0))</f>
        <v/>
      </c>
      <c r="D28" s="124" t="str">
        <f>IF('MP2'!Y25=0,"",VLOOKUP(A28,'MP2'!$AM$9:$AO$48,3,0))</f>
        <v/>
      </c>
      <c r="E28" s="124" t="str">
        <f>IF('MP3'!Y25=0,"",VLOOKUP(A28,'MP3'!$AM$9:$AO$48,3,0))</f>
        <v/>
      </c>
      <c r="F28" s="124" t="str">
        <f>IF('MP4'!Y25=0,"",VLOOKUP(A28,'MP4'!$AM$9:$AO$48,3,0))</f>
        <v/>
      </c>
      <c r="G28" s="124" t="str">
        <f>IF('MP5'!Y25=0,"",VLOOKUP(A28,'MP5'!$AM$9:$AO$48,3,0))</f>
        <v/>
      </c>
      <c r="H28" s="124" t="str">
        <f>IF('MP6'!Y25=0,"",VLOOKUP(A28,'MP6'!$AM$9:$AO$48,3,0))</f>
        <v/>
      </c>
    </row>
    <row r="29" spans="1:8" ht="15">
      <c r="A29" s="122">
        <v>18</v>
      </c>
      <c r="B29" s="123" t="s">
        <v>156</v>
      </c>
      <c r="C29" s="124" t="str">
        <f>IF('MP1'!Y26=0,"",VLOOKUP(A29,'MP1'!$AM$9:$AO$48,3,0))</f>
        <v/>
      </c>
      <c r="D29" s="124" t="str">
        <f>IF('MP2'!Y26=0,"",VLOOKUP(A29,'MP2'!$AM$9:$AO$48,3,0))</f>
        <v/>
      </c>
      <c r="E29" s="124" t="str">
        <f>IF('MP3'!Y26=0,"",VLOOKUP(A29,'MP3'!$AM$9:$AO$48,3,0))</f>
        <v/>
      </c>
      <c r="F29" s="124" t="str">
        <f>IF('MP4'!Y26=0,"",VLOOKUP(A29,'MP4'!$AM$9:$AO$48,3,0))</f>
        <v/>
      </c>
      <c r="G29" s="124" t="str">
        <f>IF('MP5'!Y26=0,"",VLOOKUP(A29,'MP5'!$AM$9:$AO$48,3,0))</f>
        <v/>
      </c>
      <c r="H29" s="124" t="str">
        <f>IF('MP6'!Y26=0,"",VLOOKUP(A29,'MP6'!$AM$9:$AO$48,3,0))</f>
        <v/>
      </c>
    </row>
    <row r="30" spans="1:8" ht="15">
      <c r="A30" s="122">
        <v>19</v>
      </c>
      <c r="B30" s="123" t="s">
        <v>157</v>
      </c>
      <c r="C30" s="124" t="str">
        <f>IF('MP1'!Y27=0,"",VLOOKUP(A30,'MP1'!$AM$9:$AO$48,3,0))</f>
        <v/>
      </c>
      <c r="D30" s="124" t="str">
        <f>IF('MP2'!Y27=0,"",VLOOKUP(A30,'MP2'!$AM$9:$AO$48,3,0))</f>
        <v/>
      </c>
      <c r="E30" s="124" t="str">
        <f>IF('MP3'!Y27=0,"",VLOOKUP(A30,'MP3'!$AM$9:$AO$48,3,0))</f>
        <v/>
      </c>
      <c r="F30" s="124" t="str">
        <f>IF('MP4'!Y27=0,"",VLOOKUP(A30,'MP4'!$AM$9:$AO$48,3,0))</f>
        <v/>
      </c>
      <c r="G30" s="124" t="str">
        <f>IF('MP5'!Y27=0,"",VLOOKUP(A30,'MP5'!$AM$9:$AO$48,3,0))</f>
        <v/>
      </c>
      <c r="H30" s="124" t="str">
        <f>IF('MP6'!Y27=0,"",VLOOKUP(A30,'MP6'!$AM$9:$AO$48,3,0))</f>
        <v/>
      </c>
    </row>
    <row r="31" spans="1:8" ht="15">
      <c r="A31" s="125">
        <v>20</v>
      </c>
      <c r="B31" s="126" t="s">
        <v>158</v>
      </c>
      <c r="C31" s="127" t="str">
        <f>IF('MP1'!Y28=0,"",VLOOKUP(A31,'MP1'!$AM$9:$AO$48,3,0))</f>
        <v/>
      </c>
      <c r="D31" s="127" t="str">
        <f>IF('MP2'!Y28=0,"",VLOOKUP(A31,'MP2'!$AM$9:$AO$48,3,0))</f>
        <v/>
      </c>
      <c r="E31" s="127" t="str">
        <f>IF('MP3'!Y28=0,"",VLOOKUP(A31,'MP3'!$AM$9:$AO$48,3,0))</f>
        <v/>
      </c>
      <c r="F31" s="127" t="str">
        <f>IF('MP4'!Y28=0,"",VLOOKUP(A31,'MP4'!$AM$9:$AO$48,3,0))</f>
        <v/>
      </c>
      <c r="G31" s="127" t="str">
        <f>IF('MP5'!Y28=0,"",VLOOKUP(A31,'MP5'!$AM$9:$AO$48,3,0))</f>
        <v/>
      </c>
      <c r="H31" s="127" t="str">
        <f>IF('MP6'!Y28=0,"",VLOOKUP(A31,'MP6'!$AM$9:$AO$48,3,0))</f>
        <v/>
      </c>
    </row>
    <row r="32" spans="1:8" ht="15">
      <c r="A32" s="119">
        <v>21</v>
      </c>
      <c r="B32" s="120" t="s">
        <v>159</v>
      </c>
      <c r="C32" s="121" t="str">
        <f>IF('MP1'!Y29=0,"",VLOOKUP(A32,'MP1'!$AM$9:$AO$48,3,0))</f>
        <v/>
      </c>
      <c r="D32" s="121" t="str">
        <f>IF('MP2'!Y29=0,"",VLOOKUP(A32,'MP2'!$AM$9:$AO$48,3,0))</f>
        <v/>
      </c>
      <c r="E32" s="121" t="str">
        <f>IF('MP3'!Y29=0,"",VLOOKUP(A32,'MP3'!$AM$9:$AO$48,3,0))</f>
        <v/>
      </c>
      <c r="F32" s="121" t="str">
        <f>IF('MP4'!Y29=0,"",VLOOKUP(A32,'MP4'!$AM$9:$AO$48,3,0))</f>
        <v/>
      </c>
      <c r="G32" s="121" t="str">
        <f>IF('MP5'!Y29=0,"",VLOOKUP(A32,'MP5'!$AM$9:$AO$48,3,0))</f>
        <v/>
      </c>
      <c r="H32" s="121" t="str">
        <f>IF('MP6'!Y29=0,"",VLOOKUP(A32,'MP6'!$AM$9:$AO$48,3,0))</f>
        <v/>
      </c>
    </row>
    <row r="33" spans="1:8" ht="15">
      <c r="A33" s="122">
        <v>22</v>
      </c>
      <c r="B33" s="123" t="s">
        <v>160</v>
      </c>
      <c r="C33" s="124" t="str">
        <f>IF('MP1'!Y30=0,"",VLOOKUP(A33,'MP1'!$AM$9:$AO$48,3,0))</f>
        <v/>
      </c>
      <c r="D33" s="124" t="str">
        <f>IF('MP2'!Y30=0,"",VLOOKUP(A33,'MP2'!$AM$9:$AO$48,3,0))</f>
        <v/>
      </c>
      <c r="E33" s="124" t="str">
        <f>IF('MP3'!Y30=0,"",VLOOKUP(A33,'MP3'!$AM$9:$AO$48,3,0))</f>
        <v/>
      </c>
      <c r="F33" s="124" t="str">
        <f>IF('MP4'!Y30=0,"",VLOOKUP(A33,'MP4'!$AM$9:$AO$48,3,0))</f>
        <v/>
      </c>
      <c r="G33" s="124" t="str">
        <f>IF('MP5'!Y30=0,"",VLOOKUP(A33,'MP5'!$AM$9:$AO$48,3,0))</f>
        <v/>
      </c>
      <c r="H33" s="124" t="str">
        <f>IF('MP6'!Y30=0,"",VLOOKUP(A33,'MP6'!$AM$9:$AO$48,3,0))</f>
        <v/>
      </c>
    </row>
    <row r="34" spans="1:8" ht="15">
      <c r="A34" s="122">
        <v>23</v>
      </c>
      <c r="B34" s="123" t="s">
        <v>161</v>
      </c>
      <c r="C34" s="124" t="str">
        <f>IF('MP1'!Y31=0,"",VLOOKUP(A34,'MP1'!$AM$9:$AO$48,3,0))</f>
        <v/>
      </c>
      <c r="D34" s="124" t="str">
        <f>IF('MP2'!Y31=0,"",VLOOKUP(A34,'MP2'!$AM$9:$AO$48,3,0))</f>
        <v/>
      </c>
      <c r="E34" s="124" t="str">
        <f>IF('MP3'!Y31=0,"",VLOOKUP(A34,'MP3'!$AM$9:$AO$48,3,0))</f>
        <v/>
      </c>
      <c r="F34" s="124" t="str">
        <f>IF('MP4'!Y31=0,"",VLOOKUP(A34,'MP4'!$AM$9:$AO$48,3,0))</f>
        <v/>
      </c>
      <c r="G34" s="124" t="str">
        <f>IF('MP5'!Y31=0,"",VLOOKUP(A34,'MP5'!$AM$9:$AO$48,3,0))</f>
        <v/>
      </c>
      <c r="H34" s="124" t="str">
        <f>IF('MP6'!Y31=0,"",VLOOKUP(A34,'MP6'!$AM$9:$AO$48,3,0))</f>
        <v/>
      </c>
    </row>
    <row r="35" spans="1:8" ht="15">
      <c r="A35" s="122">
        <v>24</v>
      </c>
      <c r="B35" s="123" t="s">
        <v>162</v>
      </c>
      <c r="C35" s="124" t="str">
        <f>IF('MP1'!Y32=0,"",VLOOKUP(A35,'MP1'!$AM$9:$AO$48,3,0))</f>
        <v/>
      </c>
      <c r="D35" s="124" t="str">
        <f>IF('MP2'!Y32=0,"",VLOOKUP(A35,'MP2'!$AM$9:$AO$48,3,0))</f>
        <v/>
      </c>
      <c r="E35" s="124" t="str">
        <f>IF('MP3'!Y32=0,"",VLOOKUP(A35,'MP3'!$AM$9:$AO$48,3,0))</f>
        <v/>
      </c>
      <c r="F35" s="124" t="str">
        <f>IF('MP4'!Y32=0,"",VLOOKUP(A35,'MP4'!$AM$9:$AO$48,3,0))</f>
        <v/>
      </c>
      <c r="G35" s="124" t="str">
        <f>IF('MP5'!Y32=0,"",VLOOKUP(A35,'MP5'!$AM$9:$AO$48,3,0))</f>
        <v/>
      </c>
      <c r="H35" s="124" t="str">
        <f>IF('MP6'!Y32=0,"",VLOOKUP(A35,'MP6'!$AM$9:$AO$48,3,0))</f>
        <v/>
      </c>
    </row>
    <row r="36" spans="1:8" ht="15">
      <c r="A36" s="125">
        <v>25</v>
      </c>
      <c r="B36" s="126" t="s">
        <v>163</v>
      </c>
      <c r="C36" s="127" t="str">
        <f>IF('MP1'!Y33=0,"",VLOOKUP(A36,'MP1'!$AM$9:$AO$48,3,0))</f>
        <v/>
      </c>
      <c r="D36" s="127" t="str">
        <f>IF('MP2'!Y33=0,"",VLOOKUP(A36,'MP2'!$AM$9:$AO$48,3,0))</f>
        <v/>
      </c>
      <c r="E36" s="127" t="str">
        <f>IF('MP3'!Y33=0,"",VLOOKUP(A36,'MP3'!$AM$9:$AO$48,3,0))</f>
        <v/>
      </c>
      <c r="F36" s="127" t="str">
        <f>IF('MP4'!Y33=0,"",VLOOKUP(A36,'MP4'!$AM$9:$AO$48,3,0))</f>
        <v/>
      </c>
      <c r="G36" s="127" t="str">
        <f>IF('MP5'!Y33=0,"",VLOOKUP(A36,'MP5'!$AM$9:$AO$48,3,0))</f>
        <v/>
      </c>
      <c r="H36" s="127" t="str">
        <f>IF('MP6'!Y33=0,"",VLOOKUP(A36,'MP6'!$AM$9:$AO$48,3,0))</f>
        <v/>
      </c>
    </row>
    <row r="37" spans="1:8" ht="15">
      <c r="A37" s="119">
        <v>26</v>
      </c>
      <c r="B37" s="120" t="s">
        <v>164</v>
      </c>
      <c r="C37" s="121" t="str">
        <f>IF('MP1'!Y34=0,"",VLOOKUP(A37,'MP1'!$AM$9:$AO$48,3,0))</f>
        <v/>
      </c>
      <c r="D37" s="121" t="str">
        <f>IF('MP2'!Y34=0,"",VLOOKUP(A37,'MP2'!$AM$9:$AO$48,3,0))</f>
        <v/>
      </c>
      <c r="E37" s="121" t="str">
        <f>IF('MP3'!Y34=0,"",VLOOKUP(A37,'MP3'!$AM$9:$AO$48,3,0))</f>
        <v/>
      </c>
      <c r="F37" s="121" t="str">
        <f>IF('MP4'!Y34=0,"",VLOOKUP(A37,'MP4'!$AM$9:$AO$48,3,0))</f>
        <v/>
      </c>
      <c r="G37" s="121" t="str">
        <f>IF('MP5'!Y34=0,"",VLOOKUP(A37,'MP5'!$AM$9:$AO$48,3,0))</f>
        <v/>
      </c>
      <c r="H37" s="121" t="str">
        <f>IF('MP6'!Y34=0,"",VLOOKUP(A37,'MP6'!$AM$9:$AO$48,3,0))</f>
        <v/>
      </c>
    </row>
    <row r="38" spans="1:8" ht="15">
      <c r="A38" s="122">
        <v>27</v>
      </c>
      <c r="B38" s="123" t="s">
        <v>165</v>
      </c>
      <c r="C38" s="124" t="str">
        <f>IF('MP1'!Y35=0,"",VLOOKUP(A38,'MP1'!$AM$9:$AO$48,3,0))</f>
        <v/>
      </c>
      <c r="D38" s="124" t="str">
        <f>IF('MP2'!Y35=0,"",VLOOKUP(A38,'MP2'!$AM$9:$AO$48,3,0))</f>
        <v/>
      </c>
      <c r="E38" s="124" t="str">
        <f>IF('MP3'!Y35=0,"",VLOOKUP(A38,'MP3'!$AM$9:$AO$48,3,0))</f>
        <v/>
      </c>
      <c r="F38" s="124" t="str">
        <f>IF('MP4'!Y35=0,"",VLOOKUP(A38,'MP4'!$AM$9:$AO$48,3,0))</f>
        <v/>
      </c>
      <c r="G38" s="124" t="str">
        <f>IF('MP5'!Y35=0,"",VLOOKUP(A38,'MP5'!$AM$9:$AO$48,3,0))</f>
        <v/>
      </c>
      <c r="H38" s="124" t="str">
        <f>IF('MP6'!Y35=0,"",VLOOKUP(A38,'MP6'!$AM$9:$AO$48,3,0))</f>
        <v/>
      </c>
    </row>
    <row r="39" spans="1:8" ht="15">
      <c r="A39" s="122">
        <v>28</v>
      </c>
      <c r="B39" s="123" t="s">
        <v>166</v>
      </c>
      <c r="C39" s="124" t="str">
        <f>IF('MP1'!Y36=0,"",VLOOKUP(A39,'MP1'!$AM$9:$AO$48,3,0))</f>
        <v/>
      </c>
      <c r="D39" s="124" t="str">
        <f>IF('MP2'!Y36=0,"",VLOOKUP(A39,'MP2'!$AM$9:$AO$48,3,0))</f>
        <v/>
      </c>
      <c r="E39" s="124" t="str">
        <f>IF('MP3'!Y36=0,"",VLOOKUP(A39,'MP3'!$AM$9:$AO$48,3,0))</f>
        <v/>
      </c>
      <c r="F39" s="124" t="str">
        <f>IF('MP4'!Y36=0,"",VLOOKUP(A39,'MP4'!$AM$9:$AO$48,3,0))</f>
        <v/>
      </c>
      <c r="G39" s="124" t="str">
        <f>IF('MP5'!Y36=0,"",VLOOKUP(A39,'MP5'!$AM$9:$AO$48,3,0))</f>
        <v/>
      </c>
      <c r="H39" s="124" t="str">
        <f>IF('MP6'!Y36=0,"",VLOOKUP(A39,'MP6'!$AM$9:$AO$48,3,0))</f>
        <v/>
      </c>
    </row>
    <row r="40" spans="1:8" ht="15">
      <c r="A40" s="122">
        <v>29</v>
      </c>
      <c r="B40" s="123" t="s">
        <v>167</v>
      </c>
      <c r="C40" s="124" t="str">
        <f>IF('MP1'!Y37=0,"",VLOOKUP(A40,'MP1'!$AM$9:$AO$48,3,0))</f>
        <v/>
      </c>
      <c r="D40" s="124" t="str">
        <f>IF('MP2'!Y37=0,"",VLOOKUP(A40,'MP2'!$AM$9:$AO$48,3,0))</f>
        <v/>
      </c>
      <c r="E40" s="124" t="str">
        <f>IF('MP3'!Y37=0,"",VLOOKUP(A40,'MP3'!$AM$9:$AO$48,3,0))</f>
        <v/>
      </c>
      <c r="F40" s="124" t="str">
        <f>IF('MP4'!Y37=0,"",VLOOKUP(A40,'MP4'!$AM$9:$AO$48,3,0))</f>
        <v/>
      </c>
      <c r="G40" s="124" t="str">
        <f>IF('MP5'!Y37=0,"",VLOOKUP(A40,'MP5'!$AM$9:$AO$48,3,0))</f>
        <v/>
      </c>
      <c r="H40" s="124" t="str">
        <f>IF('MP6'!Y37=0,"",VLOOKUP(A40,'MP6'!$AM$9:$AO$48,3,0))</f>
        <v/>
      </c>
    </row>
    <row r="41" spans="1:8" ht="15">
      <c r="A41" s="125">
        <v>30</v>
      </c>
      <c r="B41" s="126" t="s">
        <v>168</v>
      </c>
      <c r="C41" s="127" t="str">
        <f>IF('MP1'!Y38=0,"",VLOOKUP(A41,'MP1'!$AM$9:$AO$48,3,0))</f>
        <v/>
      </c>
      <c r="D41" s="127" t="str">
        <f>IF('MP2'!Y38=0,"",VLOOKUP(A41,'MP2'!$AM$9:$AO$48,3,0))</f>
        <v/>
      </c>
      <c r="E41" s="127" t="str">
        <f>IF('MP3'!Y38=0,"",VLOOKUP(A41,'MP3'!$AM$9:$AO$48,3,0))</f>
        <v/>
      </c>
      <c r="F41" s="127" t="str">
        <f>IF('MP4'!Y38=0,"",VLOOKUP(A41,'MP4'!$AM$9:$AO$48,3,0))</f>
        <v/>
      </c>
      <c r="G41" s="127" t="str">
        <f>IF('MP5'!Y38=0,"",VLOOKUP(A41,'MP5'!$AM$9:$AO$48,3,0))</f>
        <v/>
      </c>
      <c r="H41" s="127" t="str">
        <f>IF('MP6'!Y38=0,"",VLOOKUP(A41,'MP6'!$AM$9:$AO$48,3,0))</f>
        <v/>
      </c>
    </row>
    <row r="42" spans="1:8" ht="15">
      <c r="A42" s="119">
        <v>31</v>
      </c>
      <c r="B42" s="120" t="s">
        <v>169</v>
      </c>
      <c r="C42" s="121" t="str">
        <f>IF('MP1'!Y39=0,"",VLOOKUP(A42,'MP1'!$AM$9:$AO$48,3,0))</f>
        <v/>
      </c>
      <c r="D42" s="121" t="str">
        <f>IF('MP2'!Y39=0,"",VLOOKUP(A42,'MP2'!$AM$9:$AO$48,3,0))</f>
        <v/>
      </c>
      <c r="E42" s="121" t="str">
        <f>IF('MP3'!Y39=0,"",VLOOKUP(A42,'MP3'!$AM$9:$AO$48,3,0))</f>
        <v/>
      </c>
      <c r="F42" s="121" t="str">
        <f>IF('MP4'!Y39=0,"",VLOOKUP(A42,'MP4'!$AM$9:$AO$48,3,0))</f>
        <v/>
      </c>
      <c r="G42" s="121" t="str">
        <f>IF('MP5'!Y39=0,"",VLOOKUP(A42,'MP5'!$AM$9:$AO$48,3,0))</f>
        <v/>
      </c>
      <c r="H42" s="121" t="str">
        <f>IF('MP6'!Y39=0,"",VLOOKUP(A42,'MP6'!$AM$9:$AO$48,3,0))</f>
        <v/>
      </c>
    </row>
    <row r="43" spans="1:8" ht="15">
      <c r="A43" s="122">
        <v>32</v>
      </c>
      <c r="B43" s="123" t="s">
        <v>170</v>
      </c>
      <c r="C43" s="124" t="str">
        <f>IF('MP1'!Y40=0,"",VLOOKUP(A43,'MP1'!$AM$9:$AO$48,3,0))</f>
        <v/>
      </c>
      <c r="D43" s="124" t="str">
        <f>IF('MP2'!Y40=0,"",VLOOKUP(A43,'MP2'!$AM$9:$AO$48,3,0))</f>
        <v/>
      </c>
      <c r="E43" s="124" t="str">
        <f>IF('MP3'!Y40=0,"",VLOOKUP(A43,'MP3'!$AM$9:$AO$48,3,0))</f>
        <v/>
      </c>
      <c r="F43" s="124" t="str">
        <f>IF('MP4'!Y40=0,"",VLOOKUP(A43,'MP4'!$AM$9:$AO$48,3,0))</f>
        <v/>
      </c>
      <c r="G43" s="124" t="str">
        <f>IF('MP5'!Y40=0,"",VLOOKUP(A43,'MP5'!$AM$9:$AO$48,3,0))</f>
        <v/>
      </c>
      <c r="H43" s="124" t="str">
        <f>IF('MP6'!Y40=0,"",VLOOKUP(A43,'MP6'!$AM$9:$AO$48,3,0))</f>
        <v/>
      </c>
    </row>
    <row r="44" spans="1:8" ht="15">
      <c r="A44" s="122">
        <v>33</v>
      </c>
      <c r="B44" s="123" t="s">
        <v>171</v>
      </c>
      <c r="C44" s="124" t="str">
        <f>IF('MP1'!Y41=0,"",VLOOKUP(A44,'MP1'!$AM$9:$AO$48,3,0))</f>
        <v/>
      </c>
      <c r="D44" s="124" t="str">
        <f>IF('MP2'!Y41=0,"",VLOOKUP(A44,'MP2'!$AM$9:$AO$48,3,0))</f>
        <v/>
      </c>
      <c r="E44" s="124" t="str">
        <f>IF('MP3'!Y41=0,"",VLOOKUP(A44,'MP3'!$AM$9:$AO$48,3,0))</f>
        <v/>
      </c>
      <c r="F44" s="124" t="str">
        <f>IF('MP4'!Y41=0,"",VLOOKUP(A44,'MP4'!$AM$9:$AO$48,3,0))</f>
        <v/>
      </c>
      <c r="G44" s="124" t="str">
        <f>IF('MP5'!Y41=0,"",VLOOKUP(A44,'MP5'!$AM$9:$AO$48,3,0))</f>
        <v/>
      </c>
      <c r="H44" s="124" t="str">
        <f>IF('MP6'!Y41=0,"",VLOOKUP(A44,'MP6'!$AM$9:$AO$48,3,0))</f>
        <v/>
      </c>
    </row>
    <row r="45" spans="1:8" ht="15">
      <c r="A45" s="122">
        <v>34</v>
      </c>
      <c r="B45" s="123" t="s">
        <v>172</v>
      </c>
      <c r="C45" s="124" t="str">
        <f>IF('MP1'!Y42=0,"",VLOOKUP(A45,'MP1'!$AM$9:$AO$48,3,0))</f>
        <v/>
      </c>
      <c r="D45" s="124" t="str">
        <f>IF('MP2'!Y42=0,"",VLOOKUP(A45,'MP2'!$AM$9:$AO$48,3,0))</f>
        <v/>
      </c>
      <c r="E45" s="124" t="str">
        <f>IF('MP3'!Y42=0,"",VLOOKUP(A45,'MP3'!$AM$9:$AO$48,3,0))</f>
        <v/>
      </c>
      <c r="F45" s="124" t="str">
        <f>IF('MP4'!Y42=0,"",VLOOKUP(A45,'MP4'!$AM$9:$AO$48,3,0))</f>
        <v/>
      </c>
      <c r="G45" s="124" t="str">
        <f>IF('MP5'!Y42=0,"",VLOOKUP(A45,'MP5'!$AM$9:$AO$48,3,0))</f>
        <v/>
      </c>
      <c r="H45" s="124" t="str">
        <f>IF('MP6'!Y42=0,"",VLOOKUP(A45,'MP6'!$AM$9:$AO$48,3,0))</f>
        <v/>
      </c>
    </row>
    <row r="46" spans="1:8" ht="15">
      <c r="A46" s="125">
        <v>35</v>
      </c>
      <c r="B46" s="126" t="s">
        <v>173</v>
      </c>
      <c r="C46" s="127" t="str">
        <f>IF('MP1'!Y43=0,"",VLOOKUP(A46,'MP1'!$AM$9:$AO$48,3,0))</f>
        <v/>
      </c>
      <c r="D46" s="127" t="str">
        <f>IF('MP2'!Y43=0,"",VLOOKUP(A46,'MP2'!$AM$9:$AO$48,3,0))</f>
        <v/>
      </c>
      <c r="E46" s="127" t="str">
        <f>IF('MP3'!Y43=0,"",VLOOKUP(A46,'MP3'!$AM$9:$AO$48,3,0))</f>
        <v/>
      </c>
      <c r="F46" s="127" t="str">
        <f>IF('MP4'!Y43=0,"",VLOOKUP(A46,'MP4'!$AM$9:$AO$48,3,0))</f>
        <v/>
      </c>
      <c r="G46" s="127" t="str">
        <f>IF('MP5'!Y43=0,"",VLOOKUP(A46,'MP5'!$AM$9:$AO$48,3,0))</f>
        <v/>
      </c>
      <c r="H46" s="127" t="str">
        <f>IF('MP6'!Y43=0,"",VLOOKUP(A46,'MP6'!$AM$9:$AO$48,3,0))</f>
        <v/>
      </c>
    </row>
    <row r="47" spans="1:8" ht="15">
      <c r="A47" s="119">
        <v>36</v>
      </c>
      <c r="B47" s="120" t="s">
        <v>174</v>
      </c>
      <c r="C47" s="121" t="str">
        <f>IF('MP1'!Y44=0,"",VLOOKUP(A47,'MP1'!$AM$9:$AO$48,3,0))</f>
        <v/>
      </c>
      <c r="D47" s="121" t="str">
        <f>IF('MP2'!Y44=0,"",VLOOKUP(A47,'MP2'!$AM$9:$AO$48,3,0))</f>
        <v/>
      </c>
      <c r="E47" s="121" t="str">
        <f>IF('MP3'!Y44=0,"",VLOOKUP(A47,'MP3'!$AM$9:$AO$48,3,0))</f>
        <v/>
      </c>
      <c r="F47" s="121" t="str">
        <f>IF('MP4'!Y44=0,"",VLOOKUP(A47,'MP4'!$AM$9:$AO$48,3,0))</f>
        <v/>
      </c>
      <c r="G47" s="121" t="str">
        <f>IF('MP5'!Y44=0,"",VLOOKUP(A47,'MP5'!$AM$9:$AO$48,3,0))</f>
        <v/>
      </c>
      <c r="H47" s="121" t="str">
        <f>IF('MP6'!Y44=0,"",VLOOKUP(A47,'MP6'!$AM$9:$AO$48,3,0))</f>
        <v/>
      </c>
    </row>
    <row r="48" spans="1:8" ht="15">
      <c r="A48" s="122">
        <v>37</v>
      </c>
      <c r="B48" s="123" t="s">
        <v>175</v>
      </c>
      <c r="C48" s="124" t="str">
        <f>IF('MP1'!Y45=0,"",VLOOKUP(A48,'MP1'!$AM$9:$AO$48,3,0))</f>
        <v/>
      </c>
      <c r="D48" s="124" t="str">
        <f>IF('MP2'!Y45=0,"",VLOOKUP(A48,'MP2'!$AM$9:$AO$48,3,0))</f>
        <v/>
      </c>
      <c r="E48" s="124" t="str">
        <f>IF('MP3'!Y45=0,"",VLOOKUP(A48,'MP3'!$AM$9:$AO$48,3,0))</f>
        <v/>
      </c>
      <c r="F48" s="124" t="str">
        <f>IF('MP4'!Y45=0,"",VLOOKUP(A48,'MP4'!$AM$9:$AO$48,3,0))</f>
        <v/>
      </c>
      <c r="G48" s="124" t="str">
        <f>IF('MP5'!Y45=0,"",VLOOKUP(A48,'MP5'!$AM$9:$AO$48,3,0))</f>
        <v/>
      </c>
      <c r="H48" s="124" t="str">
        <f>IF('MP6'!Y45=0,"",VLOOKUP(A48,'MP6'!$AM$9:$AO$48,3,0))</f>
        <v/>
      </c>
    </row>
    <row r="49" spans="1:8" ht="15">
      <c r="A49" s="122">
        <v>38</v>
      </c>
      <c r="B49" s="123" t="s">
        <v>176</v>
      </c>
      <c r="C49" s="124" t="str">
        <f>IF('MP1'!Y46=0,"",VLOOKUP(A49,'MP1'!$AM$9:$AO$48,3,0))</f>
        <v/>
      </c>
      <c r="D49" s="124" t="str">
        <f>IF('MP2'!Y46=0,"",VLOOKUP(A49,'MP2'!$AM$9:$AO$48,3,0))</f>
        <v/>
      </c>
      <c r="E49" s="124" t="str">
        <f>IF('MP3'!Y46=0,"",VLOOKUP(A49,'MP3'!$AM$9:$AO$48,3,0))</f>
        <v/>
      </c>
      <c r="F49" s="124" t="str">
        <f>IF('MP4'!Y46=0,"",VLOOKUP(A49,'MP4'!$AM$9:$AO$48,3,0))</f>
        <v/>
      </c>
      <c r="G49" s="124" t="str">
        <f>IF('MP5'!Y46=0,"",VLOOKUP(A49,'MP5'!$AM$9:$AO$48,3,0))</f>
        <v/>
      </c>
      <c r="H49" s="124" t="str">
        <f>IF('MP6'!Y46=0,"",VLOOKUP(A49,'MP6'!$AM$9:$AO$48,3,0))</f>
        <v/>
      </c>
    </row>
    <row r="50" spans="1:8" ht="15">
      <c r="A50" s="122">
        <v>39</v>
      </c>
      <c r="B50" s="123" t="s">
        <v>177</v>
      </c>
      <c r="C50" s="124" t="str">
        <f>IF('MP1'!Y47=0,"",VLOOKUP(A50,'MP1'!$AM$9:$AO$48,3,0))</f>
        <v/>
      </c>
      <c r="D50" s="124" t="str">
        <f>IF('MP2'!Y47=0,"",VLOOKUP(A50,'MP2'!$AM$9:$AO$48,3,0))</f>
        <v/>
      </c>
      <c r="E50" s="124" t="str">
        <f>IF('MP3'!Y47=0,"",VLOOKUP(A50,'MP3'!$AM$9:$AO$48,3,0))</f>
        <v/>
      </c>
      <c r="F50" s="124" t="str">
        <f>IF('MP4'!Y47=0,"",VLOOKUP(A50,'MP4'!$AM$9:$AO$48,3,0))</f>
        <v/>
      </c>
      <c r="G50" s="124" t="str">
        <f>IF('MP5'!Y47=0,"",VLOOKUP(A50,'MP5'!$AM$9:$AO$48,3,0))</f>
        <v/>
      </c>
      <c r="H50" s="124" t="str">
        <f>IF('MP6'!Y47=0,"",VLOOKUP(A50,'MP6'!$AM$9:$AO$48,3,0))</f>
        <v/>
      </c>
    </row>
    <row r="51" spans="1:8" ht="15">
      <c r="A51" s="125">
        <v>40</v>
      </c>
      <c r="B51" s="126" t="s">
        <v>178</v>
      </c>
      <c r="C51" s="127" t="str">
        <f>IF('MP1'!Y48=0,"",VLOOKUP(A51,'MP1'!$AM$9:$AO$48,3,0))</f>
        <v/>
      </c>
      <c r="D51" s="127" t="str">
        <f>IF('MP2'!Y48=0,"",VLOOKUP(A51,'MP2'!$AM$9:$AO$48,3,0))</f>
        <v/>
      </c>
      <c r="E51" s="127" t="str">
        <f>IF('MP3'!Y48=0,"",VLOOKUP(A51,'MP3'!$AM$9:$AO$48,3,0))</f>
        <v/>
      </c>
      <c r="F51" s="127" t="str">
        <f>IF('MP4'!Y48=0,"",VLOOKUP(A51,'MP4'!$AM$9:$AO$48,3,0))</f>
        <v/>
      </c>
      <c r="G51" s="127" t="str">
        <f>IF('MP5'!Y48=0,"",VLOOKUP(A51,'MP5'!$AM$9:$AO$48,3,0))</f>
        <v/>
      </c>
      <c r="H51" s="127" t="str">
        <f>IF('MP6'!Y48=0,"",VLOOKUP(A51,'MP6'!$AM$9:$AO$48,3,0))</f>
        <v/>
      </c>
    </row>
    <row r="52" spans="1:8" ht="15">
      <c r="A52" s="221" t="s">
        <v>38</v>
      </c>
      <c r="B52" s="222"/>
      <c r="C52" s="128">
        <f>IF(SUM(C12:C51)=0,"",SUM(C12:C51))</f>
        <v>60</v>
      </c>
      <c r="D52" s="128" t="str">
        <f t="shared" ref="D52:H52" si="0">IF(SUM(D12:D51)=0,"",SUM(D12:D51))</f>
        <v/>
      </c>
      <c r="E52" s="128" t="str">
        <f t="shared" si="0"/>
        <v/>
      </c>
      <c r="F52" s="128" t="str">
        <f t="shared" si="0"/>
        <v/>
      </c>
      <c r="G52" s="128" t="str">
        <f t="shared" si="0"/>
        <v/>
      </c>
      <c r="H52" s="128" t="str">
        <f t="shared" si="0"/>
        <v/>
      </c>
    </row>
    <row r="53" spans="1:8" ht="15">
      <c r="A53" s="221" t="s">
        <v>41</v>
      </c>
      <c r="B53" s="222"/>
      <c r="C53" s="129">
        <f>IFERROR(AVERAGE(C12:C51),"")</f>
        <v>60</v>
      </c>
      <c r="D53" s="129" t="str">
        <f t="shared" ref="D53:H53" si="1">IFERROR(AVERAGE(D12:D51),"")</f>
        <v/>
      </c>
      <c r="E53" s="129" t="str">
        <f t="shared" si="1"/>
        <v/>
      </c>
      <c r="F53" s="129" t="str">
        <f t="shared" si="1"/>
        <v/>
      </c>
      <c r="G53" s="129" t="str">
        <f t="shared" si="1"/>
        <v/>
      </c>
      <c r="H53" s="129" t="str">
        <f t="shared" si="1"/>
        <v/>
      </c>
    </row>
    <row r="54" spans="1:8" ht="15">
      <c r="A54" s="221" t="s">
        <v>39</v>
      </c>
      <c r="B54" s="222"/>
      <c r="C54" s="130">
        <f>IF(MAX(C12:C51)=0,"",MAX(C12:C51))</f>
        <v>60</v>
      </c>
      <c r="D54" s="130" t="str">
        <f t="shared" ref="D54:H54" si="2">IF(MAX(D12:D51)=0,"",MAX(D12:D51))</f>
        <v/>
      </c>
      <c r="E54" s="130" t="str">
        <f t="shared" si="2"/>
        <v/>
      </c>
      <c r="F54" s="130" t="str">
        <f t="shared" si="2"/>
        <v/>
      </c>
      <c r="G54" s="130" t="str">
        <f t="shared" si="2"/>
        <v/>
      </c>
      <c r="H54" s="130" t="str">
        <f t="shared" si="2"/>
        <v/>
      </c>
    </row>
    <row r="55" spans="1:8" ht="15">
      <c r="A55" s="221" t="s">
        <v>40</v>
      </c>
      <c r="B55" s="222"/>
      <c r="C55" s="130">
        <f>IF(MIN(C12:C51)=0,"",MIN(C12:C51))</f>
        <v>60</v>
      </c>
      <c r="D55" s="130" t="str">
        <f t="shared" ref="D55:H55" si="3">IF(MIN(D12:D51)=0,"",MIN(D12:D51))</f>
        <v/>
      </c>
      <c r="E55" s="130" t="str">
        <f t="shared" si="3"/>
        <v/>
      </c>
      <c r="F55" s="130" t="str">
        <f t="shared" si="3"/>
        <v/>
      </c>
      <c r="G55" s="130" t="str">
        <f t="shared" si="3"/>
        <v/>
      </c>
      <c r="H55" s="130" t="str">
        <f t="shared" si="3"/>
        <v/>
      </c>
    </row>
    <row r="56" spans="1:8" ht="15">
      <c r="A56" s="221" t="s">
        <v>16</v>
      </c>
      <c r="B56" s="222"/>
      <c r="C56" s="130">
        <f>IF('Halaman Depan'!H6=0,"",'Halaman Depan'!H6)</f>
        <v>10</v>
      </c>
      <c r="D56" s="130">
        <f>IF('Halaman Depan'!H7=0,"",'Halaman Depan'!H7)</f>
        <v>20</v>
      </c>
      <c r="E56" s="131">
        <f>IF('Halaman Depan'!H8=0,"",'Halaman Depan'!H8)</f>
        <v>30</v>
      </c>
      <c r="F56" s="131">
        <f>IF('Halaman Depan'!H9=0,"",'Halaman Depan'!H9)</f>
        <v>40</v>
      </c>
      <c r="G56" s="131">
        <f>IF('Halaman Depan'!H10=0,"",'Halaman Depan'!H10)</f>
        <v>50</v>
      </c>
      <c r="H56" s="131">
        <f>IF('Halaman Depan'!H11=0,"",'Halaman Depan'!H11)</f>
        <v>80</v>
      </c>
    </row>
    <row r="57" spans="1:8" ht="15"/>
    <row r="58" spans="1:8" ht="15"/>
    <row r="59" spans="1:8" ht="15">
      <c r="B59" s="117" t="s">
        <v>44</v>
      </c>
    </row>
    <row r="60" spans="1:8" ht="15">
      <c r="B60" s="117" t="s">
        <v>45</v>
      </c>
    </row>
    <row r="61" spans="1:8" ht="15"/>
    <row r="62" spans="1:8" ht="15"/>
    <row r="63" spans="1:8" ht="15"/>
    <row r="64" spans="1:8" ht="15">
      <c r="B64" s="132" t="str">
        <f>'Halaman Depan'!$C$6</f>
        <v>...., S.Pd.SD.</v>
      </c>
    </row>
    <row r="65" spans="2:2" ht="15">
      <c r="B65" s="117" t="str">
        <f>CONCATENATE("NIP. ",'Halaman Depan'!$C$7)</f>
        <v>NIP. 19...</v>
      </c>
    </row>
    <row r="66" spans="2:2" ht="15"/>
    <row r="67" spans="2:2" ht="15"/>
    <row r="68" spans="2:2" ht="15"/>
    <row r="69" spans="2:2" ht="15"/>
  </sheetData>
  <sheetProtection sheet="1" objects="1" scenarios="1"/>
  <mergeCells count="17">
    <mergeCell ref="A52:B52"/>
    <mergeCell ref="A53:B53"/>
    <mergeCell ref="A54:B54"/>
    <mergeCell ref="A55:B55"/>
    <mergeCell ref="A56:B56"/>
    <mergeCell ref="A4:H4"/>
    <mergeCell ref="A5:H5"/>
    <mergeCell ref="A6:H6"/>
    <mergeCell ref="A9:A11"/>
    <mergeCell ref="B9:B11"/>
    <mergeCell ref="C9:H9"/>
    <mergeCell ref="C10:C11"/>
    <mergeCell ref="D10:D11"/>
    <mergeCell ref="E10:E11"/>
    <mergeCell ref="F10:F11"/>
    <mergeCell ref="G10:G11"/>
    <mergeCell ref="H10:H11"/>
  </mergeCells>
  <pageMargins left="0.51181102362204722" right="1.4960629921259843" top="0.74803149606299213" bottom="0.74803149606299213" header="0.31496062992125984" footer="0.31496062992125984"/>
  <pageSetup paperSize="5" orientation="landscape" horizontalDpi="4294967293" verticalDpi="300" r:id="rId1"/>
  <drawing r:id="rId2"/>
</worksheet>
</file>

<file path=xl/worksheets/sheet19.xml><?xml version="1.0" encoding="utf-8"?>
<worksheet xmlns="http://schemas.openxmlformats.org/spreadsheetml/2006/main" xmlns:r="http://schemas.openxmlformats.org/officeDocument/2006/relationships">
  <sheetPr codeName="Sheet5"/>
  <dimension ref="A1:O69"/>
  <sheetViews>
    <sheetView showGridLines="0" zoomScale="90" zoomScaleNormal="90" workbookViewId="0">
      <pane ySplit="3" topLeftCell="A4" activePane="bottomLeft" state="frozen"/>
      <selection pane="bottomLeft" activeCell="A7" sqref="A7"/>
    </sheetView>
  </sheetViews>
  <sheetFormatPr defaultColWidth="9.140625" defaultRowHeight="15" zeroHeight="1"/>
  <cols>
    <col min="1" max="1" width="7.28515625" style="117" customWidth="1"/>
    <col min="2" max="2" width="28.28515625" style="117" customWidth="1"/>
    <col min="3" max="8" width="8" style="117" customWidth="1"/>
    <col min="9" max="12" width="9.140625" style="117" customWidth="1"/>
    <col min="13" max="16384" width="9.140625" style="117"/>
  </cols>
  <sheetData>
    <row r="1" spans="1:15" s="81" customFormat="1" ht="15.75" customHeight="1">
      <c r="C1" s="82"/>
      <c r="D1" s="83"/>
      <c r="E1" s="83"/>
      <c r="F1" s="83"/>
      <c r="G1" s="83"/>
      <c r="H1" s="83"/>
      <c r="I1" s="83"/>
      <c r="J1" s="83"/>
      <c r="K1" s="83"/>
      <c r="L1" s="83"/>
    </row>
    <row r="2" spans="1:15" s="81" customFormat="1" ht="15.75" customHeight="1">
      <c r="C2" s="82"/>
      <c r="D2" s="83"/>
      <c r="E2" s="84"/>
      <c r="F2" s="83"/>
      <c r="H2" s="82"/>
      <c r="I2" s="83"/>
      <c r="J2" s="83"/>
      <c r="K2" s="83"/>
      <c r="L2" s="83"/>
    </row>
    <row r="3" spans="1:15" s="81" customFormat="1" ht="15.75" customHeight="1">
      <c r="C3" s="82"/>
      <c r="D3" s="83"/>
      <c r="E3" s="84"/>
      <c r="F3" s="83"/>
      <c r="H3" s="82"/>
      <c r="I3" s="83"/>
      <c r="J3" s="83"/>
      <c r="K3" s="83"/>
      <c r="L3" s="83"/>
    </row>
    <row r="4" spans="1:15" ht="15.75">
      <c r="A4" s="214" t="s">
        <v>43</v>
      </c>
      <c r="B4" s="214"/>
      <c r="C4" s="214"/>
      <c r="D4" s="214"/>
      <c r="E4" s="214"/>
      <c r="F4" s="214"/>
      <c r="G4" s="214"/>
      <c r="H4" s="214"/>
    </row>
    <row r="5" spans="1:15" ht="15.75">
      <c r="A5" s="215" t="str">
        <f>'Halaman Depan'!$C$4</f>
        <v>SDN ...</v>
      </c>
      <c r="B5" s="214"/>
      <c r="C5" s="214"/>
      <c r="D5" s="214"/>
      <c r="E5" s="214"/>
      <c r="F5" s="214"/>
      <c r="G5" s="214"/>
      <c r="H5" s="214"/>
    </row>
    <row r="6" spans="1:15" ht="15.75">
      <c r="A6" s="214"/>
      <c r="B6" s="214"/>
      <c r="C6" s="214"/>
      <c r="D6" s="214"/>
      <c r="E6" s="214"/>
      <c r="F6" s="214"/>
      <c r="G6" s="214"/>
      <c r="H6" s="214"/>
    </row>
    <row r="7" spans="1:15">
      <c r="A7" s="118"/>
      <c r="B7" s="118"/>
      <c r="C7" s="118"/>
      <c r="D7" s="118"/>
      <c r="E7" s="118"/>
      <c r="F7" s="118"/>
      <c r="G7" s="118"/>
      <c r="H7" s="118"/>
    </row>
    <row r="8" spans="1:15"/>
    <row r="9" spans="1:15">
      <c r="A9" s="216" t="s">
        <v>42</v>
      </c>
      <c r="B9" s="216" t="s">
        <v>3</v>
      </c>
      <c r="C9" s="219" t="s">
        <v>138</v>
      </c>
      <c r="D9" s="220"/>
      <c r="E9" s="220"/>
      <c r="F9" s="220"/>
      <c r="G9" s="220"/>
      <c r="H9" s="220"/>
      <c r="L9" s="117" t="s">
        <v>186</v>
      </c>
    </row>
    <row r="10" spans="1:15" ht="15" customHeight="1">
      <c r="A10" s="217"/>
      <c r="B10" s="217"/>
      <c r="C10" s="216" t="s">
        <v>114</v>
      </c>
      <c r="D10" s="216" t="s">
        <v>115</v>
      </c>
      <c r="E10" s="216" t="s">
        <v>116</v>
      </c>
      <c r="F10" s="216" t="s">
        <v>117</v>
      </c>
      <c r="G10" s="216" t="s">
        <v>118</v>
      </c>
      <c r="H10" s="216" t="s">
        <v>119</v>
      </c>
      <c r="J10" s="223" t="s">
        <v>179</v>
      </c>
      <c r="K10" s="223"/>
      <c r="L10" s="223"/>
      <c r="M10" s="223"/>
      <c r="N10" s="223"/>
      <c r="O10" s="223"/>
    </row>
    <row r="11" spans="1:15">
      <c r="A11" s="218"/>
      <c r="B11" s="218"/>
      <c r="C11" s="218"/>
      <c r="D11" s="218"/>
      <c r="E11" s="218"/>
      <c r="F11" s="218"/>
      <c r="G11" s="218"/>
      <c r="H11" s="218"/>
    </row>
    <row r="12" spans="1:15">
      <c r="A12" s="119">
        <v>1</v>
      </c>
      <c r="B12" s="120" t="s">
        <v>139</v>
      </c>
      <c r="C12" s="121">
        <f>IF('MP1'!Y9=0,"",'MP1'!Y9)</f>
        <v>72</v>
      </c>
      <c r="D12" s="121" t="str">
        <f>IF('MP2'!Y9=0,"",'MP2'!Y9)</f>
        <v/>
      </c>
      <c r="E12" s="121" t="str">
        <f>IF('MP3'!Y9=0,"",'MP3'!Y9)</f>
        <v/>
      </c>
      <c r="F12" s="121" t="str">
        <f>IF('MP4'!Y9=0,"",'MP4'!Y9)</f>
        <v/>
      </c>
      <c r="G12" s="121" t="str">
        <f>IF('MP5'!Y9=0,"",'MP5'!Y9)</f>
        <v/>
      </c>
      <c r="H12" s="121" t="str">
        <f>IF('MP6'!Y9=0,"",'MP6'!Y9)</f>
        <v/>
      </c>
      <c r="J12" s="117">
        <f>RANK(C12,$C$12:$C$51,0)</f>
        <v>1</v>
      </c>
      <c r="K12" s="117" t="e">
        <f>RANK(D12,$D$12:$D$510)</f>
        <v>#VALUE!</v>
      </c>
      <c r="L12" s="117" t="e">
        <f>RANK(E12,$E$12:$E$51)</f>
        <v>#VALUE!</v>
      </c>
      <c r="M12" s="117" t="e">
        <f>RANK(F12,$F$12:$F$51)</f>
        <v>#VALUE!</v>
      </c>
      <c r="N12" s="117" t="e">
        <f>RANK(G12,$G$12:$G$51)</f>
        <v>#VALUE!</v>
      </c>
      <c r="O12" s="117" t="e">
        <f>RANK(H12,H12:$H$51)</f>
        <v>#VALUE!</v>
      </c>
    </row>
    <row r="13" spans="1:15">
      <c r="A13" s="122">
        <v>2</v>
      </c>
      <c r="B13" s="123" t="s">
        <v>140</v>
      </c>
      <c r="C13" s="124" t="str">
        <f>IF('MP1'!Y10=0,"",'MP1'!Y10)</f>
        <v/>
      </c>
      <c r="D13" s="124" t="str">
        <f>IF('MP2'!Y10=0,"",'MP2'!Y10)</f>
        <v/>
      </c>
      <c r="E13" s="124" t="str">
        <f>IF('MP3'!Y10=0,"",'MP3'!Y10)</f>
        <v/>
      </c>
      <c r="F13" s="124" t="str">
        <f>IF('MP4'!Y10=0,"",'MP4'!Y10)</f>
        <v/>
      </c>
      <c r="G13" s="124" t="str">
        <f>IF('MP5'!Y10=0,"",'MP5'!Y10)</f>
        <v/>
      </c>
      <c r="H13" s="124" t="str">
        <f>IF('MP6'!Y10=0,"",'MP6'!Y10)</f>
        <v/>
      </c>
      <c r="J13" s="117" t="e">
        <f>RANK(C13,$C$12:$C$51,0)</f>
        <v>#VALUE!</v>
      </c>
      <c r="K13" s="117" t="e">
        <f t="shared" ref="K13:K51" si="0">RANK(D13,$D$12:$D$510)</f>
        <v>#VALUE!</v>
      </c>
      <c r="L13" s="117" t="e">
        <f t="shared" ref="L13:L51" si="1">RANK(E13,$E$12:$E$51)</f>
        <v>#VALUE!</v>
      </c>
      <c r="M13" s="117" t="e">
        <f t="shared" ref="M13:M51" si="2">RANK(F13,$F$12:$F$51)</f>
        <v>#VALUE!</v>
      </c>
      <c r="N13" s="117" t="e">
        <f t="shared" ref="N13:N51" si="3">RANK(G13,$G$12:$G$51)</f>
        <v>#VALUE!</v>
      </c>
      <c r="O13" s="117" t="e">
        <f>RANK(H13,H13:$H$51)</f>
        <v>#VALUE!</v>
      </c>
    </row>
    <row r="14" spans="1:15">
      <c r="A14" s="122">
        <v>3</v>
      </c>
      <c r="B14" s="123" t="s">
        <v>141</v>
      </c>
      <c r="C14" s="124" t="str">
        <f>IF('MP1'!Y11=0,"",'MP1'!Y11)</f>
        <v/>
      </c>
      <c r="D14" s="124" t="str">
        <f>IF('MP2'!Y11=0,"",'MP2'!Y11)</f>
        <v/>
      </c>
      <c r="E14" s="124" t="str">
        <f>IF('MP3'!Y11=0,"",'MP3'!Y11)</f>
        <v/>
      </c>
      <c r="F14" s="124" t="str">
        <f>IF('MP4'!Y11=0,"",'MP4'!Y11)</f>
        <v/>
      </c>
      <c r="G14" s="124" t="str">
        <f>IF('MP5'!Y11=0,"",'MP5'!Y11)</f>
        <v/>
      </c>
      <c r="H14" s="124" t="str">
        <f>IF('MP6'!Y11=0,"",'MP6'!Y11)</f>
        <v/>
      </c>
      <c r="J14" s="117" t="e">
        <f>RANK(C14,$C$12:$C$51,0)</f>
        <v>#VALUE!</v>
      </c>
      <c r="K14" s="117" t="e">
        <f t="shared" si="0"/>
        <v>#VALUE!</v>
      </c>
      <c r="L14" s="117" t="e">
        <f t="shared" si="1"/>
        <v>#VALUE!</v>
      </c>
      <c r="M14" s="117" t="e">
        <f t="shared" si="2"/>
        <v>#VALUE!</v>
      </c>
      <c r="N14" s="117" t="e">
        <f t="shared" si="3"/>
        <v>#VALUE!</v>
      </c>
      <c r="O14" s="117" t="e">
        <f>RANK(H14,H14:$H$51)</f>
        <v>#VALUE!</v>
      </c>
    </row>
    <row r="15" spans="1:15">
      <c r="A15" s="122">
        <v>4</v>
      </c>
      <c r="B15" s="123" t="s">
        <v>142</v>
      </c>
      <c r="C15" s="124" t="str">
        <f>IF('MP1'!Y12=0,"",'MP1'!Y12)</f>
        <v/>
      </c>
      <c r="D15" s="124" t="str">
        <f>IF('MP2'!Y12=0,"",'MP2'!Y12)</f>
        <v/>
      </c>
      <c r="E15" s="124" t="str">
        <f>IF('MP3'!Y12=0,"",'MP3'!Y12)</f>
        <v/>
      </c>
      <c r="F15" s="124" t="str">
        <f>IF('MP4'!Y12=0,"",'MP4'!Y12)</f>
        <v/>
      </c>
      <c r="G15" s="124" t="str">
        <f>IF('MP5'!Y12=0,"",'MP5'!Y12)</f>
        <v/>
      </c>
      <c r="H15" s="124" t="str">
        <f>IF('MP6'!Y12=0,"",'MP6'!Y12)</f>
        <v/>
      </c>
      <c r="J15" s="117" t="e">
        <f>RANK(C15,$C$12:$C$51,0)</f>
        <v>#VALUE!</v>
      </c>
      <c r="K15" s="117" t="e">
        <f t="shared" si="0"/>
        <v>#VALUE!</v>
      </c>
      <c r="L15" s="117" t="e">
        <f t="shared" si="1"/>
        <v>#VALUE!</v>
      </c>
      <c r="M15" s="117" t="e">
        <f t="shared" si="2"/>
        <v>#VALUE!</v>
      </c>
      <c r="N15" s="117" t="e">
        <f t="shared" si="3"/>
        <v>#VALUE!</v>
      </c>
      <c r="O15" s="117" t="e">
        <f>RANK(H15,H15:$H$51)</f>
        <v>#VALUE!</v>
      </c>
    </row>
    <row r="16" spans="1:15">
      <c r="A16" s="125">
        <v>5</v>
      </c>
      <c r="B16" s="126" t="s">
        <v>143</v>
      </c>
      <c r="C16" s="127" t="str">
        <f>IF('MP1'!Y13=0,"",'MP1'!Y13)</f>
        <v/>
      </c>
      <c r="D16" s="127" t="str">
        <f>IF('MP2'!Y13=0,"",'MP2'!Y13)</f>
        <v/>
      </c>
      <c r="E16" s="127" t="str">
        <f>IF('MP3'!Y13=0,"",'MP3'!Y13)</f>
        <v/>
      </c>
      <c r="F16" s="127" t="str">
        <f>IF('MP4'!Y13=0,"",'MP4'!Y13)</f>
        <v/>
      </c>
      <c r="G16" s="127" t="str">
        <f>IF('MP5'!Y13=0,"",'MP5'!Y13)</f>
        <v/>
      </c>
      <c r="H16" s="127" t="str">
        <f>IF('MP6'!Y13=0,"",'MP6'!Y13)</f>
        <v/>
      </c>
      <c r="J16" s="117" t="e">
        <f t="shared" ref="J16:J51" si="4">RANK(C16,$C$12:$C$51,0)</f>
        <v>#VALUE!</v>
      </c>
      <c r="K16" s="117" t="e">
        <f t="shared" si="0"/>
        <v>#VALUE!</v>
      </c>
      <c r="L16" s="117" t="e">
        <f t="shared" si="1"/>
        <v>#VALUE!</v>
      </c>
      <c r="M16" s="117" t="e">
        <f t="shared" si="2"/>
        <v>#VALUE!</v>
      </c>
      <c r="N16" s="117" t="e">
        <f t="shared" si="3"/>
        <v>#VALUE!</v>
      </c>
      <c r="O16" s="117" t="e">
        <f>RANK(H16,H16:$H$51)</f>
        <v>#VALUE!</v>
      </c>
    </row>
    <row r="17" spans="1:15">
      <c r="A17" s="119">
        <v>6</v>
      </c>
      <c r="B17" s="120" t="s">
        <v>144</v>
      </c>
      <c r="C17" s="121" t="str">
        <f>IF('MP1'!Y14=0,"",'MP1'!Y14)</f>
        <v/>
      </c>
      <c r="D17" s="121" t="str">
        <f>IF('MP2'!Y14=0,"",'MP2'!Y14)</f>
        <v/>
      </c>
      <c r="E17" s="121" t="str">
        <f>IF('MP3'!Y14=0,"",'MP3'!Y14)</f>
        <v/>
      </c>
      <c r="F17" s="121" t="str">
        <f>IF('MP4'!Y14=0,"",'MP4'!Y14)</f>
        <v/>
      </c>
      <c r="G17" s="121" t="str">
        <f>IF('MP5'!Y14=0,"",'MP5'!Y14)</f>
        <v/>
      </c>
      <c r="H17" s="121" t="str">
        <f>IF('MP6'!Y14=0,"",'MP6'!Y14)</f>
        <v/>
      </c>
      <c r="J17" s="117" t="e">
        <f t="shared" si="4"/>
        <v>#VALUE!</v>
      </c>
      <c r="K17" s="117" t="e">
        <f t="shared" si="0"/>
        <v>#VALUE!</v>
      </c>
      <c r="L17" s="117" t="e">
        <f t="shared" si="1"/>
        <v>#VALUE!</v>
      </c>
      <c r="M17" s="117" t="e">
        <f t="shared" si="2"/>
        <v>#VALUE!</v>
      </c>
      <c r="N17" s="117" t="e">
        <f t="shared" si="3"/>
        <v>#VALUE!</v>
      </c>
      <c r="O17" s="117" t="e">
        <f>RANK(H17,H17:$H$51)</f>
        <v>#VALUE!</v>
      </c>
    </row>
    <row r="18" spans="1:15">
      <c r="A18" s="122">
        <v>7</v>
      </c>
      <c r="B18" s="123" t="s">
        <v>145</v>
      </c>
      <c r="C18" s="124" t="str">
        <f>IF('MP1'!Y15=0,"",'MP1'!Y15)</f>
        <v/>
      </c>
      <c r="D18" s="124" t="str">
        <f>IF('MP2'!Y15=0,"",'MP2'!Y15)</f>
        <v/>
      </c>
      <c r="E18" s="124" t="str">
        <f>IF('MP3'!Y15=0,"",'MP3'!Y15)</f>
        <v/>
      </c>
      <c r="F18" s="124" t="str">
        <f>IF('MP4'!Y15=0,"",'MP4'!Y15)</f>
        <v/>
      </c>
      <c r="G18" s="124" t="str">
        <f>IF('MP5'!Y15=0,"",'MP5'!Y15)</f>
        <v/>
      </c>
      <c r="H18" s="124" t="str">
        <f>IF('MP6'!Y15=0,"",'MP6'!Y15)</f>
        <v/>
      </c>
      <c r="J18" s="117" t="e">
        <f t="shared" si="4"/>
        <v>#VALUE!</v>
      </c>
      <c r="K18" s="117" t="e">
        <f t="shared" si="0"/>
        <v>#VALUE!</v>
      </c>
      <c r="L18" s="117" t="e">
        <f t="shared" si="1"/>
        <v>#VALUE!</v>
      </c>
      <c r="M18" s="117" t="e">
        <f t="shared" si="2"/>
        <v>#VALUE!</v>
      </c>
      <c r="N18" s="117" t="e">
        <f t="shared" si="3"/>
        <v>#VALUE!</v>
      </c>
      <c r="O18" s="117" t="e">
        <f>RANK(H18,H18:$H$51)</f>
        <v>#VALUE!</v>
      </c>
    </row>
    <row r="19" spans="1:15">
      <c r="A19" s="122">
        <v>8</v>
      </c>
      <c r="B19" s="123" t="s">
        <v>146</v>
      </c>
      <c r="C19" s="124" t="str">
        <f>IF('MP1'!Y16=0,"",'MP1'!Y16)</f>
        <v/>
      </c>
      <c r="D19" s="124" t="str">
        <f>IF('MP2'!Y16=0,"",'MP2'!Y16)</f>
        <v/>
      </c>
      <c r="E19" s="124" t="str">
        <f>IF('MP3'!Y16=0,"",'MP3'!Y16)</f>
        <v/>
      </c>
      <c r="F19" s="124" t="str">
        <f>IF('MP4'!Y16=0,"",'MP4'!Y16)</f>
        <v/>
      </c>
      <c r="G19" s="124" t="str">
        <f>IF('MP5'!Y16=0,"",'MP5'!Y16)</f>
        <v/>
      </c>
      <c r="H19" s="124" t="str">
        <f>IF('MP6'!Y16=0,"",'MP6'!Y16)</f>
        <v/>
      </c>
      <c r="J19" s="117" t="e">
        <f t="shared" si="4"/>
        <v>#VALUE!</v>
      </c>
      <c r="K19" s="117" t="e">
        <f t="shared" si="0"/>
        <v>#VALUE!</v>
      </c>
      <c r="L19" s="117" t="e">
        <f t="shared" si="1"/>
        <v>#VALUE!</v>
      </c>
      <c r="M19" s="117" t="e">
        <f t="shared" si="2"/>
        <v>#VALUE!</v>
      </c>
      <c r="N19" s="117" t="e">
        <f t="shared" si="3"/>
        <v>#VALUE!</v>
      </c>
      <c r="O19" s="117" t="e">
        <f>RANK(H19,H19:$H$51)</f>
        <v>#VALUE!</v>
      </c>
    </row>
    <row r="20" spans="1:15">
      <c r="A20" s="122">
        <v>9</v>
      </c>
      <c r="B20" s="123" t="s">
        <v>147</v>
      </c>
      <c r="C20" s="124" t="str">
        <f>IF('MP1'!Y17=0,"",'MP1'!Y17)</f>
        <v/>
      </c>
      <c r="D20" s="124" t="str">
        <f>IF('MP2'!Y17=0,"",'MP2'!Y17)</f>
        <v/>
      </c>
      <c r="E20" s="124" t="str">
        <f>IF('MP3'!Y17=0,"",'MP3'!Y17)</f>
        <v/>
      </c>
      <c r="F20" s="124" t="str">
        <f>IF('MP4'!Y17=0,"",'MP4'!Y17)</f>
        <v/>
      </c>
      <c r="G20" s="124" t="str">
        <f>IF('MP5'!Y17=0,"",'MP5'!Y17)</f>
        <v/>
      </c>
      <c r="H20" s="124" t="str">
        <f>IF('MP6'!Y17=0,"",'MP6'!Y17)</f>
        <v/>
      </c>
      <c r="J20" s="117" t="e">
        <f t="shared" si="4"/>
        <v>#VALUE!</v>
      </c>
      <c r="K20" s="117" t="e">
        <f t="shared" si="0"/>
        <v>#VALUE!</v>
      </c>
      <c r="L20" s="117" t="e">
        <f t="shared" si="1"/>
        <v>#VALUE!</v>
      </c>
      <c r="M20" s="117" t="e">
        <f t="shared" si="2"/>
        <v>#VALUE!</v>
      </c>
      <c r="N20" s="117" t="e">
        <f t="shared" si="3"/>
        <v>#VALUE!</v>
      </c>
      <c r="O20" s="117" t="e">
        <f>RANK(H20,H20:$H$51)</f>
        <v>#VALUE!</v>
      </c>
    </row>
    <row r="21" spans="1:15">
      <c r="A21" s="125">
        <v>10</v>
      </c>
      <c r="B21" s="126" t="s">
        <v>148</v>
      </c>
      <c r="C21" s="127" t="str">
        <f>IF('MP1'!Y18=0,"",'MP1'!Y18)</f>
        <v/>
      </c>
      <c r="D21" s="127" t="str">
        <f>IF('MP2'!Y18=0,"",'MP2'!Y18)</f>
        <v/>
      </c>
      <c r="E21" s="127" t="str">
        <f>IF('MP3'!Y18=0,"",'MP3'!Y18)</f>
        <v/>
      </c>
      <c r="F21" s="127" t="str">
        <f>IF('MP4'!Y18=0,"",'MP4'!Y18)</f>
        <v/>
      </c>
      <c r="G21" s="127" t="str">
        <f>IF('MP5'!Y18=0,"",'MP5'!Y18)</f>
        <v/>
      </c>
      <c r="H21" s="127" t="str">
        <f>IF('MP6'!Y18=0,"",'MP6'!Y18)</f>
        <v/>
      </c>
      <c r="J21" s="117" t="e">
        <f t="shared" si="4"/>
        <v>#VALUE!</v>
      </c>
      <c r="K21" s="117" t="e">
        <f t="shared" si="0"/>
        <v>#VALUE!</v>
      </c>
      <c r="L21" s="117" t="e">
        <f t="shared" si="1"/>
        <v>#VALUE!</v>
      </c>
      <c r="M21" s="117" t="e">
        <f t="shared" si="2"/>
        <v>#VALUE!</v>
      </c>
      <c r="N21" s="117" t="e">
        <f t="shared" si="3"/>
        <v>#VALUE!</v>
      </c>
      <c r="O21" s="117" t="e">
        <f>RANK(H21,H21:$H$51)</f>
        <v>#VALUE!</v>
      </c>
    </row>
    <row r="22" spans="1:15">
      <c r="A22" s="119">
        <v>11</v>
      </c>
      <c r="B22" s="120" t="s">
        <v>149</v>
      </c>
      <c r="C22" s="121" t="str">
        <f>IF('MP1'!Y19=0,"",'MP1'!Y19)</f>
        <v/>
      </c>
      <c r="D22" s="121" t="str">
        <f>IF('MP2'!Y19=0,"",'MP2'!Y19)</f>
        <v/>
      </c>
      <c r="E22" s="121" t="str">
        <f>IF('MP3'!Y19=0,"",'MP3'!Y19)</f>
        <v/>
      </c>
      <c r="F22" s="121" t="str">
        <f>IF('MP4'!Y19=0,"",'MP4'!Y19)</f>
        <v/>
      </c>
      <c r="G22" s="121" t="str">
        <f>IF('MP5'!Y19=0,"",'MP5'!Y19)</f>
        <v/>
      </c>
      <c r="H22" s="121" t="str">
        <f>IF('MP6'!Y19=0,"",'MP6'!Y19)</f>
        <v/>
      </c>
      <c r="J22" s="117" t="e">
        <f t="shared" si="4"/>
        <v>#VALUE!</v>
      </c>
      <c r="K22" s="117" t="e">
        <f t="shared" si="0"/>
        <v>#VALUE!</v>
      </c>
      <c r="L22" s="117" t="e">
        <f t="shared" si="1"/>
        <v>#VALUE!</v>
      </c>
      <c r="M22" s="117" t="e">
        <f t="shared" si="2"/>
        <v>#VALUE!</v>
      </c>
      <c r="N22" s="117" t="e">
        <f t="shared" si="3"/>
        <v>#VALUE!</v>
      </c>
      <c r="O22" s="117" t="e">
        <f>RANK(H22,H22:$H$51)</f>
        <v>#VALUE!</v>
      </c>
    </row>
    <row r="23" spans="1:15">
      <c r="A23" s="122">
        <v>12</v>
      </c>
      <c r="B23" s="123" t="s">
        <v>150</v>
      </c>
      <c r="C23" s="124" t="str">
        <f>IF('MP1'!Y20=0,"",'MP1'!Y20)</f>
        <v/>
      </c>
      <c r="D23" s="124" t="str">
        <f>IF('MP2'!Y20=0,"",'MP2'!Y20)</f>
        <v/>
      </c>
      <c r="E23" s="124" t="str">
        <f>IF('MP3'!Y20=0,"",'MP3'!Y20)</f>
        <v/>
      </c>
      <c r="F23" s="124" t="str">
        <f>IF('MP4'!Y20=0,"",'MP4'!Y20)</f>
        <v/>
      </c>
      <c r="G23" s="124" t="str">
        <f>IF('MP5'!Y20=0,"",'MP5'!Y20)</f>
        <v/>
      </c>
      <c r="H23" s="124" t="str">
        <f>IF('MP6'!Y20=0,"",'MP6'!Y20)</f>
        <v/>
      </c>
      <c r="J23" s="117" t="e">
        <f t="shared" si="4"/>
        <v>#VALUE!</v>
      </c>
      <c r="K23" s="117" t="e">
        <f t="shared" si="0"/>
        <v>#VALUE!</v>
      </c>
      <c r="L23" s="117" t="e">
        <f t="shared" si="1"/>
        <v>#VALUE!</v>
      </c>
      <c r="M23" s="117" t="e">
        <f t="shared" si="2"/>
        <v>#VALUE!</v>
      </c>
      <c r="N23" s="117" t="e">
        <f t="shared" si="3"/>
        <v>#VALUE!</v>
      </c>
      <c r="O23" s="117" t="e">
        <f>RANK(H23,H23:$H$51)</f>
        <v>#VALUE!</v>
      </c>
    </row>
    <row r="24" spans="1:15">
      <c r="A24" s="122">
        <v>13</v>
      </c>
      <c r="B24" s="123" t="s">
        <v>151</v>
      </c>
      <c r="C24" s="124" t="str">
        <f>IF('MP1'!Y21=0,"",'MP1'!Y21)</f>
        <v/>
      </c>
      <c r="D24" s="124" t="str">
        <f>IF('MP2'!Y21=0,"",'MP2'!Y21)</f>
        <v/>
      </c>
      <c r="E24" s="124" t="str">
        <f>IF('MP3'!Y21=0,"",'MP3'!Y21)</f>
        <v/>
      </c>
      <c r="F24" s="124" t="str">
        <f>IF('MP4'!Y21=0,"",'MP4'!Y21)</f>
        <v/>
      </c>
      <c r="G24" s="124" t="str">
        <f>IF('MP5'!Y21=0,"",'MP5'!Y21)</f>
        <v/>
      </c>
      <c r="H24" s="124" t="str">
        <f>IF('MP6'!Y21=0,"",'MP6'!Y21)</f>
        <v/>
      </c>
      <c r="J24" s="117" t="e">
        <f t="shared" si="4"/>
        <v>#VALUE!</v>
      </c>
      <c r="K24" s="117" t="e">
        <f t="shared" si="0"/>
        <v>#VALUE!</v>
      </c>
      <c r="L24" s="117" t="e">
        <f t="shared" si="1"/>
        <v>#VALUE!</v>
      </c>
      <c r="M24" s="117" t="e">
        <f t="shared" si="2"/>
        <v>#VALUE!</v>
      </c>
      <c r="N24" s="117" t="e">
        <f t="shared" si="3"/>
        <v>#VALUE!</v>
      </c>
      <c r="O24" s="117" t="e">
        <f>RANK(H24,H24:$H$51)</f>
        <v>#VALUE!</v>
      </c>
    </row>
    <row r="25" spans="1:15">
      <c r="A25" s="122">
        <v>14</v>
      </c>
      <c r="B25" s="123" t="s">
        <v>152</v>
      </c>
      <c r="C25" s="124" t="str">
        <f>IF('MP1'!Y22=0,"",'MP1'!Y22)</f>
        <v/>
      </c>
      <c r="D25" s="124" t="str">
        <f>IF('MP2'!Y22=0,"",'MP2'!Y22)</f>
        <v/>
      </c>
      <c r="E25" s="124" t="str">
        <f>IF('MP3'!Y22=0,"",'MP3'!Y22)</f>
        <v/>
      </c>
      <c r="F25" s="124" t="str">
        <f>IF('MP4'!Y22=0,"",'MP4'!Y22)</f>
        <v/>
      </c>
      <c r="G25" s="124" t="str">
        <f>IF('MP5'!Y22=0,"",'MP5'!Y22)</f>
        <v/>
      </c>
      <c r="H25" s="124" t="str">
        <f>IF('MP6'!Y22=0,"",'MP6'!Y22)</f>
        <v/>
      </c>
      <c r="J25" s="117" t="e">
        <f t="shared" si="4"/>
        <v>#VALUE!</v>
      </c>
      <c r="K25" s="117" t="e">
        <f t="shared" si="0"/>
        <v>#VALUE!</v>
      </c>
      <c r="L25" s="117" t="e">
        <f t="shared" si="1"/>
        <v>#VALUE!</v>
      </c>
      <c r="M25" s="117" t="e">
        <f t="shared" si="2"/>
        <v>#VALUE!</v>
      </c>
      <c r="N25" s="117" t="e">
        <f t="shared" si="3"/>
        <v>#VALUE!</v>
      </c>
      <c r="O25" s="117" t="e">
        <f>RANK(H25,H25:$H$51)</f>
        <v>#VALUE!</v>
      </c>
    </row>
    <row r="26" spans="1:15">
      <c r="A26" s="125">
        <v>15</v>
      </c>
      <c r="B26" s="126" t="s">
        <v>153</v>
      </c>
      <c r="C26" s="127" t="str">
        <f>IF('MP1'!Y23=0,"",'MP1'!Y23)</f>
        <v/>
      </c>
      <c r="D26" s="127" t="str">
        <f>IF('MP2'!Y23=0,"",'MP2'!Y23)</f>
        <v/>
      </c>
      <c r="E26" s="127" t="str">
        <f>IF('MP3'!Y23=0,"",'MP3'!Y23)</f>
        <v/>
      </c>
      <c r="F26" s="127" t="str">
        <f>IF('MP4'!Y23=0,"",'MP4'!Y23)</f>
        <v/>
      </c>
      <c r="G26" s="127" t="str">
        <f>IF('MP5'!Y23=0,"",'MP5'!Y23)</f>
        <v/>
      </c>
      <c r="H26" s="127" t="str">
        <f>IF('MP6'!Y23=0,"",'MP6'!Y23)</f>
        <v/>
      </c>
      <c r="J26" s="117" t="e">
        <f t="shared" si="4"/>
        <v>#VALUE!</v>
      </c>
      <c r="K26" s="117" t="e">
        <f t="shared" si="0"/>
        <v>#VALUE!</v>
      </c>
      <c r="L26" s="117" t="e">
        <f t="shared" si="1"/>
        <v>#VALUE!</v>
      </c>
      <c r="M26" s="117" t="e">
        <f t="shared" si="2"/>
        <v>#VALUE!</v>
      </c>
      <c r="N26" s="117" t="e">
        <f t="shared" si="3"/>
        <v>#VALUE!</v>
      </c>
      <c r="O26" s="117" t="e">
        <f>RANK(H26,H26:$H$51)</f>
        <v>#VALUE!</v>
      </c>
    </row>
    <row r="27" spans="1:15">
      <c r="A27" s="119">
        <v>16</v>
      </c>
      <c r="B27" s="120" t="s">
        <v>154</v>
      </c>
      <c r="C27" s="121" t="str">
        <f>IF('MP1'!Y24=0,"",'MP1'!Y24)</f>
        <v/>
      </c>
      <c r="D27" s="121" t="str">
        <f>IF('MP2'!Y24=0,"",'MP2'!Y24)</f>
        <v/>
      </c>
      <c r="E27" s="121" t="str">
        <f>IF('MP3'!Y24=0,"",'MP3'!Y24)</f>
        <v/>
      </c>
      <c r="F27" s="121" t="str">
        <f>IF('MP4'!Y24=0,"",'MP4'!Y24)</f>
        <v/>
      </c>
      <c r="G27" s="121" t="str">
        <f>IF('MP5'!Y24=0,"",'MP5'!Y24)</f>
        <v/>
      </c>
      <c r="H27" s="121" t="str">
        <f>IF('MP6'!Y24=0,"",'MP6'!Y24)</f>
        <v/>
      </c>
      <c r="J27" s="117" t="e">
        <f t="shared" si="4"/>
        <v>#VALUE!</v>
      </c>
      <c r="K27" s="117" t="e">
        <f t="shared" si="0"/>
        <v>#VALUE!</v>
      </c>
      <c r="L27" s="117" t="e">
        <f t="shared" si="1"/>
        <v>#VALUE!</v>
      </c>
      <c r="M27" s="117" t="e">
        <f t="shared" si="2"/>
        <v>#VALUE!</v>
      </c>
      <c r="N27" s="117" t="e">
        <f t="shared" si="3"/>
        <v>#VALUE!</v>
      </c>
      <c r="O27" s="117" t="e">
        <f>RANK(H27,H27:$H$51)</f>
        <v>#VALUE!</v>
      </c>
    </row>
    <row r="28" spans="1:15">
      <c r="A28" s="122">
        <v>17</v>
      </c>
      <c r="B28" s="123" t="s">
        <v>155</v>
      </c>
      <c r="C28" s="124" t="str">
        <f>IF('MP1'!Y25=0,"",'MP1'!Y25)</f>
        <v/>
      </c>
      <c r="D28" s="124" t="str">
        <f>IF('MP2'!Y25=0,"",'MP2'!Y25)</f>
        <v/>
      </c>
      <c r="E28" s="124" t="str">
        <f>IF('MP3'!Y25=0,"",'MP3'!Y25)</f>
        <v/>
      </c>
      <c r="F28" s="124" t="str">
        <f>IF('MP4'!Y25=0,"",'MP4'!Y25)</f>
        <v/>
      </c>
      <c r="G28" s="124" t="str">
        <f>IF('MP5'!Y25=0,"",'MP5'!Y25)</f>
        <v/>
      </c>
      <c r="H28" s="124" t="str">
        <f>IF('MP6'!Y25=0,"",'MP6'!Y25)</f>
        <v/>
      </c>
      <c r="J28" s="117" t="e">
        <f t="shared" si="4"/>
        <v>#VALUE!</v>
      </c>
      <c r="K28" s="117" t="e">
        <f t="shared" si="0"/>
        <v>#VALUE!</v>
      </c>
      <c r="L28" s="117" t="e">
        <f t="shared" si="1"/>
        <v>#VALUE!</v>
      </c>
      <c r="M28" s="117" t="e">
        <f t="shared" si="2"/>
        <v>#VALUE!</v>
      </c>
      <c r="N28" s="117" t="e">
        <f t="shared" si="3"/>
        <v>#VALUE!</v>
      </c>
      <c r="O28" s="117" t="e">
        <f>RANK(H28,H28:$H$51)</f>
        <v>#VALUE!</v>
      </c>
    </row>
    <row r="29" spans="1:15">
      <c r="A29" s="122">
        <v>18</v>
      </c>
      <c r="B29" s="123" t="s">
        <v>156</v>
      </c>
      <c r="C29" s="124" t="str">
        <f>IF('MP1'!Y26=0,"",'MP1'!Y26)</f>
        <v/>
      </c>
      <c r="D29" s="124" t="str">
        <f>IF('MP2'!Y26=0,"",'MP2'!Y26)</f>
        <v/>
      </c>
      <c r="E29" s="124" t="str">
        <f>IF('MP3'!Y26=0,"",'MP3'!Y26)</f>
        <v/>
      </c>
      <c r="F29" s="124" t="str">
        <f>IF('MP4'!Y26=0,"",'MP4'!Y26)</f>
        <v/>
      </c>
      <c r="G29" s="124" t="str">
        <f>IF('MP5'!Y26=0,"",'MP5'!Y26)</f>
        <v/>
      </c>
      <c r="H29" s="124" t="str">
        <f>IF('MP6'!Y26=0,"",'MP6'!Y26)</f>
        <v/>
      </c>
      <c r="J29" s="117" t="e">
        <f t="shared" si="4"/>
        <v>#VALUE!</v>
      </c>
      <c r="K29" s="117" t="e">
        <f t="shared" si="0"/>
        <v>#VALUE!</v>
      </c>
      <c r="L29" s="117" t="e">
        <f t="shared" si="1"/>
        <v>#VALUE!</v>
      </c>
      <c r="M29" s="117" t="e">
        <f t="shared" si="2"/>
        <v>#VALUE!</v>
      </c>
      <c r="N29" s="117" t="e">
        <f t="shared" si="3"/>
        <v>#VALUE!</v>
      </c>
      <c r="O29" s="117" t="e">
        <f>RANK(H29,H29:$H$51)</f>
        <v>#VALUE!</v>
      </c>
    </row>
    <row r="30" spans="1:15">
      <c r="A30" s="122">
        <v>19</v>
      </c>
      <c r="B30" s="123" t="s">
        <v>157</v>
      </c>
      <c r="C30" s="124" t="str">
        <f>IF('MP1'!Y27=0,"",'MP1'!Y27)</f>
        <v/>
      </c>
      <c r="D30" s="124" t="str">
        <f>IF('MP2'!Y27=0,"",'MP2'!Y27)</f>
        <v/>
      </c>
      <c r="E30" s="124" t="str">
        <f>IF('MP3'!Y27=0,"",'MP3'!Y27)</f>
        <v/>
      </c>
      <c r="F30" s="124" t="str">
        <f>IF('MP4'!Y27=0,"",'MP4'!Y27)</f>
        <v/>
      </c>
      <c r="G30" s="124" t="str">
        <f>IF('MP5'!Y27=0,"",'MP5'!Y27)</f>
        <v/>
      </c>
      <c r="H30" s="124" t="str">
        <f>IF('MP6'!Y27=0,"",'MP6'!Y27)</f>
        <v/>
      </c>
      <c r="J30" s="117" t="e">
        <f t="shared" si="4"/>
        <v>#VALUE!</v>
      </c>
      <c r="K30" s="117" t="e">
        <f t="shared" si="0"/>
        <v>#VALUE!</v>
      </c>
      <c r="L30" s="117" t="e">
        <f t="shared" si="1"/>
        <v>#VALUE!</v>
      </c>
      <c r="M30" s="117" t="e">
        <f t="shared" si="2"/>
        <v>#VALUE!</v>
      </c>
      <c r="N30" s="117" t="e">
        <f t="shared" si="3"/>
        <v>#VALUE!</v>
      </c>
      <c r="O30" s="117" t="e">
        <f>RANK(H30,H30:$H$51)</f>
        <v>#VALUE!</v>
      </c>
    </row>
    <row r="31" spans="1:15">
      <c r="A31" s="125">
        <v>20</v>
      </c>
      <c r="B31" s="126" t="s">
        <v>158</v>
      </c>
      <c r="C31" s="127" t="str">
        <f>IF('MP1'!Y28=0,"",'MP1'!Y28)</f>
        <v/>
      </c>
      <c r="D31" s="127" t="str">
        <f>IF('MP2'!Y28=0,"",'MP2'!Y28)</f>
        <v/>
      </c>
      <c r="E31" s="127" t="str">
        <f>IF('MP3'!Y28=0,"",'MP3'!Y28)</f>
        <v/>
      </c>
      <c r="F31" s="127" t="str">
        <f>IF('MP4'!Y28=0,"",'MP4'!Y28)</f>
        <v/>
      </c>
      <c r="G31" s="127" t="str">
        <f>IF('MP5'!Y28=0,"",'MP5'!Y28)</f>
        <v/>
      </c>
      <c r="H31" s="127" t="str">
        <f>IF('MP6'!Y28=0,"",'MP6'!Y28)</f>
        <v/>
      </c>
      <c r="J31" s="117" t="e">
        <f t="shared" si="4"/>
        <v>#VALUE!</v>
      </c>
      <c r="K31" s="117" t="e">
        <f t="shared" si="0"/>
        <v>#VALUE!</v>
      </c>
      <c r="L31" s="117" t="e">
        <f t="shared" si="1"/>
        <v>#VALUE!</v>
      </c>
      <c r="M31" s="117" t="e">
        <f t="shared" si="2"/>
        <v>#VALUE!</v>
      </c>
      <c r="N31" s="117" t="e">
        <f t="shared" si="3"/>
        <v>#VALUE!</v>
      </c>
      <c r="O31" s="117" t="e">
        <f>RANK(H31,H31:$H$51)</f>
        <v>#VALUE!</v>
      </c>
    </row>
    <row r="32" spans="1:15">
      <c r="A32" s="119">
        <v>21</v>
      </c>
      <c r="B32" s="120" t="s">
        <v>159</v>
      </c>
      <c r="C32" s="121" t="str">
        <f>IF('MP1'!Y29=0,"",'MP1'!Y29)</f>
        <v/>
      </c>
      <c r="D32" s="121" t="str">
        <f>IF('MP2'!Y29=0,"",'MP2'!Y29)</f>
        <v/>
      </c>
      <c r="E32" s="121" t="str">
        <f>IF('MP3'!Y29=0,"",'MP3'!Y29)</f>
        <v/>
      </c>
      <c r="F32" s="121" t="str">
        <f>IF('MP4'!Y29=0,"",'MP4'!Y29)</f>
        <v/>
      </c>
      <c r="G32" s="121" t="str">
        <f>IF('MP5'!Y29=0,"",'MP5'!Y29)</f>
        <v/>
      </c>
      <c r="H32" s="121" t="str">
        <f>IF('MP6'!Y29=0,"",'MP6'!Y29)</f>
        <v/>
      </c>
      <c r="J32" s="117" t="e">
        <f t="shared" si="4"/>
        <v>#VALUE!</v>
      </c>
      <c r="K32" s="117" t="e">
        <f t="shared" si="0"/>
        <v>#VALUE!</v>
      </c>
      <c r="L32" s="117" t="e">
        <f t="shared" si="1"/>
        <v>#VALUE!</v>
      </c>
      <c r="M32" s="117" t="e">
        <f t="shared" si="2"/>
        <v>#VALUE!</v>
      </c>
      <c r="N32" s="117" t="e">
        <f t="shared" si="3"/>
        <v>#VALUE!</v>
      </c>
      <c r="O32" s="117" t="e">
        <f>RANK(H32,H32:$H$51)</f>
        <v>#VALUE!</v>
      </c>
    </row>
    <row r="33" spans="1:15">
      <c r="A33" s="122">
        <v>22</v>
      </c>
      <c r="B33" s="123" t="s">
        <v>160</v>
      </c>
      <c r="C33" s="124" t="str">
        <f>IF('MP1'!Y30=0,"",'MP1'!Y30)</f>
        <v/>
      </c>
      <c r="D33" s="124" t="str">
        <f>IF('MP2'!Y30=0,"",'MP2'!Y30)</f>
        <v/>
      </c>
      <c r="E33" s="124" t="str">
        <f>IF('MP3'!Y30=0,"",'MP3'!Y30)</f>
        <v/>
      </c>
      <c r="F33" s="124" t="str">
        <f>IF('MP4'!Y30=0,"",'MP4'!Y30)</f>
        <v/>
      </c>
      <c r="G33" s="124" t="str">
        <f>IF('MP5'!Y30=0,"",'MP5'!Y30)</f>
        <v/>
      </c>
      <c r="H33" s="124" t="str">
        <f>IF('MP6'!Y30=0,"",'MP6'!Y30)</f>
        <v/>
      </c>
      <c r="J33" s="117" t="e">
        <f t="shared" si="4"/>
        <v>#VALUE!</v>
      </c>
      <c r="K33" s="117" t="e">
        <f t="shared" si="0"/>
        <v>#VALUE!</v>
      </c>
      <c r="L33" s="117" t="e">
        <f t="shared" si="1"/>
        <v>#VALUE!</v>
      </c>
      <c r="M33" s="117" t="e">
        <f t="shared" si="2"/>
        <v>#VALUE!</v>
      </c>
      <c r="N33" s="117" t="e">
        <f t="shared" si="3"/>
        <v>#VALUE!</v>
      </c>
      <c r="O33" s="117" t="e">
        <f>RANK(H33,H33:$H$51)</f>
        <v>#VALUE!</v>
      </c>
    </row>
    <row r="34" spans="1:15">
      <c r="A34" s="122">
        <v>23</v>
      </c>
      <c r="B34" s="123" t="s">
        <v>161</v>
      </c>
      <c r="C34" s="124" t="str">
        <f>IF('MP1'!Y31=0,"",'MP1'!Y31)</f>
        <v/>
      </c>
      <c r="D34" s="124" t="str">
        <f>IF('MP2'!Y31=0,"",'MP2'!Y31)</f>
        <v/>
      </c>
      <c r="E34" s="124" t="str">
        <f>IF('MP3'!Y31=0,"",'MP3'!Y31)</f>
        <v/>
      </c>
      <c r="F34" s="124" t="str">
        <f>IF('MP4'!Y31=0,"",'MP4'!Y31)</f>
        <v/>
      </c>
      <c r="G34" s="124" t="str">
        <f>IF('MP5'!Y31=0,"",'MP5'!Y31)</f>
        <v/>
      </c>
      <c r="H34" s="124" t="str">
        <f>IF('MP6'!Y31=0,"",'MP6'!Y31)</f>
        <v/>
      </c>
      <c r="J34" s="117" t="e">
        <f t="shared" si="4"/>
        <v>#VALUE!</v>
      </c>
      <c r="K34" s="117" t="e">
        <f t="shared" si="0"/>
        <v>#VALUE!</v>
      </c>
      <c r="L34" s="117" t="e">
        <f t="shared" si="1"/>
        <v>#VALUE!</v>
      </c>
      <c r="M34" s="117" t="e">
        <f t="shared" si="2"/>
        <v>#VALUE!</v>
      </c>
      <c r="N34" s="117" t="e">
        <f t="shared" si="3"/>
        <v>#VALUE!</v>
      </c>
      <c r="O34" s="117" t="e">
        <f>RANK(H34,H34:$H$51)</f>
        <v>#VALUE!</v>
      </c>
    </row>
    <row r="35" spans="1:15">
      <c r="A35" s="122">
        <v>24</v>
      </c>
      <c r="B35" s="123" t="s">
        <v>162</v>
      </c>
      <c r="C35" s="124" t="str">
        <f>IF('MP1'!Y32=0,"",'MP1'!Y32)</f>
        <v/>
      </c>
      <c r="D35" s="124" t="str">
        <f>IF('MP2'!Y32=0,"",'MP2'!Y32)</f>
        <v/>
      </c>
      <c r="E35" s="124" t="str">
        <f>IF('MP3'!Y32=0,"",'MP3'!Y32)</f>
        <v/>
      </c>
      <c r="F35" s="124" t="str">
        <f>IF('MP4'!Y32=0,"",'MP4'!Y32)</f>
        <v/>
      </c>
      <c r="G35" s="124" t="str">
        <f>IF('MP5'!Y32=0,"",'MP5'!Y32)</f>
        <v/>
      </c>
      <c r="H35" s="124" t="str">
        <f>IF('MP6'!Y32=0,"",'MP6'!Y32)</f>
        <v/>
      </c>
      <c r="J35" s="117" t="e">
        <f t="shared" si="4"/>
        <v>#VALUE!</v>
      </c>
      <c r="K35" s="117" t="e">
        <f t="shared" si="0"/>
        <v>#VALUE!</v>
      </c>
      <c r="L35" s="117" t="e">
        <f t="shared" si="1"/>
        <v>#VALUE!</v>
      </c>
      <c r="M35" s="117" t="e">
        <f t="shared" si="2"/>
        <v>#VALUE!</v>
      </c>
      <c r="N35" s="117" t="e">
        <f t="shared" si="3"/>
        <v>#VALUE!</v>
      </c>
      <c r="O35" s="117" t="e">
        <f>RANK(H35,H35:$H$51)</f>
        <v>#VALUE!</v>
      </c>
    </row>
    <row r="36" spans="1:15">
      <c r="A36" s="125">
        <v>25</v>
      </c>
      <c r="B36" s="126" t="s">
        <v>163</v>
      </c>
      <c r="C36" s="127" t="str">
        <f>IF('MP1'!Y33=0,"",'MP1'!Y33)</f>
        <v/>
      </c>
      <c r="D36" s="127" t="str">
        <f>IF('MP2'!Y33=0,"",'MP2'!Y33)</f>
        <v/>
      </c>
      <c r="E36" s="127" t="str">
        <f>IF('MP3'!Y33=0,"",'MP3'!Y33)</f>
        <v/>
      </c>
      <c r="F36" s="127" t="str">
        <f>IF('MP4'!Y33=0,"",'MP4'!Y33)</f>
        <v/>
      </c>
      <c r="G36" s="127" t="str">
        <f>IF('MP5'!Y33=0,"",'MP5'!Y33)</f>
        <v/>
      </c>
      <c r="H36" s="127" t="str">
        <f>IF('MP6'!Y33=0,"",'MP6'!Y33)</f>
        <v/>
      </c>
      <c r="J36" s="117" t="e">
        <f t="shared" si="4"/>
        <v>#VALUE!</v>
      </c>
      <c r="K36" s="117" t="e">
        <f t="shared" si="0"/>
        <v>#VALUE!</v>
      </c>
      <c r="L36" s="117" t="e">
        <f t="shared" si="1"/>
        <v>#VALUE!</v>
      </c>
      <c r="M36" s="117" t="e">
        <f t="shared" si="2"/>
        <v>#VALUE!</v>
      </c>
      <c r="N36" s="117" t="e">
        <f t="shared" si="3"/>
        <v>#VALUE!</v>
      </c>
      <c r="O36" s="117" t="e">
        <f>RANK(H36,H36:$H$51)</f>
        <v>#VALUE!</v>
      </c>
    </row>
    <row r="37" spans="1:15">
      <c r="A37" s="119">
        <v>26</v>
      </c>
      <c r="B37" s="120" t="s">
        <v>164</v>
      </c>
      <c r="C37" s="121" t="str">
        <f>IF('MP1'!Y34=0,"",'MP1'!Y34)</f>
        <v/>
      </c>
      <c r="D37" s="121" t="str">
        <f>IF('MP2'!Y34=0,"",'MP2'!Y34)</f>
        <v/>
      </c>
      <c r="E37" s="121" t="str">
        <f>IF('MP3'!Y34=0,"",'MP3'!Y34)</f>
        <v/>
      </c>
      <c r="F37" s="121" t="str">
        <f>IF('MP4'!Y34=0,"",'MP4'!Y34)</f>
        <v/>
      </c>
      <c r="G37" s="121" t="str">
        <f>IF('MP5'!Y34=0,"",'MP5'!Y34)</f>
        <v/>
      </c>
      <c r="H37" s="121" t="str">
        <f>IF('MP6'!Y34=0,"",'MP6'!Y34)</f>
        <v/>
      </c>
      <c r="J37" s="117" t="e">
        <f t="shared" si="4"/>
        <v>#VALUE!</v>
      </c>
      <c r="K37" s="117" t="e">
        <f t="shared" si="0"/>
        <v>#VALUE!</v>
      </c>
      <c r="L37" s="117" t="e">
        <f t="shared" si="1"/>
        <v>#VALUE!</v>
      </c>
      <c r="M37" s="117" t="e">
        <f t="shared" si="2"/>
        <v>#VALUE!</v>
      </c>
      <c r="N37" s="117" t="e">
        <f t="shared" si="3"/>
        <v>#VALUE!</v>
      </c>
      <c r="O37" s="117" t="e">
        <f>RANK(H37,H37:$H$51)</f>
        <v>#VALUE!</v>
      </c>
    </row>
    <row r="38" spans="1:15">
      <c r="A38" s="122">
        <v>27</v>
      </c>
      <c r="B38" s="123" t="s">
        <v>165</v>
      </c>
      <c r="C38" s="124" t="str">
        <f>IF('MP1'!Y35=0,"",'MP1'!Y35)</f>
        <v/>
      </c>
      <c r="D38" s="124" t="str">
        <f>IF('MP2'!Y35=0,"",'MP2'!Y35)</f>
        <v/>
      </c>
      <c r="E38" s="124" t="str">
        <f>IF('MP3'!Y35=0,"",'MP3'!Y35)</f>
        <v/>
      </c>
      <c r="F38" s="124" t="str">
        <f>IF('MP4'!Y35=0,"",'MP4'!Y35)</f>
        <v/>
      </c>
      <c r="G38" s="124" t="str">
        <f>IF('MP5'!Y35=0,"",'MP5'!Y35)</f>
        <v/>
      </c>
      <c r="H38" s="124" t="str">
        <f>IF('MP6'!Y35=0,"",'MP6'!Y35)</f>
        <v/>
      </c>
      <c r="J38" s="117" t="e">
        <f t="shared" si="4"/>
        <v>#VALUE!</v>
      </c>
      <c r="K38" s="117" t="e">
        <f t="shared" si="0"/>
        <v>#VALUE!</v>
      </c>
      <c r="L38" s="117" t="e">
        <f t="shared" si="1"/>
        <v>#VALUE!</v>
      </c>
      <c r="M38" s="117" t="e">
        <f t="shared" si="2"/>
        <v>#VALUE!</v>
      </c>
      <c r="N38" s="117" t="e">
        <f t="shared" si="3"/>
        <v>#VALUE!</v>
      </c>
      <c r="O38" s="117" t="e">
        <f>RANK(H38,H38:$H$51)</f>
        <v>#VALUE!</v>
      </c>
    </row>
    <row r="39" spans="1:15">
      <c r="A39" s="122">
        <v>28</v>
      </c>
      <c r="B39" s="123" t="s">
        <v>166</v>
      </c>
      <c r="C39" s="124" t="str">
        <f>IF('MP1'!Y36=0,"",'MP1'!Y36)</f>
        <v/>
      </c>
      <c r="D39" s="124" t="str">
        <f>IF('MP2'!Y36=0,"",'MP2'!Y36)</f>
        <v/>
      </c>
      <c r="E39" s="124" t="str">
        <f>IF('MP3'!Y36=0,"",'MP3'!Y36)</f>
        <v/>
      </c>
      <c r="F39" s="124" t="str">
        <f>IF('MP4'!Y36=0,"",'MP4'!Y36)</f>
        <v/>
      </c>
      <c r="G39" s="124" t="str">
        <f>IF('MP5'!Y36=0,"",'MP5'!Y36)</f>
        <v/>
      </c>
      <c r="H39" s="124" t="str">
        <f>IF('MP6'!Y36=0,"",'MP6'!Y36)</f>
        <v/>
      </c>
      <c r="J39" s="117" t="e">
        <f t="shared" si="4"/>
        <v>#VALUE!</v>
      </c>
      <c r="K39" s="117" t="e">
        <f t="shared" si="0"/>
        <v>#VALUE!</v>
      </c>
      <c r="L39" s="117" t="e">
        <f t="shared" si="1"/>
        <v>#VALUE!</v>
      </c>
      <c r="M39" s="117" t="e">
        <f t="shared" si="2"/>
        <v>#VALUE!</v>
      </c>
      <c r="N39" s="117" t="e">
        <f t="shared" si="3"/>
        <v>#VALUE!</v>
      </c>
      <c r="O39" s="117" t="e">
        <f>RANK(H39,H39:$H$51)</f>
        <v>#VALUE!</v>
      </c>
    </row>
    <row r="40" spans="1:15">
      <c r="A40" s="122">
        <v>29</v>
      </c>
      <c r="B40" s="123" t="s">
        <v>167</v>
      </c>
      <c r="C40" s="124" t="str">
        <f>IF('MP1'!Y37=0,"",'MP1'!Y37)</f>
        <v/>
      </c>
      <c r="D40" s="124" t="str">
        <f>IF('MP2'!Y37=0,"",'MP2'!Y37)</f>
        <v/>
      </c>
      <c r="E40" s="124" t="str">
        <f>IF('MP3'!Y37=0,"",'MP3'!Y37)</f>
        <v/>
      </c>
      <c r="F40" s="124" t="str">
        <f>IF('MP4'!Y37=0,"",'MP4'!Y37)</f>
        <v/>
      </c>
      <c r="G40" s="124" t="str">
        <f>IF('MP5'!Y37=0,"",'MP5'!Y37)</f>
        <v/>
      </c>
      <c r="H40" s="124" t="str">
        <f>IF('MP6'!Y37=0,"",'MP6'!Y37)</f>
        <v/>
      </c>
      <c r="J40" s="117" t="e">
        <f t="shared" si="4"/>
        <v>#VALUE!</v>
      </c>
      <c r="K40" s="117" t="e">
        <f t="shared" si="0"/>
        <v>#VALUE!</v>
      </c>
      <c r="L40" s="117" t="e">
        <f t="shared" si="1"/>
        <v>#VALUE!</v>
      </c>
      <c r="M40" s="117" t="e">
        <f t="shared" si="2"/>
        <v>#VALUE!</v>
      </c>
      <c r="N40" s="117" t="e">
        <f t="shared" si="3"/>
        <v>#VALUE!</v>
      </c>
      <c r="O40" s="117" t="e">
        <f>RANK(H40,H40:$H$51)</f>
        <v>#VALUE!</v>
      </c>
    </row>
    <row r="41" spans="1:15">
      <c r="A41" s="125">
        <v>30</v>
      </c>
      <c r="B41" s="126" t="s">
        <v>168</v>
      </c>
      <c r="C41" s="127" t="str">
        <f>IF('MP1'!Y38=0,"",'MP1'!Y38)</f>
        <v/>
      </c>
      <c r="D41" s="127" t="str">
        <f>IF('MP2'!Y38=0,"",'MP2'!Y38)</f>
        <v/>
      </c>
      <c r="E41" s="127" t="str">
        <f>IF('MP3'!Y38=0,"",'MP3'!Y38)</f>
        <v/>
      </c>
      <c r="F41" s="127" t="str">
        <f>IF('MP4'!Y38=0,"",'MP4'!Y38)</f>
        <v/>
      </c>
      <c r="G41" s="127" t="str">
        <f>IF('MP5'!Y38=0,"",'MP5'!Y38)</f>
        <v/>
      </c>
      <c r="H41" s="127" t="str">
        <f>IF('MP6'!Y38=0,"",'MP6'!Y38)</f>
        <v/>
      </c>
      <c r="J41" s="117" t="e">
        <f t="shared" si="4"/>
        <v>#VALUE!</v>
      </c>
      <c r="K41" s="117" t="e">
        <f t="shared" si="0"/>
        <v>#VALUE!</v>
      </c>
      <c r="L41" s="117" t="e">
        <f t="shared" si="1"/>
        <v>#VALUE!</v>
      </c>
      <c r="M41" s="117" t="e">
        <f t="shared" si="2"/>
        <v>#VALUE!</v>
      </c>
      <c r="N41" s="117" t="e">
        <f t="shared" si="3"/>
        <v>#VALUE!</v>
      </c>
      <c r="O41" s="117" t="e">
        <f>RANK(H41,H41:$H$51)</f>
        <v>#VALUE!</v>
      </c>
    </row>
    <row r="42" spans="1:15">
      <c r="A42" s="119">
        <v>31</v>
      </c>
      <c r="B42" s="120" t="s">
        <v>169</v>
      </c>
      <c r="C42" s="121" t="str">
        <f>IF('MP1'!Y39=0,"",'MP1'!Y39)</f>
        <v/>
      </c>
      <c r="D42" s="121" t="str">
        <f>IF('MP2'!Y39=0,"",'MP2'!Y39)</f>
        <v/>
      </c>
      <c r="E42" s="121" t="str">
        <f>IF('MP3'!Y39=0,"",'MP3'!Y39)</f>
        <v/>
      </c>
      <c r="F42" s="121" t="str">
        <f>IF('MP4'!Y39=0,"",'MP4'!Y39)</f>
        <v/>
      </c>
      <c r="G42" s="121" t="str">
        <f>IF('MP5'!Y39=0,"",'MP5'!Y39)</f>
        <v/>
      </c>
      <c r="H42" s="121" t="str">
        <f>IF('MP6'!Y39=0,"",'MP6'!Y39)</f>
        <v/>
      </c>
      <c r="J42" s="117" t="e">
        <f t="shared" si="4"/>
        <v>#VALUE!</v>
      </c>
      <c r="K42" s="117" t="e">
        <f t="shared" si="0"/>
        <v>#VALUE!</v>
      </c>
      <c r="L42" s="117" t="e">
        <f t="shared" si="1"/>
        <v>#VALUE!</v>
      </c>
      <c r="M42" s="117" t="e">
        <f t="shared" si="2"/>
        <v>#VALUE!</v>
      </c>
      <c r="N42" s="117" t="e">
        <f t="shared" si="3"/>
        <v>#VALUE!</v>
      </c>
      <c r="O42" s="117" t="e">
        <f>RANK(H42,H42:$H$51)</f>
        <v>#VALUE!</v>
      </c>
    </row>
    <row r="43" spans="1:15">
      <c r="A43" s="122">
        <v>32</v>
      </c>
      <c r="B43" s="123" t="s">
        <v>170</v>
      </c>
      <c r="C43" s="124" t="str">
        <f>IF('MP1'!Y40=0,"",'MP1'!Y40)</f>
        <v/>
      </c>
      <c r="D43" s="124" t="str">
        <f>IF('MP2'!Y40=0,"",'MP2'!Y40)</f>
        <v/>
      </c>
      <c r="E43" s="124" t="str">
        <f>IF('MP3'!Y40=0,"",'MP3'!Y40)</f>
        <v/>
      </c>
      <c r="F43" s="124" t="str">
        <f>IF('MP4'!Y40=0,"",'MP4'!Y40)</f>
        <v/>
      </c>
      <c r="G43" s="124" t="str">
        <f>IF('MP5'!Y40=0,"",'MP5'!Y40)</f>
        <v/>
      </c>
      <c r="H43" s="124" t="str">
        <f>IF('MP6'!Y40=0,"",'MP6'!Y40)</f>
        <v/>
      </c>
      <c r="J43" s="117" t="e">
        <f t="shared" si="4"/>
        <v>#VALUE!</v>
      </c>
      <c r="K43" s="117" t="e">
        <f t="shared" si="0"/>
        <v>#VALUE!</v>
      </c>
      <c r="L43" s="117" t="e">
        <f t="shared" si="1"/>
        <v>#VALUE!</v>
      </c>
      <c r="M43" s="117" t="e">
        <f t="shared" si="2"/>
        <v>#VALUE!</v>
      </c>
      <c r="N43" s="117" t="e">
        <f t="shared" si="3"/>
        <v>#VALUE!</v>
      </c>
      <c r="O43" s="117" t="e">
        <f>RANK(H43,H43:$H$51)</f>
        <v>#VALUE!</v>
      </c>
    </row>
    <row r="44" spans="1:15">
      <c r="A44" s="122">
        <v>33</v>
      </c>
      <c r="B44" s="123" t="s">
        <v>171</v>
      </c>
      <c r="C44" s="124" t="str">
        <f>IF('MP1'!Y41=0,"",'MP1'!Y41)</f>
        <v/>
      </c>
      <c r="D44" s="124" t="str">
        <f>IF('MP2'!Y41=0,"",'MP2'!Y41)</f>
        <v/>
      </c>
      <c r="E44" s="124" t="str">
        <f>IF('MP3'!Y41=0,"",'MP3'!Y41)</f>
        <v/>
      </c>
      <c r="F44" s="124" t="str">
        <f>IF('MP4'!Y41=0,"",'MP4'!Y41)</f>
        <v/>
      </c>
      <c r="G44" s="124" t="str">
        <f>IF('MP5'!Y41=0,"",'MP5'!Y41)</f>
        <v/>
      </c>
      <c r="H44" s="124" t="str">
        <f>IF('MP6'!Y41=0,"",'MP6'!Y41)</f>
        <v/>
      </c>
      <c r="J44" s="117" t="e">
        <f t="shared" si="4"/>
        <v>#VALUE!</v>
      </c>
      <c r="K44" s="117" t="e">
        <f t="shared" si="0"/>
        <v>#VALUE!</v>
      </c>
      <c r="L44" s="117" t="e">
        <f t="shared" si="1"/>
        <v>#VALUE!</v>
      </c>
      <c r="M44" s="117" t="e">
        <f t="shared" si="2"/>
        <v>#VALUE!</v>
      </c>
      <c r="N44" s="117" t="e">
        <f t="shared" si="3"/>
        <v>#VALUE!</v>
      </c>
      <c r="O44" s="117" t="e">
        <f>RANK(H44,H44:$H$51)</f>
        <v>#VALUE!</v>
      </c>
    </row>
    <row r="45" spans="1:15">
      <c r="A45" s="122">
        <v>34</v>
      </c>
      <c r="B45" s="123" t="s">
        <v>172</v>
      </c>
      <c r="C45" s="124" t="str">
        <f>IF('MP1'!Y42=0,"",'MP1'!Y42)</f>
        <v/>
      </c>
      <c r="D45" s="124" t="str">
        <f>IF('MP2'!Y42=0,"",'MP2'!Y42)</f>
        <v/>
      </c>
      <c r="E45" s="124" t="str">
        <f>IF('MP3'!Y42=0,"",'MP3'!Y42)</f>
        <v/>
      </c>
      <c r="F45" s="124" t="str">
        <f>IF('MP4'!Y42=0,"",'MP4'!Y42)</f>
        <v/>
      </c>
      <c r="G45" s="124" t="str">
        <f>IF('MP5'!Y42=0,"",'MP5'!Y42)</f>
        <v/>
      </c>
      <c r="H45" s="124" t="str">
        <f>IF('MP6'!Y42=0,"",'MP6'!Y42)</f>
        <v/>
      </c>
      <c r="J45" s="117" t="e">
        <f t="shared" si="4"/>
        <v>#VALUE!</v>
      </c>
      <c r="K45" s="117" t="e">
        <f t="shared" si="0"/>
        <v>#VALUE!</v>
      </c>
      <c r="L45" s="117" t="e">
        <f t="shared" si="1"/>
        <v>#VALUE!</v>
      </c>
      <c r="M45" s="117" t="e">
        <f t="shared" si="2"/>
        <v>#VALUE!</v>
      </c>
      <c r="N45" s="117" t="e">
        <f t="shared" si="3"/>
        <v>#VALUE!</v>
      </c>
      <c r="O45" s="117" t="e">
        <f>RANK(H45,H45:$H$51)</f>
        <v>#VALUE!</v>
      </c>
    </row>
    <row r="46" spans="1:15">
      <c r="A46" s="125">
        <v>35</v>
      </c>
      <c r="B46" s="126" t="s">
        <v>173</v>
      </c>
      <c r="C46" s="127" t="str">
        <f>IF('MP1'!Y43=0,"",'MP1'!Y43)</f>
        <v/>
      </c>
      <c r="D46" s="127" t="str">
        <f>IF('MP2'!Y43=0,"",'MP2'!Y43)</f>
        <v/>
      </c>
      <c r="E46" s="127" t="str">
        <f>IF('MP3'!Y43=0,"",'MP3'!Y43)</f>
        <v/>
      </c>
      <c r="F46" s="127" t="str">
        <f>IF('MP4'!Y43=0,"",'MP4'!Y43)</f>
        <v/>
      </c>
      <c r="G46" s="127" t="str">
        <f>IF('MP5'!Y43=0,"",'MP5'!Y43)</f>
        <v/>
      </c>
      <c r="H46" s="127" t="str">
        <f>IF('MP6'!Y43=0,"",'MP6'!Y43)</f>
        <v/>
      </c>
      <c r="J46" s="117" t="e">
        <f t="shared" si="4"/>
        <v>#VALUE!</v>
      </c>
      <c r="K46" s="117" t="e">
        <f t="shared" si="0"/>
        <v>#VALUE!</v>
      </c>
      <c r="L46" s="117" t="e">
        <f t="shared" si="1"/>
        <v>#VALUE!</v>
      </c>
      <c r="M46" s="117" t="e">
        <f t="shared" si="2"/>
        <v>#VALUE!</v>
      </c>
      <c r="N46" s="117" t="e">
        <f t="shared" si="3"/>
        <v>#VALUE!</v>
      </c>
      <c r="O46" s="117" t="e">
        <f>RANK(H46,H46:$H$51)</f>
        <v>#VALUE!</v>
      </c>
    </row>
    <row r="47" spans="1:15">
      <c r="A47" s="119">
        <v>36</v>
      </c>
      <c r="B47" s="120" t="s">
        <v>174</v>
      </c>
      <c r="C47" s="121" t="str">
        <f>IF('MP1'!Y44=0,"",'MP1'!Y44)</f>
        <v/>
      </c>
      <c r="D47" s="121" t="str">
        <f>IF('MP2'!Y44=0,"",'MP2'!Y44)</f>
        <v/>
      </c>
      <c r="E47" s="121" t="str">
        <f>IF('MP3'!Y44=0,"",'MP3'!Y44)</f>
        <v/>
      </c>
      <c r="F47" s="121" t="str">
        <f>IF('MP4'!Y44=0,"",'MP4'!Y44)</f>
        <v/>
      </c>
      <c r="G47" s="121" t="str">
        <f>IF('MP5'!Y44=0,"",'MP5'!Y44)</f>
        <v/>
      </c>
      <c r="H47" s="121" t="str">
        <f>IF('MP6'!Y44=0,"",'MP6'!Y44)</f>
        <v/>
      </c>
      <c r="J47" s="117" t="e">
        <f t="shared" si="4"/>
        <v>#VALUE!</v>
      </c>
      <c r="K47" s="117" t="e">
        <f t="shared" si="0"/>
        <v>#VALUE!</v>
      </c>
      <c r="L47" s="117" t="e">
        <f t="shared" si="1"/>
        <v>#VALUE!</v>
      </c>
      <c r="M47" s="117" t="e">
        <f t="shared" si="2"/>
        <v>#VALUE!</v>
      </c>
      <c r="N47" s="117" t="e">
        <f t="shared" si="3"/>
        <v>#VALUE!</v>
      </c>
      <c r="O47" s="117" t="e">
        <f>RANK(H47,H47:$H$51)</f>
        <v>#VALUE!</v>
      </c>
    </row>
    <row r="48" spans="1:15">
      <c r="A48" s="122">
        <v>37</v>
      </c>
      <c r="B48" s="123" t="s">
        <v>175</v>
      </c>
      <c r="C48" s="124" t="str">
        <f>IF('MP1'!Y45=0,"",'MP1'!Y45)</f>
        <v/>
      </c>
      <c r="D48" s="124" t="str">
        <f>IF('MP2'!Y45=0,"",'MP2'!Y45)</f>
        <v/>
      </c>
      <c r="E48" s="124" t="str">
        <f>IF('MP3'!Y45=0,"",'MP3'!Y45)</f>
        <v/>
      </c>
      <c r="F48" s="124" t="str">
        <f>IF('MP4'!Y45=0,"",'MP4'!Y45)</f>
        <v/>
      </c>
      <c r="G48" s="124" t="str">
        <f>IF('MP5'!Y45=0,"",'MP5'!Y45)</f>
        <v/>
      </c>
      <c r="H48" s="124" t="str">
        <f>IF('MP6'!Y45=0,"",'MP6'!Y45)</f>
        <v/>
      </c>
      <c r="J48" s="117" t="e">
        <f t="shared" si="4"/>
        <v>#VALUE!</v>
      </c>
      <c r="K48" s="117" t="e">
        <f t="shared" si="0"/>
        <v>#VALUE!</v>
      </c>
      <c r="L48" s="117" t="e">
        <f t="shared" si="1"/>
        <v>#VALUE!</v>
      </c>
      <c r="M48" s="117" t="e">
        <f t="shared" si="2"/>
        <v>#VALUE!</v>
      </c>
      <c r="N48" s="117" t="e">
        <f t="shared" si="3"/>
        <v>#VALUE!</v>
      </c>
      <c r="O48" s="117" t="e">
        <f>RANK(H48,H48:$H$51)</f>
        <v>#VALUE!</v>
      </c>
    </row>
    <row r="49" spans="1:15">
      <c r="A49" s="122">
        <v>38</v>
      </c>
      <c r="B49" s="123" t="s">
        <v>176</v>
      </c>
      <c r="C49" s="124" t="str">
        <f>IF('MP1'!Y46=0,"",'MP1'!Y46)</f>
        <v/>
      </c>
      <c r="D49" s="124" t="str">
        <f>IF('MP2'!Y46=0,"",'MP2'!Y46)</f>
        <v/>
      </c>
      <c r="E49" s="124" t="str">
        <f>IF('MP3'!Y46=0,"",'MP3'!Y46)</f>
        <v/>
      </c>
      <c r="F49" s="124" t="str">
        <f>IF('MP4'!Y46=0,"",'MP4'!Y46)</f>
        <v/>
      </c>
      <c r="G49" s="124" t="str">
        <f>IF('MP5'!Y46=0,"",'MP5'!Y46)</f>
        <v/>
      </c>
      <c r="H49" s="124" t="str">
        <f>IF('MP6'!Y46=0,"",'MP6'!Y46)</f>
        <v/>
      </c>
      <c r="J49" s="117" t="e">
        <f t="shared" si="4"/>
        <v>#VALUE!</v>
      </c>
      <c r="K49" s="117" t="e">
        <f t="shared" si="0"/>
        <v>#VALUE!</v>
      </c>
      <c r="L49" s="117" t="e">
        <f t="shared" si="1"/>
        <v>#VALUE!</v>
      </c>
      <c r="M49" s="117" t="e">
        <f t="shared" si="2"/>
        <v>#VALUE!</v>
      </c>
      <c r="N49" s="117" t="e">
        <f t="shared" si="3"/>
        <v>#VALUE!</v>
      </c>
      <c r="O49" s="117" t="e">
        <f>RANK(H49,H49:$H$51)</f>
        <v>#VALUE!</v>
      </c>
    </row>
    <row r="50" spans="1:15">
      <c r="A50" s="122">
        <v>39</v>
      </c>
      <c r="B50" s="123" t="s">
        <v>177</v>
      </c>
      <c r="C50" s="124" t="str">
        <f>IF('MP1'!Y47=0,"",'MP1'!Y47)</f>
        <v/>
      </c>
      <c r="D50" s="124" t="str">
        <f>IF('MP2'!Y47=0,"",'MP2'!Y47)</f>
        <v/>
      </c>
      <c r="E50" s="124" t="str">
        <f>IF('MP3'!Y47=0,"",'MP3'!Y47)</f>
        <v/>
      </c>
      <c r="F50" s="124" t="str">
        <f>IF('MP4'!Y47=0,"",'MP4'!Y47)</f>
        <v/>
      </c>
      <c r="G50" s="124" t="str">
        <f>IF('MP5'!Y47=0,"",'MP5'!Y47)</f>
        <v/>
      </c>
      <c r="H50" s="124" t="str">
        <f>IF('MP6'!Y47=0,"",'MP6'!Y47)</f>
        <v/>
      </c>
      <c r="J50" s="117" t="e">
        <f t="shared" si="4"/>
        <v>#VALUE!</v>
      </c>
      <c r="K50" s="117" t="e">
        <f t="shared" si="0"/>
        <v>#VALUE!</v>
      </c>
      <c r="L50" s="117" t="e">
        <f t="shared" si="1"/>
        <v>#VALUE!</v>
      </c>
      <c r="M50" s="117" t="e">
        <f t="shared" si="2"/>
        <v>#VALUE!</v>
      </c>
      <c r="N50" s="117" t="e">
        <f t="shared" si="3"/>
        <v>#VALUE!</v>
      </c>
      <c r="O50" s="117" t="e">
        <f>RANK(H50,H50:$H$51)</f>
        <v>#VALUE!</v>
      </c>
    </row>
    <row r="51" spans="1:15">
      <c r="A51" s="125">
        <v>40</v>
      </c>
      <c r="B51" s="126" t="s">
        <v>178</v>
      </c>
      <c r="C51" s="127" t="str">
        <f>IF('MP1'!Y48=0,"",'MP1'!Y48)</f>
        <v/>
      </c>
      <c r="D51" s="127" t="str">
        <f>IF('MP2'!Y48=0,"",'MP2'!Y48)</f>
        <v/>
      </c>
      <c r="E51" s="127" t="str">
        <f>IF('MP3'!Y48=0,"",'MP3'!Y48)</f>
        <v/>
      </c>
      <c r="F51" s="127" t="str">
        <f>IF('MP4'!Y48=0,"",'MP4'!Y48)</f>
        <v/>
      </c>
      <c r="G51" s="127" t="str">
        <f>IF('MP5'!Y48=0,"",'MP5'!Y48)</f>
        <v/>
      </c>
      <c r="H51" s="127" t="str">
        <f>IF('MP6'!Y48=0,"",'MP6'!Y48)</f>
        <v/>
      </c>
      <c r="J51" s="117" t="e">
        <f t="shared" si="4"/>
        <v>#VALUE!</v>
      </c>
      <c r="K51" s="117" t="e">
        <f t="shared" si="0"/>
        <v>#VALUE!</v>
      </c>
      <c r="L51" s="117" t="e">
        <f t="shared" si="1"/>
        <v>#VALUE!</v>
      </c>
      <c r="M51" s="117" t="e">
        <f t="shared" si="2"/>
        <v>#VALUE!</v>
      </c>
      <c r="N51" s="117" t="e">
        <f t="shared" si="3"/>
        <v>#VALUE!</v>
      </c>
      <c r="O51" s="117" t="e">
        <f>RANK(H51,H51:$H$51)</f>
        <v>#VALUE!</v>
      </c>
    </row>
    <row r="52" spans="1:15">
      <c r="A52" s="221" t="s">
        <v>38</v>
      </c>
      <c r="B52" s="222"/>
      <c r="C52" s="128">
        <f>IF(SUM(C12:C51)=0,"",SUM(C12:C51))</f>
        <v>72</v>
      </c>
      <c r="D52" s="128" t="str">
        <f t="shared" ref="D52:H52" si="5">IF(SUM(D12:D51)=0,"",SUM(D12:D51))</f>
        <v/>
      </c>
      <c r="E52" s="128" t="str">
        <f t="shared" si="5"/>
        <v/>
      </c>
      <c r="F52" s="128" t="str">
        <f t="shared" si="5"/>
        <v/>
      </c>
      <c r="G52" s="128" t="str">
        <f t="shared" si="5"/>
        <v/>
      </c>
      <c r="H52" s="128" t="str">
        <f t="shared" si="5"/>
        <v/>
      </c>
    </row>
    <row r="53" spans="1:15">
      <c r="A53" s="221" t="s">
        <v>41</v>
      </c>
      <c r="B53" s="222"/>
      <c r="C53" s="129">
        <f>IFERROR(AVERAGE(C12:C51),"")</f>
        <v>72</v>
      </c>
      <c r="D53" s="129" t="str">
        <f t="shared" ref="D53:H53" si="6">IFERROR(AVERAGE(D12:D51),"")</f>
        <v/>
      </c>
      <c r="E53" s="129" t="str">
        <f t="shared" si="6"/>
        <v/>
      </c>
      <c r="F53" s="129" t="str">
        <f t="shared" si="6"/>
        <v/>
      </c>
      <c r="G53" s="129" t="str">
        <f t="shared" si="6"/>
        <v/>
      </c>
      <c r="H53" s="129" t="str">
        <f t="shared" si="6"/>
        <v/>
      </c>
    </row>
    <row r="54" spans="1:15">
      <c r="A54" s="221" t="s">
        <v>39</v>
      </c>
      <c r="B54" s="222"/>
      <c r="C54" s="130">
        <f>IF(MAX(C12:C51)=0,"",MAX(C12:C51))</f>
        <v>72</v>
      </c>
      <c r="D54" s="130" t="str">
        <f t="shared" ref="D54:H54" si="7">IF(MAX(D12:D51)=0,"",MAX(D12:D51))</f>
        <v/>
      </c>
      <c r="E54" s="130" t="str">
        <f t="shared" si="7"/>
        <v/>
      </c>
      <c r="F54" s="130" t="str">
        <f t="shared" si="7"/>
        <v/>
      </c>
      <c r="G54" s="130" t="str">
        <f t="shared" si="7"/>
        <v/>
      </c>
      <c r="H54" s="130" t="str">
        <f t="shared" si="7"/>
        <v/>
      </c>
    </row>
    <row r="55" spans="1:15">
      <c r="A55" s="221" t="s">
        <v>40</v>
      </c>
      <c r="B55" s="222"/>
      <c r="C55" s="130">
        <f>IF(MIN(C12:C51)=0,"",MIN(C12:C51))</f>
        <v>72</v>
      </c>
      <c r="D55" s="130" t="str">
        <f t="shared" ref="D55:H55" si="8">IF(MIN(D12:D51)=0,"",MIN(D12:D51))</f>
        <v/>
      </c>
      <c r="E55" s="130" t="str">
        <f t="shared" si="8"/>
        <v/>
      </c>
      <c r="F55" s="130" t="str">
        <f t="shared" si="8"/>
        <v/>
      </c>
      <c r="G55" s="130" t="str">
        <f t="shared" si="8"/>
        <v/>
      </c>
      <c r="H55" s="130" t="str">
        <f t="shared" si="8"/>
        <v/>
      </c>
    </row>
    <row r="56" spans="1:15">
      <c r="A56" s="221" t="s">
        <v>16</v>
      </c>
      <c r="B56" s="222"/>
      <c r="C56" s="130">
        <f>IF('Halaman Depan'!H6=0,"",'Halaman Depan'!H6)</f>
        <v>10</v>
      </c>
      <c r="D56" s="130">
        <f>IF('Halaman Depan'!H7=0,"",'Halaman Depan'!H7)</f>
        <v>20</v>
      </c>
      <c r="E56" s="131">
        <f>IF('Halaman Depan'!H8=0,"",'Halaman Depan'!H8)</f>
        <v>30</v>
      </c>
      <c r="F56" s="131">
        <f>IF('Halaman Depan'!H9=0,"",'Halaman Depan'!H9)</f>
        <v>40</v>
      </c>
      <c r="G56" s="131">
        <f>IF('Halaman Depan'!H10=0,"",'Halaman Depan'!H10)</f>
        <v>50</v>
      </c>
      <c r="H56" s="131">
        <f>IF('Halaman Depan'!H11=0,"",'Halaman Depan'!H11)</f>
        <v>80</v>
      </c>
    </row>
    <row r="57" spans="1:15"/>
    <row r="58" spans="1:15"/>
    <row r="59" spans="1:15"/>
    <row r="60" spans="1:15"/>
    <row r="61" spans="1:15"/>
    <row r="62" spans="1:15"/>
    <row r="63" spans="1:15"/>
    <row r="64" spans="1:15">
      <c r="B64" s="132"/>
    </row>
    <row r="65"/>
    <row r="66"/>
    <row r="67"/>
    <row r="68"/>
    <row r="69"/>
  </sheetData>
  <sheetProtection sheet="1" objects="1" scenarios="1"/>
  <mergeCells count="18">
    <mergeCell ref="A53:B53"/>
    <mergeCell ref="A54:B54"/>
    <mergeCell ref="A55:B55"/>
    <mergeCell ref="A56:B56"/>
    <mergeCell ref="A52:B52"/>
    <mergeCell ref="J10:O10"/>
    <mergeCell ref="A4:H4"/>
    <mergeCell ref="A5:H5"/>
    <mergeCell ref="A6:H6"/>
    <mergeCell ref="F10:F11"/>
    <mergeCell ref="G10:G11"/>
    <mergeCell ref="H10:H11"/>
    <mergeCell ref="A9:A11"/>
    <mergeCell ref="B9:B11"/>
    <mergeCell ref="C9:H9"/>
    <mergeCell ref="C10:C11"/>
    <mergeCell ref="D10:D11"/>
    <mergeCell ref="E10:E11"/>
  </mergeCells>
  <pageMargins left="0.51181102362204722" right="1.4960629921259843" top="0.74803149606299213" bottom="0.74803149606299213" header="0.31496062992125984" footer="0.31496062992125984"/>
  <pageSetup paperSize="5" orientation="landscape" horizontalDpi="4294967293" verticalDpi="300" r:id="rId1"/>
  <drawing r:id="rId2"/>
</worksheet>
</file>

<file path=xl/worksheets/sheet2.xml><?xml version="1.0" encoding="utf-8"?>
<worksheet xmlns="http://schemas.openxmlformats.org/spreadsheetml/2006/main" xmlns:r="http://schemas.openxmlformats.org/officeDocument/2006/relationships">
  <sheetPr codeName="Sheet31"/>
  <dimension ref="B1:T50"/>
  <sheetViews>
    <sheetView showGridLines="0" showRowColHeaders="0" workbookViewId="0">
      <pane xSplit="14" ySplit="17" topLeftCell="O21" activePane="bottomRight" state="frozen"/>
      <selection pane="topRight" activeCell="O1" sqref="O1"/>
      <selection pane="bottomLeft" activeCell="A18" sqref="A18"/>
      <selection pane="bottomRight"/>
    </sheetView>
  </sheetViews>
  <sheetFormatPr defaultColWidth="9.140625" defaultRowHeight="15"/>
  <cols>
    <col min="1" max="1" width="5.140625" customWidth="1"/>
    <col min="2" max="2" width="15.5703125" customWidth="1"/>
    <col min="3" max="9" width="9.140625" customWidth="1"/>
    <col min="10" max="10" width="9.140625" style="150" customWidth="1"/>
    <col min="11" max="11" width="8.42578125" style="150" customWidth="1"/>
    <col min="12" max="12" width="6.85546875" style="150" customWidth="1"/>
    <col min="13" max="13" width="9.140625" style="150" customWidth="1"/>
    <col min="14" max="14" width="17.42578125" customWidth="1"/>
    <col min="15" max="15" width="17.140625" customWidth="1"/>
    <col min="16" max="21" width="9.140625" customWidth="1"/>
  </cols>
  <sheetData>
    <row r="1" spans="2:20" s="140" customFormat="1" ht="24" customHeight="1">
      <c r="B1" s="142" t="s">
        <v>64</v>
      </c>
      <c r="C1" s="148">
        <v>1</v>
      </c>
      <c r="E1" s="145" t="s">
        <v>93</v>
      </c>
      <c r="F1" s="146" t="e">
        <f>VLOOKUP($C$1,'Rekap NR'!$A$12:$H$51,16,0)</f>
        <v>#REF!</v>
      </c>
      <c r="G1" s="145" t="s">
        <v>66</v>
      </c>
      <c r="H1" s="146">
        <f>COUNT('Rekap NR'!#REF!)</f>
        <v>0</v>
      </c>
      <c r="I1" s="145" t="s">
        <v>67</v>
      </c>
      <c r="J1" s="149"/>
      <c r="K1" s="149"/>
      <c r="L1" s="149"/>
      <c r="M1" s="149"/>
    </row>
    <row r="2" spans="2:20">
      <c r="B2" s="143"/>
    </row>
    <row r="3" spans="2:20" s="4" customFormat="1" ht="15.75">
      <c r="B3" s="144" t="s">
        <v>23</v>
      </c>
      <c r="C3" s="210" t="str">
        <f>VLOOKUP($C$1,'Rekap NR'!$A$12:$H$51,2,0)</f>
        <v>NOMER ABSEN 1</v>
      </c>
      <c r="D3" s="210"/>
      <c r="E3" s="210"/>
      <c r="F3" s="210"/>
      <c r="G3" s="210"/>
      <c r="H3" s="210"/>
      <c r="I3" s="141"/>
      <c r="J3" s="151"/>
      <c r="K3" s="151"/>
      <c r="L3" s="151"/>
      <c r="M3" s="151"/>
    </row>
    <row r="8" spans="2:20">
      <c r="K8" s="150" t="s">
        <v>22</v>
      </c>
      <c r="L8" s="150" t="s">
        <v>17</v>
      </c>
      <c r="M8" s="150" t="s">
        <v>16</v>
      </c>
    </row>
    <row r="9" spans="2:20">
      <c r="K9" s="150">
        <f>'Halaman Depan'!G6</f>
        <v>0</v>
      </c>
      <c r="L9" s="147">
        <f>VLOOKUP($C$1,'Rekap NR'!$A$12:$H$51,3,0)</f>
        <v>72</v>
      </c>
      <c r="M9" s="152">
        <f>'Halaman Depan'!H6</f>
        <v>10</v>
      </c>
    </row>
    <row r="10" spans="2:20">
      <c r="K10" s="150">
        <f>'Halaman Depan'!G7</f>
        <v>0</v>
      </c>
      <c r="L10" s="147" t="str">
        <f>VLOOKUP($C$1,'Rekap NR'!$A$12:$H$51,4,0)</f>
        <v/>
      </c>
      <c r="M10" s="152">
        <f>'Halaman Depan'!H7</f>
        <v>20</v>
      </c>
    </row>
    <row r="11" spans="2:20">
      <c r="K11" s="150">
        <f>'Halaman Depan'!G8</f>
        <v>0</v>
      </c>
      <c r="L11" s="147" t="str">
        <f>VLOOKUP($C$1,'Rekap NR'!$A$12:$H$51,5,0)</f>
        <v/>
      </c>
      <c r="M11" s="152">
        <f>'Halaman Depan'!H8</f>
        <v>30</v>
      </c>
      <c r="P11" s="138"/>
      <c r="Q11" s="138"/>
      <c r="R11" s="138"/>
      <c r="S11" s="138"/>
      <c r="T11" s="138"/>
    </row>
    <row r="12" spans="2:20">
      <c r="K12" s="150">
        <f>'Halaman Depan'!G9</f>
        <v>0</v>
      </c>
      <c r="L12" s="147" t="str">
        <f>VLOOKUP($C$1,'Rekap NR'!$A$12:$H$51,6,0)</f>
        <v/>
      </c>
      <c r="M12" s="152">
        <f>'Halaman Depan'!H9</f>
        <v>40</v>
      </c>
      <c r="P12" s="138"/>
      <c r="Q12" s="138"/>
      <c r="R12" s="138"/>
      <c r="S12" s="138"/>
      <c r="T12" s="138"/>
    </row>
    <row r="13" spans="2:20">
      <c r="K13" s="150">
        <f>'Halaman Depan'!G10</f>
        <v>0</v>
      </c>
      <c r="L13" s="147" t="str">
        <f>VLOOKUP($C$1,'Rekap NR'!$A$12:$H$51,7,0)</f>
        <v/>
      </c>
      <c r="M13" s="152">
        <f>'Halaman Depan'!H10</f>
        <v>50</v>
      </c>
      <c r="P13" s="138"/>
      <c r="Q13" s="138"/>
      <c r="R13" s="138"/>
      <c r="S13" s="138"/>
      <c r="T13" s="138"/>
    </row>
    <row r="14" spans="2:20">
      <c r="K14" s="150">
        <f>'Halaman Depan'!G11</f>
        <v>0</v>
      </c>
      <c r="L14" s="147" t="str">
        <f>VLOOKUP($C$1,'Rekap NR'!$A$12:$H$51,8,0)</f>
        <v/>
      </c>
      <c r="M14" s="152">
        <f>'Halaman Depan'!H11</f>
        <v>80</v>
      </c>
      <c r="P14" s="138"/>
      <c r="Q14" s="138"/>
      <c r="R14" s="138"/>
      <c r="S14" s="138"/>
      <c r="T14" s="138"/>
    </row>
    <row r="15" spans="2:20">
      <c r="K15" s="150">
        <f>'Halaman Depan'!G12</f>
        <v>0</v>
      </c>
      <c r="L15" s="147" t="e">
        <f>VLOOKUP($C$1,'Rekap NR'!$A$12:$H$51,9,0)</f>
        <v>#REF!</v>
      </c>
      <c r="M15" s="152">
        <f>'Halaman Depan'!H12</f>
        <v>0</v>
      </c>
      <c r="P15" s="138"/>
      <c r="Q15" s="138"/>
      <c r="R15" s="138"/>
      <c r="S15" s="138"/>
      <c r="T15" s="138"/>
    </row>
    <row r="16" spans="2:20">
      <c r="K16" s="150">
        <f>'Halaman Depan'!G13</f>
        <v>0</v>
      </c>
      <c r="L16" s="147" t="e">
        <f>VLOOKUP($C$1,'Rekap NR'!$A$12:$H$51,10,0)</f>
        <v>#REF!</v>
      </c>
      <c r="M16" s="152">
        <f>'Halaman Depan'!H13</f>
        <v>0</v>
      </c>
      <c r="P16" s="138"/>
      <c r="Q16" s="138"/>
      <c r="R16" s="138"/>
      <c r="S16" s="138"/>
      <c r="T16" s="138"/>
    </row>
    <row r="17" spans="11:20">
      <c r="K17" s="150">
        <f>'Halaman Depan'!G15</f>
        <v>0</v>
      </c>
      <c r="L17" s="147" t="e">
        <f>VLOOKUP($C$1,'Rekap NR'!$A$12:$H$51,11,0)</f>
        <v>#REF!</v>
      </c>
      <c r="M17" s="152">
        <f>'Halaman Depan'!H14</f>
        <v>0</v>
      </c>
      <c r="P17" s="138"/>
      <c r="Q17" s="138"/>
      <c r="R17" s="138"/>
      <c r="S17" s="138"/>
      <c r="T17" s="138"/>
    </row>
    <row r="18" spans="11:20">
      <c r="K18" s="150">
        <f>'Halaman Depan'!G16</f>
        <v>0</v>
      </c>
      <c r="L18" s="147" t="e">
        <f>VLOOKUP($C$1,'Rekap NR'!$A$12:$H$51,12,0)</f>
        <v>#REF!</v>
      </c>
      <c r="M18" s="152">
        <f>'Halaman Depan'!H15</f>
        <v>0</v>
      </c>
      <c r="P18" s="138"/>
      <c r="Q18" s="138"/>
      <c r="R18" s="138"/>
      <c r="S18" s="138"/>
      <c r="T18" s="138"/>
    </row>
    <row r="19" spans="11:20">
      <c r="K19" s="150">
        <f>'Halaman Depan'!G17</f>
        <v>0</v>
      </c>
      <c r="L19" s="147" t="e">
        <f>VLOOKUP($C$1,'Rekap NR'!$A$12:$H$51,13,0)</f>
        <v>#REF!</v>
      </c>
      <c r="M19" s="152">
        <f>'Halaman Depan'!H16</f>
        <v>0</v>
      </c>
      <c r="P19" s="138"/>
      <c r="Q19" s="138"/>
      <c r="R19" s="138"/>
      <c r="S19" s="138"/>
      <c r="T19" s="138"/>
    </row>
    <row r="20" spans="11:20">
      <c r="P20" s="138"/>
      <c r="Q20" s="138"/>
      <c r="R20" s="138"/>
      <c r="S20" s="138"/>
      <c r="T20" s="138"/>
    </row>
    <row r="21" spans="11:20">
      <c r="P21" s="138"/>
      <c r="Q21" s="138"/>
      <c r="R21" s="138"/>
      <c r="S21" s="138"/>
      <c r="T21" s="138"/>
    </row>
    <row r="22" spans="11:20">
      <c r="P22" s="138"/>
      <c r="Q22" s="138"/>
      <c r="R22" s="138"/>
      <c r="S22" s="138"/>
      <c r="T22" s="138"/>
    </row>
    <row r="23" spans="11:20">
      <c r="P23" s="138"/>
      <c r="Q23" s="138"/>
      <c r="R23" s="138"/>
      <c r="S23" s="138"/>
      <c r="T23" s="138"/>
    </row>
    <row r="24" spans="11:20">
      <c r="P24" s="138"/>
      <c r="Q24" s="138"/>
      <c r="R24" s="138"/>
      <c r="S24" s="138"/>
      <c r="T24" s="138"/>
    </row>
    <row r="25" spans="11:20">
      <c r="P25" s="138"/>
      <c r="Q25" s="138"/>
      <c r="R25" s="138"/>
      <c r="S25" s="138"/>
      <c r="T25" s="138"/>
    </row>
    <row r="26" spans="11:20">
      <c r="P26" s="138"/>
      <c r="Q26" s="138"/>
      <c r="R26" s="138"/>
      <c r="S26" s="138"/>
      <c r="T26" s="138"/>
    </row>
    <row r="27" spans="11:20">
      <c r="P27" s="138"/>
      <c r="Q27" s="138"/>
      <c r="R27" s="138"/>
      <c r="S27" s="138"/>
      <c r="T27" s="138"/>
    </row>
    <row r="28" spans="11:20">
      <c r="P28" s="138"/>
      <c r="Q28" s="138"/>
      <c r="R28" s="138"/>
      <c r="S28" s="138"/>
      <c r="T28" s="138"/>
    </row>
    <row r="29" spans="11:20">
      <c r="P29" s="138"/>
      <c r="Q29" s="138"/>
      <c r="R29" s="138"/>
      <c r="S29" s="138"/>
      <c r="T29" s="138"/>
    </row>
    <row r="30" spans="11:20">
      <c r="P30" s="138"/>
      <c r="Q30" s="138"/>
      <c r="R30" s="138"/>
      <c r="S30" s="138"/>
      <c r="T30" s="138"/>
    </row>
    <row r="31" spans="11:20">
      <c r="P31" s="138"/>
      <c r="Q31" s="138"/>
      <c r="R31" s="138"/>
      <c r="S31" s="138"/>
      <c r="T31" s="138"/>
    </row>
    <row r="32" spans="11:20">
      <c r="P32" s="138"/>
      <c r="Q32" s="138"/>
      <c r="R32" s="138"/>
      <c r="S32" s="138"/>
      <c r="T32" s="138"/>
    </row>
    <row r="33" spans="16:20">
      <c r="P33" s="138"/>
      <c r="Q33" s="138"/>
      <c r="R33" s="138"/>
      <c r="S33" s="138"/>
      <c r="T33" s="138"/>
    </row>
    <row r="34" spans="16:20">
      <c r="P34" s="138"/>
      <c r="Q34" s="138"/>
      <c r="R34" s="138"/>
      <c r="S34" s="138"/>
      <c r="T34" s="138"/>
    </row>
    <row r="35" spans="16:20">
      <c r="P35" s="138"/>
      <c r="Q35" s="138"/>
      <c r="R35" s="138"/>
      <c r="S35" s="138"/>
      <c r="T35" s="138"/>
    </row>
    <row r="36" spans="16:20">
      <c r="P36" s="138"/>
      <c r="Q36" s="138"/>
      <c r="R36" s="138"/>
      <c r="S36" s="138"/>
      <c r="T36" s="138"/>
    </row>
    <row r="37" spans="16:20">
      <c r="P37" s="138"/>
      <c r="Q37" s="138"/>
      <c r="R37" s="138"/>
      <c r="S37" s="138"/>
      <c r="T37" s="138"/>
    </row>
    <row r="38" spans="16:20">
      <c r="P38" s="138"/>
      <c r="Q38" s="138"/>
      <c r="R38" s="138"/>
      <c r="S38" s="138"/>
      <c r="T38" s="138"/>
    </row>
    <row r="39" spans="16:20">
      <c r="P39" s="138"/>
      <c r="Q39" s="138"/>
      <c r="R39" s="138"/>
      <c r="S39" s="138"/>
      <c r="T39" s="138"/>
    </row>
    <row r="40" spans="16:20">
      <c r="P40" s="138"/>
      <c r="Q40" s="138"/>
      <c r="R40" s="138"/>
      <c r="S40" s="138"/>
      <c r="T40" s="138"/>
    </row>
    <row r="41" spans="16:20">
      <c r="P41" s="138"/>
      <c r="Q41" s="138"/>
      <c r="R41" s="138"/>
      <c r="S41" s="138"/>
      <c r="T41" s="138"/>
    </row>
    <row r="42" spans="16:20">
      <c r="P42" s="138"/>
      <c r="Q42" s="138"/>
      <c r="R42" s="138"/>
      <c r="S42" s="138"/>
      <c r="T42" s="138"/>
    </row>
    <row r="43" spans="16:20">
      <c r="P43" s="138"/>
      <c r="Q43" s="138"/>
      <c r="R43" s="138"/>
      <c r="S43" s="138"/>
      <c r="T43" s="138"/>
    </row>
    <row r="44" spans="16:20">
      <c r="P44" s="138"/>
      <c r="Q44" s="138"/>
      <c r="R44" s="138"/>
      <c r="S44" s="138"/>
      <c r="T44" s="138"/>
    </row>
    <row r="45" spans="16:20">
      <c r="P45" s="138"/>
      <c r="Q45" s="138"/>
      <c r="R45" s="138"/>
      <c r="S45" s="138"/>
      <c r="T45" s="138"/>
    </row>
    <row r="46" spans="16:20">
      <c r="P46" s="138"/>
      <c r="Q46" s="138"/>
      <c r="R46" s="138"/>
      <c r="S46" s="138"/>
      <c r="T46" s="138"/>
    </row>
    <row r="47" spans="16:20">
      <c r="P47" s="138"/>
      <c r="Q47" s="138"/>
      <c r="R47" s="138"/>
      <c r="S47" s="138"/>
      <c r="T47" s="138"/>
    </row>
    <row r="48" spans="16:20">
      <c r="P48" s="138"/>
      <c r="Q48" s="138"/>
      <c r="R48" s="138"/>
      <c r="S48" s="138"/>
      <c r="T48" s="138"/>
    </row>
    <row r="49" spans="16:20">
      <c r="P49" s="138"/>
      <c r="Q49" s="138"/>
      <c r="R49" s="138"/>
      <c r="S49" s="138"/>
      <c r="T49" s="138"/>
    </row>
    <row r="50" spans="16:20">
      <c r="P50" s="138"/>
      <c r="Q50" s="138"/>
      <c r="R50" s="138"/>
      <c r="S50" s="138"/>
      <c r="T50" s="138"/>
    </row>
  </sheetData>
  <sheetProtection sheet="1" objects="1" scenarios="1"/>
  <mergeCells count="1">
    <mergeCell ref="C3:H3"/>
  </mergeCells>
  <pageMargins left="0.7" right="0.7" top="0.75" bottom="0.75" header="0.3" footer="0.3"/>
  <pageSetup paperSize="9" orientation="portrait" horizontalDpi="300" verticalDpi="300" r:id="rId1"/>
  <drawing r:id="rId2"/>
  <legacyDrawing r:id="rId3"/>
  <controls>
    <control shapeId="22529" r:id="rId4" name="SpinButton1"/>
  </controls>
</worksheet>
</file>

<file path=xl/worksheets/sheet20.xml><?xml version="1.0" encoding="utf-8"?>
<worksheet xmlns="http://schemas.openxmlformats.org/spreadsheetml/2006/main" xmlns:r="http://schemas.openxmlformats.org/officeDocument/2006/relationships">
  <sheetPr codeName="Sheet21"/>
  <dimension ref="A1:AP155"/>
  <sheetViews>
    <sheetView showGridLines="0" workbookViewId="0">
      <pane xSplit="4" ySplit="8" topLeftCell="E9" activePane="bottomRight" state="frozen"/>
      <selection pane="topRight" activeCell="E1" sqref="E1"/>
      <selection pane="bottomLeft" activeCell="A8" sqref="A8"/>
      <selection pane="bottomRight"/>
    </sheetView>
  </sheetViews>
  <sheetFormatPr defaultColWidth="0" defaultRowHeight="15.75" zeroHeight="1"/>
  <cols>
    <col min="1" max="1" width="5" style="4" customWidth="1"/>
    <col min="2" max="2" width="10.28515625" style="4" customWidth="1"/>
    <col min="3" max="3" width="24.5703125" style="4" customWidth="1"/>
    <col min="4" max="4" width="11.28515625" style="4" customWidth="1"/>
    <col min="5" max="10" width="6.85546875" style="7" customWidth="1"/>
    <col min="11" max="11" width="7.5703125" style="7" customWidth="1"/>
    <col min="12" max="13" width="9.140625" style="7" customWidth="1"/>
    <col min="14" max="18" width="5.85546875" style="7" customWidth="1"/>
    <col min="19" max="19" width="8.28515625" style="7" customWidth="1"/>
    <col min="20" max="22" width="9.140625" style="7" customWidth="1"/>
    <col min="23" max="37" width="3.28515625" style="77" customWidth="1"/>
    <col min="38" max="41" width="3.28515625" style="134" customWidth="1"/>
    <col min="42" max="42" width="3.28515625" style="80" customWidth="1"/>
    <col min="43" max="16384" width="3.28515625" style="80" hidden="1"/>
  </cols>
  <sheetData>
    <row r="1" spans="1:41" s="79" customFormat="1" ht="15.75" customHeight="1">
      <c r="A1" s="31"/>
      <c r="B1" s="31"/>
      <c r="C1" s="31"/>
      <c r="D1" s="31"/>
      <c r="E1" s="79" t="s">
        <v>103</v>
      </c>
      <c r="F1" s="33"/>
      <c r="G1" s="33"/>
      <c r="H1" s="154"/>
      <c r="I1" s="32" t="s">
        <v>105</v>
      </c>
      <c r="J1" s="33"/>
      <c r="K1" s="32"/>
      <c r="L1" s="33"/>
      <c r="M1" s="33"/>
      <c r="N1" s="33"/>
      <c r="O1" s="33"/>
      <c r="P1" s="33"/>
      <c r="Q1" s="33"/>
      <c r="R1" s="33"/>
      <c r="S1" s="33"/>
      <c r="T1" s="33"/>
      <c r="U1" s="33"/>
      <c r="V1" s="33"/>
      <c r="W1" s="77"/>
      <c r="X1" s="77"/>
      <c r="Y1" s="77"/>
      <c r="Z1" s="77"/>
      <c r="AA1" s="77"/>
      <c r="AB1" s="77"/>
      <c r="AC1" s="77"/>
      <c r="AD1" s="77"/>
      <c r="AE1" s="77"/>
      <c r="AF1" s="77"/>
      <c r="AG1" s="77"/>
      <c r="AH1" s="77"/>
      <c r="AI1" s="77"/>
      <c r="AJ1" s="77"/>
      <c r="AK1" s="77"/>
      <c r="AL1" s="134"/>
      <c r="AM1" s="134"/>
      <c r="AN1" s="134"/>
      <c r="AO1" s="134"/>
    </row>
    <row r="2" spans="1:41" s="79" customFormat="1" ht="15.75" customHeight="1">
      <c r="A2" s="31"/>
      <c r="B2" s="31"/>
      <c r="C2" s="31"/>
      <c r="D2" s="31"/>
      <c r="E2" s="155">
        <f>COUNTA(Table3[Nama])</f>
        <v>32</v>
      </c>
      <c r="F2" s="33"/>
      <c r="G2" s="32"/>
      <c r="H2" s="33"/>
      <c r="I2" s="31"/>
      <c r="J2" s="32"/>
      <c r="K2" s="32"/>
      <c r="L2" s="33"/>
      <c r="M2" s="33"/>
      <c r="N2" s="33"/>
      <c r="O2" s="33"/>
      <c r="P2" s="33"/>
      <c r="Q2" s="33"/>
      <c r="R2" s="33"/>
      <c r="S2" s="33"/>
      <c r="T2" s="33"/>
      <c r="U2" s="33"/>
      <c r="V2" s="33"/>
      <c r="W2" s="77"/>
      <c r="X2" s="77"/>
      <c r="Y2" s="77"/>
      <c r="Z2" s="77"/>
      <c r="AA2" s="77"/>
      <c r="AB2" s="77"/>
      <c r="AC2" s="77"/>
      <c r="AD2" s="77"/>
      <c r="AE2" s="77"/>
      <c r="AF2" s="77"/>
      <c r="AG2" s="77"/>
      <c r="AH2" s="77"/>
      <c r="AI2" s="77"/>
      <c r="AJ2" s="77"/>
      <c r="AK2" s="77"/>
      <c r="AL2" s="134"/>
      <c r="AM2" s="134"/>
      <c r="AN2" s="134"/>
      <c r="AO2" s="134"/>
    </row>
    <row r="3" spans="1:41" s="79" customFormat="1" ht="15.75" customHeight="1">
      <c r="A3" s="31"/>
      <c r="B3" s="31"/>
      <c r="C3" s="31"/>
      <c r="D3" s="31"/>
      <c r="E3" s="32" t="s">
        <v>104</v>
      </c>
      <c r="F3" s="33"/>
      <c r="G3" s="32"/>
      <c r="H3" s="33"/>
      <c r="I3" s="31"/>
      <c r="J3" s="32"/>
      <c r="K3" s="49"/>
      <c r="L3" s="33"/>
      <c r="M3" s="33"/>
      <c r="N3" s="33"/>
      <c r="O3" s="33"/>
      <c r="P3" s="33"/>
      <c r="Q3" s="33"/>
      <c r="R3" s="33"/>
      <c r="S3" s="33"/>
      <c r="T3" s="33"/>
      <c r="U3" s="33"/>
      <c r="V3" s="33"/>
      <c r="W3" s="77"/>
      <c r="X3" s="77"/>
      <c r="Y3" s="77"/>
      <c r="Z3" s="77"/>
      <c r="AA3" s="77"/>
      <c r="AB3" s="77"/>
      <c r="AC3" s="77"/>
      <c r="AD3" s="77"/>
      <c r="AE3" s="77"/>
      <c r="AF3" s="77"/>
      <c r="AG3" s="77"/>
      <c r="AH3" s="77"/>
      <c r="AI3" s="77"/>
      <c r="AJ3" s="77"/>
      <c r="AK3" s="77"/>
      <c r="AL3" s="134"/>
      <c r="AM3" s="134"/>
      <c r="AN3" s="134"/>
      <c r="AO3" s="134"/>
    </row>
    <row r="4" spans="1:41">
      <c r="A4" s="46" t="s">
        <v>21</v>
      </c>
      <c r="B4" s="46"/>
      <c r="C4" s="173" t="str">
        <f>'Halaman Depan'!$C$15</f>
        <v>Seni Budaya dan Kesenian</v>
      </c>
      <c r="D4" s="36"/>
      <c r="E4" s="156">
        <f>COUNT(E9,E12,E15,E18,E21,E24,E27,E30,E33,E36,E39,E42,E45,E48,E51,E54,E57,E60,E63,E66,E69,E72,E75,E78,E81,E84,E87,E90,E93,E96,E99,E102,E105,E108,E111,E114,E117,E120,E123,E126)</f>
        <v>1</v>
      </c>
      <c r="F4" s="156">
        <f t="shared" ref="F4:V6" si="0">COUNT(F9,F12,F15,F18,F21,F24,F27,F30,F33,F36,F39,F42,F45,F48,F51,F54,F57,F60,F63,F66,F69,F72,F75,F78,F81,F84,F87,F90,F93,F96,F99,F102,F105,F108,F111,F114,F117,F120,F123,F126)</f>
        <v>0</v>
      </c>
      <c r="G4" s="156">
        <f t="shared" si="0"/>
        <v>0</v>
      </c>
      <c r="H4" s="156">
        <f t="shared" si="0"/>
        <v>0</v>
      </c>
      <c r="I4" s="156">
        <f t="shared" si="0"/>
        <v>0</v>
      </c>
      <c r="J4" s="156">
        <f t="shared" si="0"/>
        <v>0</v>
      </c>
      <c r="K4" s="241">
        <f t="shared" si="0"/>
        <v>1</v>
      </c>
      <c r="L4" s="156">
        <f t="shared" si="0"/>
        <v>1</v>
      </c>
      <c r="M4" s="241">
        <f t="shared" si="0"/>
        <v>1</v>
      </c>
      <c r="N4" s="156">
        <f t="shared" si="0"/>
        <v>1</v>
      </c>
      <c r="O4" s="156">
        <f t="shared" si="0"/>
        <v>0</v>
      </c>
      <c r="P4" s="156">
        <f t="shared" si="0"/>
        <v>0</v>
      </c>
      <c r="Q4" s="156">
        <f t="shared" si="0"/>
        <v>0</v>
      </c>
      <c r="R4" s="156">
        <f t="shared" si="0"/>
        <v>0</v>
      </c>
      <c r="S4" s="241">
        <f t="shared" si="0"/>
        <v>1</v>
      </c>
      <c r="T4" s="156">
        <f t="shared" si="0"/>
        <v>1</v>
      </c>
      <c r="U4" s="241">
        <f t="shared" si="0"/>
        <v>1</v>
      </c>
      <c r="V4" s="241">
        <f t="shared" si="0"/>
        <v>1</v>
      </c>
    </row>
    <row r="5" spans="1:41">
      <c r="A5" s="47" t="s">
        <v>16</v>
      </c>
      <c r="B5" s="47"/>
      <c r="C5" s="174">
        <f>'Halaman Depan'!H6</f>
        <v>10</v>
      </c>
      <c r="D5" s="37"/>
      <c r="E5" s="157">
        <f t="shared" ref="E5:T6" si="1">COUNT(E10,E13,E16,E19,E22,E25,E28,E31,E34,E37,E40,E43,E46,E49,E52,E55,E58,E61,E64,E67,E70,E73,E76,E79,E82,E85,E88,E91,E94,E97,E100,E103,E106,E109,E112,E115,E118,E121,E124,E127)</f>
        <v>0</v>
      </c>
      <c r="F5" s="157">
        <f t="shared" si="1"/>
        <v>0</v>
      </c>
      <c r="G5" s="157">
        <f t="shared" si="1"/>
        <v>0</v>
      </c>
      <c r="H5" s="157">
        <f t="shared" si="1"/>
        <v>0</v>
      </c>
      <c r="I5" s="157">
        <f t="shared" si="1"/>
        <v>0</v>
      </c>
      <c r="J5" s="157">
        <f t="shared" si="1"/>
        <v>0</v>
      </c>
      <c r="K5" s="241"/>
      <c r="L5" s="157">
        <f t="shared" si="1"/>
        <v>0</v>
      </c>
      <c r="M5" s="241"/>
      <c r="N5" s="157">
        <f t="shared" si="1"/>
        <v>0</v>
      </c>
      <c r="O5" s="157">
        <f t="shared" si="1"/>
        <v>0</v>
      </c>
      <c r="P5" s="157">
        <f t="shared" si="1"/>
        <v>0</v>
      </c>
      <c r="Q5" s="157">
        <f t="shared" si="1"/>
        <v>0</v>
      </c>
      <c r="R5" s="157">
        <f t="shared" si="1"/>
        <v>0</v>
      </c>
      <c r="S5" s="241"/>
      <c r="T5" s="157">
        <f t="shared" si="1"/>
        <v>0</v>
      </c>
      <c r="U5" s="241"/>
      <c r="V5" s="241"/>
    </row>
    <row r="6" spans="1:41">
      <c r="A6" s="46" t="s">
        <v>134</v>
      </c>
      <c r="B6" s="46"/>
      <c r="C6" s="46"/>
      <c r="D6" s="46"/>
      <c r="E6" s="158">
        <f t="shared" si="1"/>
        <v>0</v>
      </c>
      <c r="F6" s="158">
        <f t="shared" si="0"/>
        <v>0</v>
      </c>
      <c r="G6" s="158">
        <f t="shared" si="0"/>
        <v>0</v>
      </c>
      <c r="H6" s="158">
        <f t="shared" si="0"/>
        <v>0</v>
      </c>
      <c r="I6" s="158">
        <f t="shared" si="0"/>
        <v>0</v>
      </c>
      <c r="J6" s="158">
        <f t="shared" si="0"/>
        <v>0</v>
      </c>
      <c r="K6" s="242"/>
      <c r="L6" s="158">
        <f t="shared" si="0"/>
        <v>0</v>
      </c>
      <c r="M6" s="242"/>
      <c r="N6" s="158">
        <f t="shared" si="0"/>
        <v>0</v>
      </c>
      <c r="O6" s="158">
        <f t="shared" si="0"/>
        <v>0</v>
      </c>
      <c r="P6" s="158">
        <f t="shared" si="0"/>
        <v>0</v>
      </c>
      <c r="Q6" s="158">
        <f t="shared" si="0"/>
        <v>0</v>
      </c>
      <c r="R6" s="158">
        <f t="shared" si="0"/>
        <v>0</v>
      </c>
      <c r="S6" s="242"/>
      <c r="T6" s="158">
        <f t="shared" si="0"/>
        <v>0</v>
      </c>
      <c r="U6" s="242"/>
      <c r="V6" s="242"/>
      <c r="W6" s="224" t="s">
        <v>62</v>
      </c>
      <c r="X6" s="224"/>
      <c r="Y6" s="224"/>
      <c r="Z6" s="224"/>
      <c r="AA6" s="224"/>
      <c r="AB6" s="224"/>
      <c r="AC6" s="224"/>
      <c r="AD6" s="224"/>
      <c r="AE6" s="224"/>
      <c r="AF6" s="224"/>
      <c r="AG6" s="224"/>
      <c r="AH6" s="224"/>
      <c r="AI6" s="224"/>
      <c r="AJ6" s="224"/>
      <c r="AK6" s="224"/>
      <c r="AO6" s="78"/>
    </row>
    <row r="7" spans="1:41">
      <c r="A7" s="237" t="s">
        <v>0</v>
      </c>
      <c r="B7" s="237"/>
      <c r="C7" s="238" t="s">
        <v>3</v>
      </c>
      <c r="D7" s="226" t="s">
        <v>4</v>
      </c>
      <c r="E7" s="226" t="s">
        <v>9</v>
      </c>
      <c r="F7" s="226"/>
      <c r="G7" s="226"/>
      <c r="H7" s="226"/>
      <c r="I7" s="226"/>
      <c r="J7" s="226"/>
      <c r="K7" s="226"/>
      <c r="L7" s="226" t="s">
        <v>12</v>
      </c>
      <c r="M7" s="226"/>
      <c r="N7" s="226" t="s">
        <v>13</v>
      </c>
      <c r="O7" s="226"/>
      <c r="P7" s="226"/>
      <c r="Q7" s="226"/>
      <c r="R7" s="226"/>
      <c r="S7" s="226"/>
      <c r="T7" s="226" t="s">
        <v>14</v>
      </c>
      <c r="U7" s="226"/>
      <c r="V7" s="226" t="s">
        <v>15</v>
      </c>
      <c r="W7" s="239" t="s">
        <v>46</v>
      </c>
      <c r="X7" s="240"/>
      <c r="Y7" s="240"/>
      <c r="Z7" s="225" t="s">
        <v>47</v>
      </c>
      <c r="AA7" s="225"/>
      <c r="AB7" s="225"/>
      <c r="AC7" s="225"/>
      <c r="AD7" s="225" t="s">
        <v>48</v>
      </c>
      <c r="AE7" s="225"/>
      <c r="AF7" s="225"/>
      <c r="AG7" s="225"/>
      <c r="AH7" s="225" t="s">
        <v>49</v>
      </c>
      <c r="AI7" s="225"/>
      <c r="AJ7" s="225"/>
      <c r="AK7" s="225"/>
      <c r="AL7" s="225" t="s">
        <v>91</v>
      </c>
      <c r="AM7" s="225"/>
      <c r="AN7" s="225"/>
      <c r="AO7" s="225"/>
    </row>
    <row r="8" spans="1:41">
      <c r="A8" s="8" t="s">
        <v>1</v>
      </c>
      <c r="B8" s="8" t="s">
        <v>2</v>
      </c>
      <c r="C8" s="238"/>
      <c r="D8" s="226"/>
      <c r="E8" s="35">
        <v>1</v>
      </c>
      <c r="F8" s="35">
        <v>2</v>
      </c>
      <c r="G8" s="35">
        <v>3</v>
      </c>
      <c r="H8" s="35">
        <v>4</v>
      </c>
      <c r="I8" s="35">
        <v>5</v>
      </c>
      <c r="J8" s="35">
        <v>6</v>
      </c>
      <c r="K8" s="9" t="s">
        <v>8</v>
      </c>
      <c r="L8" s="9" t="s">
        <v>10</v>
      </c>
      <c r="M8" s="9" t="s">
        <v>11</v>
      </c>
      <c r="N8" s="35">
        <v>1</v>
      </c>
      <c r="O8" s="35">
        <v>2</v>
      </c>
      <c r="P8" s="35">
        <v>3</v>
      </c>
      <c r="Q8" s="35">
        <v>4</v>
      </c>
      <c r="R8" s="35">
        <v>5</v>
      </c>
      <c r="S8" s="9" t="s">
        <v>8</v>
      </c>
      <c r="T8" s="35" t="s">
        <v>10</v>
      </c>
      <c r="U8" s="9" t="s">
        <v>11</v>
      </c>
      <c r="V8" s="226"/>
      <c r="W8" s="239"/>
      <c r="X8" s="240"/>
      <c r="Y8" s="240"/>
      <c r="Z8" s="225"/>
      <c r="AA8" s="225"/>
      <c r="AB8" s="225"/>
      <c r="AC8" s="225"/>
      <c r="AD8" s="225"/>
      <c r="AE8" s="225"/>
      <c r="AF8" s="225"/>
      <c r="AG8" s="225"/>
      <c r="AH8" s="225"/>
      <c r="AI8" s="225"/>
      <c r="AJ8" s="225"/>
      <c r="AK8" s="225"/>
      <c r="AL8" s="225"/>
      <c r="AM8" s="225"/>
      <c r="AN8" s="225"/>
      <c r="AO8" s="225"/>
    </row>
    <row r="9" spans="1:41" ht="20.25" customHeight="1">
      <c r="A9" s="227">
        <v>1</v>
      </c>
      <c r="B9" s="5" t="str">
        <f>IF(VLOOKUP(A9,'Data Siswa 1'!$A$4:$D$43,2,0)=0,"",VLOOKUP(A9,'Data Siswa 1'!$A$4:$D$43,2,0))</f>
        <v>501</v>
      </c>
      <c r="C9" s="228" t="str">
        <f>IF(VLOOKUP(A9,'Data Siswa 1'!$A$4:$D$43,4,0)=0,"",VLOOKUP(A9,'Data Siswa 1'!$A$4:$D$43,4,0))</f>
        <v>Siswa kelas 1 1</v>
      </c>
      <c r="D9" s="10" t="s">
        <v>5</v>
      </c>
      <c r="E9" s="19">
        <v>90</v>
      </c>
      <c r="F9" s="19"/>
      <c r="G9" s="19"/>
      <c r="H9" s="19"/>
      <c r="I9" s="19"/>
      <c r="J9" s="19"/>
      <c r="K9" s="229">
        <f>IFERROR(ROUND(AVERAGE(E9:J11),0),"")</f>
        <v>90</v>
      </c>
      <c r="L9" s="19">
        <v>70</v>
      </c>
      <c r="M9" s="229">
        <f>IFERROR(ROUND(AVERAGE(L9:L11),0),"")</f>
        <v>70</v>
      </c>
      <c r="N9" s="19">
        <v>80</v>
      </c>
      <c r="O9" s="19"/>
      <c r="P9" s="19"/>
      <c r="Q9" s="19"/>
      <c r="R9" s="19"/>
      <c r="S9" s="229">
        <f>IFERROR(ROUND(AVERAGE(N9:R11),0),"")</f>
        <v>80</v>
      </c>
      <c r="T9" s="19">
        <v>60</v>
      </c>
      <c r="U9" s="229">
        <f>IFERROR(ROUND(AVERAGE(T9:T11),0),"")</f>
        <v>60</v>
      </c>
      <c r="V9" s="234">
        <f>IFERROR(ROUND((K9+M9+S9+(2*U9))/5,0),"")</f>
        <v>72</v>
      </c>
      <c r="W9" s="77">
        <v>1</v>
      </c>
      <c r="X9" s="77">
        <v>1</v>
      </c>
      <c r="Y9" s="34">
        <f>INDEX(V9:W128,MATCH(X9,W9:W128,0),1)</f>
        <v>72</v>
      </c>
      <c r="Z9" s="77">
        <f>K9</f>
        <v>90</v>
      </c>
      <c r="AA9" s="77">
        <v>1</v>
      </c>
      <c r="AB9" s="77">
        <v>1</v>
      </c>
      <c r="AC9" s="77">
        <f>INDEX(Z9:AA128,MATCH(AB9,AA9:AA128,0),1)</f>
        <v>90</v>
      </c>
      <c r="AD9" s="77">
        <f>M9</f>
        <v>70</v>
      </c>
      <c r="AE9" s="77">
        <v>1</v>
      </c>
      <c r="AF9" s="77">
        <v>1</v>
      </c>
      <c r="AG9" s="77">
        <f>INDEX(AD9:AE128,MATCH(AF9,AE9:AE128,0),1)</f>
        <v>70</v>
      </c>
      <c r="AH9" s="77">
        <f>S9</f>
        <v>80</v>
      </c>
      <c r="AI9" s="77">
        <v>1</v>
      </c>
      <c r="AJ9" s="77">
        <v>1</v>
      </c>
      <c r="AK9" s="77">
        <f>INDEX(AH9:AI128,MATCH(AJ9,AI9:AI128,0),1)</f>
        <v>80</v>
      </c>
      <c r="AL9" s="34">
        <f>U9</f>
        <v>60</v>
      </c>
      <c r="AM9" s="134">
        <v>1</v>
      </c>
      <c r="AN9" s="134">
        <v>1</v>
      </c>
      <c r="AO9" s="134">
        <f>INDEX(AL9:AM128,MATCH(AN9,AM9:AM128,0),1)</f>
        <v>60</v>
      </c>
    </row>
    <row r="10" spans="1:41" ht="20.25" customHeight="1">
      <c r="A10" s="227"/>
      <c r="B10" s="232" t="str">
        <f>IF(VLOOKUP(A9,'Data Siswa 1'!$A$4:$D$43,3,0)=0,"",VLOOKUP(A9,'Data Siswa 1'!$A$4:$D$43,3,0))</f>
        <v/>
      </c>
      <c r="C10" s="228"/>
      <c r="D10" s="11" t="s">
        <v>6</v>
      </c>
      <c r="E10" s="20"/>
      <c r="F10" s="20"/>
      <c r="G10" s="20"/>
      <c r="H10" s="20"/>
      <c r="I10" s="20"/>
      <c r="J10" s="20"/>
      <c r="K10" s="230"/>
      <c r="L10" s="20"/>
      <c r="M10" s="230"/>
      <c r="N10" s="20"/>
      <c r="O10" s="20"/>
      <c r="P10" s="20"/>
      <c r="Q10" s="20"/>
      <c r="R10" s="20"/>
      <c r="S10" s="230"/>
      <c r="T10" s="20"/>
      <c r="U10" s="230"/>
      <c r="V10" s="235"/>
      <c r="W10" s="77">
        <v>2</v>
      </c>
      <c r="X10" s="77">
        <f>X9+3</f>
        <v>4</v>
      </c>
      <c r="Y10" s="34" t="str">
        <f t="shared" ref="Y10:Y48" si="2">INDEX(V10:W129,MATCH(X10,W10:W129,0),1)</f>
        <v/>
      </c>
      <c r="Z10" s="77">
        <f t="shared" ref="Z10:Z73" si="3">K10</f>
        <v>0</v>
      </c>
      <c r="AA10" s="77">
        <v>2</v>
      </c>
      <c r="AB10" s="77">
        <f>AB9+3</f>
        <v>4</v>
      </c>
      <c r="AC10" s="77" t="str">
        <f>INDEX(Z10:AA129,MATCH(AB10,AA10:AA129,0),1)</f>
        <v/>
      </c>
      <c r="AD10" s="77">
        <f t="shared" ref="AD10:AD73" si="4">M10</f>
        <v>0</v>
      </c>
      <c r="AE10" s="77">
        <v>2</v>
      </c>
      <c r="AF10" s="77">
        <f>AF9+3</f>
        <v>4</v>
      </c>
      <c r="AG10" s="77" t="str">
        <f>INDEX(AD10:AE129,MATCH(AF10,AE10:AE129,0),1)</f>
        <v/>
      </c>
      <c r="AH10" s="77">
        <f t="shared" ref="AH10:AH73" si="5">S10</f>
        <v>0</v>
      </c>
      <c r="AI10" s="77">
        <v>2</v>
      </c>
      <c r="AJ10" s="77">
        <f>AJ9+3</f>
        <v>4</v>
      </c>
      <c r="AK10" s="77" t="str">
        <f t="shared" ref="AK10:AK48" si="6">INDEX(AH10:AI129,MATCH(AJ10,AI10:AI129,0),1)</f>
        <v/>
      </c>
      <c r="AL10" s="34">
        <f t="shared" ref="AL10:AL73" si="7">U10</f>
        <v>0</v>
      </c>
      <c r="AM10" s="134">
        <v>2</v>
      </c>
      <c r="AN10" s="134">
        <f>AN9+3</f>
        <v>4</v>
      </c>
      <c r="AO10" s="134" t="str">
        <f t="shared" ref="AO10:AO48" si="8">INDEX(AL10:AM129,MATCH(AN10,AM10:AM129,0),1)</f>
        <v/>
      </c>
    </row>
    <row r="11" spans="1:41" ht="20.25" customHeight="1">
      <c r="A11" s="227"/>
      <c r="B11" s="233"/>
      <c r="C11" s="228"/>
      <c r="D11" s="12" t="s">
        <v>7</v>
      </c>
      <c r="E11" s="21"/>
      <c r="F11" s="21"/>
      <c r="G11" s="21"/>
      <c r="H11" s="21"/>
      <c r="I11" s="21"/>
      <c r="J11" s="21"/>
      <c r="K11" s="231"/>
      <c r="L11" s="21"/>
      <c r="M11" s="231"/>
      <c r="N11" s="21"/>
      <c r="O11" s="21"/>
      <c r="P11" s="21"/>
      <c r="Q11" s="21"/>
      <c r="R11" s="21"/>
      <c r="S11" s="231"/>
      <c r="T11" s="21"/>
      <c r="U11" s="231"/>
      <c r="V11" s="236"/>
      <c r="W11" s="77">
        <v>3</v>
      </c>
      <c r="X11" s="77">
        <f t="shared" ref="X11:X48" si="9">X10+3</f>
        <v>7</v>
      </c>
      <c r="Y11" s="34" t="str">
        <f t="shared" si="2"/>
        <v/>
      </c>
      <c r="Z11" s="77">
        <f t="shared" si="3"/>
        <v>0</v>
      </c>
      <c r="AA11" s="77">
        <v>3</v>
      </c>
      <c r="AB11" s="77">
        <f t="shared" ref="AB11:AB48" si="10">AB10+3</f>
        <v>7</v>
      </c>
      <c r="AC11" s="77" t="str">
        <f>INDEX(Z11:AA130,MATCH(AB11,AA11:AA130,0),1)</f>
        <v/>
      </c>
      <c r="AD11" s="77">
        <f t="shared" si="4"/>
        <v>0</v>
      </c>
      <c r="AE11" s="77">
        <v>3</v>
      </c>
      <c r="AF11" s="77">
        <f t="shared" ref="AF11:AF48" si="11">AF10+3</f>
        <v>7</v>
      </c>
      <c r="AG11" s="77" t="str">
        <f t="shared" ref="AG11:AG48" si="12">INDEX(AD11:AE130,MATCH(AF11,AE11:AE130,0),1)</f>
        <v/>
      </c>
      <c r="AH11" s="77">
        <f t="shared" si="5"/>
        <v>0</v>
      </c>
      <c r="AI11" s="77">
        <v>3</v>
      </c>
      <c r="AJ11" s="77">
        <f t="shared" ref="AJ11:AJ48" si="13">AJ10+3</f>
        <v>7</v>
      </c>
      <c r="AK11" s="77" t="str">
        <f t="shared" si="6"/>
        <v/>
      </c>
      <c r="AL11" s="34">
        <f t="shared" si="7"/>
        <v>0</v>
      </c>
      <c r="AM11" s="134">
        <v>3</v>
      </c>
      <c r="AN11" s="134">
        <f t="shared" ref="AN11:AN48" si="14">AN10+3</f>
        <v>7</v>
      </c>
      <c r="AO11" s="134" t="str">
        <f t="shared" si="8"/>
        <v/>
      </c>
    </row>
    <row r="12" spans="1:41" ht="20.25" customHeight="1">
      <c r="A12" s="227">
        <v>2</v>
      </c>
      <c r="B12" s="5" t="str">
        <f>IF(VLOOKUP(A12,'Data Siswa 1'!$A$4:$D$43,2,0)=0,"",VLOOKUP(A12,'Data Siswa 1'!$A$4:$D$43,2,0))</f>
        <v>502</v>
      </c>
      <c r="C12" s="228" t="str">
        <f>IF(VLOOKUP(A12,'Data Siswa 1'!$A$4:$D$43,4,0)=0,"",VLOOKUP(A12,'Data Siswa 1'!$A$4:$D$43,4,0))</f>
        <v>Siswa kelas 1 2</v>
      </c>
      <c r="D12" s="10" t="s">
        <v>5</v>
      </c>
      <c r="E12" s="19"/>
      <c r="F12" s="19"/>
      <c r="G12" s="19"/>
      <c r="H12" s="19"/>
      <c r="I12" s="19"/>
      <c r="J12" s="19"/>
      <c r="K12" s="229" t="str">
        <f t="shared" ref="K12" si="15">IFERROR(ROUND(AVERAGE(E12:J14),0),"")</f>
        <v/>
      </c>
      <c r="L12" s="19"/>
      <c r="M12" s="229" t="str">
        <f t="shared" ref="M12" si="16">IFERROR(ROUND(AVERAGE(L12:L14),0),"")</f>
        <v/>
      </c>
      <c r="N12" s="19"/>
      <c r="O12" s="19"/>
      <c r="P12" s="19"/>
      <c r="Q12" s="19"/>
      <c r="R12" s="19"/>
      <c r="S12" s="229" t="str">
        <f t="shared" ref="S12" si="17">IFERROR(ROUND(AVERAGE(N12:R14),0),"")</f>
        <v/>
      </c>
      <c r="T12" s="19"/>
      <c r="U12" s="229" t="str">
        <f t="shared" ref="U12" si="18">IFERROR(ROUND(AVERAGE(T12:T14),0),"")</f>
        <v/>
      </c>
      <c r="V12" s="234" t="str">
        <f t="shared" ref="V12" si="19">IFERROR(ROUND((K12+M12+S12+(2*U12))/5,0),"")</f>
        <v/>
      </c>
      <c r="W12" s="77">
        <v>4</v>
      </c>
      <c r="X12" s="77">
        <f t="shared" si="9"/>
        <v>10</v>
      </c>
      <c r="Y12" s="34" t="str">
        <f t="shared" si="2"/>
        <v/>
      </c>
      <c r="Z12" s="77" t="str">
        <f t="shared" si="3"/>
        <v/>
      </c>
      <c r="AA12" s="77">
        <v>4</v>
      </c>
      <c r="AB12" s="77">
        <f t="shared" si="10"/>
        <v>10</v>
      </c>
      <c r="AC12" s="77" t="str">
        <f t="shared" ref="AC12:AC48" si="20">INDEX(Z12:AA131,MATCH(AB12,AA12:AA131,0),1)</f>
        <v/>
      </c>
      <c r="AD12" s="77" t="str">
        <f t="shared" si="4"/>
        <v/>
      </c>
      <c r="AE12" s="77">
        <v>4</v>
      </c>
      <c r="AF12" s="77">
        <f t="shared" si="11"/>
        <v>10</v>
      </c>
      <c r="AG12" s="77" t="str">
        <f t="shared" si="12"/>
        <v/>
      </c>
      <c r="AH12" s="77" t="str">
        <f t="shared" si="5"/>
        <v/>
      </c>
      <c r="AI12" s="77">
        <v>4</v>
      </c>
      <c r="AJ12" s="77">
        <f t="shared" si="13"/>
        <v>10</v>
      </c>
      <c r="AK12" s="77" t="str">
        <f t="shared" si="6"/>
        <v/>
      </c>
      <c r="AL12" s="34" t="str">
        <f t="shared" si="7"/>
        <v/>
      </c>
      <c r="AM12" s="134">
        <v>4</v>
      </c>
      <c r="AN12" s="134">
        <f t="shared" si="14"/>
        <v>10</v>
      </c>
      <c r="AO12" s="134" t="str">
        <f t="shared" si="8"/>
        <v/>
      </c>
    </row>
    <row r="13" spans="1:41" ht="20.25" customHeight="1">
      <c r="A13" s="227"/>
      <c r="B13" s="232" t="str">
        <f>IF(VLOOKUP(A12,'Data Siswa 1'!$A$4:$D$43,3,0)=0,"",VLOOKUP(A12,'Data Siswa 1'!$A$4:$D$43,3,0))</f>
        <v/>
      </c>
      <c r="C13" s="228"/>
      <c r="D13" s="11" t="s">
        <v>6</v>
      </c>
      <c r="E13" s="20"/>
      <c r="F13" s="20"/>
      <c r="G13" s="20"/>
      <c r="H13" s="20"/>
      <c r="I13" s="20"/>
      <c r="J13" s="20"/>
      <c r="K13" s="230"/>
      <c r="L13" s="20"/>
      <c r="M13" s="230"/>
      <c r="N13" s="20"/>
      <c r="O13" s="20"/>
      <c r="P13" s="20"/>
      <c r="Q13" s="20"/>
      <c r="R13" s="20"/>
      <c r="S13" s="230"/>
      <c r="T13" s="20"/>
      <c r="U13" s="230"/>
      <c r="V13" s="235"/>
      <c r="W13" s="77">
        <v>5</v>
      </c>
      <c r="X13" s="77">
        <f t="shared" si="9"/>
        <v>13</v>
      </c>
      <c r="Y13" s="34" t="str">
        <f t="shared" si="2"/>
        <v/>
      </c>
      <c r="Z13" s="77">
        <f t="shared" si="3"/>
        <v>0</v>
      </c>
      <c r="AA13" s="77">
        <v>5</v>
      </c>
      <c r="AB13" s="77">
        <f t="shared" si="10"/>
        <v>13</v>
      </c>
      <c r="AC13" s="77" t="str">
        <f t="shared" si="20"/>
        <v/>
      </c>
      <c r="AD13" s="77">
        <f t="shared" si="4"/>
        <v>0</v>
      </c>
      <c r="AE13" s="77">
        <v>5</v>
      </c>
      <c r="AF13" s="77">
        <f t="shared" si="11"/>
        <v>13</v>
      </c>
      <c r="AG13" s="77" t="str">
        <f t="shared" si="12"/>
        <v/>
      </c>
      <c r="AH13" s="77">
        <f t="shared" si="5"/>
        <v>0</v>
      </c>
      <c r="AI13" s="77">
        <v>5</v>
      </c>
      <c r="AJ13" s="77">
        <f t="shared" si="13"/>
        <v>13</v>
      </c>
      <c r="AK13" s="77" t="str">
        <f t="shared" si="6"/>
        <v/>
      </c>
      <c r="AL13" s="34">
        <f t="shared" si="7"/>
        <v>0</v>
      </c>
      <c r="AM13" s="134">
        <v>5</v>
      </c>
      <c r="AN13" s="134">
        <f t="shared" si="14"/>
        <v>13</v>
      </c>
      <c r="AO13" s="134" t="str">
        <f t="shared" si="8"/>
        <v/>
      </c>
    </row>
    <row r="14" spans="1:41" ht="20.25" customHeight="1">
      <c r="A14" s="227"/>
      <c r="B14" s="233"/>
      <c r="C14" s="228"/>
      <c r="D14" s="12" t="s">
        <v>7</v>
      </c>
      <c r="E14" s="21"/>
      <c r="F14" s="21"/>
      <c r="G14" s="21"/>
      <c r="H14" s="21"/>
      <c r="I14" s="21"/>
      <c r="J14" s="21"/>
      <c r="K14" s="231"/>
      <c r="L14" s="21"/>
      <c r="M14" s="231"/>
      <c r="N14" s="21"/>
      <c r="O14" s="21"/>
      <c r="P14" s="21"/>
      <c r="Q14" s="21"/>
      <c r="R14" s="21"/>
      <c r="S14" s="231"/>
      <c r="T14" s="21"/>
      <c r="U14" s="231"/>
      <c r="V14" s="236"/>
      <c r="W14" s="77">
        <v>6</v>
      </c>
      <c r="X14" s="77">
        <f t="shared" si="9"/>
        <v>16</v>
      </c>
      <c r="Y14" s="34" t="str">
        <f t="shared" si="2"/>
        <v/>
      </c>
      <c r="Z14" s="77">
        <f t="shared" si="3"/>
        <v>0</v>
      </c>
      <c r="AA14" s="77">
        <v>6</v>
      </c>
      <c r="AB14" s="77">
        <f t="shared" si="10"/>
        <v>16</v>
      </c>
      <c r="AC14" s="77" t="str">
        <f t="shared" si="20"/>
        <v/>
      </c>
      <c r="AD14" s="77">
        <f t="shared" si="4"/>
        <v>0</v>
      </c>
      <c r="AE14" s="77">
        <v>6</v>
      </c>
      <c r="AF14" s="77">
        <f t="shared" si="11"/>
        <v>16</v>
      </c>
      <c r="AG14" s="77" t="str">
        <f t="shared" si="12"/>
        <v/>
      </c>
      <c r="AH14" s="77">
        <f t="shared" si="5"/>
        <v>0</v>
      </c>
      <c r="AI14" s="77">
        <v>6</v>
      </c>
      <c r="AJ14" s="77">
        <f t="shared" si="13"/>
        <v>16</v>
      </c>
      <c r="AK14" s="77" t="str">
        <f t="shared" si="6"/>
        <v/>
      </c>
      <c r="AL14" s="34">
        <f t="shared" si="7"/>
        <v>0</v>
      </c>
      <c r="AM14" s="134">
        <v>6</v>
      </c>
      <c r="AN14" s="134">
        <f t="shared" si="14"/>
        <v>16</v>
      </c>
      <c r="AO14" s="134" t="str">
        <f t="shared" si="8"/>
        <v/>
      </c>
    </row>
    <row r="15" spans="1:41" ht="20.25" customHeight="1">
      <c r="A15" s="227">
        <v>3</v>
      </c>
      <c r="B15" s="5" t="str">
        <f>IF(VLOOKUP(A15,'Data Siswa 1'!$A$4:$D$43,2,0)=0,"",VLOOKUP(A15,'Data Siswa 1'!$A$4:$D$43,2,0))</f>
        <v>503</v>
      </c>
      <c r="C15" s="228" t="str">
        <f>IF(VLOOKUP(A15,'Data Siswa 1'!$A$4:$D$43,4,0)=0,"",VLOOKUP(A15,'Data Siswa 1'!$A$4:$D$43,4,0))</f>
        <v>Siswa kelas 1 3</v>
      </c>
      <c r="D15" s="10" t="s">
        <v>5</v>
      </c>
      <c r="E15" s="19"/>
      <c r="F15" s="19"/>
      <c r="G15" s="19"/>
      <c r="H15" s="19"/>
      <c r="I15" s="19"/>
      <c r="J15" s="19"/>
      <c r="K15" s="229" t="str">
        <f t="shared" ref="K15" si="21">IFERROR(ROUND(AVERAGE(E15:J17),0),"")</f>
        <v/>
      </c>
      <c r="L15" s="19"/>
      <c r="M15" s="229" t="str">
        <f t="shared" ref="M15" si="22">IFERROR(ROUND(AVERAGE(L15:L17),0),"")</f>
        <v/>
      </c>
      <c r="N15" s="19"/>
      <c r="O15" s="19"/>
      <c r="P15" s="19"/>
      <c r="Q15" s="19"/>
      <c r="R15" s="19"/>
      <c r="S15" s="229" t="str">
        <f t="shared" ref="S15" si="23">IFERROR(ROUND(AVERAGE(N15:R17),0),"")</f>
        <v/>
      </c>
      <c r="T15" s="19"/>
      <c r="U15" s="229" t="str">
        <f t="shared" ref="U15" si="24">IFERROR(ROUND(AVERAGE(T15:T17),0),"")</f>
        <v/>
      </c>
      <c r="V15" s="234" t="str">
        <f t="shared" ref="V15:V78" si="25">IFERROR(ROUND((K15+M15+S15+(2*U15))/5,0),"")</f>
        <v/>
      </c>
      <c r="W15" s="77">
        <v>7</v>
      </c>
      <c r="X15" s="77">
        <f t="shared" si="9"/>
        <v>19</v>
      </c>
      <c r="Y15" s="34" t="str">
        <f t="shared" si="2"/>
        <v/>
      </c>
      <c r="Z15" s="77" t="str">
        <f t="shared" si="3"/>
        <v/>
      </c>
      <c r="AA15" s="77">
        <v>7</v>
      </c>
      <c r="AB15" s="77">
        <f t="shared" si="10"/>
        <v>19</v>
      </c>
      <c r="AC15" s="77" t="str">
        <f t="shared" si="20"/>
        <v/>
      </c>
      <c r="AD15" s="77" t="str">
        <f t="shared" si="4"/>
        <v/>
      </c>
      <c r="AE15" s="77">
        <v>7</v>
      </c>
      <c r="AF15" s="77">
        <f t="shared" si="11"/>
        <v>19</v>
      </c>
      <c r="AG15" s="77" t="str">
        <f t="shared" si="12"/>
        <v/>
      </c>
      <c r="AH15" s="77" t="str">
        <f t="shared" si="5"/>
        <v/>
      </c>
      <c r="AI15" s="77">
        <v>7</v>
      </c>
      <c r="AJ15" s="77">
        <f t="shared" si="13"/>
        <v>19</v>
      </c>
      <c r="AK15" s="77" t="str">
        <f t="shared" si="6"/>
        <v/>
      </c>
      <c r="AL15" s="34" t="str">
        <f t="shared" si="7"/>
        <v/>
      </c>
      <c r="AM15" s="134">
        <v>7</v>
      </c>
      <c r="AN15" s="134">
        <f t="shared" si="14"/>
        <v>19</v>
      </c>
      <c r="AO15" s="134" t="str">
        <f t="shared" si="8"/>
        <v/>
      </c>
    </row>
    <row r="16" spans="1:41" ht="20.25" customHeight="1">
      <c r="A16" s="227"/>
      <c r="B16" s="232" t="str">
        <f>IF(VLOOKUP(A15,'Data Siswa 1'!$A$4:$D$43,3,0)=0,"",VLOOKUP(A15,'Data Siswa 1'!$A$4:$D$43,3,0))</f>
        <v/>
      </c>
      <c r="C16" s="228"/>
      <c r="D16" s="11" t="s">
        <v>6</v>
      </c>
      <c r="E16" s="20"/>
      <c r="F16" s="20"/>
      <c r="G16" s="20"/>
      <c r="H16" s="20"/>
      <c r="I16" s="20"/>
      <c r="J16" s="20"/>
      <c r="K16" s="230"/>
      <c r="L16" s="20"/>
      <c r="M16" s="230"/>
      <c r="N16" s="20"/>
      <c r="O16" s="20"/>
      <c r="P16" s="20"/>
      <c r="Q16" s="20"/>
      <c r="R16" s="20"/>
      <c r="S16" s="230"/>
      <c r="T16" s="20"/>
      <c r="U16" s="230"/>
      <c r="V16" s="235"/>
      <c r="W16" s="77">
        <v>8</v>
      </c>
      <c r="X16" s="77">
        <f t="shared" si="9"/>
        <v>22</v>
      </c>
      <c r="Y16" s="34" t="str">
        <f t="shared" si="2"/>
        <v/>
      </c>
      <c r="Z16" s="77">
        <f t="shared" si="3"/>
        <v>0</v>
      </c>
      <c r="AA16" s="77">
        <v>8</v>
      </c>
      <c r="AB16" s="77">
        <f t="shared" si="10"/>
        <v>22</v>
      </c>
      <c r="AC16" s="77" t="str">
        <f t="shared" si="20"/>
        <v/>
      </c>
      <c r="AD16" s="77">
        <f t="shared" si="4"/>
        <v>0</v>
      </c>
      <c r="AE16" s="77">
        <v>8</v>
      </c>
      <c r="AF16" s="77">
        <f t="shared" si="11"/>
        <v>22</v>
      </c>
      <c r="AG16" s="77" t="str">
        <f t="shared" si="12"/>
        <v/>
      </c>
      <c r="AH16" s="77">
        <f t="shared" si="5"/>
        <v>0</v>
      </c>
      <c r="AI16" s="77">
        <v>8</v>
      </c>
      <c r="AJ16" s="77">
        <f t="shared" si="13"/>
        <v>22</v>
      </c>
      <c r="AK16" s="77" t="str">
        <f t="shared" si="6"/>
        <v/>
      </c>
      <c r="AL16" s="34">
        <f t="shared" si="7"/>
        <v>0</v>
      </c>
      <c r="AM16" s="134">
        <v>8</v>
      </c>
      <c r="AN16" s="134">
        <f t="shared" si="14"/>
        <v>22</v>
      </c>
      <c r="AO16" s="134" t="str">
        <f t="shared" si="8"/>
        <v/>
      </c>
    </row>
    <row r="17" spans="1:41" ht="20.25" customHeight="1">
      <c r="A17" s="227"/>
      <c r="B17" s="233"/>
      <c r="C17" s="228"/>
      <c r="D17" s="12" t="s">
        <v>7</v>
      </c>
      <c r="E17" s="21"/>
      <c r="F17" s="21"/>
      <c r="G17" s="21"/>
      <c r="H17" s="21"/>
      <c r="I17" s="21"/>
      <c r="J17" s="21"/>
      <c r="K17" s="231"/>
      <c r="L17" s="21"/>
      <c r="M17" s="231"/>
      <c r="N17" s="21"/>
      <c r="O17" s="21"/>
      <c r="P17" s="21"/>
      <c r="Q17" s="21"/>
      <c r="R17" s="21"/>
      <c r="S17" s="231"/>
      <c r="T17" s="21"/>
      <c r="U17" s="231"/>
      <c r="V17" s="236"/>
      <c r="W17" s="77">
        <v>9</v>
      </c>
      <c r="X17" s="77">
        <f t="shared" si="9"/>
        <v>25</v>
      </c>
      <c r="Y17" s="34" t="str">
        <f t="shared" si="2"/>
        <v/>
      </c>
      <c r="Z17" s="77">
        <f t="shared" si="3"/>
        <v>0</v>
      </c>
      <c r="AA17" s="77">
        <v>9</v>
      </c>
      <c r="AB17" s="77">
        <f t="shared" si="10"/>
        <v>25</v>
      </c>
      <c r="AC17" s="77" t="str">
        <f t="shared" si="20"/>
        <v/>
      </c>
      <c r="AD17" s="77">
        <f t="shared" si="4"/>
        <v>0</v>
      </c>
      <c r="AE17" s="77">
        <v>9</v>
      </c>
      <c r="AF17" s="77">
        <f t="shared" si="11"/>
        <v>25</v>
      </c>
      <c r="AG17" s="77" t="str">
        <f t="shared" si="12"/>
        <v/>
      </c>
      <c r="AH17" s="77">
        <f t="shared" si="5"/>
        <v>0</v>
      </c>
      <c r="AI17" s="77">
        <v>9</v>
      </c>
      <c r="AJ17" s="77">
        <f t="shared" si="13"/>
        <v>25</v>
      </c>
      <c r="AK17" s="77" t="str">
        <f t="shared" si="6"/>
        <v/>
      </c>
      <c r="AL17" s="34">
        <f t="shared" si="7"/>
        <v>0</v>
      </c>
      <c r="AM17" s="134">
        <v>9</v>
      </c>
      <c r="AN17" s="134">
        <f t="shared" si="14"/>
        <v>25</v>
      </c>
      <c r="AO17" s="134" t="str">
        <f t="shared" si="8"/>
        <v/>
      </c>
    </row>
    <row r="18" spans="1:41" ht="20.25" customHeight="1">
      <c r="A18" s="227">
        <v>4</v>
      </c>
      <c r="B18" s="5" t="str">
        <f>IF(VLOOKUP(A18,'Data Siswa 1'!$A$4:$D$43,2,0)=0,"",VLOOKUP(A18,'Data Siswa 1'!$A$4:$D$43,2,0))</f>
        <v>504</v>
      </c>
      <c r="C18" s="228" t="str">
        <f>IF(VLOOKUP(A18,'Data Siswa 1'!$A$4:$D$43,4,0)=0,"",VLOOKUP(A18,'Data Siswa 1'!$A$4:$D$43,4,0))</f>
        <v>Siswa kelas 1 4</v>
      </c>
      <c r="D18" s="10" t="s">
        <v>5</v>
      </c>
      <c r="E18" s="19"/>
      <c r="F18" s="19"/>
      <c r="G18" s="19"/>
      <c r="H18" s="19"/>
      <c r="I18" s="19"/>
      <c r="J18" s="19"/>
      <c r="K18" s="229" t="str">
        <f t="shared" ref="K18" si="26">IFERROR(ROUND(AVERAGE(E18:J20),0),"")</f>
        <v/>
      </c>
      <c r="L18" s="19"/>
      <c r="M18" s="229" t="str">
        <f t="shared" ref="M18" si="27">IFERROR(ROUND(AVERAGE(L18:L20),0),"")</f>
        <v/>
      </c>
      <c r="N18" s="19"/>
      <c r="O18" s="19"/>
      <c r="P18" s="19"/>
      <c r="Q18" s="19"/>
      <c r="R18" s="19"/>
      <c r="S18" s="229" t="str">
        <f t="shared" ref="S18" si="28">IFERROR(ROUND(AVERAGE(N18:R20),0),"")</f>
        <v/>
      </c>
      <c r="T18" s="19"/>
      <c r="U18" s="229" t="str">
        <f t="shared" ref="U18" si="29">IFERROR(ROUND(AVERAGE(T18:T20),0),"")</f>
        <v/>
      </c>
      <c r="V18" s="234" t="str">
        <f>IFERROR(ROUND((K18+M18+S18+(2*U18))/5,0),"")</f>
        <v/>
      </c>
      <c r="W18" s="77">
        <v>10</v>
      </c>
      <c r="X18" s="77">
        <f t="shared" si="9"/>
        <v>28</v>
      </c>
      <c r="Y18" s="34" t="str">
        <f t="shared" si="2"/>
        <v/>
      </c>
      <c r="Z18" s="77" t="str">
        <f t="shared" si="3"/>
        <v/>
      </c>
      <c r="AA18" s="77">
        <v>10</v>
      </c>
      <c r="AB18" s="77">
        <f t="shared" si="10"/>
        <v>28</v>
      </c>
      <c r="AC18" s="77" t="str">
        <f t="shared" si="20"/>
        <v/>
      </c>
      <c r="AD18" s="77" t="str">
        <f t="shared" si="4"/>
        <v/>
      </c>
      <c r="AE18" s="77">
        <v>10</v>
      </c>
      <c r="AF18" s="77">
        <f t="shared" si="11"/>
        <v>28</v>
      </c>
      <c r="AG18" s="77" t="str">
        <f t="shared" si="12"/>
        <v/>
      </c>
      <c r="AH18" s="77" t="str">
        <f t="shared" si="5"/>
        <v/>
      </c>
      <c r="AI18" s="77">
        <v>10</v>
      </c>
      <c r="AJ18" s="77">
        <f t="shared" si="13"/>
        <v>28</v>
      </c>
      <c r="AK18" s="77" t="str">
        <f t="shared" si="6"/>
        <v/>
      </c>
      <c r="AL18" s="34" t="str">
        <f t="shared" si="7"/>
        <v/>
      </c>
      <c r="AM18" s="134">
        <v>10</v>
      </c>
      <c r="AN18" s="134">
        <f t="shared" si="14"/>
        <v>28</v>
      </c>
      <c r="AO18" s="134" t="str">
        <f t="shared" si="8"/>
        <v/>
      </c>
    </row>
    <row r="19" spans="1:41" ht="20.25" customHeight="1">
      <c r="A19" s="227"/>
      <c r="B19" s="232" t="str">
        <f>IF(VLOOKUP(A18,'Data Siswa 1'!$A$4:$D$43,3,0)=0,"",VLOOKUP(A18,'Data Siswa 1'!$A$4:$D$43,3,0))</f>
        <v/>
      </c>
      <c r="C19" s="228"/>
      <c r="D19" s="11" t="s">
        <v>6</v>
      </c>
      <c r="E19" s="20"/>
      <c r="F19" s="20"/>
      <c r="G19" s="20"/>
      <c r="H19" s="20"/>
      <c r="I19" s="20"/>
      <c r="J19" s="20"/>
      <c r="K19" s="230"/>
      <c r="L19" s="20"/>
      <c r="M19" s="230"/>
      <c r="N19" s="20"/>
      <c r="O19" s="20"/>
      <c r="P19" s="20"/>
      <c r="Q19" s="20"/>
      <c r="R19" s="20"/>
      <c r="S19" s="230"/>
      <c r="T19" s="20"/>
      <c r="U19" s="230"/>
      <c r="V19" s="235"/>
      <c r="W19" s="77">
        <v>11</v>
      </c>
      <c r="X19" s="77">
        <f t="shared" si="9"/>
        <v>31</v>
      </c>
      <c r="Y19" s="34" t="str">
        <f t="shared" si="2"/>
        <v/>
      </c>
      <c r="Z19" s="77">
        <f t="shared" si="3"/>
        <v>0</v>
      </c>
      <c r="AA19" s="77">
        <v>11</v>
      </c>
      <c r="AB19" s="77">
        <f t="shared" si="10"/>
        <v>31</v>
      </c>
      <c r="AC19" s="77" t="str">
        <f t="shared" si="20"/>
        <v/>
      </c>
      <c r="AD19" s="77">
        <f t="shared" si="4"/>
        <v>0</v>
      </c>
      <c r="AE19" s="77">
        <v>11</v>
      </c>
      <c r="AF19" s="77">
        <f t="shared" si="11"/>
        <v>31</v>
      </c>
      <c r="AG19" s="77" t="str">
        <f>INDEX(AD19:AE138,MATCH(AF19,AE19:AE138,0),1)</f>
        <v/>
      </c>
      <c r="AH19" s="77">
        <f t="shared" si="5"/>
        <v>0</v>
      </c>
      <c r="AI19" s="77">
        <v>11</v>
      </c>
      <c r="AJ19" s="77">
        <f t="shared" si="13"/>
        <v>31</v>
      </c>
      <c r="AK19" s="77" t="str">
        <f t="shared" si="6"/>
        <v/>
      </c>
      <c r="AL19" s="34">
        <f t="shared" si="7"/>
        <v>0</v>
      </c>
      <c r="AM19" s="134">
        <v>11</v>
      </c>
      <c r="AN19" s="134">
        <f t="shared" si="14"/>
        <v>31</v>
      </c>
      <c r="AO19" s="134" t="str">
        <f t="shared" si="8"/>
        <v/>
      </c>
    </row>
    <row r="20" spans="1:41" ht="20.25" customHeight="1">
      <c r="A20" s="227"/>
      <c r="B20" s="233"/>
      <c r="C20" s="228"/>
      <c r="D20" s="12" t="s">
        <v>7</v>
      </c>
      <c r="E20" s="21"/>
      <c r="F20" s="21"/>
      <c r="G20" s="21"/>
      <c r="H20" s="21"/>
      <c r="I20" s="21"/>
      <c r="J20" s="21"/>
      <c r="K20" s="231"/>
      <c r="L20" s="21"/>
      <c r="M20" s="231"/>
      <c r="N20" s="21"/>
      <c r="O20" s="21"/>
      <c r="P20" s="21"/>
      <c r="Q20" s="21"/>
      <c r="R20" s="21"/>
      <c r="S20" s="231"/>
      <c r="T20" s="21"/>
      <c r="U20" s="231"/>
      <c r="V20" s="236"/>
      <c r="W20" s="77">
        <v>12</v>
      </c>
      <c r="X20" s="77">
        <f t="shared" si="9"/>
        <v>34</v>
      </c>
      <c r="Y20" s="34" t="str">
        <f t="shared" si="2"/>
        <v/>
      </c>
      <c r="Z20" s="77">
        <f t="shared" si="3"/>
        <v>0</v>
      </c>
      <c r="AA20" s="77">
        <v>12</v>
      </c>
      <c r="AB20" s="77">
        <f t="shared" si="10"/>
        <v>34</v>
      </c>
      <c r="AC20" s="77" t="str">
        <f t="shared" si="20"/>
        <v/>
      </c>
      <c r="AD20" s="77">
        <f t="shared" si="4"/>
        <v>0</v>
      </c>
      <c r="AE20" s="77">
        <v>12</v>
      </c>
      <c r="AF20" s="77">
        <f t="shared" si="11"/>
        <v>34</v>
      </c>
      <c r="AG20" s="77" t="str">
        <f>INDEX(AD20:AE139,MATCH(AF20,AE20:AE139,0),1)</f>
        <v/>
      </c>
      <c r="AH20" s="77">
        <f t="shared" si="5"/>
        <v>0</v>
      </c>
      <c r="AI20" s="77">
        <v>12</v>
      </c>
      <c r="AJ20" s="77">
        <f t="shared" si="13"/>
        <v>34</v>
      </c>
      <c r="AK20" s="77" t="str">
        <f t="shared" si="6"/>
        <v/>
      </c>
      <c r="AL20" s="34">
        <f t="shared" si="7"/>
        <v>0</v>
      </c>
      <c r="AM20" s="134">
        <v>12</v>
      </c>
      <c r="AN20" s="134">
        <f t="shared" si="14"/>
        <v>34</v>
      </c>
      <c r="AO20" s="134" t="str">
        <f t="shared" si="8"/>
        <v/>
      </c>
    </row>
    <row r="21" spans="1:41" ht="20.25" customHeight="1">
      <c r="A21" s="227">
        <v>5</v>
      </c>
      <c r="B21" s="5" t="str">
        <f>IF(VLOOKUP(A21,'Data Siswa 1'!$A$4:$D$43,2,0)=0,"",VLOOKUP(A21,'Data Siswa 1'!$A$4:$D$43,2,0))</f>
        <v>505</v>
      </c>
      <c r="C21" s="228" t="str">
        <f>IF(VLOOKUP(A21,'Data Siswa 1'!$A$4:$D$43,4,0)=0,"",VLOOKUP(A21,'Data Siswa 1'!$A$4:$D$43,4,0))</f>
        <v>Siswa kelas 1 5</v>
      </c>
      <c r="D21" s="10" t="s">
        <v>5</v>
      </c>
      <c r="E21" s="19"/>
      <c r="F21" s="19"/>
      <c r="G21" s="19"/>
      <c r="H21" s="19"/>
      <c r="I21" s="19"/>
      <c r="J21" s="19"/>
      <c r="K21" s="229" t="str">
        <f t="shared" ref="K21" si="30">IFERROR(ROUND(AVERAGE(E21:J23),0),"")</f>
        <v/>
      </c>
      <c r="L21" s="19"/>
      <c r="M21" s="229" t="str">
        <f t="shared" ref="M21" si="31">IFERROR(ROUND(AVERAGE(L21:L23),0),"")</f>
        <v/>
      </c>
      <c r="N21" s="19"/>
      <c r="O21" s="19"/>
      <c r="P21" s="19"/>
      <c r="Q21" s="19"/>
      <c r="R21" s="19"/>
      <c r="S21" s="229" t="str">
        <f t="shared" ref="S21" si="32">IFERROR(ROUND(AVERAGE(N21:R23),0),"")</f>
        <v/>
      </c>
      <c r="T21" s="19"/>
      <c r="U21" s="229" t="str">
        <f t="shared" ref="U21" si="33">IFERROR(ROUND(AVERAGE(T21:T23),0),"")</f>
        <v/>
      </c>
      <c r="V21" s="234" t="str">
        <f>IFERROR(ROUND((K21+M21+S21+(2*U21))/5,0),"")</f>
        <v/>
      </c>
      <c r="W21" s="77">
        <v>13</v>
      </c>
      <c r="X21" s="77">
        <f t="shared" si="9"/>
        <v>37</v>
      </c>
      <c r="Y21" s="34" t="str">
        <f t="shared" si="2"/>
        <v/>
      </c>
      <c r="Z21" s="77" t="str">
        <f t="shared" si="3"/>
        <v/>
      </c>
      <c r="AA21" s="77">
        <v>13</v>
      </c>
      <c r="AB21" s="77">
        <f t="shared" si="10"/>
        <v>37</v>
      </c>
      <c r="AC21" s="77" t="str">
        <f t="shared" si="20"/>
        <v/>
      </c>
      <c r="AD21" s="77" t="str">
        <f t="shared" si="4"/>
        <v/>
      </c>
      <c r="AE21" s="77">
        <v>13</v>
      </c>
      <c r="AF21" s="77">
        <f t="shared" si="11"/>
        <v>37</v>
      </c>
      <c r="AG21" s="77" t="str">
        <f t="shared" si="12"/>
        <v/>
      </c>
      <c r="AH21" s="77" t="str">
        <f t="shared" si="5"/>
        <v/>
      </c>
      <c r="AI21" s="77">
        <v>13</v>
      </c>
      <c r="AJ21" s="77">
        <f t="shared" si="13"/>
        <v>37</v>
      </c>
      <c r="AK21" s="77" t="str">
        <f t="shared" si="6"/>
        <v/>
      </c>
      <c r="AL21" s="34" t="str">
        <f t="shared" si="7"/>
        <v/>
      </c>
      <c r="AM21" s="134">
        <v>13</v>
      </c>
      <c r="AN21" s="134">
        <f t="shared" si="14"/>
        <v>37</v>
      </c>
      <c r="AO21" s="134" t="str">
        <f t="shared" si="8"/>
        <v/>
      </c>
    </row>
    <row r="22" spans="1:41" ht="20.25" customHeight="1">
      <c r="A22" s="227"/>
      <c r="B22" s="232" t="str">
        <f>IF(VLOOKUP(A21,'Data Siswa 1'!$A$4:$D$43,3,0)=0,"",VLOOKUP(A21,'Data Siswa 1'!$A$4:$D$43,3,0))</f>
        <v/>
      </c>
      <c r="C22" s="228"/>
      <c r="D22" s="11" t="s">
        <v>6</v>
      </c>
      <c r="E22" s="20"/>
      <c r="F22" s="20"/>
      <c r="G22" s="20"/>
      <c r="H22" s="20"/>
      <c r="I22" s="20"/>
      <c r="J22" s="20"/>
      <c r="K22" s="230"/>
      <c r="L22" s="20"/>
      <c r="M22" s="230"/>
      <c r="N22" s="20"/>
      <c r="O22" s="20"/>
      <c r="P22" s="20"/>
      <c r="Q22" s="20"/>
      <c r="R22" s="20"/>
      <c r="S22" s="230"/>
      <c r="T22" s="20"/>
      <c r="U22" s="230"/>
      <c r="V22" s="235"/>
      <c r="W22" s="77">
        <v>14</v>
      </c>
      <c r="X22" s="77">
        <f t="shared" si="9"/>
        <v>40</v>
      </c>
      <c r="Y22" s="34" t="str">
        <f t="shared" si="2"/>
        <v/>
      </c>
      <c r="Z22" s="77">
        <f t="shared" si="3"/>
        <v>0</v>
      </c>
      <c r="AA22" s="77">
        <v>14</v>
      </c>
      <c r="AB22" s="77">
        <f t="shared" si="10"/>
        <v>40</v>
      </c>
      <c r="AC22" s="77" t="str">
        <f t="shared" si="20"/>
        <v/>
      </c>
      <c r="AD22" s="77">
        <f t="shared" si="4"/>
        <v>0</v>
      </c>
      <c r="AE22" s="77">
        <v>14</v>
      </c>
      <c r="AF22" s="77">
        <f t="shared" si="11"/>
        <v>40</v>
      </c>
      <c r="AG22" s="77" t="str">
        <f t="shared" si="12"/>
        <v/>
      </c>
      <c r="AH22" s="77">
        <f t="shared" si="5"/>
        <v>0</v>
      </c>
      <c r="AI22" s="77">
        <v>14</v>
      </c>
      <c r="AJ22" s="77">
        <f t="shared" si="13"/>
        <v>40</v>
      </c>
      <c r="AK22" s="77" t="str">
        <f t="shared" si="6"/>
        <v/>
      </c>
      <c r="AL22" s="34">
        <f t="shared" si="7"/>
        <v>0</v>
      </c>
      <c r="AM22" s="134">
        <v>14</v>
      </c>
      <c r="AN22" s="134">
        <f t="shared" si="14"/>
        <v>40</v>
      </c>
      <c r="AO22" s="134" t="str">
        <f t="shared" si="8"/>
        <v/>
      </c>
    </row>
    <row r="23" spans="1:41" ht="20.25" customHeight="1">
      <c r="A23" s="227"/>
      <c r="B23" s="233"/>
      <c r="C23" s="228"/>
      <c r="D23" s="12" t="s">
        <v>7</v>
      </c>
      <c r="E23" s="21"/>
      <c r="F23" s="21"/>
      <c r="G23" s="21"/>
      <c r="H23" s="21"/>
      <c r="I23" s="21"/>
      <c r="J23" s="21"/>
      <c r="K23" s="231"/>
      <c r="L23" s="21"/>
      <c r="M23" s="231"/>
      <c r="N23" s="21"/>
      <c r="O23" s="21"/>
      <c r="P23" s="21"/>
      <c r="Q23" s="21"/>
      <c r="R23" s="21"/>
      <c r="S23" s="231"/>
      <c r="T23" s="21"/>
      <c r="U23" s="231"/>
      <c r="V23" s="236"/>
      <c r="W23" s="77">
        <v>15</v>
      </c>
      <c r="X23" s="77">
        <f t="shared" si="9"/>
        <v>43</v>
      </c>
      <c r="Y23" s="34" t="str">
        <f t="shared" si="2"/>
        <v/>
      </c>
      <c r="Z23" s="77">
        <f t="shared" si="3"/>
        <v>0</v>
      </c>
      <c r="AA23" s="77">
        <v>15</v>
      </c>
      <c r="AB23" s="77">
        <f t="shared" si="10"/>
        <v>43</v>
      </c>
      <c r="AC23" s="77" t="str">
        <f t="shared" si="20"/>
        <v/>
      </c>
      <c r="AD23" s="77">
        <f t="shared" si="4"/>
        <v>0</v>
      </c>
      <c r="AE23" s="77">
        <v>15</v>
      </c>
      <c r="AF23" s="77">
        <f t="shared" si="11"/>
        <v>43</v>
      </c>
      <c r="AG23" s="77" t="str">
        <f t="shared" si="12"/>
        <v/>
      </c>
      <c r="AH23" s="77">
        <f t="shared" si="5"/>
        <v>0</v>
      </c>
      <c r="AI23" s="77">
        <v>15</v>
      </c>
      <c r="AJ23" s="77">
        <f t="shared" si="13"/>
        <v>43</v>
      </c>
      <c r="AK23" s="77" t="str">
        <f t="shared" si="6"/>
        <v/>
      </c>
      <c r="AL23" s="34">
        <f t="shared" si="7"/>
        <v>0</v>
      </c>
      <c r="AM23" s="134">
        <v>15</v>
      </c>
      <c r="AN23" s="134">
        <f t="shared" si="14"/>
        <v>43</v>
      </c>
      <c r="AO23" s="134" t="str">
        <f t="shared" si="8"/>
        <v/>
      </c>
    </row>
    <row r="24" spans="1:41" ht="20.25" customHeight="1">
      <c r="A24" s="227">
        <v>6</v>
      </c>
      <c r="B24" s="5" t="str">
        <f>IF(VLOOKUP(A24,'Data Siswa 1'!$A$4:$D$43,2,0)=0,"",VLOOKUP(A24,'Data Siswa 1'!$A$4:$D$43,2,0))</f>
        <v>506</v>
      </c>
      <c r="C24" s="228" t="str">
        <f>IF(VLOOKUP(A24,'Data Siswa 1'!$A$4:$D$43,4,0)=0,"",VLOOKUP(A24,'Data Siswa 1'!$A$4:$D$43,4,0))</f>
        <v>Siswa kelas 1 6</v>
      </c>
      <c r="D24" s="10" t="s">
        <v>5</v>
      </c>
      <c r="E24" s="19"/>
      <c r="F24" s="19"/>
      <c r="G24" s="19"/>
      <c r="H24" s="19"/>
      <c r="I24" s="19"/>
      <c r="J24" s="19"/>
      <c r="K24" s="229" t="str">
        <f t="shared" ref="K24" si="34">IFERROR(ROUND(AVERAGE(E24:J26),0),"")</f>
        <v/>
      </c>
      <c r="L24" s="19"/>
      <c r="M24" s="229" t="str">
        <f t="shared" ref="M24" si="35">IFERROR(ROUND(AVERAGE(L24:L26),0),"")</f>
        <v/>
      </c>
      <c r="N24" s="19"/>
      <c r="O24" s="19"/>
      <c r="P24" s="19"/>
      <c r="Q24" s="19"/>
      <c r="R24" s="19"/>
      <c r="S24" s="229" t="str">
        <f t="shared" ref="S24" si="36">IFERROR(ROUND(AVERAGE(N24:R26),0),"")</f>
        <v/>
      </c>
      <c r="T24" s="19"/>
      <c r="U24" s="229" t="str">
        <f t="shared" ref="U24" si="37">IFERROR(ROUND(AVERAGE(T24:T26),0),"")</f>
        <v/>
      </c>
      <c r="V24" s="234" t="str">
        <f t="shared" si="25"/>
        <v/>
      </c>
      <c r="W24" s="77">
        <v>16</v>
      </c>
      <c r="X24" s="77">
        <f t="shared" si="9"/>
        <v>46</v>
      </c>
      <c r="Y24" s="34" t="str">
        <f t="shared" si="2"/>
        <v/>
      </c>
      <c r="Z24" s="77" t="str">
        <f t="shared" si="3"/>
        <v/>
      </c>
      <c r="AA24" s="77">
        <v>16</v>
      </c>
      <c r="AB24" s="77">
        <f t="shared" si="10"/>
        <v>46</v>
      </c>
      <c r="AC24" s="77" t="str">
        <f t="shared" si="20"/>
        <v/>
      </c>
      <c r="AD24" s="77" t="str">
        <f t="shared" si="4"/>
        <v/>
      </c>
      <c r="AE24" s="77">
        <v>16</v>
      </c>
      <c r="AF24" s="77">
        <f t="shared" si="11"/>
        <v>46</v>
      </c>
      <c r="AG24" s="77" t="str">
        <f t="shared" si="12"/>
        <v/>
      </c>
      <c r="AH24" s="77" t="str">
        <f t="shared" si="5"/>
        <v/>
      </c>
      <c r="AI24" s="77">
        <v>16</v>
      </c>
      <c r="AJ24" s="77">
        <f t="shared" si="13"/>
        <v>46</v>
      </c>
      <c r="AK24" s="77" t="str">
        <f t="shared" si="6"/>
        <v/>
      </c>
      <c r="AL24" s="34" t="str">
        <f t="shared" si="7"/>
        <v/>
      </c>
      <c r="AM24" s="134">
        <v>16</v>
      </c>
      <c r="AN24" s="134">
        <f t="shared" si="14"/>
        <v>46</v>
      </c>
      <c r="AO24" s="134" t="str">
        <f t="shared" si="8"/>
        <v/>
      </c>
    </row>
    <row r="25" spans="1:41" ht="20.25" customHeight="1">
      <c r="A25" s="227"/>
      <c r="B25" s="232" t="str">
        <f>IF(VLOOKUP(A24,'Data Siswa 1'!$A$4:$D$43,3,0)=0,"",VLOOKUP(A24,'Data Siswa 1'!$A$4:$D$43,3,0))</f>
        <v/>
      </c>
      <c r="C25" s="228"/>
      <c r="D25" s="11" t="s">
        <v>6</v>
      </c>
      <c r="E25" s="20"/>
      <c r="F25" s="20"/>
      <c r="G25" s="20"/>
      <c r="H25" s="20"/>
      <c r="I25" s="20"/>
      <c r="J25" s="20"/>
      <c r="K25" s="230"/>
      <c r="L25" s="20"/>
      <c r="M25" s="230"/>
      <c r="N25" s="20"/>
      <c r="O25" s="20"/>
      <c r="P25" s="20"/>
      <c r="Q25" s="20"/>
      <c r="R25" s="20"/>
      <c r="S25" s="230"/>
      <c r="T25" s="20"/>
      <c r="U25" s="230"/>
      <c r="V25" s="235"/>
      <c r="W25" s="77">
        <v>17</v>
      </c>
      <c r="X25" s="77">
        <f t="shared" si="9"/>
        <v>49</v>
      </c>
      <c r="Y25" s="34" t="str">
        <f t="shared" si="2"/>
        <v/>
      </c>
      <c r="Z25" s="77">
        <f t="shared" si="3"/>
        <v>0</v>
      </c>
      <c r="AA25" s="77">
        <v>17</v>
      </c>
      <c r="AB25" s="77">
        <f t="shared" si="10"/>
        <v>49</v>
      </c>
      <c r="AC25" s="77" t="str">
        <f t="shared" si="20"/>
        <v/>
      </c>
      <c r="AD25" s="77">
        <f t="shared" si="4"/>
        <v>0</v>
      </c>
      <c r="AE25" s="77">
        <v>17</v>
      </c>
      <c r="AF25" s="77">
        <f t="shared" si="11"/>
        <v>49</v>
      </c>
      <c r="AG25" s="77" t="str">
        <f t="shared" si="12"/>
        <v/>
      </c>
      <c r="AH25" s="77">
        <f t="shared" si="5"/>
        <v>0</v>
      </c>
      <c r="AI25" s="77">
        <v>17</v>
      </c>
      <c r="AJ25" s="77">
        <f t="shared" si="13"/>
        <v>49</v>
      </c>
      <c r="AK25" s="77" t="str">
        <f t="shared" si="6"/>
        <v/>
      </c>
      <c r="AL25" s="34">
        <f t="shared" si="7"/>
        <v>0</v>
      </c>
      <c r="AM25" s="134">
        <v>17</v>
      </c>
      <c r="AN25" s="134">
        <f t="shared" si="14"/>
        <v>49</v>
      </c>
      <c r="AO25" s="134" t="str">
        <f t="shared" si="8"/>
        <v/>
      </c>
    </row>
    <row r="26" spans="1:41" ht="20.25" customHeight="1">
      <c r="A26" s="227"/>
      <c r="B26" s="233"/>
      <c r="C26" s="228"/>
      <c r="D26" s="12" t="s">
        <v>7</v>
      </c>
      <c r="E26" s="21"/>
      <c r="F26" s="21"/>
      <c r="G26" s="21"/>
      <c r="H26" s="21"/>
      <c r="I26" s="21"/>
      <c r="J26" s="21"/>
      <c r="K26" s="231"/>
      <c r="L26" s="21"/>
      <c r="M26" s="231"/>
      <c r="N26" s="21"/>
      <c r="O26" s="21"/>
      <c r="P26" s="21"/>
      <c r="Q26" s="21"/>
      <c r="R26" s="21"/>
      <c r="S26" s="231"/>
      <c r="T26" s="21"/>
      <c r="U26" s="231"/>
      <c r="V26" s="236"/>
      <c r="W26" s="77">
        <v>18</v>
      </c>
      <c r="X26" s="77">
        <f t="shared" si="9"/>
        <v>52</v>
      </c>
      <c r="Y26" s="34" t="str">
        <f t="shared" si="2"/>
        <v/>
      </c>
      <c r="Z26" s="77">
        <f t="shared" si="3"/>
        <v>0</v>
      </c>
      <c r="AA26" s="77">
        <v>18</v>
      </c>
      <c r="AB26" s="77">
        <f t="shared" si="10"/>
        <v>52</v>
      </c>
      <c r="AC26" s="77" t="str">
        <f t="shared" si="20"/>
        <v/>
      </c>
      <c r="AD26" s="77">
        <f t="shared" si="4"/>
        <v>0</v>
      </c>
      <c r="AE26" s="77">
        <v>18</v>
      </c>
      <c r="AF26" s="77">
        <f t="shared" si="11"/>
        <v>52</v>
      </c>
      <c r="AG26" s="77" t="str">
        <f t="shared" si="12"/>
        <v/>
      </c>
      <c r="AH26" s="77">
        <f t="shared" si="5"/>
        <v>0</v>
      </c>
      <c r="AI26" s="77">
        <v>18</v>
      </c>
      <c r="AJ26" s="77">
        <f t="shared" si="13"/>
        <v>52</v>
      </c>
      <c r="AK26" s="77" t="str">
        <f t="shared" si="6"/>
        <v/>
      </c>
      <c r="AL26" s="34">
        <f t="shared" si="7"/>
        <v>0</v>
      </c>
      <c r="AM26" s="134">
        <v>18</v>
      </c>
      <c r="AN26" s="134">
        <f t="shared" si="14"/>
        <v>52</v>
      </c>
      <c r="AO26" s="134" t="str">
        <f t="shared" si="8"/>
        <v/>
      </c>
    </row>
    <row r="27" spans="1:41" ht="20.25" customHeight="1">
      <c r="A27" s="227">
        <v>7</v>
      </c>
      <c r="B27" s="5" t="str">
        <f>IF(VLOOKUP(A27,'Data Siswa 1'!$A$4:$D$43,2,0)=0,"",VLOOKUP(A27,'Data Siswa 1'!$A$4:$D$43,2,0))</f>
        <v>507</v>
      </c>
      <c r="C27" s="228" t="str">
        <f>IF(VLOOKUP(A27,'Data Siswa 1'!$A$4:$D$43,4,0)=0,"",VLOOKUP(A27,'Data Siswa 1'!$A$4:$D$43,4,0))</f>
        <v>Siswa kelas 1 7</v>
      </c>
      <c r="D27" s="10" t="s">
        <v>5</v>
      </c>
      <c r="E27" s="19"/>
      <c r="F27" s="19"/>
      <c r="G27" s="19"/>
      <c r="H27" s="19"/>
      <c r="I27" s="19"/>
      <c r="J27" s="19"/>
      <c r="K27" s="229" t="str">
        <f t="shared" ref="K27" si="38">IFERROR(ROUND(AVERAGE(E27:J29),0),"")</f>
        <v/>
      </c>
      <c r="L27" s="19"/>
      <c r="M27" s="229" t="str">
        <f t="shared" ref="M27" si="39">IFERROR(ROUND(AVERAGE(L27:L29),0),"")</f>
        <v/>
      </c>
      <c r="N27" s="19"/>
      <c r="O27" s="19"/>
      <c r="P27" s="19"/>
      <c r="Q27" s="19"/>
      <c r="R27" s="19"/>
      <c r="S27" s="229" t="str">
        <f t="shared" ref="S27" si="40">IFERROR(ROUND(AVERAGE(N27:R29),0),"")</f>
        <v/>
      </c>
      <c r="T27" s="19"/>
      <c r="U27" s="229" t="str">
        <f t="shared" ref="U27" si="41">IFERROR(ROUND(AVERAGE(T27:T29),0),"")</f>
        <v/>
      </c>
      <c r="V27" s="234" t="str">
        <f t="shared" si="25"/>
        <v/>
      </c>
      <c r="W27" s="77">
        <v>19</v>
      </c>
      <c r="X27" s="77">
        <f t="shared" si="9"/>
        <v>55</v>
      </c>
      <c r="Y27" s="34" t="str">
        <f t="shared" si="2"/>
        <v/>
      </c>
      <c r="Z27" s="77" t="str">
        <f t="shared" si="3"/>
        <v/>
      </c>
      <c r="AA27" s="77">
        <v>19</v>
      </c>
      <c r="AB27" s="77">
        <f t="shared" si="10"/>
        <v>55</v>
      </c>
      <c r="AC27" s="77" t="str">
        <f t="shared" si="20"/>
        <v/>
      </c>
      <c r="AD27" s="77" t="str">
        <f t="shared" si="4"/>
        <v/>
      </c>
      <c r="AE27" s="77">
        <v>19</v>
      </c>
      <c r="AF27" s="77">
        <f t="shared" si="11"/>
        <v>55</v>
      </c>
      <c r="AG27" s="77" t="str">
        <f t="shared" si="12"/>
        <v/>
      </c>
      <c r="AH27" s="77" t="str">
        <f t="shared" si="5"/>
        <v/>
      </c>
      <c r="AI27" s="77">
        <v>19</v>
      </c>
      <c r="AJ27" s="77">
        <f t="shared" si="13"/>
        <v>55</v>
      </c>
      <c r="AK27" s="77" t="str">
        <f t="shared" si="6"/>
        <v/>
      </c>
      <c r="AL27" s="34" t="str">
        <f t="shared" si="7"/>
        <v/>
      </c>
      <c r="AM27" s="134">
        <v>19</v>
      </c>
      <c r="AN27" s="134">
        <f t="shared" si="14"/>
        <v>55</v>
      </c>
      <c r="AO27" s="134" t="str">
        <f t="shared" si="8"/>
        <v/>
      </c>
    </row>
    <row r="28" spans="1:41" ht="20.25" customHeight="1">
      <c r="A28" s="227"/>
      <c r="B28" s="232" t="str">
        <f>IF(VLOOKUP(A27,'Data Siswa 1'!$A$4:$D$43,3,0)=0,"",VLOOKUP(A27,'Data Siswa 1'!$A$4:$D$43,3,0))</f>
        <v/>
      </c>
      <c r="C28" s="228"/>
      <c r="D28" s="11" t="s">
        <v>6</v>
      </c>
      <c r="E28" s="20"/>
      <c r="F28" s="20"/>
      <c r="G28" s="20"/>
      <c r="H28" s="20"/>
      <c r="I28" s="20"/>
      <c r="J28" s="20"/>
      <c r="K28" s="230"/>
      <c r="L28" s="20"/>
      <c r="M28" s="230"/>
      <c r="N28" s="20"/>
      <c r="O28" s="20"/>
      <c r="P28" s="20"/>
      <c r="Q28" s="20"/>
      <c r="R28" s="20"/>
      <c r="S28" s="230"/>
      <c r="T28" s="20"/>
      <c r="U28" s="230"/>
      <c r="V28" s="235"/>
      <c r="W28" s="77">
        <v>20</v>
      </c>
      <c r="X28" s="77">
        <f t="shared" si="9"/>
        <v>58</v>
      </c>
      <c r="Y28" s="34" t="str">
        <f t="shared" si="2"/>
        <v/>
      </c>
      <c r="Z28" s="77">
        <f t="shared" si="3"/>
        <v>0</v>
      </c>
      <c r="AA28" s="77">
        <v>20</v>
      </c>
      <c r="AB28" s="77">
        <f t="shared" si="10"/>
        <v>58</v>
      </c>
      <c r="AC28" s="77" t="str">
        <f t="shared" si="20"/>
        <v/>
      </c>
      <c r="AD28" s="77">
        <f t="shared" si="4"/>
        <v>0</v>
      </c>
      <c r="AE28" s="77">
        <v>20</v>
      </c>
      <c r="AF28" s="77">
        <f t="shared" si="11"/>
        <v>58</v>
      </c>
      <c r="AG28" s="77" t="str">
        <f t="shared" si="12"/>
        <v/>
      </c>
      <c r="AH28" s="77">
        <f t="shared" si="5"/>
        <v>0</v>
      </c>
      <c r="AI28" s="77">
        <v>20</v>
      </c>
      <c r="AJ28" s="77">
        <f t="shared" si="13"/>
        <v>58</v>
      </c>
      <c r="AK28" s="77" t="str">
        <f t="shared" si="6"/>
        <v/>
      </c>
      <c r="AL28" s="34">
        <f t="shared" si="7"/>
        <v>0</v>
      </c>
      <c r="AM28" s="134">
        <v>20</v>
      </c>
      <c r="AN28" s="134">
        <f t="shared" si="14"/>
        <v>58</v>
      </c>
      <c r="AO28" s="134" t="str">
        <f t="shared" si="8"/>
        <v/>
      </c>
    </row>
    <row r="29" spans="1:41" ht="20.25" customHeight="1">
      <c r="A29" s="227"/>
      <c r="B29" s="233"/>
      <c r="C29" s="228"/>
      <c r="D29" s="12" t="s">
        <v>7</v>
      </c>
      <c r="E29" s="21"/>
      <c r="F29" s="21"/>
      <c r="G29" s="21"/>
      <c r="H29" s="21"/>
      <c r="I29" s="21"/>
      <c r="J29" s="21"/>
      <c r="K29" s="231"/>
      <c r="L29" s="21"/>
      <c r="M29" s="231"/>
      <c r="N29" s="21"/>
      <c r="O29" s="21"/>
      <c r="P29" s="21"/>
      <c r="Q29" s="21"/>
      <c r="R29" s="21"/>
      <c r="S29" s="231"/>
      <c r="T29" s="21"/>
      <c r="U29" s="231"/>
      <c r="V29" s="236"/>
      <c r="W29" s="77">
        <v>21</v>
      </c>
      <c r="X29" s="77">
        <f t="shared" si="9"/>
        <v>61</v>
      </c>
      <c r="Y29" s="34" t="str">
        <f t="shared" si="2"/>
        <v/>
      </c>
      <c r="Z29" s="77">
        <f t="shared" si="3"/>
        <v>0</v>
      </c>
      <c r="AA29" s="77">
        <v>21</v>
      </c>
      <c r="AB29" s="77">
        <f t="shared" si="10"/>
        <v>61</v>
      </c>
      <c r="AC29" s="77" t="str">
        <f t="shared" si="20"/>
        <v/>
      </c>
      <c r="AD29" s="77">
        <f t="shared" si="4"/>
        <v>0</v>
      </c>
      <c r="AE29" s="77">
        <v>21</v>
      </c>
      <c r="AF29" s="77">
        <f t="shared" si="11"/>
        <v>61</v>
      </c>
      <c r="AG29" s="77" t="str">
        <f t="shared" si="12"/>
        <v/>
      </c>
      <c r="AH29" s="77">
        <f t="shared" si="5"/>
        <v>0</v>
      </c>
      <c r="AI29" s="77">
        <v>21</v>
      </c>
      <c r="AJ29" s="77">
        <f t="shared" si="13"/>
        <v>61</v>
      </c>
      <c r="AK29" s="77" t="str">
        <f t="shared" si="6"/>
        <v/>
      </c>
      <c r="AL29" s="34">
        <f t="shared" si="7"/>
        <v>0</v>
      </c>
      <c r="AM29" s="134">
        <v>21</v>
      </c>
      <c r="AN29" s="134">
        <f t="shared" si="14"/>
        <v>61</v>
      </c>
      <c r="AO29" s="134" t="str">
        <f t="shared" si="8"/>
        <v/>
      </c>
    </row>
    <row r="30" spans="1:41" ht="20.25" customHeight="1">
      <c r="A30" s="227">
        <v>8</v>
      </c>
      <c r="B30" s="5" t="str">
        <f>IF(VLOOKUP(A30,'Data Siswa 1'!$A$4:$D$43,2,0)=0,"",VLOOKUP(A30,'Data Siswa 1'!$A$4:$D$43,2,0))</f>
        <v>508</v>
      </c>
      <c r="C30" s="228" t="str">
        <f>IF(VLOOKUP(A30,'Data Siswa 1'!$A$4:$D$43,4,0)=0,"",VLOOKUP(A30,'Data Siswa 1'!$A$4:$D$43,4,0))</f>
        <v>Siswa kelas 1 8</v>
      </c>
      <c r="D30" s="10" t="s">
        <v>5</v>
      </c>
      <c r="E30" s="19"/>
      <c r="F30" s="19"/>
      <c r="G30" s="19"/>
      <c r="H30" s="19"/>
      <c r="I30" s="19"/>
      <c r="J30" s="19"/>
      <c r="K30" s="229" t="str">
        <f t="shared" ref="K30" si="42">IFERROR(ROUND(AVERAGE(E30:J32),0),"")</f>
        <v/>
      </c>
      <c r="L30" s="19"/>
      <c r="M30" s="229" t="str">
        <f t="shared" ref="M30" si="43">IFERROR(ROUND(AVERAGE(L30:L32),0),"")</f>
        <v/>
      </c>
      <c r="N30" s="19"/>
      <c r="O30" s="19"/>
      <c r="P30" s="19"/>
      <c r="Q30" s="19"/>
      <c r="R30" s="19"/>
      <c r="S30" s="229" t="str">
        <f t="shared" ref="S30" si="44">IFERROR(ROUND(AVERAGE(N30:R32),0),"")</f>
        <v/>
      </c>
      <c r="T30" s="19"/>
      <c r="U30" s="229" t="str">
        <f t="shared" ref="U30" si="45">IFERROR(ROUND(AVERAGE(T30:T32),0),"")</f>
        <v/>
      </c>
      <c r="V30" s="234" t="str">
        <f t="shared" si="25"/>
        <v/>
      </c>
      <c r="W30" s="77">
        <v>22</v>
      </c>
      <c r="X30" s="77">
        <f t="shared" si="9"/>
        <v>64</v>
      </c>
      <c r="Y30" s="34" t="str">
        <f t="shared" si="2"/>
        <v/>
      </c>
      <c r="Z30" s="77" t="str">
        <f t="shared" si="3"/>
        <v/>
      </c>
      <c r="AA30" s="77">
        <v>22</v>
      </c>
      <c r="AB30" s="77">
        <f t="shared" si="10"/>
        <v>64</v>
      </c>
      <c r="AC30" s="77" t="str">
        <f t="shared" si="20"/>
        <v/>
      </c>
      <c r="AD30" s="77" t="str">
        <f t="shared" si="4"/>
        <v/>
      </c>
      <c r="AE30" s="77">
        <v>22</v>
      </c>
      <c r="AF30" s="77">
        <f t="shared" si="11"/>
        <v>64</v>
      </c>
      <c r="AG30" s="77" t="str">
        <f t="shared" si="12"/>
        <v/>
      </c>
      <c r="AH30" s="77" t="str">
        <f t="shared" si="5"/>
        <v/>
      </c>
      <c r="AI30" s="77">
        <v>22</v>
      </c>
      <c r="AJ30" s="77">
        <f t="shared" si="13"/>
        <v>64</v>
      </c>
      <c r="AK30" s="77" t="str">
        <f t="shared" si="6"/>
        <v/>
      </c>
      <c r="AL30" s="34" t="str">
        <f t="shared" si="7"/>
        <v/>
      </c>
      <c r="AM30" s="134">
        <v>22</v>
      </c>
      <c r="AN30" s="134">
        <f t="shared" si="14"/>
        <v>64</v>
      </c>
      <c r="AO30" s="134" t="str">
        <f t="shared" si="8"/>
        <v/>
      </c>
    </row>
    <row r="31" spans="1:41" ht="20.25" customHeight="1">
      <c r="A31" s="227"/>
      <c r="B31" s="232" t="str">
        <f>IF(VLOOKUP(A30,'Data Siswa 1'!$A$4:$D$43,3,0)=0,"",VLOOKUP(A30,'Data Siswa 1'!$A$4:$D$43,3,0))</f>
        <v/>
      </c>
      <c r="C31" s="228"/>
      <c r="D31" s="11" t="s">
        <v>6</v>
      </c>
      <c r="E31" s="20"/>
      <c r="F31" s="20"/>
      <c r="G31" s="20"/>
      <c r="H31" s="20"/>
      <c r="I31" s="20"/>
      <c r="J31" s="20"/>
      <c r="K31" s="230"/>
      <c r="L31" s="20"/>
      <c r="M31" s="230"/>
      <c r="N31" s="20"/>
      <c r="O31" s="20"/>
      <c r="P31" s="20"/>
      <c r="Q31" s="20"/>
      <c r="R31" s="20"/>
      <c r="S31" s="230"/>
      <c r="T31" s="20"/>
      <c r="U31" s="230"/>
      <c r="V31" s="235"/>
      <c r="W31" s="77">
        <v>23</v>
      </c>
      <c r="X31" s="77">
        <f t="shared" si="9"/>
        <v>67</v>
      </c>
      <c r="Y31" s="34" t="str">
        <f t="shared" si="2"/>
        <v/>
      </c>
      <c r="Z31" s="77">
        <f t="shared" si="3"/>
        <v>0</v>
      </c>
      <c r="AA31" s="77">
        <v>23</v>
      </c>
      <c r="AB31" s="77">
        <f t="shared" si="10"/>
        <v>67</v>
      </c>
      <c r="AC31" s="77" t="str">
        <f t="shared" si="20"/>
        <v/>
      </c>
      <c r="AD31" s="77">
        <f t="shared" si="4"/>
        <v>0</v>
      </c>
      <c r="AE31" s="77">
        <v>23</v>
      </c>
      <c r="AF31" s="77">
        <f t="shared" si="11"/>
        <v>67</v>
      </c>
      <c r="AG31" s="77" t="str">
        <f t="shared" si="12"/>
        <v/>
      </c>
      <c r="AH31" s="77">
        <f t="shared" si="5"/>
        <v>0</v>
      </c>
      <c r="AI31" s="77">
        <v>23</v>
      </c>
      <c r="AJ31" s="77">
        <f t="shared" si="13"/>
        <v>67</v>
      </c>
      <c r="AK31" s="77" t="str">
        <f t="shared" si="6"/>
        <v/>
      </c>
      <c r="AL31" s="34">
        <f t="shared" si="7"/>
        <v>0</v>
      </c>
      <c r="AM31" s="134">
        <v>23</v>
      </c>
      <c r="AN31" s="134">
        <f t="shared" si="14"/>
        <v>67</v>
      </c>
      <c r="AO31" s="134" t="str">
        <f t="shared" si="8"/>
        <v/>
      </c>
    </row>
    <row r="32" spans="1:41" ht="20.25" customHeight="1">
      <c r="A32" s="227"/>
      <c r="B32" s="233"/>
      <c r="C32" s="228"/>
      <c r="D32" s="12" t="s">
        <v>7</v>
      </c>
      <c r="E32" s="21"/>
      <c r="F32" s="21"/>
      <c r="G32" s="21"/>
      <c r="H32" s="21"/>
      <c r="I32" s="21"/>
      <c r="J32" s="21"/>
      <c r="K32" s="231"/>
      <c r="L32" s="21"/>
      <c r="M32" s="231"/>
      <c r="N32" s="21"/>
      <c r="O32" s="21"/>
      <c r="P32" s="21"/>
      <c r="Q32" s="21"/>
      <c r="R32" s="21"/>
      <c r="S32" s="231"/>
      <c r="T32" s="21"/>
      <c r="U32" s="231"/>
      <c r="V32" s="236"/>
      <c r="W32" s="77">
        <v>24</v>
      </c>
      <c r="X32" s="77">
        <f t="shared" si="9"/>
        <v>70</v>
      </c>
      <c r="Y32" s="34" t="str">
        <f t="shared" si="2"/>
        <v/>
      </c>
      <c r="Z32" s="77">
        <f t="shared" si="3"/>
        <v>0</v>
      </c>
      <c r="AA32" s="77">
        <v>24</v>
      </c>
      <c r="AB32" s="77">
        <f t="shared" si="10"/>
        <v>70</v>
      </c>
      <c r="AC32" s="77" t="str">
        <f t="shared" si="20"/>
        <v/>
      </c>
      <c r="AD32" s="77">
        <f t="shared" si="4"/>
        <v>0</v>
      </c>
      <c r="AE32" s="77">
        <v>24</v>
      </c>
      <c r="AF32" s="77">
        <f t="shared" si="11"/>
        <v>70</v>
      </c>
      <c r="AG32" s="77" t="str">
        <f t="shared" si="12"/>
        <v/>
      </c>
      <c r="AH32" s="77">
        <f t="shared" si="5"/>
        <v>0</v>
      </c>
      <c r="AI32" s="77">
        <v>24</v>
      </c>
      <c r="AJ32" s="77">
        <f t="shared" si="13"/>
        <v>70</v>
      </c>
      <c r="AK32" s="77" t="str">
        <f t="shared" si="6"/>
        <v/>
      </c>
      <c r="AL32" s="34">
        <f t="shared" si="7"/>
        <v>0</v>
      </c>
      <c r="AM32" s="134">
        <v>24</v>
      </c>
      <c r="AN32" s="134">
        <f t="shared" si="14"/>
        <v>70</v>
      </c>
      <c r="AO32" s="134" t="str">
        <f t="shared" si="8"/>
        <v/>
      </c>
    </row>
    <row r="33" spans="1:41" ht="20.25" customHeight="1">
      <c r="A33" s="227">
        <v>9</v>
      </c>
      <c r="B33" s="5" t="str">
        <f>IF(VLOOKUP(A33,'Data Siswa 1'!$A$4:$D$43,2,0)=0,"",VLOOKUP(A33,'Data Siswa 1'!$A$4:$D$43,2,0))</f>
        <v>509</v>
      </c>
      <c r="C33" s="228" t="str">
        <f>IF(VLOOKUP(A33,'Data Siswa 1'!$A$4:$D$43,4,0)=0,"",VLOOKUP(A33,'Data Siswa 1'!$A$4:$D$43,4,0))</f>
        <v>Siswa kelas 1 9</v>
      </c>
      <c r="D33" s="10" t="s">
        <v>5</v>
      </c>
      <c r="E33" s="19"/>
      <c r="F33" s="19"/>
      <c r="G33" s="19"/>
      <c r="H33" s="19"/>
      <c r="I33" s="19"/>
      <c r="J33" s="19"/>
      <c r="K33" s="229" t="str">
        <f t="shared" ref="K33" si="46">IFERROR(ROUND(AVERAGE(E33:J35),0),"")</f>
        <v/>
      </c>
      <c r="L33" s="19"/>
      <c r="M33" s="229" t="str">
        <f t="shared" ref="M33" si="47">IFERROR(ROUND(AVERAGE(L33:L35),0),"")</f>
        <v/>
      </c>
      <c r="N33" s="19"/>
      <c r="O33" s="19"/>
      <c r="P33" s="19"/>
      <c r="Q33" s="19"/>
      <c r="R33" s="19"/>
      <c r="S33" s="229" t="str">
        <f t="shared" ref="S33" si="48">IFERROR(ROUND(AVERAGE(N33:R35),0),"")</f>
        <v/>
      </c>
      <c r="T33" s="19"/>
      <c r="U33" s="229" t="str">
        <f t="shared" ref="U33" si="49">IFERROR(ROUND(AVERAGE(T33:T35),0),"")</f>
        <v/>
      </c>
      <c r="V33" s="234" t="str">
        <f t="shared" si="25"/>
        <v/>
      </c>
      <c r="W33" s="77">
        <v>25</v>
      </c>
      <c r="X33" s="77">
        <f t="shared" si="9"/>
        <v>73</v>
      </c>
      <c r="Y33" s="34" t="str">
        <f t="shared" si="2"/>
        <v/>
      </c>
      <c r="Z33" s="77" t="str">
        <f t="shared" si="3"/>
        <v/>
      </c>
      <c r="AA33" s="77">
        <v>25</v>
      </c>
      <c r="AB33" s="77">
        <f t="shared" si="10"/>
        <v>73</v>
      </c>
      <c r="AC33" s="77" t="str">
        <f t="shared" si="20"/>
        <v/>
      </c>
      <c r="AD33" s="77" t="str">
        <f t="shared" si="4"/>
        <v/>
      </c>
      <c r="AE33" s="77">
        <v>25</v>
      </c>
      <c r="AF33" s="77">
        <f t="shared" si="11"/>
        <v>73</v>
      </c>
      <c r="AG33" s="77" t="str">
        <f t="shared" si="12"/>
        <v/>
      </c>
      <c r="AH33" s="77" t="str">
        <f t="shared" si="5"/>
        <v/>
      </c>
      <c r="AI33" s="77">
        <v>25</v>
      </c>
      <c r="AJ33" s="77">
        <f t="shared" si="13"/>
        <v>73</v>
      </c>
      <c r="AK33" s="77" t="str">
        <f t="shared" si="6"/>
        <v/>
      </c>
      <c r="AL33" s="34" t="str">
        <f t="shared" si="7"/>
        <v/>
      </c>
      <c r="AM33" s="134">
        <v>25</v>
      </c>
      <c r="AN33" s="134">
        <f t="shared" si="14"/>
        <v>73</v>
      </c>
      <c r="AO33" s="134" t="str">
        <f t="shared" si="8"/>
        <v/>
      </c>
    </row>
    <row r="34" spans="1:41" ht="20.25" customHeight="1">
      <c r="A34" s="227"/>
      <c r="B34" s="232" t="str">
        <f>IF(VLOOKUP(A33,'Data Siswa 1'!$A$4:$D$43,3,0)=0,"",VLOOKUP(A33,'Data Siswa 1'!$A$4:$D$43,3,0))</f>
        <v/>
      </c>
      <c r="C34" s="228"/>
      <c r="D34" s="11" t="s">
        <v>6</v>
      </c>
      <c r="E34" s="20"/>
      <c r="F34" s="20"/>
      <c r="G34" s="20"/>
      <c r="H34" s="20"/>
      <c r="I34" s="20"/>
      <c r="J34" s="20"/>
      <c r="K34" s="230"/>
      <c r="L34" s="20"/>
      <c r="M34" s="230"/>
      <c r="N34" s="20"/>
      <c r="O34" s="20"/>
      <c r="P34" s="20"/>
      <c r="Q34" s="20"/>
      <c r="R34" s="20"/>
      <c r="S34" s="230"/>
      <c r="T34" s="20"/>
      <c r="U34" s="230"/>
      <c r="V34" s="235"/>
      <c r="W34" s="77">
        <v>26</v>
      </c>
      <c r="X34" s="77">
        <f t="shared" si="9"/>
        <v>76</v>
      </c>
      <c r="Y34" s="34" t="str">
        <f t="shared" si="2"/>
        <v/>
      </c>
      <c r="Z34" s="77">
        <f t="shared" si="3"/>
        <v>0</v>
      </c>
      <c r="AA34" s="77">
        <v>26</v>
      </c>
      <c r="AB34" s="77">
        <f t="shared" si="10"/>
        <v>76</v>
      </c>
      <c r="AC34" s="77" t="str">
        <f t="shared" si="20"/>
        <v/>
      </c>
      <c r="AD34" s="77">
        <f t="shared" si="4"/>
        <v>0</v>
      </c>
      <c r="AE34" s="77">
        <v>26</v>
      </c>
      <c r="AF34" s="77">
        <f t="shared" si="11"/>
        <v>76</v>
      </c>
      <c r="AG34" s="77" t="str">
        <f t="shared" si="12"/>
        <v/>
      </c>
      <c r="AH34" s="77">
        <f t="shared" si="5"/>
        <v>0</v>
      </c>
      <c r="AI34" s="77">
        <v>26</v>
      </c>
      <c r="AJ34" s="77">
        <f t="shared" si="13"/>
        <v>76</v>
      </c>
      <c r="AK34" s="77" t="str">
        <f t="shared" si="6"/>
        <v/>
      </c>
      <c r="AL34" s="34">
        <f t="shared" si="7"/>
        <v>0</v>
      </c>
      <c r="AM34" s="134">
        <v>26</v>
      </c>
      <c r="AN34" s="134">
        <f t="shared" si="14"/>
        <v>76</v>
      </c>
      <c r="AO34" s="134" t="str">
        <f t="shared" si="8"/>
        <v/>
      </c>
    </row>
    <row r="35" spans="1:41" ht="20.25" customHeight="1">
      <c r="A35" s="227"/>
      <c r="B35" s="233"/>
      <c r="C35" s="228"/>
      <c r="D35" s="12" t="s">
        <v>7</v>
      </c>
      <c r="E35" s="21"/>
      <c r="F35" s="21"/>
      <c r="G35" s="21"/>
      <c r="H35" s="21"/>
      <c r="I35" s="21"/>
      <c r="J35" s="21"/>
      <c r="K35" s="231"/>
      <c r="L35" s="21"/>
      <c r="M35" s="231"/>
      <c r="N35" s="21"/>
      <c r="O35" s="21"/>
      <c r="P35" s="21"/>
      <c r="Q35" s="21"/>
      <c r="R35" s="21"/>
      <c r="S35" s="231"/>
      <c r="T35" s="21"/>
      <c r="U35" s="231"/>
      <c r="V35" s="236"/>
      <c r="W35" s="77">
        <v>27</v>
      </c>
      <c r="X35" s="77">
        <f t="shared" si="9"/>
        <v>79</v>
      </c>
      <c r="Y35" s="34" t="str">
        <f t="shared" si="2"/>
        <v/>
      </c>
      <c r="Z35" s="77">
        <f t="shared" si="3"/>
        <v>0</v>
      </c>
      <c r="AA35" s="77">
        <v>27</v>
      </c>
      <c r="AB35" s="77">
        <f t="shared" si="10"/>
        <v>79</v>
      </c>
      <c r="AC35" s="77" t="str">
        <f t="shared" si="20"/>
        <v/>
      </c>
      <c r="AD35" s="77">
        <f t="shared" si="4"/>
        <v>0</v>
      </c>
      <c r="AE35" s="77">
        <v>27</v>
      </c>
      <c r="AF35" s="77">
        <f t="shared" si="11"/>
        <v>79</v>
      </c>
      <c r="AG35" s="77" t="str">
        <f t="shared" si="12"/>
        <v/>
      </c>
      <c r="AH35" s="77">
        <f t="shared" si="5"/>
        <v>0</v>
      </c>
      <c r="AI35" s="77">
        <v>27</v>
      </c>
      <c r="AJ35" s="77">
        <f t="shared" si="13"/>
        <v>79</v>
      </c>
      <c r="AK35" s="77" t="str">
        <f t="shared" si="6"/>
        <v/>
      </c>
      <c r="AL35" s="34">
        <f t="shared" si="7"/>
        <v>0</v>
      </c>
      <c r="AM35" s="134">
        <v>27</v>
      </c>
      <c r="AN35" s="134">
        <f t="shared" si="14"/>
        <v>79</v>
      </c>
      <c r="AO35" s="134" t="str">
        <f t="shared" si="8"/>
        <v/>
      </c>
    </row>
    <row r="36" spans="1:41" ht="20.25" customHeight="1">
      <c r="A36" s="227">
        <v>10</v>
      </c>
      <c r="B36" s="5" t="str">
        <f>IF(VLOOKUP(A36,'Data Siswa 1'!$A$4:$D$43,2,0)=0,"",VLOOKUP(A36,'Data Siswa 1'!$A$4:$D$43,2,0))</f>
        <v>510</v>
      </c>
      <c r="C36" s="228" t="str">
        <f>IF(VLOOKUP(A36,'Data Siswa 1'!$A$4:$D$43,4,0)=0,"",VLOOKUP(A36,'Data Siswa 1'!$A$4:$D$43,4,0))</f>
        <v>Siswa kelas 1 10</v>
      </c>
      <c r="D36" s="10" t="s">
        <v>5</v>
      </c>
      <c r="E36" s="19"/>
      <c r="F36" s="19"/>
      <c r="G36" s="19"/>
      <c r="H36" s="19"/>
      <c r="I36" s="19"/>
      <c r="J36" s="19"/>
      <c r="K36" s="229" t="str">
        <f t="shared" ref="K36" si="50">IFERROR(ROUND(AVERAGE(E36:J38),0),"")</f>
        <v/>
      </c>
      <c r="L36" s="19"/>
      <c r="M36" s="229" t="str">
        <f t="shared" ref="M36" si="51">IFERROR(ROUND(AVERAGE(L36:L38),0),"")</f>
        <v/>
      </c>
      <c r="N36" s="19"/>
      <c r="O36" s="19"/>
      <c r="P36" s="19"/>
      <c r="Q36" s="19"/>
      <c r="R36" s="19"/>
      <c r="S36" s="229" t="str">
        <f t="shared" ref="S36" si="52">IFERROR(ROUND(AVERAGE(N36:R38),0),"")</f>
        <v/>
      </c>
      <c r="T36" s="19"/>
      <c r="U36" s="229" t="str">
        <f t="shared" ref="U36" si="53">IFERROR(ROUND(AVERAGE(T36:T38),0),"")</f>
        <v/>
      </c>
      <c r="V36" s="234" t="str">
        <f t="shared" si="25"/>
        <v/>
      </c>
      <c r="W36" s="77">
        <v>28</v>
      </c>
      <c r="X36" s="77">
        <f t="shared" si="9"/>
        <v>82</v>
      </c>
      <c r="Y36" s="34" t="str">
        <f t="shared" si="2"/>
        <v/>
      </c>
      <c r="Z36" s="77" t="str">
        <f t="shared" si="3"/>
        <v/>
      </c>
      <c r="AA36" s="77">
        <v>28</v>
      </c>
      <c r="AB36" s="77">
        <f t="shared" si="10"/>
        <v>82</v>
      </c>
      <c r="AC36" s="77" t="str">
        <f t="shared" si="20"/>
        <v/>
      </c>
      <c r="AD36" s="77" t="str">
        <f t="shared" si="4"/>
        <v/>
      </c>
      <c r="AE36" s="77">
        <v>28</v>
      </c>
      <c r="AF36" s="77">
        <f t="shared" si="11"/>
        <v>82</v>
      </c>
      <c r="AG36" s="77" t="str">
        <f t="shared" si="12"/>
        <v/>
      </c>
      <c r="AH36" s="77" t="str">
        <f t="shared" si="5"/>
        <v/>
      </c>
      <c r="AI36" s="77">
        <v>28</v>
      </c>
      <c r="AJ36" s="77">
        <f t="shared" si="13"/>
        <v>82</v>
      </c>
      <c r="AK36" s="77" t="str">
        <f t="shared" si="6"/>
        <v/>
      </c>
      <c r="AL36" s="34" t="str">
        <f t="shared" si="7"/>
        <v/>
      </c>
      <c r="AM36" s="134">
        <v>28</v>
      </c>
      <c r="AN36" s="134">
        <f t="shared" si="14"/>
        <v>82</v>
      </c>
      <c r="AO36" s="134" t="str">
        <f t="shared" si="8"/>
        <v/>
      </c>
    </row>
    <row r="37" spans="1:41" ht="20.25" customHeight="1">
      <c r="A37" s="227"/>
      <c r="B37" s="232" t="str">
        <f>IF(VLOOKUP(A36,'Data Siswa 1'!$A$4:$D$43,3,0)=0,"",VLOOKUP(A36,'Data Siswa 1'!$A$4:$D$43,3,0))</f>
        <v/>
      </c>
      <c r="C37" s="228"/>
      <c r="D37" s="11" t="s">
        <v>6</v>
      </c>
      <c r="E37" s="20"/>
      <c r="F37" s="20"/>
      <c r="G37" s="20"/>
      <c r="H37" s="20"/>
      <c r="I37" s="20"/>
      <c r="J37" s="20"/>
      <c r="K37" s="230"/>
      <c r="L37" s="20"/>
      <c r="M37" s="230"/>
      <c r="N37" s="20"/>
      <c r="O37" s="20"/>
      <c r="P37" s="20"/>
      <c r="Q37" s="20"/>
      <c r="R37" s="20"/>
      <c r="S37" s="230"/>
      <c r="T37" s="20"/>
      <c r="U37" s="230"/>
      <c r="V37" s="235"/>
      <c r="W37" s="77">
        <v>29</v>
      </c>
      <c r="X37" s="77">
        <f t="shared" si="9"/>
        <v>85</v>
      </c>
      <c r="Y37" s="34" t="str">
        <f t="shared" si="2"/>
        <v/>
      </c>
      <c r="Z37" s="77">
        <f t="shared" si="3"/>
        <v>0</v>
      </c>
      <c r="AA37" s="77">
        <v>29</v>
      </c>
      <c r="AB37" s="77">
        <f t="shared" si="10"/>
        <v>85</v>
      </c>
      <c r="AC37" s="77" t="str">
        <f t="shared" si="20"/>
        <v/>
      </c>
      <c r="AD37" s="77">
        <f t="shared" si="4"/>
        <v>0</v>
      </c>
      <c r="AE37" s="77">
        <v>29</v>
      </c>
      <c r="AF37" s="77">
        <f t="shared" si="11"/>
        <v>85</v>
      </c>
      <c r="AG37" s="77" t="str">
        <f t="shared" si="12"/>
        <v/>
      </c>
      <c r="AH37" s="77">
        <f t="shared" si="5"/>
        <v>0</v>
      </c>
      <c r="AI37" s="77">
        <v>29</v>
      </c>
      <c r="AJ37" s="77">
        <f t="shared" si="13"/>
        <v>85</v>
      </c>
      <c r="AK37" s="77" t="str">
        <f t="shared" si="6"/>
        <v/>
      </c>
      <c r="AL37" s="34">
        <f t="shared" si="7"/>
        <v>0</v>
      </c>
      <c r="AM37" s="134">
        <v>29</v>
      </c>
      <c r="AN37" s="134">
        <f t="shared" si="14"/>
        <v>85</v>
      </c>
      <c r="AO37" s="134" t="str">
        <f t="shared" si="8"/>
        <v/>
      </c>
    </row>
    <row r="38" spans="1:41" ht="20.25" customHeight="1">
      <c r="A38" s="227"/>
      <c r="B38" s="233"/>
      <c r="C38" s="228"/>
      <c r="D38" s="12" t="s">
        <v>7</v>
      </c>
      <c r="E38" s="21"/>
      <c r="F38" s="21"/>
      <c r="G38" s="21"/>
      <c r="H38" s="21"/>
      <c r="I38" s="21"/>
      <c r="J38" s="21"/>
      <c r="K38" s="231"/>
      <c r="L38" s="21"/>
      <c r="M38" s="231"/>
      <c r="N38" s="21"/>
      <c r="O38" s="21"/>
      <c r="P38" s="21"/>
      <c r="Q38" s="21"/>
      <c r="R38" s="21"/>
      <c r="S38" s="231"/>
      <c r="T38" s="21"/>
      <c r="U38" s="231"/>
      <c r="V38" s="236"/>
      <c r="W38" s="77">
        <v>30</v>
      </c>
      <c r="X38" s="77">
        <f t="shared" si="9"/>
        <v>88</v>
      </c>
      <c r="Y38" s="34" t="str">
        <f t="shared" si="2"/>
        <v/>
      </c>
      <c r="Z38" s="77">
        <f t="shared" si="3"/>
        <v>0</v>
      </c>
      <c r="AA38" s="77">
        <v>30</v>
      </c>
      <c r="AB38" s="77">
        <f t="shared" si="10"/>
        <v>88</v>
      </c>
      <c r="AC38" s="77" t="str">
        <f t="shared" si="20"/>
        <v/>
      </c>
      <c r="AD38" s="77">
        <f t="shared" si="4"/>
        <v>0</v>
      </c>
      <c r="AE38" s="77">
        <v>30</v>
      </c>
      <c r="AF38" s="77">
        <f t="shared" si="11"/>
        <v>88</v>
      </c>
      <c r="AG38" s="77" t="str">
        <f t="shared" si="12"/>
        <v/>
      </c>
      <c r="AH38" s="77">
        <f t="shared" si="5"/>
        <v>0</v>
      </c>
      <c r="AI38" s="77">
        <v>30</v>
      </c>
      <c r="AJ38" s="77">
        <f t="shared" si="13"/>
        <v>88</v>
      </c>
      <c r="AK38" s="77" t="str">
        <f t="shared" si="6"/>
        <v/>
      </c>
      <c r="AL38" s="34">
        <f t="shared" si="7"/>
        <v>0</v>
      </c>
      <c r="AM38" s="134">
        <v>30</v>
      </c>
      <c r="AN38" s="134">
        <f t="shared" si="14"/>
        <v>88</v>
      </c>
      <c r="AO38" s="134" t="str">
        <f t="shared" si="8"/>
        <v/>
      </c>
    </row>
    <row r="39" spans="1:41" ht="20.25" customHeight="1">
      <c r="A39" s="227">
        <v>11</v>
      </c>
      <c r="B39" s="5" t="str">
        <f>IF(VLOOKUP(A39,'Data Siswa 1'!$A$4:$D$43,2,0)=0,"",VLOOKUP(A39,'Data Siswa 1'!$A$4:$D$43,2,0))</f>
        <v>511</v>
      </c>
      <c r="C39" s="228" t="str">
        <f>IF(VLOOKUP(A39,'Data Siswa 1'!$A$4:$D$43,4,0)=0,"",VLOOKUP(A39,'Data Siswa 1'!$A$4:$D$43,4,0))</f>
        <v>Siswa kelas 1 11</v>
      </c>
      <c r="D39" s="10" t="s">
        <v>5</v>
      </c>
      <c r="E39" s="19"/>
      <c r="F39" s="19"/>
      <c r="G39" s="19"/>
      <c r="H39" s="19"/>
      <c r="I39" s="19"/>
      <c r="J39" s="19"/>
      <c r="K39" s="229" t="str">
        <f t="shared" ref="K39" si="54">IFERROR(ROUND(AVERAGE(E39:J41),0),"")</f>
        <v/>
      </c>
      <c r="L39" s="19"/>
      <c r="M39" s="229" t="str">
        <f t="shared" ref="M39" si="55">IFERROR(ROUND(AVERAGE(L39:L41),0),"")</f>
        <v/>
      </c>
      <c r="N39" s="19"/>
      <c r="O39" s="19"/>
      <c r="P39" s="19"/>
      <c r="Q39" s="19"/>
      <c r="R39" s="19"/>
      <c r="S39" s="229" t="str">
        <f t="shared" ref="S39" si="56">IFERROR(ROUND(AVERAGE(N39:R41),0),"")</f>
        <v/>
      </c>
      <c r="T39" s="19"/>
      <c r="U39" s="229" t="str">
        <f t="shared" ref="U39" si="57">IFERROR(ROUND(AVERAGE(T39:T41),0),"")</f>
        <v/>
      </c>
      <c r="V39" s="234" t="str">
        <f t="shared" si="25"/>
        <v/>
      </c>
      <c r="W39" s="77">
        <v>31</v>
      </c>
      <c r="X39" s="77">
        <f t="shared" si="9"/>
        <v>91</v>
      </c>
      <c r="Y39" s="34" t="str">
        <f t="shared" si="2"/>
        <v/>
      </c>
      <c r="Z39" s="77" t="str">
        <f t="shared" si="3"/>
        <v/>
      </c>
      <c r="AA39" s="77">
        <v>31</v>
      </c>
      <c r="AB39" s="77">
        <f t="shared" si="10"/>
        <v>91</v>
      </c>
      <c r="AC39" s="77" t="str">
        <f t="shared" si="20"/>
        <v/>
      </c>
      <c r="AD39" s="77" t="str">
        <f t="shared" si="4"/>
        <v/>
      </c>
      <c r="AE39" s="77">
        <v>31</v>
      </c>
      <c r="AF39" s="77">
        <f t="shared" si="11"/>
        <v>91</v>
      </c>
      <c r="AG39" s="77" t="str">
        <f t="shared" si="12"/>
        <v/>
      </c>
      <c r="AH39" s="77" t="str">
        <f t="shared" si="5"/>
        <v/>
      </c>
      <c r="AI39" s="77">
        <v>31</v>
      </c>
      <c r="AJ39" s="77">
        <f t="shared" si="13"/>
        <v>91</v>
      </c>
      <c r="AK39" s="77" t="str">
        <f t="shared" si="6"/>
        <v/>
      </c>
      <c r="AL39" s="34" t="str">
        <f t="shared" si="7"/>
        <v/>
      </c>
      <c r="AM39" s="134">
        <v>31</v>
      </c>
      <c r="AN39" s="134">
        <f t="shared" si="14"/>
        <v>91</v>
      </c>
      <c r="AO39" s="134" t="str">
        <f t="shared" si="8"/>
        <v/>
      </c>
    </row>
    <row r="40" spans="1:41" ht="20.25" customHeight="1">
      <c r="A40" s="227"/>
      <c r="B40" s="232" t="str">
        <f>IF(VLOOKUP(A39,'Data Siswa 1'!$A$4:$D$43,3,0)=0,"",VLOOKUP(A39,'Data Siswa 1'!$A$4:$D$43,3,0))</f>
        <v/>
      </c>
      <c r="C40" s="228"/>
      <c r="D40" s="11" t="s">
        <v>6</v>
      </c>
      <c r="E40" s="20"/>
      <c r="F40" s="20"/>
      <c r="G40" s="20"/>
      <c r="H40" s="20"/>
      <c r="I40" s="20"/>
      <c r="J40" s="20"/>
      <c r="K40" s="230"/>
      <c r="L40" s="20"/>
      <c r="M40" s="230"/>
      <c r="N40" s="20"/>
      <c r="O40" s="20"/>
      <c r="P40" s="20"/>
      <c r="Q40" s="20"/>
      <c r="R40" s="20"/>
      <c r="S40" s="230"/>
      <c r="T40" s="20"/>
      <c r="U40" s="230"/>
      <c r="V40" s="235"/>
      <c r="W40" s="77">
        <v>32</v>
      </c>
      <c r="X40" s="77">
        <f t="shared" si="9"/>
        <v>94</v>
      </c>
      <c r="Y40" s="34" t="str">
        <f t="shared" si="2"/>
        <v/>
      </c>
      <c r="Z40" s="77">
        <f t="shared" si="3"/>
        <v>0</v>
      </c>
      <c r="AA40" s="77">
        <v>32</v>
      </c>
      <c r="AB40" s="77">
        <f t="shared" si="10"/>
        <v>94</v>
      </c>
      <c r="AC40" s="77" t="str">
        <f t="shared" si="20"/>
        <v/>
      </c>
      <c r="AD40" s="77">
        <f t="shared" si="4"/>
        <v>0</v>
      </c>
      <c r="AE40" s="77">
        <v>32</v>
      </c>
      <c r="AF40" s="77">
        <f t="shared" si="11"/>
        <v>94</v>
      </c>
      <c r="AG40" s="77" t="str">
        <f t="shared" si="12"/>
        <v/>
      </c>
      <c r="AH40" s="77">
        <f t="shared" si="5"/>
        <v>0</v>
      </c>
      <c r="AI40" s="77">
        <v>32</v>
      </c>
      <c r="AJ40" s="77">
        <f t="shared" si="13"/>
        <v>94</v>
      </c>
      <c r="AK40" s="77" t="str">
        <f t="shared" si="6"/>
        <v/>
      </c>
      <c r="AL40" s="34">
        <f t="shared" si="7"/>
        <v>0</v>
      </c>
      <c r="AM40" s="134">
        <v>32</v>
      </c>
      <c r="AN40" s="134">
        <f t="shared" si="14"/>
        <v>94</v>
      </c>
      <c r="AO40" s="134" t="str">
        <f t="shared" si="8"/>
        <v/>
      </c>
    </row>
    <row r="41" spans="1:41" ht="20.25" customHeight="1">
      <c r="A41" s="227"/>
      <c r="B41" s="233"/>
      <c r="C41" s="228"/>
      <c r="D41" s="12" t="s">
        <v>7</v>
      </c>
      <c r="E41" s="21"/>
      <c r="F41" s="21"/>
      <c r="G41" s="21"/>
      <c r="H41" s="21"/>
      <c r="I41" s="21"/>
      <c r="J41" s="21"/>
      <c r="K41" s="231"/>
      <c r="L41" s="21"/>
      <c r="M41" s="231"/>
      <c r="N41" s="21"/>
      <c r="O41" s="21"/>
      <c r="P41" s="21"/>
      <c r="Q41" s="21"/>
      <c r="R41" s="21"/>
      <c r="S41" s="231"/>
      <c r="T41" s="21"/>
      <c r="U41" s="231"/>
      <c r="V41" s="236"/>
      <c r="W41" s="77">
        <v>33</v>
      </c>
      <c r="X41" s="77">
        <f t="shared" si="9"/>
        <v>97</v>
      </c>
      <c r="Y41" s="34" t="str">
        <f t="shared" si="2"/>
        <v/>
      </c>
      <c r="Z41" s="77">
        <f t="shared" si="3"/>
        <v>0</v>
      </c>
      <c r="AA41" s="77">
        <v>33</v>
      </c>
      <c r="AB41" s="77">
        <f t="shared" si="10"/>
        <v>97</v>
      </c>
      <c r="AC41" s="77" t="str">
        <f t="shared" si="20"/>
        <v/>
      </c>
      <c r="AD41" s="77">
        <f t="shared" si="4"/>
        <v>0</v>
      </c>
      <c r="AE41" s="77">
        <v>33</v>
      </c>
      <c r="AF41" s="77">
        <f t="shared" si="11"/>
        <v>97</v>
      </c>
      <c r="AG41" s="77" t="str">
        <f t="shared" si="12"/>
        <v/>
      </c>
      <c r="AH41" s="77">
        <f t="shared" si="5"/>
        <v>0</v>
      </c>
      <c r="AI41" s="77">
        <v>33</v>
      </c>
      <c r="AJ41" s="77">
        <f t="shared" si="13"/>
        <v>97</v>
      </c>
      <c r="AK41" s="77" t="str">
        <f t="shared" si="6"/>
        <v/>
      </c>
      <c r="AL41" s="34">
        <f t="shared" si="7"/>
        <v>0</v>
      </c>
      <c r="AM41" s="134">
        <v>33</v>
      </c>
      <c r="AN41" s="134">
        <f t="shared" si="14"/>
        <v>97</v>
      </c>
      <c r="AO41" s="134" t="str">
        <f t="shared" si="8"/>
        <v/>
      </c>
    </row>
    <row r="42" spans="1:41" ht="20.25" customHeight="1">
      <c r="A42" s="227">
        <v>12</v>
      </c>
      <c r="B42" s="5" t="str">
        <f>IF(VLOOKUP(A42,'Data Siswa 1'!$A$4:$D$43,2,0)=0,"",VLOOKUP(A42,'Data Siswa 1'!$A$4:$D$43,2,0))</f>
        <v>512</v>
      </c>
      <c r="C42" s="228" t="str">
        <f>IF(VLOOKUP(A42,'Data Siswa 1'!$A$4:$D$43,4,0)=0,"",VLOOKUP(A42,'Data Siswa 1'!$A$4:$D$43,4,0))</f>
        <v>Siswa kelas 1 12</v>
      </c>
      <c r="D42" s="10" t="s">
        <v>5</v>
      </c>
      <c r="E42" s="19"/>
      <c r="F42" s="19"/>
      <c r="G42" s="19"/>
      <c r="H42" s="19"/>
      <c r="I42" s="19"/>
      <c r="J42" s="19"/>
      <c r="K42" s="229" t="str">
        <f t="shared" ref="K42" si="58">IFERROR(ROUND(AVERAGE(E42:J44),0),"")</f>
        <v/>
      </c>
      <c r="L42" s="19"/>
      <c r="M42" s="229" t="str">
        <f t="shared" ref="M42" si="59">IFERROR(ROUND(AVERAGE(L42:L44),0),"")</f>
        <v/>
      </c>
      <c r="N42" s="19"/>
      <c r="O42" s="19"/>
      <c r="P42" s="19"/>
      <c r="Q42" s="19"/>
      <c r="R42" s="19"/>
      <c r="S42" s="229" t="str">
        <f t="shared" ref="S42" si="60">IFERROR(ROUND(AVERAGE(N42:R44),0),"")</f>
        <v/>
      </c>
      <c r="T42" s="19"/>
      <c r="U42" s="229" t="str">
        <f t="shared" ref="U42" si="61">IFERROR(ROUND(AVERAGE(T42:T44),0),"")</f>
        <v/>
      </c>
      <c r="V42" s="234" t="str">
        <f t="shared" si="25"/>
        <v/>
      </c>
      <c r="W42" s="77">
        <v>34</v>
      </c>
      <c r="X42" s="77">
        <f t="shared" si="9"/>
        <v>100</v>
      </c>
      <c r="Y42" s="34" t="str">
        <f t="shared" si="2"/>
        <v/>
      </c>
      <c r="Z42" s="77" t="str">
        <f t="shared" si="3"/>
        <v/>
      </c>
      <c r="AA42" s="77">
        <v>34</v>
      </c>
      <c r="AB42" s="77">
        <f t="shared" si="10"/>
        <v>100</v>
      </c>
      <c r="AC42" s="77" t="str">
        <f t="shared" si="20"/>
        <v/>
      </c>
      <c r="AD42" s="77" t="str">
        <f t="shared" si="4"/>
        <v/>
      </c>
      <c r="AE42" s="77">
        <v>34</v>
      </c>
      <c r="AF42" s="77">
        <f t="shared" si="11"/>
        <v>100</v>
      </c>
      <c r="AG42" s="77" t="str">
        <f t="shared" si="12"/>
        <v/>
      </c>
      <c r="AH42" s="77" t="str">
        <f t="shared" si="5"/>
        <v/>
      </c>
      <c r="AI42" s="77">
        <v>34</v>
      </c>
      <c r="AJ42" s="77">
        <f t="shared" si="13"/>
        <v>100</v>
      </c>
      <c r="AK42" s="77" t="str">
        <f t="shared" si="6"/>
        <v/>
      </c>
      <c r="AL42" s="34" t="str">
        <f t="shared" si="7"/>
        <v/>
      </c>
      <c r="AM42" s="134">
        <v>34</v>
      </c>
      <c r="AN42" s="134">
        <f t="shared" si="14"/>
        <v>100</v>
      </c>
      <c r="AO42" s="134" t="str">
        <f t="shared" si="8"/>
        <v/>
      </c>
    </row>
    <row r="43" spans="1:41" ht="20.25" customHeight="1">
      <c r="A43" s="227"/>
      <c r="B43" s="232" t="str">
        <f>IF(VLOOKUP(A42,'Data Siswa 1'!$A$4:$D$43,3,0)=0,"",VLOOKUP(A42,'Data Siswa 1'!$A$4:$D$43,3,0))</f>
        <v/>
      </c>
      <c r="C43" s="228"/>
      <c r="D43" s="11" t="s">
        <v>6</v>
      </c>
      <c r="E43" s="20"/>
      <c r="F43" s="20"/>
      <c r="G43" s="20"/>
      <c r="H43" s="20"/>
      <c r="I43" s="20"/>
      <c r="J43" s="20"/>
      <c r="K43" s="230"/>
      <c r="L43" s="20"/>
      <c r="M43" s="230"/>
      <c r="N43" s="20"/>
      <c r="O43" s="20"/>
      <c r="P43" s="20"/>
      <c r="Q43" s="20"/>
      <c r="R43" s="20"/>
      <c r="S43" s="230"/>
      <c r="T43" s="20"/>
      <c r="U43" s="230"/>
      <c r="V43" s="235"/>
      <c r="W43" s="77">
        <v>35</v>
      </c>
      <c r="X43" s="77">
        <f t="shared" si="9"/>
        <v>103</v>
      </c>
      <c r="Y43" s="34" t="str">
        <f t="shared" si="2"/>
        <v/>
      </c>
      <c r="Z43" s="77">
        <f t="shared" si="3"/>
        <v>0</v>
      </c>
      <c r="AA43" s="77">
        <v>35</v>
      </c>
      <c r="AB43" s="77">
        <f t="shared" si="10"/>
        <v>103</v>
      </c>
      <c r="AC43" s="77" t="str">
        <f t="shared" si="20"/>
        <v/>
      </c>
      <c r="AD43" s="77">
        <f t="shared" si="4"/>
        <v>0</v>
      </c>
      <c r="AE43" s="77">
        <v>35</v>
      </c>
      <c r="AF43" s="77">
        <f t="shared" si="11"/>
        <v>103</v>
      </c>
      <c r="AG43" s="77" t="str">
        <f t="shared" si="12"/>
        <v/>
      </c>
      <c r="AH43" s="77">
        <f t="shared" si="5"/>
        <v>0</v>
      </c>
      <c r="AI43" s="77">
        <v>35</v>
      </c>
      <c r="AJ43" s="77">
        <f t="shared" si="13"/>
        <v>103</v>
      </c>
      <c r="AK43" s="77" t="str">
        <f t="shared" si="6"/>
        <v/>
      </c>
      <c r="AL43" s="34">
        <f t="shared" si="7"/>
        <v>0</v>
      </c>
      <c r="AM43" s="134">
        <v>35</v>
      </c>
      <c r="AN43" s="134">
        <f t="shared" si="14"/>
        <v>103</v>
      </c>
      <c r="AO43" s="134" t="str">
        <f t="shared" si="8"/>
        <v/>
      </c>
    </row>
    <row r="44" spans="1:41" ht="20.25" customHeight="1">
      <c r="A44" s="227"/>
      <c r="B44" s="233"/>
      <c r="C44" s="228"/>
      <c r="D44" s="12" t="s">
        <v>7</v>
      </c>
      <c r="E44" s="21"/>
      <c r="F44" s="21"/>
      <c r="G44" s="21"/>
      <c r="H44" s="21"/>
      <c r="I44" s="21"/>
      <c r="J44" s="21"/>
      <c r="K44" s="231"/>
      <c r="L44" s="21"/>
      <c r="M44" s="231"/>
      <c r="N44" s="21"/>
      <c r="O44" s="21"/>
      <c r="P44" s="21"/>
      <c r="Q44" s="21"/>
      <c r="R44" s="21"/>
      <c r="S44" s="231"/>
      <c r="T44" s="21"/>
      <c r="U44" s="231"/>
      <c r="V44" s="236"/>
      <c r="W44" s="77">
        <v>36</v>
      </c>
      <c r="X44" s="77">
        <f t="shared" si="9"/>
        <v>106</v>
      </c>
      <c r="Y44" s="34" t="str">
        <f t="shared" si="2"/>
        <v/>
      </c>
      <c r="Z44" s="77">
        <f t="shared" si="3"/>
        <v>0</v>
      </c>
      <c r="AA44" s="77">
        <v>36</v>
      </c>
      <c r="AB44" s="77">
        <f t="shared" si="10"/>
        <v>106</v>
      </c>
      <c r="AC44" s="77" t="str">
        <f t="shared" si="20"/>
        <v/>
      </c>
      <c r="AD44" s="77">
        <f t="shared" si="4"/>
        <v>0</v>
      </c>
      <c r="AE44" s="77">
        <v>36</v>
      </c>
      <c r="AF44" s="77">
        <f t="shared" si="11"/>
        <v>106</v>
      </c>
      <c r="AG44" s="77" t="str">
        <f t="shared" si="12"/>
        <v/>
      </c>
      <c r="AH44" s="77">
        <f t="shared" si="5"/>
        <v>0</v>
      </c>
      <c r="AI44" s="77">
        <v>36</v>
      </c>
      <c r="AJ44" s="77">
        <f t="shared" si="13"/>
        <v>106</v>
      </c>
      <c r="AK44" s="77" t="str">
        <f t="shared" si="6"/>
        <v/>
      </c>
      <c r="AL44" s="34">
        <f t="shared" si="7"/>
        <v>0</v>
      </c>
      <c r="AM44" s="134">
        <v>36</v>
      </c>
      <c r="AN44" s="134">
        <f t="shared" si="14"/>
        <v>106</v>
      </c>
      <c r="AO44" s="134" t="str">
        <f t="shared" si="8"/>
        <v/>
      </c>
    </row>
    <row r="45" spans="1:41" ht="20.25" customHeight="1">
      <c r="A45" s="227">
        <v>13</v>
      </c>
      <c r="B45" s="5" t="str">
        <f>IF(VLOOKUP(A45,'Data Siswa 1'!$A$4:$D$43,2,0)=0,"",VLOOKUP(A45,'Data Siswa 1'!$A$4:$D$43,2,0))</f>
        <v>513</v>
      </c>
      <c r="C45" s="228" t="str">
        <f>IF(VLOOKUP(A45,'Data Siswa 1'!$A$4:$D$43,4,0)=0,"",VLOOKUP(A45,'Data Siswa 1'!$A$4:$D$43,4,0))</f>
        <v>Siswa kelas 1 13</v>
      </c>
      <c r="D45" s="10" t="s">
        <v>5</v>
      </c>
      <c r="E45" s="19"/>
      <c r="F45" s="19"/>
      <c r="G45" s="19"/>
      <c r="H45" s="19"/>
      <c r="I45" s="19"/>
      <c r="J45" s="19"/>
      <c r="K45" s="229" t="str">
        <f t="shared" ref="K45" si="62">IFERROR(ROUND(AVERAGE(E45:J47),0),"")</f>
        <v/>
      </c>
      <c r="L45" s="19"/>
      <c r="M45" s="229" t="str">
        <f t="shared" ref="M45" si="63">IFERROR(ROUND(AVERAGE(L45:L47),0),"")</f>
        <v/>
      </c>
      <c r="N45" s="19"/>
      <c r="O45" s="19"/>
      <c r="P45" s="19"/>
      <c r="Q45" s="19"/>
      <c r="R45" s="19"/>
      <c r="S45" s="229" t="str">
        <f t="shared" ref="S45" si="64">IFERROR(ROUND(AVERAGE(N45:R47),0),"")</f>
        <v/>
      </c>
      <c r="T45" s="19"/>
      <c r="U45" s="229" t="str">
        <f t="shared" ref="U45" si="65">IFERROR(ROUND(AVERAGE(T45:T47),0),"")</f>
        <v/>
      </c>
      <c r="V45" s="234" t="str">
        <f t="shared" si="25"/>
        <v/>
      </c>
      <c r="W45" s="77">
        <v>37</v>
      </c>
      <c r="X45" s="77">
        <f t="shared" si="9"/>
        <v>109</v>
      </c>
      <c r="Y45" s="34" t="str">
        <f t="shared" si="2"/>
        <v/>
      </c>
      <c r="Z45" s="77" t="str">
        <f t="shared" si="3"/>
        <v/>
      </c>
      <c r="AA45" s="77">
        <v>37</v>
      </c>
      <c r="AB45" s="77">
        <f t="shared" si="10"/>
        <v>109</v>
      </c>
      <c r="AC45" s="77" t="str">
        <f t="shared" si="20"/>
        <v/>
      </c>
      <c r="AD45" s="77" t="str">
        <f t="shared" si="4"/>
        <v/>
      </c>
      <c r="AE45" s="77">
        <v>37</v>
      </c>
      <c r="AF45" s="77">
        <f t="shared" si="11"/>
        <v>109</v>
      </c>
      <c r="AG45" s="77" t="str">
        <f t="shared" si="12"/>
        <v/>
      </c>
      <c r="AH45" s="77" t="str">
        <f t="shared" si="5"/>
        <v/>
      </c>
      <c r="AI45" s="77">
        <v>37</v>
      </c>
      <c r="AJ45" s="77">
        <f t="shared" si="13"/>
        <v>109</v>
      </c>
      <c r="AK45" s="77" t="str">
        <f t="shared" si="6"/>
        <v/>
      </c>
      <c r="AL45" s="34" t="str">
        <f t="shared" si="7"/>
        <v/>
      </c>
      <c r="AM45" s="134">
        <v>37</v>
      </c>
      <c r="AN45" s="134">
        <f t="shared" si="14"/>
        <v>109</v>
      </c>
      <c r="AO45" s="134" t="str">
        <f t="shared" si="8"/>
        <v/>
      </c>
    </row>
    <row r="46" spans="1:41" ht="20.25" customHeight="1">
      <c r="A46" s="227"/>
      <c r="B46" s="232" t="str">
        <f>IF(VLOOKUP(A45,'Data Siswa 1'!$A$4:$D$43,3,0)=0,"",VLOOKUP(A45,'Data Siswa 1'!$A$4:$D$43,3,0))</f>
        <v/>
      </c>
      <c r="C46" s="228"/>
      <c r="D46" s="11" t="s">
        <v>6</v>
      </c>
      <c r="E46" s="20"/>
      <c r="F46" s="20"/>
      <c r="G46" s="20"/>
      <c r="H46" s="20"/>
      <c r="I46" s="20"/>
      <c r="J46" s="20"/>
      <c r="K46" s="230"/>
      <c r="L46" s="20"/>
      <c r="M46" s="230"/>
      <c r="N46" s="20"/>
      <c r="O46" s="20"/>
      <c r="P46" s="20"/>
      <c r="Q46" s="20"/>
      <c r="R46" s="20"/>
      <c r="S46" s="230"/>
      <c r="T46" s="20"/>
      <c r="U46" s="230"/>
      <c r="V46" s="235"/>
      <c r="W46" s="77">
        <v>38</v>
      </c>
      <c r="X46" s="77">
        <f t="shared" si="9"/>
        <v>112</v>
      </c>
      <c r="Y46" s="34" t="str">
        <f t="shared" si="2"/>
        <v/>
      </c>
      <c r="Z46" s="77">
        <f t="shared" si="3"/>
        <v>0</v>
      </c>
      <c r="AA46" s="77">
        <v>38</v>
      </c>
      <c r="AB46" s="77">
        <f t="shared" si="10"/>
        <v>112</v>
      </c>
      <c r="AC46" s="77" t="str">
        <f t="shared" si="20"/>
        <v/>
      </c>
      <c r="AD46" s="77">
        <f t="shared" si="4"/>
        <v>0</v>
      </c>
      <c r="AE46" s="77">
        <v>38</v>
      </c>
      <c r="AF46" s="77">
        <f t="shared" si="11"/>
        <v>112</v>
      </c>
      <c r="AG46" s="77" t="str">
        <f t="shared" si="12"/>
        <v/>
      </c>
      <c r="AH46" s="77">
        <f t="shared" si="5"/>
        <v>0</v>
      </c>
      <c r="AI46" s="77">
        <v>38</v>
      </c>
      <c r="AJ46" s="77">
        <f t="shared" si="13"/>
        <v>112</v>
      </c>
      <c r="AK46" s="77" t="str">
        <f t="shared" si="6"/>
        <v/>
      </c>
      <c r="AL46" s="34">
        <f t="shared" si="7"/>
        <v>0</v>
      </c>
      <c r="AM46" s="134">
        <v>38</v>
      </c>
      <c r="AN46" s="134">
        <f t="shared" si="14"/>
        <v>112</v>
      </c>
      <c r="AO46" s="134" t="str">
        <f t="shared" si="8"/>
        <v/>
      </c>
    </row>
    <row r="47" spans="1:41" ht="20.25" customHeight="1">
      <c r="A47" s="227"/>
      <c r="B47" s="233"/>
      <c r="C47" s="228"/>
      <c r="D47" s="12" t="s">
        <v>7</v>
      </c>
      <c r="E47" s="21"/>
      <c r="F47" s="21"/>
      <c r="G47" s="21"/>
      <c r="H47" s="21"/>
      <c r="I47" s="21"/>
      <c r="J47" s="21"/>
      <c r="K47" s="231"/>
      <c r="L47" s="21"/>
      <c r="M47" s="231"/>
      <c r="N47" s="21"/>
      <c r="O47" s="21"/>
      <c r="P47" s="21"/>
      <c r="Q47" s="21"/>
      <c r="R47" s="21"/>
      <c r="S47" s="231"/>
      <c r="T47" s="21"/>
      <c r="U47" s="231"/>
      <c r="V47" s="236"/>
      <c r="W47" s="77">
        <v>39</v>
      </c>
      <c r="X47" s="77">
        <f t="shared" si="9"/>
        <v>115</v>
      </c>
      <c r="Y47" s="34" t="str">
        <f t="shared" si="2"/>
        <v/>
      </c>
      <c r="Z47" s="77">
        <f t="shared" si="3"/>
        <v>0</v>
      </c>
      <c r="AA47" s="77">
        <v>39</v>
      </c>
      <c r="AB47" s="77">
        <f t="shared" si="10"/>
        <v>115</v>
      </c>
      <c r="AC47" s="77" t="str">
        <f t="shared" si="20"/>
        <v/>
      </c>
      <c r="AD47" s="77">
        <f t="shared" si="4"/>
        <v>0</v>
      </c>
      <c r="AE47" s="77">
        <v>39</v>
      </c>
      <c r="AF47" s="77">
        <f t="shared" si="11"/>
        <v>115</v>
      </c>
      <c r="AG47" s="77" t="str">
        <f t="shared" si="12"/>
        <v/>
      </c>
      <c r="AH47" s="77">
        <f t="shared" si="5"/>
        <v>0</v>
      </c>
      <c r="AI47" s="77">
        <v>39</v>
      </c>
      <c r="AJ47" s="77">
        <f t="shared" si="13"/>
        <v>115</v>
      </c>
      <c r="AK47" s="77" t="str">
        <f t="shared" si="6"/>
        <v/>
      </c>
      <c r="AL47" s="34">
        <f t="shared" si="7"/>
        <v>0</v>
      </c>
      <c r="AM47" s="134">
        <v>39</v>
      </c>
      <c r="AN47" s="134">
        <f t="shared" si="14"/>
        <v>115</v>
      </c>
      <c r="AO47" s="134" t="str">
        <f t="shared" si="8"/>
        <v/>
      </c>
    </row>
    <row r="48" spans="1:41" ht="20.25" customHeight="1">
      <c r="A48" s="227">
        <v>14</v>
      </c>
      <c r="B48" s="5" t="str">
        <f>IF(VLOOKUP(A48,'Data Siswa 1'!$A$4:$D$43,2,0)=0,"",VLOOKUP(A48,'Data Siswa 1'!$A$4:$D$43,2,0))</f>
        <v>514</v>
      </c>
      <c r="C48" s="228" t="str">
        <f>IF(VLOOKUP(A48,'Data Siswa 1'!$A$4:$D$43,4,0)=0,"",VLOOKUP(A48,'Data Siswa 1'!$A$4:$D$43,4,0))</f>
        <v>Siswa kelas 1 14</v>
      </c>
      <c r="D48" s="10" t="s">
        <v>5</v>
      </c>
      <c r="E48" s="19"/>
      <c r="F48" s="19"/>
      <c r="G48" s="19"/>
      <c r="H48" s="19"/>
      <c r="I48" s="19"/>
      <c r="J48" s="19"/>
      <c r="K48" s="229" t="str">
        <f t="shared" ref="K48" si="66">IFERROR(ROUND(AVERAGE(E48:J50),0),"")</f>
        <v/>
      </c>
      <c r="L48" s="19"/>
      <c r="M48" s="229" t="str">
        <f t="shared" ref="M48" si="67">IFERROR(ROUND(AVERAGE(L48:L50),0),"")</f>
        <v/>
      </c>
      <c r="N48" s="19"/>
      <c r="O48" s="19"/>
      <c r="P48" s="19"/>
      <c r="Q48" s="19"/>
      <c r="R48" s="19"/>
      <c r="S48" s="229" t="str">
        <f t="shared" ref="S48" si="68">IFERROR(ROUND(AVERAGE(N48:R50),0),"")</f>
        <v/>
      </c>
      <c r="T48" s="19"/>
      <c r="U48" s="229" t="str">
        <f t="shared" ref="U48" si="69">IFERROR(ROUND(AVERAGE(T48:T50),0),"")</f>
        <v/>
      </c>
      <c r="V48" s="234" t="str">
        <f t="shared" si="25"/>
        <v/>
      </c>
      <c r="W48" s="77">
        <v>40</v>
      </c>
      <c r="X48" s="77">
        <f t="shared" si="9"/>
        <v>118</v>
      </c>
      <c r="Y48" s="34" t="str">
        <f t="shared" si="2"/>
        <v/>
      </c>
      <c r="Z48" s="77" t="str">
        <f t="shared" si="3"/>
        <v/>
      </c>
      <c r="AA48" s="77">
        <v>40</v>
      </c>
      <c r="AB48" s="77">
        <f t="shared" si="10"/>
        <v>118</v>
      </c>
      <c r="AC48" s="77" t="str">
        <f t="shared" si="20"/>
        <v/>
      </c>
      <c r="AD48" s="77" t="str">
        <f t="shared" si="4"/>
        <v/>
      </c>
      <c r="AE48" s="77">
        <v>40</v>
      </c>
      <c r="AF48" s="77">
        <f t="shared" si="11"/>
        <v>118</v>
      </c>
      <c r="AG48" s="77" t="str">
        <f t="shared" si="12"/>
        <v/>
      </c>
      <c r="AH48" s="77" t="str">
        <f t="shared" si="5"/>
        <v/>
      </c>
      <c r="AI48" s="77">
        <v>40</v>
      </c>
      <c r="AJ48" s="77">
        <f t="shared" si="13"/>
        <v>118</v>
      </c>
      <c r="AK48" s="77" t="str">
        <f t="shared" si="6"/>
        <v/>
      </c>
      <c r="AL48" s="34" t="str">
        <f t="shared" si="7"/>
        <v/>
      </c>
      <c r="AM48" s="134">
        <v>40</v>
      </c>
      <c r="AN48" s="134">
        <f t="shared" si="14"/>
        <v>118</v>
      </c>
      <c r="AO48" s="134" t="str">
        <f t="shared" si="8"/>
        <v/>
      </c>
    </row>
    <row r="49" spans="1:39" ht="20.25" customHeight="1">
      <c r="A49" s="227"/>
      <c r="B49" s="232" t="str">
        <f>IF(VLOOKUP(A48,'Data Siswa 1'!$A$4:$D$43,3,0)=0,"",VLOOKUP(A48,'Data Siswa 1'!$A$4:$D$43,3,0))</f>
        <v/>
      </c>
      <c r="C49" s="228"/>
      <c r="D49" s="11" t="s">
        <v>6</v>
      </c>
      <c r="E49" s="20"/>
      <c r="F49" s="20"/>
      <c r="G49" s="20"/>
      <c r="H49" s="20"/>
      <c r="I49" s="20"/>
      <c r="J49" s="20"/>
      <c r="K49" s="230"/>
      <c r="L49" s="20"/>
      <c r="M49" s="230"/>
      <c r="N49" s="20"/>
      <c r="O49" s="20"/>
      <c r="P49" s="20"/>
      <c r="Q49" s="20"/>
      <c r="R49" s="20"/>
      <c r="S49" s="230"/>
      <c r="T49" s="20"/>
      <c r="U49" s="230"/>
      <c r="V49" s="235"/>
      <c r="W49" s="77">
        <v>41</v>
      </c>
      <c r="Y49" s="34"/>
      <c r="Z49" s="77">
        <f t="shared" si="3"/>
        <v>0</v>
      </c>
      <c r="AA49" s="77">
        <v>41</v>
      </c>
      <c r="AD49" s="77">
        <f t="shared" si="4"/>
        <v>0</v>
      </c>
      <c r="AE49" s="77">
        <v>41</v>
      </c>
      <c r="AH49" s="77">
        <f t="shared" si="5"/>
        <v>0</v>
      </c>
      <c r="AI49" s="77">
        <v>41</v>
      </c>
      <c r="AL49" s="34">
        <f t="shared" si="7"/>
        <v>0</v>
      </c>
      <c r="AM49" s="134">
        <v>41</v>
      </c>
    </row>
    <row r="50" spans="1:39" ht="20.25" customHeight="1">
      <c r="A50" s="227"/>
      <c r="B50" s="233"/>
      <c r="C50" s="228"/>
      <c r="D50" s="12" t="s">
        <v>7</v>
      </c>
      <c r="E50" s="21"/>
      <c r="F50" s="21"/>
      <c r="G50" s="21"/>
      <c r="H50" s="21"/>
      <c r="I50" s="21"/>
      <c r="J50" s="21"/>
      <c r="K50" s="231"/>
      <c r="L50" s="21"/>
      <c r="M50" s="231"/>
      <c r="N50" s="21"/>
      <c r="O50" s="21"/>
      <c r="P50" s="21"/>
      <c r="Q50" s="21"/>
      <c r="R50" s="21"/>
      <c r="S50" s="231"/>
      <c r="T50" s="21"/>
      <c r="U50" s="231"/>
      <c r="V50" s="236"/>
      <c r="W50" s="77">
        <v>42</v>
      </c>
      <c r="Y50" s="34"/>
      <c r="Z50" s="77">
        <f t="shared" si="3"/>
        <v>0</v>
      </c>
      <c r="AA50" s="77">
        <v>42</v>
      </c>
      <c r="AD50" s="77">
        <f t="shared" si="4"/>
        <v>0</v>
      </c>
      <c r="AE50" s="77">
        <v>42</v>
      </c>
      <c r="AH50" s="77">
        <f t="shared" si="5"/>
        <v>0</v>
      </c>
      <c r="AI50" s="77">
        <v>42</v>
      </c>
      <c r="AL50" s="34">
        <f t="shared" si="7"/>
        <v>0</v>
      </c>
      <c r="AM50" s="134">
        <v>42</v>
      </c>
    </row>
    <row r="51" spans="1:39" ht="20.25" customHeight="1">
      <c r="A51" s="227">
        <v>15</v>
      </c>
      <c r="B51" s="5" t="str">
        <f>IF(VLOOKUP(A51,'Data Siswa 1'!$A$4:$D$43,2,0)=0,"",VLOOKUP(A51,'Data Siswa 1'!$A$4:$D$43,2,0))</f>
        <v>515</v>
      </c>
      <c r="C51" s="228" t="str">
        <f>IF(VLOOKUP(A51,'Data Siswa 1'!$A$4:$D$43,4,0)=0,"",VLOOKUP(A51,'Data Siswa 1'!$A$4:$D$43,4,0))</f>
        <v>Siswa kelas 1 15</v>
      </c>
      <c r="D51" s="10" t="s">
        <v>5</v>
      </c>
      <c r="E51" s="19"/>
      <c r="F51" s="19"/>
      <c r="G51" s="19"/>
      <c r="H51" s="19"/>
      <c r="I51" s="19"/>
      <c r="J51" s="19"/>
      <c r="K51" s="229" t="str">
        <f t="shared" ref="K51" si="70">IFERROR(ROUND(AVERAGE(E51:J53),0),"")</f>
        <v/>
      </c>
      <c r="L51" s="19"/>
      <c r="M51" s="229" t="str">
        <f t="shared" ref="M51" si="71">IFERROR(ROUND(AVERAGE(L51:L53),0),"")</f>
        <v/>
      </c>
      <c r="N51" s="19"/>
      <c r="O51" s="19"/>
      <c r="P51" s="19"/>
      <c r="Q51" s="19"/>
      <c r="R51" s="19"/>
      <c r="S51" s="229" t="str">
        <f t="shared" ref="S51" si="72">IFERROR(ROUND(AVERAGE(N51:R53),0),"")</f>
        <v/>
      </c>
      <c r="T51" s="19"/>
      <c r="U51" s="229" t="str">
        <f t="shared" ref="U51" si="73">IFERROR(ROUND(AVERAGE(T51:T53),0),"")</f>
        <v/>
      </c>
      <c r="V51" s="234" t="str">
        <f t="shared" si="25"/>
        <v/>
      </c>
      <c r="W51" s="77">
        <v>43</v>
      </c>
      <c r="Y51" s="34"/>
      <c r="Z51" s="77" t="str">
        <f t="shared" si="3"/>
        <v/>
      </c>
      <c r="AA51" s="77">
        <v>43</v>
      </c>
      <c r="AD51" s="77" t="str">
        <f t="shared" si="4"/>
        <v/>
      </c>
      <c r="AE51" s="77">
        <v>43</v>
      </c>
      <c r="AH51" s="77" t="str">
        <f t="shared" si="5"/>
        <v/>
      </c>
      <c r="AI51" s="77">
        <v>43</v>
      </c>
      <c r="AL51" s="34" t="str">
        <f t="shared" si="7"/>
        <v/>
      </c>
      <c r="AM51" s="134">
        <v>43</v>
      </c>
    </row>
    <row r="52" spans="1:39" ht="20.25" customHeight="1">
      <c r="A52" s="227"/>
      <c r="B52" s="232" t="str">
        <f>IF(VLOOKUP(A51,'Data Siswa 1'!$A$4:$D$43,3,0)=0,"",VLOOKUP(A51,'Data Siswa 1'!$A$4:$D$43,3,0))</f>
        <v/>
      </c>
      <c r="C52" s="228"/>
      <c r="D52" s="11" t="s">
        <v>6</v>
      </c>
      <c r="E52" s="20"/>
      <c r="F52" s="20"/>
      <c r="G52" s="20"/>
      <c r="H52" s="20"/>
      <c r="I52" s="20"/>
      <c r="J52" s="20"/>
      <c r="K52" s="230"/>
      <c r="L52" s="20"/>
      <c r="M52" s="230"/>
      <c r="N52" s="20"/>
      <c r="O52" s="20"/>
      <c r="P52" s="20"/>
      <c r="Q52" s="20"/>
      <c r="R52" s="20"/>
      <c r="S52" s="230"/>
      <c r="T52" s="20"/>
      <c r="U52" s="230"/>
      <c r="V52" s="235"/>
      <c r="W52" s="77">
        <v>44</v>
      </c>
      <c r="Y52" s="34"/>
      <c r="Z52" s="77">
        <f t="shared" si="3"/>
        <v>0</v>
      </c>
      <c r="AA52" s="77">
        <v>44</v>
      </c>
      <c r="AD52" s="77">
        <f t="shared" si="4"/>
        <v>0</v>
      </c>
      <c r="AE52" s="77">
        <v>44</v>
      </c>
      <c r="AH52" s="77">
        <f t="shared" si="5"/>
        <v>0</v>
      </c>
      <c r="AI52" s="77">
        <v>44</v>
      </c>
      <c r="AL52" s="34">
        <f t="shared" si="7"/>
        <v>0</v>
      </c>
      <c r="AM52" s="134">
        <v>44</v>
      </c>
    </row>
    <row r="53" spans="1:39" ht="20.25" customHeight="1">
      <c r="A53" s="227"/>
      <c r="B53" s="233"/>
      <c r="C53" s="228"/>
      <c r="D53" s="12" t="s">
        <v>7</v>
      </c>
      <c r="E53" s="21"/>
      <c r="F53" s="21"/>
      <c r="G53" s="21"/>
      <c r="H53" s="21"/>
      <c r="I53" s="21"/>
      <c r="J53" s="21"/>
      <c r="K53" s="231"/>
      <c r="L53" s="21"/>
      <c r="M53" s="231"/>
      <c r="N53" s="21"/>
      <c r="O53" s="21"/>
      <c r="P53" s="21"/>
      <c r="Q53" s="21"/>
      <c r="R53" s="21"/>
      <c r="S53" s="231"/>
      <c r="T53" s="21"/>
      <c r="U53" s="231"/>
      <c r="V53" s="236"/>
      <c r="W53" s="77">
        <v>45</v>
      </c>
      <c r="Y53" s="34"/>
      <c r="Z53" s="77">
        <f t="shared" si="3"/>
        <v>0</v>
      </c>
      <c r="AA53" s="77">
        <v>45</v>
      </c>
      <c r="AD53" s="77">
        <f t="shared" si="4"/>
        <v>0</v>
      </c>
      <c r="AE53" s="77">
        <v>45</v>
      </c>
      <c r="AH53" s="77">
        <f t="shared" si="5"/>
        <v>0</v>
      </c>
      <c r="AI53" s="77">
        <v>45</v>
      </c>
      <c r="AL53" s="34">
        <f t="shared" si="7"/>
        <v>0</v>
      </c>
      <c r="AM53" s="134">
        <v>45</v>
      </c>
    </row>
    <row r="54" spans="1:39" ht="20.25" customHeight="1">
      <c r="A54" s="227">
        <v>16</v>
      </c>
      <c r="B54" s="5" t="str">
        <f>IF(VLOOKUP(A54,'Data Siswa 1'!$A$4:$D$43,2,0)=0,"",VLOOKUP(A54,'Data Siswa 1'!$A$4:$D$43,2,0))</f>
        <v>516</v>
      </c>
      <c r="C54" s="228" t="str">
        <f>IF(VLOOKUP(A54,'Data Siswa 1'!$A$4:$D$43,4,0)=0,"",VLOOKUP(A54,'Data Siswa 1'!$A$4:$D$43,4,0))</f>
        <v>Siswa kelas 1 16</v>
      </c>
      <c r="D54" s="10" t="s">
        <v>5</v>
      </c>
      <c r="E54" s="19"/>
      <c r="F54" s="19"/>
      <c r="G54" s="19"/>
      <c r="H54" s="19"/>
      <c r="I54" s="19"/>
      <c r="J54" s="19"/>
      <c r="K54" s="229" t="str">
        <f t="shared" ref="K54" si="74">IFERROR(ROUND(AVERAGE(E54:J56),0),"")</f>
        <v/>
      </c>
      <c r="L54" s="19"/>
      <c r="M54" s="229" t="str">
        <f t="shared" ref="M54" si="75">IFERROR(ROUND(AVERAGE(L54:L56),0),"")</f>
        <v/>
      </c>
      <c r="N54" s="19"/>
      <c r="O54" s="19"/>
      <c r="P54" s="19"/>
      <c r="Q54" s="19"/>
      <c r="R54" s="19"/>
      <c r="S54" s="229" t="str">
        <f t="shared" ref="S54" si="76">IFERROR(ROUND(AVERAGE(N54:R56),0),"")</f>
        <v/>
      </c>
      <c r="T54" s="19"/>
      <c r="U54" s="229" t="str">
        <f t="shared" ref="U54" si="77">IFERROR(ROUND(AVERAGE(T54:T56),0),"")</f>
        <v/>
      </c>
      <c r="V54" s="234" t="str">
        <f t="shared" si="25"/>
        <v/>
      </c>
      <c r="W54" s="77">
        <v>46</v>
      </c>
      <c r="Y54" s="34"/>
      <c r="Z54" s="77" t="str">
        <f t="shared" si="3"/>
        <v/>
      </c>
      <c r="AA54" s="77">
        <v>46</v>
      </c>
      <c r="AD54" s="77" t="str">
        <f t="shared" si="4"/>
        <v/>
      </c>
      <c r="AE54" s="77">
        <v>46</v>
      </c>
      <c r="AH54" s="77" t="str">
        <f t="shared" si="5"/>
        <v/>
      </c>
      <c r="AI54" s="77">
        <v>46</v>
      </c>
      <c r="AL54" s="34" t="str">
        <f t="shared" si="7"/>
        <v/>
      </c>
      <c r="AM54" s="134">
        <v>46</v>
      </c>
    </row>
    <row r="55" spans="1:39" ht="20.25" customHeight="1">
      <c r="A55" s="227"/>
      <c r="B55" s="232" t="str">
        <f>IF(VLOOKUP(A54,'Data Siswa 1'!$A$4:$D$43,3,0)=0,"",VLOOKUP(A54,'Data Siswa 1'!$A$4:$D$43,3,0))</f>
        <v/>
      </c>
      <c r="C55" s="228"/>
      <c r="D55" s="11" t="s">
        <v>6</v>
      </c>
      <c r="E55" s="20"/>
      <c r="F55" s="20"/>
      <c r="G55" s="20"/>
      <c r="H55" s="20"/>
      <c r="I55" s="20"/>
      <c r="J55" s="20"/>
      <c r="K55" s="230"/>
      <c r="L55" s="20"/>
      <c r="M55" s="230"/>
      <c r="N55" s="20"/>
      <c r="O55" s="20"/>
      <c r="P55" s="20"/>
      <c r="Q55" s="20"/>
      <c r="R55" s="20"/>
      <c r="S55" s="230"/>
      <c r="T55" s="20"/>
      <c r="U55" s="230"/>
      <c r="V55" s="235"/>
      <c r="W55" s="77">
        <v>47</v>
      </c>
      <c r="Y55" s="34"/>
      <c r="Z55" s="77">
        <f t="shared" si="3"/>
        <v>0</v>
      </c>
      <c r="AA55" s="77">
        <v>47</v>
      </c>
      <c r="AD55" s="77">
        <f t="shared" si="4"/>
        <v>0</v>
      </c>
      <c r="AE55" s="77">
        <v>47</v>
      </c>
      <c r="AH55" s="77">
        <f t="shared" si="5"/>
        <v>0</v>
      </c>
      <c r="AI55" s="77">
        <v>47</v>
      </c>
      <c r="AL55" s="34">
        <f t="shared" si="7"/>
        <v>0</v>
      </c>
      <c r="AM55" s="134">
        <v>47</v>
      </c>
    </row>
    <row r="56" spans="1:39" ht="20.25" customHeight="1">
      <c r="A56" s="227"/>
      <c r="B56" s="233"/>
      <c r="C56" s="228"/>
      <c r="D56" s="12" t="s">
        <v>7</v>
      </c>
      <c r="E56" s="21"/>
      <c r="F56" s="21"/>
      <c r="G56" s="21"/>
      <c r="H56" s="21"/>
      <c r="I56" s="21"/>
      <c r="J56" s="21"/>
      <c r="K56" s="231"/>
      <c r="L56" s="21"/>
      <c r="M56" s="231"/>
      <c r="N56" s="21"/>
      <c r="O56" s="21"/>
      <c r="P56" s="21"/>
      <c r="Q56" s="21"/>
      <c r="R56" s="21"/>
      <c r="S56" s="231"/>
      <c r="T56" s="21"/>
      <c r="U56" s="231"/>
      <c r="V56" s="236"/>
      <c r="W56" s="77">
        <v>48</v>
      </c>
      <c r="Y56" s="34"/>
      <c r="Z56" s="77">
        <f t="shared" si="3"/>
        <v>0</v>
      </c>
      <c r="AA56" s="77">
        <v>48</v>
      </c>
      <c r="AD56" s="77">
        <f t="shared" si="4"/>
        <v>0</v>
      </c>
      <c r="AE56" s="77">
        <v>48</v>
      </c>
      <c r="AH56" s="77">
        <f t="shared" si="5"/>
        <v>0</v>
      </c>
      <c r="AI56" s="77">
        <v>48</v>
      </c>
      <c r="AL56" s="34">
        <f t="shared" si="7"/>
        <v>0</v>
      </c>
      <c r="AM56" s="134">
        <v>48</v>
      </c>
    </row>
    <row r="57" spans="1:39" ht="20.25" customHeight="1">
      <c r="A57" s="227">
        <v>17</v>
      </c>
      <c r="B57" s="5" t="str">
        <f>IF(VLOOKUP(A57,'Data Siswa 1'!$A$4:$D$43,2,0)=0,"",VLOOKUP(A57,'Data Siswa 1'!$A$4:$D$43,2,0))</f>
        <v>517</v>
      </c>
      <c r="C57" s="228" t="str">
        <f>IF(VLOOKUP(A57,'Data Siswa 1'!$A$4:$D$43,4,0)=0,"",VLOOKUP(A57,'Data Siswa 1'!$A$4:$D$43,4,0))</f>
        <v>Siswa kelas 1 17</v>
      </c>
      <c r="D57" s="10" t="s">
        <v>5</v>
      </c>
      <c r="E57" s="19"/>
      <c r="F57" s="19"/>
      <c r="G57" s="19"/>
      <c r="H57" s="19"/>
      <c r="I57" s="19"/>
      <c r="J57" s="19"/>
      <c r="K57" s="229" t="str">
        <f t="shared" ref="K57" si="78">IFERROR(ROUND(AVERAGE(E57:J59),0),"")</f>
        <v/>
      </c>
      <c r="L57" s="19"/>
      <c r="M57" s="229" t="str">
        <f t="shared" ref="M57" si="79">IFERROR(ROUND(AVERAGE(L57:L59),0),"")</f>
        <v/>
      </c>
      <c r="N57" s="19"/>
      <c r="O57" s="19"/>
      <c r="P57" s="19"/>
      <c r="Q57" s="19"/>
      <c r="R57" s="19"/>
      <c r="S57" s="229" t="str">
        <f t="shared" ref="S57" si="80">IFERROR(ROUND(AVERAGE(N57:R59),0),"")</f>
        <v/>
      </c>
      <c r="T57" s="19"/>
      <c r="U57" s="229" t="str">
        <f t="shared" ref="U57" si="81">IFERROR(ROUND(AVERAGE(T57:T59),0),"")</f>
        <v/>
      </c>
      <c r="V57" s="234" t="str">
        <f t="shared" si="25"/>
        <v/>
      </c>
      <c r="W57" s="77">
        <v>49</v>
      </c>
      <c r="Y57" s="34"/>
      <c r="Z57" s="77" t="str">
        <f t="shared" si="3"/>
        <v/>
      </c>
      <c r="AA57" s="77">
        <v>49</v>
      </c>
      <c r="AD57" s="77" t="str">
        <f t="shared" si="4"/>
        <v/>
      </c>
      <c r="AE57" s="77">
        <v>49</v>
      </c>
      <c r="AH57" s="77" t="str">
        <f t="shared" si="5"/>
        <v/>
      </c>
      <c r="AI57" s="77">
        <v>49</v>
      </c>
      <c r="AL57" s="34" t="str">
        <f t="shared" si="7"/>
        <v/>
      </c>
      <c r="AM57" s="134">
        <v>49</v>
      </c>
    </row>
    <row r="58" spans="1:39" ht="20.25" customHeight="1">
      <c r="A58" s="227"/>
      <c r="B58" s="232" t="str">
        <f>IF(VLOOKUP(A57,'Data Siswa 1'!$A$4:$D$43,3,0)=0,"",VLOOKUP(A57,'Data Siswa 1'!$A$4:$D$43,3,0))</f>
        <v/>
      </c>
      <c r="C58" s="228"/>
      <c r="D58" s="11" t="s">
        <v>6</v>
      </c>
      <c r="E58" s="20"/>
      <c r="F58" s="20"/>
      <c r="G58" s="20"/>
      <c r="H58" s="20"/>
      <c r="I58" s="20"/>
      <c r="J58" s="20"/>
      <c r="K58" s="230"/>
      <c r="L58" s="20"/>
      <c r="M58" s="230"/>
      <c r="N58" s="20"/>
      <c r="O58" s="20"/>
      <c r="P58" s="20"/>
      <c r="Q58" s="20"/>
      <c r="R58" s="20"/>
      <c r="S58" s="230"/>
      <c r="T58" s="20"/>
      <c r="U58" s="230"/>
      <c r="V58" s="235"/>
      <c r="W58" s="77">
        <v>50</v>
      </c>
      <c r="Y58" s="34"/>
      <c r="Z58" s="77">
        <f t="shared" si="3"/>
        <v>0</v>
      </c>
      <c r="AA58" s="77">
        <v>50</v>
      </c>
      <c r="AD58" s="77">
        <f t="shared" si="4"/>
        <v>0</v>
      </c>
      <c r="AE58" s="77">
        <v>50</v>
      </c>
      <c r="AH58" s="77">
        <f t="shared" si="5"/>
        <v>0</v>
      </c>
      <c r="AI58" s="77">
        <v>50</v>
      </c>
      <c r="AL58" s="34">
        <f t="shared" si="7"/>
        <v>0</v>
      </c>
      <c r="AM58" s="134">
        <v>50</v>
      </c>
    </row>
    <row r="59" spans="1:39" ht="20.25" customHeight="1">
      <c r="A59" s="227"/>
      <c r="B59" s="233"/>
      <c r="C59" s="228"/>
      <c r="D59" s="12" t="s">
        <v>7</v>
      </c>
      <c r="E59" s="21"/>
      <c r="F59" s="21"/>
      <c r="G59" s="21"/>
      <c r="H59" s="21"/>
      <c r="I59" s="21"/>
      <c r="J59" s="21"/>
      <c r="K59" s="231"/>
      <c r="L59" s="21"/>
      <c r="M59" s="231"/>
      <c r="N59" s="21"/>
      <c r="O59" s="21"/>
      <c r="P59" s="21"/>
      <c r="Q59" s="21"/>
      <c r="R59" s="21"/>
      <c r="S59" s="231"/>
      <c r="T59" s="21"/>
      <c r="U59" s="231"/>
      <c r="V59" s="236"/>
      <c r="W59" s="77">
        <v>51</v>
      </c>
      <c r="Y59" s="34"/>
      <c r="Z59" s="77">
        <f t="shared" si="3"/>
        <v>0</v>
      </c>
      <c r="AA59" s="77">
        <v>51</v>
      </c>
      <c r="AD59" s="77">
        <f t="shared" si="4"/>
        <v>0</v>
      </c>
      <c r="AE59" s="77">
        <v>51</v>
      </c>
      <c r="AH59" s="77">
        <f t="shared" si="5"/>
        <v>0</v>
      </c>
      <c r="AI59" s="77">
        <v>51</v>
      </c>
      <c r="AL59" s="34">
        <f t="shared" si="7"/>
        <v>0</v>
      </c>
      <c r="AM59" s="134">
        <v>51</v>
      </c>
    </row>
    <row r="60" spans="1:39" ht="20.25" customHeight="1">
      <c r="A60" s="227">
        <v>18</v>
      </c>
      <c r="B60" s="5" t="str">
        <f>IF(VLOOKUP(A60,'Data Siswa 1'!$A$4:$D$43,2,0)=0,"",VLOOKUP(A60,'Data Siswa 1'!$A$4:$D$43,2,0))</f>
        <v>518</v>
      </c>
      <c r="C60" s="228" t="str">
        <f>IF(VLOOKUP(A60,'Data Siswa 1'!$A$4:$D$43,4,0)=0,"",VLOOKUP(A60,'Data Siswa 1'!$A$4:$D$43,4,0))</f>
        <v>Siswa kelas 1 18</v>
      </c>
      <c r="D60" s="10" t="s">
        <v>5</v>
      </c>
      <c r="E60" s="19"/>
      <c r="F60" s="19"/>
      <c r="G60" s="19"/>
      <c r="H60" s="19"/>
      <c r="I60" s="19"/>
      <c r="J60" s="19"/>
      <c r="K60" s="229" t="str">
        <f t="shared" ref="K60" si="82">IFERROR(ROUND(AVERAGE(E60:J62),0),"")</f>
        <v/>
      </c>
      <c r="L60" s="19"/>
      <c r="M60" s="229" t="str">
        <f t="shared" ref="M60" si="83">IFERROR(ROUND(AVERAGE(L60:L62),0),"")</f>
        <v/>
      </c>
      <c r="N60" s="19"/>
      <c r="O60" s="19"/>
      <c r="P60" s="19"/>
      <c r="Q60" s="19"/>
      <c r="R60" s="19"/>
      <c r="S60" s="229" t="str">
        <f t="shared" ref="S60" si="84">IFERROR(ROUND(AVERAGE(N60:R62),0),"")</f>
        <v/>
      </c>
      <c r="T60" s="19"/>
      <c r="U60" s="229" t="str">
        <f t="shared" ref="U60" si="85">IFERROR(ROUND(AVERAGE(T60:T62),0),"")</f>
        <v/>
      </c>
      <c r="V60" s="234" t="str">
        <f t="shared" si="25"/>
        <v/>
      </c>
      <c r="W60" s="77">
        <v>52</v>
      </c>
      <c r="Y60" s="34"/>
      <c r="Z60" s="77" t="str">
        <f t="shared" si="3"/>
        <v/>
      </c>
      <c r="AA60" s="77">
        <v>52</v>
      </c>
      <c r="AD60" s="77" t="str">
        <f t="shared" si="4"/>
        <v/>
      </c>
      <c r="AE60" s="77">
        <v>52</v>
      </c>
      <c r="AH60" s="77" t="str">
        <f t="shared" si="5"/>
        <v/>
      </c>
      <c r="AI60" s="77">
        <v>52</v>
      </c>
      <c r="AL60" s="34" t="str">
        <f t="shared" si="7"/>
        <v/>
      </c>
      <c r="AM60" s="134">
        <v>52</v>
      </c>
    </row>
    <row r="61" spans="1:39" ht="20.25" customHeight="1">
      <c r="A61" s="227"/>
      <c r="B61" s="232" t="str">
        <f>IF(VLOOKUP(A60,'Data Siswa 1'!$A$4:$D$43,3,0)=0,"",VLOOKUP(A60,'Data Siswa 1'!$A$4:$D$43,3,0))</f>
        <v/>
      </c>
      <c r="C61" s="228"/>
      <c r="D61" s="11" t="s">
        <v>6</v>
      </c>
      <c r="E61" s="20"/>
      <c r="F61" s="20"/>
      <c r="G61" s="20"/>
      <c r="H61" s="20"/>
      <c r="I61" s="20"/>
      <c r="J61" s="20"/>
      <c r="K61" s="230"/>
      <c r="L61" s="20"/>
      <c r="M61" s="230"/>
      <c r="N61" s="20"/>
      <c r="O61" s="20"/>
      <c r="P61" s="20"/>
      <c r="Q61" s="20"/>
      <c r="R61" s="20"/>
      <c r="S61" s="230"/>
      <c r="T61" s="20"/>
      <c r="U61" s="230"/>
      <c r="V61" s="235"/>
      <c r="W61" s="77">
        <v>53</v>
      </c>
      <c r="Y61" s="34"/>
      <c r="Z61" s="77">
        <f t="shared" si="3"/>
        <v>0</v>
      </c>
      <c r="AA61" s="77">
        <v>53</v>
      </c>
      <c r="AD61" s="77">
        <f t="shared" si="4"/>
        <v>0</v>
      </c>
      <c r="AE61" s="77">
        <v>53</v>
      </c>
      <c r="AH61" s="77">
        <f t="shared" si="5"/>
        <v>0</v>
      </c>
      <c r="AI61" s="77">
        <v>53</v>
      </c>
      <c r="AL61" s="34">
        <f t="shared" si="7"/>
        <v>0</v>
      </c>
      <c r="AM61" s="134">
        <v>53</v>
      </c>
    </row>
    <row r="62" spans="1:39" ht="20.25" customHeight="1">
      <c r="A62" s="227"/>
      <c r="B62" s="233"/>
      <c r="C62" s="228"/>
      <c r="D62" s="12" t="s">
        <v>7</v>
      </c>
      <c r="E62" s="21"/>
      <c r="F62" s="21"/>
      <c r="G62" s="21"/>
      <c r="H62" s="21"/>
      <c r="I62" s="21"/>
      <c r="J62" s="21"/>
      <c r="K62" s="231"/>
      <c r="L62" s="21"/>
      <c r="M62" s="231"/>
      <c r="N62" s="21"/>
      <c r="O62" s="21"/>
      <c r="P62" s="21"/>
      <c r="Q62" s="21"/>
      <c r="R62" s="21"/>
      <c r="S62" s="231"/>
      <c r="T62" s="21"/>
      <c r="U62" s="231"/>
      <c r="V62" s="236"/>
      <c r="W62" s="77">
        <v>54</v>
      </c>
      <c r="Y62" s="34"/>
      <c r="Z62" s="77">
        <f t="shared" si="3"/>
        <v>0</v>
      </c>
      <c r="AA62" s="77">
        <v>54</v>
      </c>
      <c r="AD62" s="77">
        <f t="shared" si="4"/>
        <v>0</v>
      </c>
      <c r="AE62" s="77">
        <v>54</v>
      </c>
      <c r="AH62" s="77">
        <f t="shared" si="5"/>
        <v>0</v>
      </c>
      <c r="AI62" s="77">
        <v>54</v>
      </c>
      <c r="AL62" s="34">
        <f t="shared" si="7"/>
        <v>0</v>
      </c>
      <c r="AM62" s="134">
        <v>54</v>
      </c>
    </row>
    <row r="63" spans="1:39" ht="20.25" customHeight="1">
      <c r="A63" s="227">
        <v>19</v>
      </c>
      <c r="B63" s="5" t="str">
        <f>IF(VLOOKUP(A63,'Data Siswa 1'!$A$4:$D$43,2,0)=0,"",VLOOKUP(A63,'Data Siswa 1'!$A$4:$D$43,2,0))</f>
        <v>519</v>
      </c>
      <c r="C63" s="228" t="str">
        <f>IF(VLOOKUP(A63,'Data Siswa 1'!$A$4:$D$43,4,0)=0,"",VLOOKUP(A63,'Data Siswa 1'!$A$4:$D$43,4,0))</f>
        <v>Siswa kelas 1 19</v>
      </c>
      <c r="D63" s="10" t="s">
        <v>5</v>
      </c>
      <c r="E63" s="19"/>
      <c r="F63" s="19"/>
      <c r="G63" s="19"/>
      <c r="H63" s="19"/>
      <c r="I63" s="19"/>
      <c r="J63" s="19"/>
      <c r="K63" s="229" t="str">
        <f t="shared" ref="K63" si="86">IFERROR(ROUND(AVERAGE(E63:J65),0),"")</f>
        <v/>
      </c>
      <c r="L63" s="19"/>
      <c r="M63" s="229" t="str">
        <f t="shared" ref="M63" si="87">IFERROR(ROUND(AVERAGE(L63:L65),0),"")</f>
        <v/>
      </c>
      <c r="N63" s="19"/>
      <c r="O63" s="19"/>
      <c r="P63" s="19"/>
      <c r="Q63" s="19"/>
      <c r="R63" s="19"/>
      <c r="S63" s="229" t="str">
        <f t="shared" ref="S63" si="88">IFERROR(ROUND(AVERAGE(N63:R65),0),"")</f>
        <v/>
      </c>
      <c r="T63" s="19"/>
      <c r="U63" s="229" t="str">
        <f t="shared" ref="U63" si="89">IFERROR(ROUND(AVERAGE(T63:T65),0),"")</f>
        <v/>
      </c>
      <c r="V63" s="234" t="str">
        <f t="shared" si="25"/>
        <v/>
      </c>
      <c r="W63" s="77">
        <v>55</v>
      </c>
      <c r="Y63" s="34"/>
      <c r="Z63" s="77" t="str">
        <f t="shared" si="3"/>
        <v/>
      </c>
      <c r="AA63" s="77">
        <v>55</v>
      </c>
      <c r="AD63" s="77" t="str">
        <f t="shared" si="4"/>
        <v/>
      </c>
      <c r="AE63" s="77">
        <v>55</v>
      </c>
      <c r="AH63" s="77" t="str">
        <f t="shared" si="5"/>
        <v/>
      </c>
      <c r="AI63" s="77">
        <v>55</v>
      </c>
      <c r="AL63" s="34" t="str">
        <f t="shared" si="7"/>
        <v/>
      </c>
      <c r="AM63" s="134">
        <v>55</v>
      </c>
    </row>
    <row r="64" spans="1:39" ht="20.25" customHeight="1">
      <c r="A64" s="227"/>
      <c r="B64" s="232" t="str">
        <f>IF(VLOOKUP(A63,'Data Siswa 1'!$A$4:$D$43,3,0)=0,"",VLOOKUP(A63,'Data Siswa 1'!$A$4:$D$43,3,0))</f>
        <v/>
      </c>
      <c r="C64" s="228"/>
      <c r="D64" s="11" t="s">
        <v>6</v>
      </c>
      <c r="E64" s="20"/>
      <c r="F64" s="20"/>
      <c r="G64" s="20"/>
      <c r="H64" s="20"/>
      <c r="I64" s="20"/>
      <c r="J64" s="20"/>
      <c r="K64" s="230"/>
      <c r="L64" s="20"/>
      <c r="M64" s="230"/>
      <c r="N64" s="20"/>
      <c r="O64" s="20"/>
      <c r="P64" s="20"/>
      <c r="Q64" s="20"/>
      <c r="R64" s="20"/>
      <c r="S64" s="230"/>
      <c r="T64" s="20"/>
      <c r="U64" s="230"/>
      <c r="V64" s="235"/>
      <c r="W64" s="77">
        <v>56</v>
      </c>
      <c r="Y64" s="34"/>
      <c r="Z64" s="77">
        <f t="shared" si="3"/>
        <v>0</v>
      </c>
      <c r="AA64" s="77">
        <v>56</v>
      </c>
      <c r="AD64" s="77">
        <f t="shared" si="4"/>
        <v>0</v>
      </c>
      <c r="AE64" s="77">
        <v>56</v>
      </c>
      <c r="AH64" s="77">
        <f t="shared" si="5"/>
        <v>0</v>
      </c>
      <c r="AI64" s="77">
        <v>56</v>
      </c>
      <c r="AL64" s="34">
        <f t="shared" si="7"/>
        <v>0</v>
      </c>
      <c r="AM64" s="134">
        <v>56</v>
      </c>
    </row>
    <row r="65" spans="1:39" ht="20.25" customHeight="1">
      <c r="A65" s="227"/>
      <c r="B65" s="233"/>
      <c r="C65" s="228"/>
      <c r="D65" s="12" t="s">
        <v>7</v>
      </c>
      <c r="E65" s="21"/>
      <c r="F65" s="21"/>
      <c r="G65" s="21"/>
      <c r="H65" s="21"/>
      <c r="I65" s="21"/>
      <c r="J65" s="21"/>
      <c r="K65" s="231"/>
      <c r="L65" s="21"/>
      <c r="M65" s="231"/>
      <c r="N65" s="21"/>
      <c r="O65" s="21"/>
      <c r="P65" s="21"/>
      <c r="Q65" s="21"/>
      <c r="R65" s="21"/>
      <c r="S65" s="231"/>
      <c r="T65" s="21"/>
      <c r="U65" s="231"/>
      <c r="V65" s="236"/>
      <c r="W65" s="77">
        <v>57</v>
      </c>
      <c r="Y65" s="34"/>
      <c r="Z65" s="77">
        <f t="shared" si="3"/>
        <v>0</v>
      </c>
      <c r="AA65" s="77">
        <v>57</v>
      </c>
      <c r="AD65" s="77">
        <f t="shared" si="4"/>
        <v>0</v>
      </c>
      <c r="AE65" s="77">
        <v>57</v>
      </c>
      <c r="AH65" s="77">
        <f t="shared" si="5"/>
        <v>0</v>
      </c>
      <c r="AI65" s="77">
        <v>57</v>
      </c>
      <c r="AL65" s="34">
        <f t="shared" si="7"/>
        <v>0</v>
      </c>
      <c r="AM65" s="134">
        <v>57</v>
      </c>
    </row>
    <row r="66" spans="1:39" ht="20.25" customHeight="1">
      <c r="A66" s="227">
        <v>20</v>
      </c>
      <c r="B66" s="5" t="str">
        <f>IF(VLOOKUP(A66,'Data Siswa 1'!$A$4:$D$43,2,0)=0,"",VLOOKUP(A66,'Data Siswa 1'!$A$4:$D$43,2,0))</f>
        <v>520</v>
      </c>
      <c r="C66" s="228" t="str">
        <f>IF(VLOOKUP(A66,'Data Siswa 1'!$A$4:$D$43,4,0)=0,"",VLOOKUP(A66,'Data Siswa 1'!$A$4:$D$43,4,0))</f>
        <v>Siswa kelas 1 20</v>
      </c>
      <c r="D66" s="10" t="s">
        <v>5</v>
      </c>
      <c r="E66" s="19"/>
      <c r="F66" s="19"/>
      <c r="G66" s="19"/>
      <c r="H66" s="19"/>
      <c r="I66" s="19"/>
      <c r="J66" s="19"/>
      <c r="K66" s="229" t="str">
        <f t="shared" ref="K66" si="90">IFERROR(ROUND(AVERAGE(E66:J68),0),"")</f>
        <v/>
      </c>
      <c r="L66" s="19"/>
      <c r="M66" s="229" t="str">
        <f t="shared" ref="M66" si="91">IFERROR(ROUND(AVERAGE(L66:L68),0),"")</f>
        <v/>
      </c>
      <c r="N66" s="19"/>
      <c r="O66" s="19"/>
      <c r="P66" s="19"/>
      <c r="Q66" s="19"/>
      <c r="R66" s="19"/>
      <c r="S66" s="229" t="str">
        <f t="shared" ref="S66" si="92">IFERROR(ROUND(AVERAGE(N66:R68),0),"")</f>
        <v/>
      </c>
      <c r="T66" s="19"/>
      <c r="U66" s="229" t="str">
        <f t="shared" ref="U66" si="93">IFERROR(ROUND(AVERAGE(T66:T68),0),"")</f>
        <v/>
      </c>
      <c r="V66" s="234" t="str">
        <f t="shared" si="25"/>
        <v/>
      </c>
      <c r="W66" s="77">
        <v>58</v>
      </c>
      <c r="Y66" s="34"/>
      <c r="Z66" s="77" t="str">
        <f t="shared" si="3"/>
        <v/>
      </c>
      <c r="AA66" s="77">
        <v>58</v>
      </c>
      <c r="AD66" s="77" t="str">
        <f t="shared" si="4"/>
        <v/>
      </c>
      <c r="AE66" s="77">
        <v>58</v>
      </c>
      <c r="AH66" s="77" t="str">
        <f t="shared" si="5"/>
        <v/>
      </c>
      <c r="AI66" s="77">
        <v>58</v>
      </c>
      <c r="AL66" s="34" t="str">
        <f t="shared" si="7"/>
        <v/>
      </c>
      <c r="AM66" s="134">
        <v>58</v>
      </c>
    </row>
    <row r="67" spans="1:39" ht="20.25" customHeight="1">
      <c r="A67" s="227"/>
      <c r="B67" s="232" t="str">
        <f>IF(VLOOKUP(A66,'Data Siswa 1'!$A$4:$D$43,3,0)=0,"",VLOOKUP(A66,'Data Siswa 1'!$A$4:$D$43,3,0))</f>
        <v/>
      </c>
      <c r="C67" s="228"/>
      <c r="D67" s="11" t="s">
        <v>6</v>
      </c>
      <c r="E67" s="20"/>
      <c r="F67" s="20"/>
      <c r="G67" s="20"/>
      <c r="H67" s="20"/>
      <c r="I67" s="20"/>
      <c r="J67" s="20"/>
      <c r="K67" s="230"/>
      <c r="L67" s="20"/>
      <c r="M67" s="230"/>
      <c r="N67" s="20"/>
      <c r="O67" s="20"/>
      <c r="P67" s="20"/>
      <c r="Q67" s="20"/>
      <c r="R67" s="20"/>
      <c r="S67" s="230"/>
      <c r="T67" s="20"/>
      <c r="U67" s="230"/>
      <c r="V67" s="235"/>
      <c r="W67" s="77">
        <v>59</v>
      </c>
      <c r="Y67" s="34"/>
      <c r="Z67" s="77">
        <f t="shared" si="3"/>
        <v>0</v>
      </c>
      <c r="AA67" s="77">
        <v>59</v>
      </c>
      <c r="AD67" s="77">
        <f t="shared" si="4"/>
        <v>0</v>
      </c>
      <c r="AE67" s="77">
        <v>59</v>
      </c>
      <c r="AH67" s="77">
        <f t="shared" si="5"/>
        <v>0</v>
      </c>
      <c r="AI67" s="77">
        <v>59</v>
      </c>
      <c r="AL67" s="34">
        <f t="shared" si="7"/>
        <v>0</v>
      </c>
      <c r="AM67" s="134">
        <v>59</v>
      </c>
    </row>
    <row r="68" spans="1:39" ht="20.25" customHeight="1">
      <c r="A68" s="227"/>
      <c r="B68" s="233"/>
      <c r="C68" s="228"/>
      <c r="D68" s="12" t="s">
        <v>7</v>
      </c>
      <c r="E68" s="21"/>
      <c r="F68" s="21"/>
      <c r="G68" s="21"/>
      <c r="H68" s="21"/>
      <c r="I68" s="21"/>
      <c r="J68" s="21"/>
      <c r="K68" s="231"/>
      <c r="L68" s="21"/>
      <c r="M68" s="231"/>
      <c r="N68" s="21"/>
      <c r="O68" s="21"/>
      <c r="P68" s="21"/>
      <c r="Q68" s="21"/>
      <c r="R68" s="21"/>
      <c r="S68" s="231"/>
      <c r="T68" s="21"/>
      <c r="U68" s="231"/>
      <c r="V68" s="236"/>
      <c r="W68" s="77">
        <v>60</v>
      </c>
      <c r="Y68" s="34"/>
      <c r="Z68" s="77">
        <f t="shared" si="3"/>
        <v>0</v>
      </c>
      <c r="AA68" s="77">
        <v>60</v>
      </c>
      <c r="AD68" s="77">
        <f t="shared" si="4"/>
        <v>0</v>
      </c>
      <c r="AE68" s="77">
        <v>60</v>
      </c>
      <c r="AH68" s="77">
        <f t="shared" si="5"/>
        <v>0</v>
      </c>
      <c r="AI68" s="77">
        <v>60</v>
      </c>
      <c r="AL68" s="34">
        <f t="shared" si="7"/>
        <v>0</v>
      </c>
      <c r="AM68" s="134">
        <v>60</v>
      </c>
    </row>
    <row r="69" spans="1:39" ht="20.25" customHeight="1">
      <c r="A69" s="227">
        <v>21</v>
      </c>
      <c r="B69" s="5" t="str">
        <f>IF(VLOOKUP(A69,'Data Siswa 1'!$A$4:$D$43,2,0)=0,"",VLOOKUP(A69,'Data Siswa 1'!$A$4:$D$43,2,0))</f>
        <v>521</v>
      </c>
      <c r="C69" s="228" t="str">
        <f>IF(VLOOKUP(A69,'Data Siswa 1'!$A$4:$D$43,4,0)=0,"",VLOOKUP(A69,'Data Siswa 1'!$A$4:$D$43,4,0))</f>
        <v>Siswa kelas 1 21</v>
      </c>
      <c r="D69" s="10" t="s">
        <v>5</v>
      </c>
      <c r="E69" s="19"/>
      <c r="F69" s="19"/>
      <c r="G69" s="19"/>
      <c r="H69" s="19"/>
      <c r="I69" s="19"/>
      <c r="J69" s="19"/>
      <c r="K69" s="229" t="str">
        <f t="shared" ref="K69" si="94">IFERROR(ROUND(AVERAGE(E69:J71),0),"")</f>
        <v/>
      </c>
      <c r="L69" s="19"/>
      <c r="M69" s="229" t="str">
        <f t="shared" ref="M69" si="95">IFERROR(ROUND(AVERAGE(L69:L71),0),"")</f>
        <v/>
      </c>
      <c r="N69" s="19"/>
      <c r="O69" s="19"/>
      <c r="P69" s="19"/>
      <c r="Q69" s="19"/>
      <c r="R69" s="19"/>
      <c r="S69" s="229" t="str">
        <f t="shared" ref="S69" si="96">IFERROR(ROUND(AVERAGE(N69:R71),0),"")</f>
        <v/>
      </c>
      <c r="T69" s="19"/>
      <c r="U69" s="229" t="str">
        <f t="shared" ref="U69" si="97">IFERROR(ROUND(AVERAGE(T69:T71),0),"")</f>
        <v/>
      </c>
      <c r="V69" s="234" t="str">
        <f t="shared" si="25"/>
        <v/>
      </c>
      <c r="W69" s="77">
        <v>61</v>
      </c>
      <c r="Y69" s="34"/>
      <c r="Z69" s="77" t="str">
        <f t="shared" si="3"/>
        <v/>
      </c>
      <c r="AA69" s="77">
        <v>61</v>
      </c>
      <c r="AD69" s="77" t="str">
        <f t="shared" si="4"/>
        <v/>
      </c>
      <c r="AE69" s="77">
        <v>61</v>
      </c>
      <c r="AH69" s="77" t="str">
        <f t="shared" si="5"/>
        <v/>
      </c>
      <c r="AI69" s="77">
        <v>61</v>
      </c>
      <c r="AL69" s="34" t="str">
        <f t="shared" si="7"/>
        <v/>
      </c>
      <c r="AM69" s="134">
        <v>61</v>
      </c>
    </row>
    <row r="70" spans="1:39" ht="20.25" customHeight="1">
      <c r="A70" s="227"/>
      <c r="B70" s="232" t="str">
        <f>IF(VLOOKUP(A69,'Data Siswa 1'!$A$4:$D$43,3,0)=0,"",VLOOKUP(A69,'Data Siswa 1'!$A$4:$D$43,3,0))</f>
        <v/>
      </c>
      <c r="C70" s="228"/>
      <c r="D70" s="11" t="s">
        <v>6</v>
      </c>
      <c r="E70" s="20"/>
      <c r="F70" s="20"/>
      <c r="G70" s="20"/>
      <c r="H70" s="20"/>
      <c r="I70" s="20"/>
      <c r="J70" s="20"/>
      <c r="K70" s="230"/>
      <c r="L70" s="20"/>
      <c r="M70" s="230"/>
      <c r="N70" s="20"/>
      <c r="O70" s="20"/>
      <c r="P70" s="20"/>
      <c r="Q70" s="20"/>
      <c r="R70" s="20"/>
      <c r="S70" s="230"/>
      <c r="T70" s="20"/>
      <c r="U70" s="230"/>
      <c r="V70" s="235"/>
      <c r="W70" s="77">
        <v>62</v>
      </c>
      <c r="Y70" s="34"/>
      <c r="Z70" s="77">
        <f t="shared" si="3"/>
        <v>0</v>
      </c>
      <c r="AA70" s="77">
        <v>62</v>
      </c>
      <c r="AD70" s="77">
        <f t="shared" si="4"/>
        <v>0</v>
      </c>
      <c r="AE70" s="77">
        <v>62</v>
      </c>
      <c r="AH70" s="77">
        <f t="shared" si="5"/>
        <v>0</v>
      </c>
      <c r="AI70" s="77">
        <v>62</v>
      </c>
      <c r="AL70" s="34">
        <f t="shared" si="7"/>
        <v>0</v>
      </c>
      <c r="AM70" s="134">
        <v>62</v>
      </c>
    </row>
    <row r="71" spans="1:39" ht="20.25" customHeight="1">
      <c r="A71" s="227"/>
      <c r="B71" s="233"/>
      <c r="C71" s="228"/>
      <c r="D71" s="12" t="s">
        <v>7</v>
      </c>
      <c r="E71" s="21"/>
      <c r="F71" s="21"/>
      <c r="G71" s="21"/>
      <c r="H71" s="21"/>
      <c r="I71" s="21"/>
      <c r="J71" s="21"/>
      <c r="K71" s="231"/>
      <c r="L71" s="21"/>
      <c r="M71" s="231"/>
      <c r="N71" s="21"/>
      <c r="O71" s="21"/>
      <c r="P71" s="21"/>
      <c r="Q71" s="21"/>
      <c r="R71" s="21"/>
      <c r="S71" s="231"/>
      <c r="T71" s="21"/>
      <c r="U71" s="231"/>
      <c r="V71" s="236"/>
      <c r="W71" s="77">
        <v>63</v>
      </c>
      <c r="Y71" s="34"/>
      <c r="Z71" s="77">
        <f t="shared" si="3"/>
        <v>0</v>
      </c>
      <c r="AA71" s="77">
        <v>63</v>
      </c>
      <c r="AD71" s="77">
        <f t="shared" si="4"/>
        <v>0</v>
      </c>
      <c r="AE71" s="77">
        <v>63</v>
      </c>
      <c r="AH71" s="77">
        <f t="shared" si="5"/>
        <v>0</v>
      </c>
      <c r="AI71" s="77">
        <v>63</v>
      </c>
      <c r="AL71" s="34">
        <f t="shared" si="7"/>
        <v>0</v>
      </c>
      <c r="AM71" s="134">
        <v>63</v>
      </c>
    </row>
    <row r="72" spans="1:39" ht="20.25" customHeight="1">
      <c r="A72" s="227">
        <v>22</v>
      </c>
      <c r="B72" s="5" t="str">
        <f>IF(VLOOKUP(A72,'Data Siswa 1'!$A$4:$D$43,2,0)=0,"",VLOOKUP(A72,'Data Siswa 1'!$A$4:$D$43,2,0))</f>
        <v>522</v>
      </c>
      <c r="C72" s="228" t="str">
        <f>IF(VLOOKUP(A72,'Data Siswa 1'!$A$4:$D$43,4,0)=0,"",VLOOKUP(A72,'Data Siswa 1'!$A$4:$D$43,4,0))</f>
        <v>Siswa kelas 1 22</v>
      </c>
      <c r="D72" s="10" t="s">
        <v>5</v>
      </c>
      <c r="E72" s="19"/>
      <c r="F72" s="19"/>
      <c r="G72" s="19"/>
      <c r="H72" s="19"/>
      <c r="I72" s="19"/>
      <c r="J72" s="19"/>
      <c r="K72" s="229" t="str">
        <f t="shared" ref="K72" si="98">IFERROR(ROUND(AVERAGE(E72:J74),0),"")</f>
        <v/>
      </c>
      <c r="L72" s="19"/>
      <c r="M72" s="229" t="str">
        <f t="shared" ref="M72" si="99">IFERROR(ROUND(AVERAGE(L72:L74),0),"")</f>
        <v/>
      </c>
      <c r="N72" s="19"/>
      <c r="O72" s="19"/>
      <c r="P72" s="19"/>
      <c r="Q72" s="19"/>
      <c r="R72" s="19"/>
      <c r="S72" s="229" t="str">
        <f t="shared" ref="S72" si="100">IFERROR(ROUND(AVERAGE(N72:R74),0),"")</f>
        <v/>
      </c>
      <c r="T72" s="19"/>
      <c r="U72" s="229" t="str">
        <f t="shared" ref="U72" si="101">IFERROR(ROUND(AVERAGE(T72:T74),0),"")</f>
        <v/>
      </c>
      <c r="V72" s="234" t="str">
        <f t="shared" si="25"/>
        <v/>
      </c>
      <c r="W72" s="77">
        <v>64</v>
      </c>
      <c r="Y72" s="34"/>
      <c r="Z72" s="77" t="str">
        <f t="shared" si="3"/>
        <v/>
      </c>
      <c r="AA72" s="77">
        <v>64</v>
      </c>
      <c r="AD72" s="77" t="str">
        <f t="shared" si="4"/>
        <v/>
      </c>
      <c r="AE72" s="77">
        <v>64</v>
      </c>
      <c r="AH72" s="77" t="str">
        <f t="shared" si="5"/>
        <v/>
      </c>
      <c r="AI72" s="77">
        <v>64</v>
      </c>
      <c r="AL72" s="34" t="str">
        <f t="shared" si="7"/>
        <v/>
      </c>
      <c r="AM72" s="134">
        <v>64</v>
      </c>
    </row>
    <row r="73" spans="1:39" ht="20.25" customHeight="1">
      <c r="A73" s="227"/>
      <c r="B73" s="232" t="str">
        <f>IF(VLOOKUP(A72,'Data Siswa 1'!$A$4:$D$43,3,0)=0,"",VLOOKUP(A72,'Data Siswa 1'!$A$4:$D$43,3,0))</f>
        <v/>
      </c>
      <c r="C73" s="228"/>
      <c r="D73" s="11" t="s">
        <v>6</v>
      </c>
      <c r="E73" s="20"/>
      <c r="F73" s="20"/>
      <c r="G73" s="20"/>
      <c r="H73" s="20"/>
      <c r="I73" s="20"/>
      <c r="J73" s="20"/>
      <c r="K73" s="230"/>
      <c r="L73" s="20"/>
      <c r="M73" s="230"/>
      <c r="N73" s="20"/>
      <c r="O73" s="20"/>
      <c r="P73" s="20"/>
      <c r="Q73" s="20"/>
      <c r="R73" s="20"/>
      <c r="S73" s="230"/>
      <c r="T73" s="20"/>
      <c r="U73" s="230"/>
      <c r="V73" s="235"/>
      <c r="W73" s="77">
        <v>65</v>
      </c>
      <c r="Y73" s="34"/>
      <c r="Z73" s="77">
        <f t="shared" si="3"/>
        <v>0</v>
      </c>
      <c r="AA73" s="77">
        <v>65</v>
      </c>
      <c r="AD73" s="77">
        <f t="shared" si="4"/>
        <v>0</v>
      </c>
      <c r="AE73" s="77">
        <v>65</v>
      </c>
      <c r="AH73" s="77">
        <f t="shared" si="5"/>
        <v>0</v>
      </c>
      <c r="AI73" s="77">
        <v>65</v>
      </c>
      <c r="AL73" s="34">
        <f t="shared" si="7"/>
        <v>0</v>
      </c>
      <c r="AM73" s="134">
        <v>65</v>
      </c>
    </row>
    <row r="74" spans="1:39" ht="20.25" customHeight="1">
      <c r="A74" s="227"/>
      <c r="B74" s="233"/>
      <c r="C74" s="228"/>
      <c r="D74" s="12" t="s">
        <v>7</v>
      </c>
      <c r="E74" s="21"/>
      <c r="F74" s="21"/>
      <c r="G74" s="21"/>
      <c r="H74" s="21"/>
      <c r="I74" s="21"/>
      <c r="J74" s="21"/>
      <c r="K74" s="231"/>
      <c r="L74" s="21"/>
      <c r="M74" s="231"/>
      <c r="N74" s="21"/>
      <c r="O74" s="21"/>
      <c r="P74" s="21"/>
      <c r="Q74" s="21"/>
      <c r="R74" s="21"/>
      <c r="S74" s="231"/>
      <c r="T74" s="21"/>
      <c r="U74" s="231"/>
      <c r="V74" s="236"/>
      <c r="W74" s="77">
        <v>66</v>
      </c>
      <c r="Y74" s="34"/>
      <c r="Z74" s="77">
        <f t="shared" ref="Z74:Z128" si="102">K74</f>
        <v>0</v>
      </c>
      <c r="AA74" s="77">
        <v>66</v>
      </c>
      <c r="AD74" s="77">
        <f t="shared" ref="AD74:AD128" si="103">M74</f>
        <v>0</v>
      </c>
      <c r="AE74" s="77">
        <v>66</v>
      </c>
      <c r="AH74" s="77">
        <f t="shared" ref="AH74:AH128" si="104">S74</f>
        <v>0</v>
      </c>
      <c r="AI74" s="77">
        <v>66</v>
      </c>
      <c r="AL74" s="34">
        <f t="shared" ref="AL74:AL128" si="105">U74</f>
        <v>0</v>
      </c>
      <c r="AM74" s="134">
        <v>66</v>
      </c>
    </row>
    <row r="75" spans="1:39" ht="20.25" customHeight="1">
      <c r="A75" s="227">
        <v>23</v>
      </c>
      <c r="B75" s="5" t="str">
        <f>IF(VLOOKUP(A75,'Data Siswa 1'!$A$4:$D$43,2,0)=0,"",VLOOKUP(A75,'Data Siswa 1'!$A$4:$D$43,2,0))</f>
        <v>523</v>
      </c>
      <c r="C75" s="228" t="str">
        <f>IF(VLOOKUP(A75,'Data Siswa 1'!$A$4:$D$43,4,0)=0,"",VLOOKUP(A75,'Data Siswa 1'!$A$4:$D$43,4,0))</f>
        <v>Siswa kelas 1 23</v>
      </c>
      <c r="D75" s="10" t="s">
        <v>5</v>
      </c>
      <c r="E75" s="19"/>
      <c r="F75" s="19"/>
      <c r="G75" s="19"/>
      <c r="H75" s="19"/>
      <c r="I75" s="19"/>
      <c r="J75" s="19"/>
      <c r="K75" s="229" t="str">
        <f t="shared" ref="K75" si="106">IFERROR(ROUND(AVERAGE(E75:J77),0),"")</f>
        <v/>
      </c>
      <c r="L75" s="19"/>
      <c r="M75" s="229" t="str">
        <f t="shared" ref="M75" si="107">IFERROR(ROUND(AVERAGE(L75:L77),0),"")</f>
        <v/>
      </c>
      <c r="N75" s="19"/>
      <c r="O75" s="19"/>
      <c r="P75" s="19"/>
      <c r="Q75" s="19"/>
      <c r="R75" s="19"/>
      <c r="S75" s="229" t="str">
        <f t="shared" ref="S75" si="108">IFERROR(ROUND(AVERAGE(N75:R77),0),"")</f>
        <v/>
      </c>
      <c r="T75" s="19"/>
      <c r="U75" s="229" t="str">
        <f t="shared" ref="U75" si="109">IFERROR(ROUND(AVERAGE(T75:T77),0),"")</f>
        <v/>
      </c>
      <c r="V75" s="234" t="str">
        <f t="shared" si="25"/>
        <v/>
      </c>
      <c r="W75" s="77">
        <v>67</v>
      </c>
      <c r="Y75" s="34"/>
      <c r="Z75" s="77" t="str">
        <f t="shared" si="102"/>
        <v/>
      </c>
      <c r="AA75" s="77">
        <v>67</v>
      </c>
      <c r="AD75" s="77" t="str">
        <f t="shared" si="103"/>
        <v/>
      </c>
      <c r="AE75" s="77">
        <v>67</v>
      </c>
      <c r="AH75" s="77" t="str">
        <f t="shared" si="104"/>
        <v/>
      </c>
      <c r="AI75" s="77">
        <v>67</v>
      </c>
      <c r="AL75" s="34" t="str">
        <f t="shared" si="105"/>
        <v/>
      </c>
      <c r="AM75" s="134">
        <v>67</v>
      </c>
    </row>
    <row r="76" spans="1:39" ht="20.25" customHeight="1">
      <c r="A76" s="227"/>
      <c r="B76" s="232" t="str">
        <f>IF(VLOOKUP(A75,'Data Siswa 1'!$A$4:$D$43,3,0)=0,"",VLOOKUP(A75,'Data Siswa 1'!$A$4:$D$43,3,0))</f>
        <v/>
      </c>
      <c r="C76" s="228"/>
      <c r="D76" s="11" t="s">
        <v>6</v>
      </c>
      <c r="E76" s="20"/>
      <c r="F76" s="20"/>
      <c r="G76" s="20"/>
      <c r="H76" s="20"/>
      <c r="I76" s="20"/>
      <c r="J76" s="20"/>
      <c r="K76" s="230"/>
      <c r="L76" s="20"/>
      <c r="M76" s="230"/>
      <c r="N76" s="20"/>
      <c r="O76" s="20"/>
      <c r="P76" s="20"/>
      <c r="Q76" s="20"/>
      <c r="R76" s="20"/>
      <c r="S76" s="230"/>
      <c r="T76" s="20"/>
      <c r="U76" s="230"/>
      <c r="V76" s="235"/>
      <c r="W76" s="77">
        <v>68</v>
      </c>
      <c r="Y76" s="34"/>
      <c r="Z76" s="77">
        <f t="shared" si="102"/>
        <v>0</v>
      </c>
      <c r="AA76" s="77">
        <v>68</v>
      </c>
      <c r="AD76" s="77">
        <f t="shared" si="103"/>
        <v>0</v>
      </c>
      <c r="AE76" s="77">
        <v>68</v>
      </c>
      <c r="AH76" s="77">
        <f t="shared" si="104"/>
        <v>0</v>
      </c>
      <c r="AI76" s="77">
        <v>68</v>
      </c>
      <c r="AL76" s="34">
        <f t="shared" si="105"/>
        <v>0</v>
      </c>
      <c r="AM76" s="134">
        <v>68</v>
      </c>
    </row>
    <row r="77" spans="1:39" ht="20.25" customHeight="1">
      <c r="A77" s="227"/>
      <c r="B77" s="233"/>
      <c r="C77" s="228"/>
      <c r="D77" s="12" t="s">
        <v>7</v>
      </c>
      <c r="E77" s="21"/>
      <c r="F77" s="21"/>
      <c r="G77" s="21"/>
      <c r="H77" s="21"/>
      <c r="I77" s="21"/>
      <c r="J77" s="21"/>
      <c r="K77" s="231"/>
      <c r="L77" s="21"/>
      <c r="M77" s="231"/>
      <c r="N77" s="21"/>
      <c r="O77" s="21"/>
      <c r="P77" s="21"/>
      <c r="Q77" s="21"/>
      <c r="R77" s="21"/>
      <c r="S77" s="231"/>
      <c r="T77" s="21"/>
      <c r="U77" s="231"/>
      <c r="V77" s="236"/>
      <c r="W77" s="77">
        <v>69</v>
      </c>
      <c r="Y77" s="34"/>
      <c r="Z77" s="77">
        <f t="shared" si="102"/>
        <v>0</v>
      </c>
      <c r="AA77" s="77">
        <v>69</v>
      </c>
      <c r="AD77" s="77">
        <f t="shared" si="103"/>
        <v>0</v>
      </c>
      <c r="AE77" s="77">
        <v>69</v>
      </c>
      <c r="AH77" s="77">
        <f t="shared" si="104"/>
        <v>0</v>
      </c>
      <c r="AI77" s="77">
        <v>69</v>
      </c>
      <c r="AL77" s="34">
        <f t="shared" si="105"/>
        <v>0</v>
      </c>
      <c r="AM77" s="134">
        <v>69</v>
      </c>
    </row>
    <row r="78" spans="1:39" ht="20.25" customHeight="1">
      <c r="A78" s="227">
        <v>24</v>
      </c>
      <c r="B78" s="5" t="str">
        <f>IF(VLOOKUP(A78,'Data Siswa 1'!$A$4:$D$43,2,0)=0,"",VLOOKUP(A78,'Data Siswa 1'!$A$4:$D$43,2,0))</f>
        <v>524</v>
      </c>
      <c r="C78" s="228" t="str">
        <f>IF(VLOOKUP(A78,'Data Siswa 1'!$A$4:$D$43,4,0)=0,"",VLOOKUP(A78,'Data Siswa 1'!$A$4:$D$43,4,0))</f>
        <v>Siswa kelas 1 24</v>
      </c>
      <c r="D78" s="10" t="s">
        <v>5</v>
      </c>
      <c r="E78" s="19"/>
      <c r="F78" s="19"/>
      <c r="G78" s="19"/>
      <c r="H78" s="19"/>
      <c r="I78" s="19"/>
      <c r="J78" s="19"/>
      <c r="K78" s="229" t="str">
        <f t="shared" ref="K78" si="110">IFERROR(ROUND(AVERAGE(E78:J80),0),"")</f>
        <v/>
      </c>
      <c r="L78" s="19"/>
      <c r="M78" s="229" t="str">
        <f t="shared" ref="M78" si="111">IFERROR(ROUND(AVERAGE(L78:L80),0),"")</f>
        <v/>
      </c>
      <c r="N78" s="19"/>
      <c r="O78" s="19"/>
      <c r="P78" s="19"/>
      <c r="Q78" s="19"/>
      <c r="R78" s="19"/>
      <c r="S78" s="229" t="str">
        <f t="shared" ref="S78" si="112">IFERROR(ROUND(AVERAGE(N78:R80),0),"")</f>
        <v/>
      </c>
      <c r="T78" s="19"/>
      <c r="U78" s="229" t="str">
        <f t="shared" ref="U78" si="113">IFERROR(ROUND(AVERAGE(T78:T80),0),"")</f>
        <v/>
      </c>
      <c r="V78" s="234" t="str">
        <f t="shared" si="25"/>
        <v/>
      </c>
      <c r="W78" s="77">
        <v>70</v>
      </c>
      <c r="Y78" s="34"/>
      <c r="Z78" s="77" t="str">
        <f t="shared" si="102"/>
        <v/>
      </c>
      <c r="AA78" s="77">
        <v>70</v>
      </c>
      <c r="AD78" s="77" t="str">
        <f t="shared" si="103"/>
        <v/>
      </c>
      <c r="AE78" s="77">
        <v>70</v>
      </c>
      <c r="AH78" s="77" t="str">
        <f t="shared" si="104"/>
        <v/>
      </c>
      <c r="AI78" s="77">
        <v>70</v>
      </c>
      <c r="AL78" s="34" t="str">
        <f t="shared" si="105"/>
        <v/>
      </c>
      <c r="AM78" s="134">
        <v>70</v>
      </c>
    </row>
    <row r="79" spans="1:39" ht="20.25" customHeight="1">
      <c r="A79" s="227"/>
      <c r="B79" s="232" t="str">
        <f>IF(VLOOKUP(A78,'Data Siswa 1'!$A$4:$D$43,3,0)=0,"",VLOOKUP(A78,'Data Siswa 1'!$A$4:$D$43,3,0))</f>
        <v/>
      </c>
      <c r="C79" s="228"/>
      <c r="D79" s="11" t="s">
        <v>6</v>
      </c>
      <c r="E79" s="20"/>
      <c r="F79" s="20"/>
      <c r="G79" s="20"/>
      <c r="H79" s="20"/>
      <c r="I79" s="20"/>
      <c r="J79" s="20"/>
      <c r="K79" s="230"/>
      <c r="L79" s="20"/>
      <c r="M79" s="230"/>
      <c r="N79" s="20"/>
      <c r="O79" s="20"/>
      <c r="P79" s="20"/>
      <c r="Q79" s="20"/>
      <c r="R79" s="20"/>
      <c r="S79" s="230"/>
      <c r="T79" s="20"/>
      <c r="U79" s="230"/>
      <c r="V79" s="235"/>
      <c r="W79" s="77">
        <v>71</v>
      </c>
      <c r="Y79" s="34"/>
      <c r="Z79" s="77">
        <f t="shared" si="102"/>
        <v>0</v>
      </c>
      <c r="AA79" s="77">
        <v>71</v>
      </c>
      <c r="AD79" s="77">
        <f t="shared" si="103"/>
        <v>0</v>
      </c>
      <c r="AE79" s="77">
        <v>71</v>
      </c>
      <c r="AH79" s="77">
        <f t="shared" si="104"/>
        <v>0</v>
      </c>
      <c r="AI79" s="77">
        <v>71</v>
      </c>
      <c r="AL79" s="34">
        <f t="shared" si="105"/>
        <v>0</v>
      </c>
      <c r="AM79" s="134">
        <v>71</v>
      </c>
    </row>
    <row r="80" spans="1:39" ht="20.25" customHeight="1">
      <c r="A80" s="227"/>
      <c r="B80" s="233"/>
      <c r="C80" s="228"/>
      <c r="D80" s="12" t="s">
        <v>7</v>
      </c>
      <c r="E80" s="21"/>
      <c r="F80" s="21"/>
      <c r="G80" s="21"/>
      <c r="H80" s="21"/>
      <c r="I80" s="21"/>
      <c r="J80" s="21"/>
      <c r="K80" s="231"/>
      <c r="L80" s="21"/>
      <c r="M80" s="231"/>
      <c r="N80" s="21"/>
      <c r="O80" s="21"/>
      <c r="P80" s="21"/>
      <c r="Q80" s="21"/>
      <c r="R80" s="21"/>
      <c r="S80" s="231"/>
      <c r="T80" s="21"/>
      <c r="U80" s="231"/>
      <c r="V80" s="236"/>
      <c r="W80" s="77">
        <v>72</v>
      </c>
      <c r="Y80" s="34"/>
      <c r="Z80" s="77">
        <f t="shared" si="102"/>
        <v>0</v>
      </c>
      <c r="AA80" s="77">
        <v>72</v>
      </c>
      <c r="AD80" s="77">
        <f t="shared" si="103"/>
        <v>0</v>
      </c>
      <c r="AE80" s="77">
        <v>72</v>
      </c>
      <c r="AH80" s="77">
        <f t="shared" si="104"/>
        <v>0</v>
      </c>
      <c r="AI80" s="77">
        <v>72</v>
      </c>
      <c r="AL80" s="34">
        <f t="shared" si="105"/>
        <v>0</v>
      </c>
      <c r="AM80" s="134">
        <v>72</v>
      </c>
    </row>
    <row r="81" spans="1:39" ht="20.25" customHeight="1">
      <c r="A81" s="227">
        <v>25</v>
      </c>
      <c r="B81" s="5" t="str">
        <f>IF(VLOOKUP(A81,'Data Siswa 1'!$A$4:$D$43,2,0)=0,"",VLOOKUP(A81,'Data Siswa 1'!$A$4:$D$43,2,0))</f>
        <v>525</v>
      </c>
      <c r="C81" s="228" t="str">
        <f>IF(VLOOKUP(A81,'Data Siswa 1'!$A$4:$D$43,4,0)=0,"",VLOOKUP(A81,'Data Siswa 1'!$A$4:$D$43,4,0))</f>
        <v>Siswa kelas 1 25</v>
      </c>
      <c r="D81" s="10" t="s">
        <v>5</v>
      </c>
      <c r="E81" s="19"/>
      <c r="F81" s="19"/>
      <c r="G81" s="19"/>
      <c r="H81" s="19"/>
      <c r="I81" s="19"/>
      <c r="J81" s="19"/>
      <c r="K81" s="229" t="str">
        <f t="shared" ref="K81" si="114">IFERROR(ROUND(AVERAGE(E81:J83),0),"")</f>
        <v/>
      </c>
      <c r="L81" s="19"/>
      <c r="M81" s="229" t="str">
        <f t="shared" ref="M81" si="115">IFERROR(ROUND(AVERAGE(L81:L83),0),"")</f>
        <v/>
      </c>
      <c r="N81" s="19"/>
      <c r="O81" s="19"/>
      <c r="P81" s="19"/>
      <c r="Q81" s="19"/>
      <c r="R81" s="19"/>
      <c r="S81" s="229" t="str">
        <f t="shared" ref="S81" si="116">IFERROR(ROUND(AVERAGE(N81:R83),0),"")</f>
        <v/>
      </c>
      <c r="T81" s="19"/>
      <c r="U81" s="229" t="str">
        <f t="shared" ref="U81" si="117">IFERROR(ROUND(AVERAGE(T81:T83),0),"")</f>
        <v/>
      </c>
      <c r="V81" s="234" t="str">
        <f t="shared" ref="V81:V126" si="118">IFERROR(ROUND((K81+M81+S81+(2*U81))/5,0),"")</f>
        <v/>
      </c>
      <c r="W81" s="77">
        <v>73</v>
      </c>
      <c r="Y81" s="34"/>
      <c r="Z81" s="77" t="str">
        <f t="shared" si="102"/>
        <v/>
      </c>
      <c r="AA81" s="77">
        <v>73</v>
      </c>
      <c r="AD81" s="77" t="str">
        <f t="shared" si="103"/>
        <v/>
      </c>
      <c r="AE81" s="77">
        <v>73</v>
      </c>
      <c r="AH81" s="77" t="str">
        <f t="shared" si="104"/>
        <v/>
      </c>
      <c r="AI81" s="77">
        <v>73</v>
      </c>
      <c r="AL81" s="34" t="str">
        <f t="shared" si="105"/>
        <v/>
      </c>
      <c r="AM81" s="134">
        <v>73</v>
      </c>
    </row>
    <row r="82" spans="1:39" ht="20.25" customHeight="1">
      <c r="A82" s="227"/>
      <c r="B82" s="232" t="str">
        <f>IF(VLOOKUP(A81,'Data Siswa 1'!$A$4:$D$43,3,0)=0,"",VLOOKUP(A81,'Data Siswa 1'!$A$4:$D$43,3,0))</f>
        <v/>
      </c>
      <c r="C82" s="228"/>
      <c r="D82" s="11" t="s">
        <v>6</v>
      </c>
      <c r="E82" s="20"/>
      <c r="F82" s="20"/>
      <c r="G82" s="20"/>
      <c r="H82" s="20"/>
      <c r="I82" s="20"/>
      <c r="J82" s="20"/>
      <c r="K82" s="230"/>
      <c r="L82" s="20"/>
      <c r="M82" s="230"/>
      <c r="N82" s="20"/>
      <c r="O82" s="20"/>
      <c r="P82" s="20"/>
      <c r="Q82" s="20"/>
      <c r="R82" s="20"/>
      <c r="S82" s="230"/>
      <c r="T82" s="20"/>
      <c r="U82" s="230"/>
      <c r="V82" s="235"/>
      <c r="W82" s="77">
        <v>74</v>
      </c>
      <c r="Y82" s="34"/>
      <c r="Z82" s="77">
        <f t="shared" si="102"/>
        <v>0</v>
      </c>
      <c r="AA82" s="77">
        <v>74</v>
      </c>
      <c r="AD82" s="77">
        <f t="shared" si="103"/>
        <v>0</v>
      </c>
      <c r="AE82" s="77">
        <v>74</v>
      </c>
      <c r="AH82" s="77">
        <f t="shared" si="104"/>
        <v>0</v>
      </c>
      <c r="AI82" s="77">
        <v>74</v>
      </c>
      <c r="AL82" s="34">
        <f t="shared" si="105"/>
        <v>0</v>
      </c>
      <c r="AM82" s="134">
        <v>74</v>
      </c>
    </row>
    <row r="83" spans="1:39" ht="20.25" customHeight="1">
      <c r="A83" s="227"/>
      <c r="B83" s="233"/>
      <c r="C83" s="228"/>
      <c r="D83" s="12" t="s">
        <v>7</v>
      </c>
      <c r="E83" s="21"/>
      <c r="F83" s="21"/>
      <c r="G83" s="21"/>
      <c r="H83" s="21"/>
      <c r="I83" s="21"/>
      <c r="J83" s="21"/>
      <c r="K83" s="231"/>
      <c r="L83" s="21"/>
      <c r="M83" s="231"/>
      <c r="N83" s="21"/>
      <c r="O83" s="21"/>
      <c r="P83" s="21"/>
      <c r="Q83" s="21"/>
      <c r="R83" s="21"/>
      <c r="S83" s="231"/>
      <c r="T83" s="21"/>
      <c r="U83" s="231"/>
      <c r="V83" s="236"/>
      <c r="W83" s="77">
        <v>75</v>
      </c>
      <c r="Y83" s="34"/>
      <c r="Z83" s="77">
        <f t="shared" si="102"/>
        <v>0</v>
      </c>
      <c r="AA83" s="77">
        <v>75</v>
      </c>
      <c r="AD83" s="77">
        <f t="shared" si="103"/>
        <v>0</v>
      </c>
      <c r="AE83" s="77">
        <v>75</v>
      </c>
      <c r="AH83" s="77">
        <f t="shared" si="104"/>
        <v>0</v>
      </c>
      <c r="AI83" s="77">
        <v>75</v>
      </c>
      <c r="AL83" s="34">
        <f t="shared" si="105"/>
        <v>0</v>
      </c>
      <c r="AM83" s="134">
        <v>75</v>
      </c>
    </row>
    <row r="84" spans="1:39" ht="20.25" customHeight="1">
      <c r="A84" s="227">
        <v>26</v>
      </c>
      <c r="B84" s="5" t="str">
        <f>IF(VLOOKUP(A84,'Data Siswa 1'!$A$4:$D$43,2,0)=0,"",VLOOKUP(A84,'Data Siswa 1'!$A$4:$D$43,2,0))</f>
        <v>526</v>
      </c>
      <c r="C84" s="228" t="str">
        <f>IF(VLOOKUP(A84,'Data Siswa 1'!$A$4:$D$43,4,0)=0,"",VLOOKUP(A84,'Data Siswa 1'!$A$4:$D$43,4,0))</f>
        <v>Siswa kelas 1 26</v>
      </c>
      <c r="D84" s="10" t="s">
        <v>5</v>
      </c>
      <c r="E84" s="19"/>
      <c r="F84" s="19"/>
      <c r="G84" s="19"/>
      <c r="H84" s="19"/>
      <c r="I84" s="19"/>
      <c r="J84" s="19"/>
      <c r="K84" s="229" t="str">
        <f t="shared" ref="K84" si="119">IFERROR(ROUND(AVERAGE(E84:J86),0),"")</f>
        <v/>
      </c>
      <c r="L84" s="19"/>
      <c r="M84" s="229" t="str">
        <f t="shared" ref="M84" si="120">IFERROR(ROUND(AVERAGE(L84:L86),0),"")</f>
        <v/>
      </c>
      <c r="N84" s="19"/>
      <c r="O84" s="19"/>
      <c r="P84" s="19"/>
      <c r="Q84" s="19"/>
      <c r="R84" s="19"/>
      <c r="S84" s="229" t="str">
        <f t="shared" ref="S84" si="121">IFERROR(ROUND(AVERAGE(N84:R86),0),"")</f>
        <v/>
      </c>
      <c r="T84" s="19"/>
      <c r="U84" s="229" t="str">
        <f t="shared" ref="U84" si="122">IFERROR(ROUND(AVERAGE(T84:T86),0),"")</f>
        <v/>
      </c>
      <c r="V84" s="234" t="str">
        <f t="shared" si="118"/>
        <v/>
      </c>
      <c r="W84" s="77">
        <v>76</v>
      </c>
      <c r="Y84" s="34"/>
      <c r="Z84" s="77" t="str">
        <f t="shared" si="102"/>
        <v/>
      </c>
      <c r="AA84" s="77">
        <v>76</v>
      </c>
      <c r="AD84" s="77" t="str">
        <f t="shared" si="103"/>
        <v/>
      </c>
      <c r="AE84" s="77">
        <v>76</v>
      </c>
      <c r="AH84" s="77" t="str">
        <f t="shared" si="104"/>
        <v/>
      </c>
      <c r="AI84" s="77">
        <v>76</v>
      </c>
      <c r="AL84" s="34" t="str">
        <f t="shared" si="105"/>
        <v/>
      </c>
      <c r="AM84" s="134">
        <v>76</v>
      </c>
    </row>
    <row r="85" spans="1:39" ht="20.25" customHeight="1">
      <c r="A85" s="227"/>
      <c r="B85" s="232" t="str">
        <f>IF(VLOOKUP(A84,'Data Siswa 1'!$A$4:$D$43,3,0)=0,"",VLOOKUP(A84,'Data Siswa 1'!$A$4:$D$43,3,0))</f>
        <v/>
      </c>
      <c r="C85" s="228"/>
      <c r="D85" s="11" t="s">
        <v>6</v>
      </c>
      <c r="E85" s="20"/>
      <c r="F85" s="20"/>
      <c r="G85" s="20"/>
      <c r="H85" s="20"/>
      <c r="I85" s="20"/>
      <c r="J85" s="20"/>
      <c r="K85" s="230"/>
      <c r="L85" s="20"/>
      <c r="M85" s="230"/>
      <c r="N85" s="20"/>
      <c r="O85" s="20"/>
      <c r="P85" s="20"/>
      <c r="Q85" s="20"/>
      <c r="R85" s="20"/>
      <c r="S85" s="230"/>
      <c r="T85" s="20"/>
      <c r="U85" s="230"/>
      <c r="V85" s="235"/>
      <c r="W85" s="77">
        <v>77</v>
      </c>
      <c r="Y85" s="34"/>
      <c r="Z85" s="77">
        <f t="shared" si="102"/>
        <v>0</v>
      </c>
      <c r="AA85" s="77">
        <v>77</v>
      </c>
      <c r="AD85" s="77">
        <f t="shared" si="103"/>
        <v>0</v>
      </c>
      <c r="AE85" s="77">
        <v>77</v>
      </c>
      <c r="AH85" s="77">
        <f t="shared" si="104"/>
        <v>0</v>
      </c>
      <c r="AI85" s="77">
        <v>77</v>
      </c>
      <c r="AL85" s="34">
        <f t="shared" si="105"/>
        <v>0</v>
      </c>
      <c r="AM85" s="134">
        <v>77</v>
      </c>
    </row>
    <row r="86" spans="1:39" ht="20.25" customHeight="1">
      <c r="A86" s="227"/>
      <c r="B86" s="233"/>
      <c r="C86" s="228"/>
      <c r="D86" s="12" t="s">
        <v>7</v>
      </c>
      <c r="E86" s="21"/>
      <c r="F86" s="21"/>
      <c r="G86" s="21"/>
      <c r="H86" s="21"/>
      <c r="I86" s="21"/>
      <c r="J86" s="21"/>
      <c r="K86" s="231"/>
      <c r="L86" s="21"/>
      <c r="M86" s="231"/>
      <c r="N86" s="21"/>
      <c r="O86" s="21"/>
      <c r="P86" s="21"/>
      <c r="Q86" s="21"/>
      <c r="R86" s="21"/>
      <c r="S86" s="231"/>
      <c r="T86" s="21"/>
      <c r="U86" s="231"/>
      <c r="V86" s="236"/>
      <c r="W86" s="77">
        <v>78</v>
      </c>
      <c r="Y86" s="34"/>
      <c r="Z86" s="77">
        <f t="shared" si="102"/>
        <v>0</v>
      </c>
      <c r="AA86" s="77">
        <v>78</v>
      </c>
      <c r="AD86" s="77">
        <f t="shared" si="103"/>
        <v>0</v>
      </c>
      <c r="AE86" s="77">
        <v>78</v>
      </c>
      <c r="AH86" s="77">
        <f t="shared" si="104"/>
        <v>0</v>
      </c>
      <c r="AI86" s="77">
        <v>78</v>
      </c>
      <c r="AL86" s="34">
        <f t="shared" si="105"/>
        <v>0</v>
      </c>
      <c r="AM86" s="134">
        <v>78</v>
      </c>
    </row>
    <row r="87" spans="1:39" ht="20.25" customHeight="1">
      <c r="A87" s="227">
        <v>27</v>
      </c>
      <c r="B87" s="5" t="str">
        <f>IF(VLOOKUP(A87,'Data Siswa 1'!$A$4:$D$43,2,0)=0,"",VLOOKUP(A87,'Data Siswa 1'!$A$4:$D$43,2,0))</f>
        <v>527</v>
      </c>
      <c r="C87" s="228" t="str">
        <f>IF(VLOOKUP(A87,'Data Siswa 1'!$A$4:$D$43,4,0)=0,"",VLOOKUP(A87,'Data Siswa 1'!$A$4:$D$43,4,0))</f>
        <v>Siswa kelas 1 27</v>
      </c>
      <c r="D87" s="10" t="s">
        <v>5</v>
      </c>
      <c r="E87" s="19"/>
      <c r="F87" s="19"/>
      <c r="G87" s="19"/>
      <c r="H87" s="19"/>
      <c r="I87" s="19"/>
      <c r="J87" s="19"/>
      <c r="K87" s="229" t="str">
        <f t="shared" ref="K87" si="123">IFERROR(ROUND(AVERAGE(E87:J89),0),"")</f>
        <v/>
      </c>
      <c r="L87" s="19"/>
      <c r="M87" s="229" t="str">
        <f t="shared" ref="M87" si="124">IFERROR(ROUND(AVERAGE(L87:L89),0),"")</f>
        <v/>
      </c>
      <c r="N87" s="19"/>
      <c r="O87" s="19"/>
      <c r="P87" s="19"/>
      <c r="Q87" s="19"/>
      <c r="R87" s="19"/>
      <c r="S87" s="229" t="str">
        <f t="shared" ref="S87" si="125">IFERROR(ROUND(AVERAGE(N87:R89),0),"")</f>
        <v/>
      </c>
      <c r="T87" s="19"/>
      <c r="U87" s="229" t="str">
        <f t="shared" ref="U87" si="126">IFERROR(ROUND(AVERAGE(T87:T89),0),"")</f>
        <v/>
      </c>
      <c r="V87" s="234" t="str">
        <f t="shared" si="118"/>
        <v/>
      </c>
      <c r="W87" s="77">
        <v>79</v>
      </c>
      <c r="Y87" s="34"/>
      <c r="Z87" s="77" t="str">
        <f t="shared" si="102"/>
        <v/>
      </c>
      <c r="AA87" s="77">
        <v>79</v>
      </c>
      <c r="AD87" s="77" t="str">
        <f t="shared" si="103"/>
        <v/>
      </c>
      <c r="AE87" s="77">
        <v>79</v>
      </c>
      <c r="AH87" s="77" t="str">
        <f t="shared" si="104"/>
        <v/>
      </c>
      <c r="AI87" s="77">
        <v>79</v>
      </c>
      <c r="AL87" s="34" t="str">
        <f t="shared" si="105"/>
        <v/>
      </c>
      <c r="AM87" s="134">
        <v>79</v>
      </c>
    </row>
    <row r="88" spans="1:39" ht="20.25" customHeight="1">
      <c r="A88" s="227"/>
      <c r="B88" s="232" t="str">
        <f>IF(VLOOKUP(A87,'Data Siswa 1'!$A$4:$D$43,3,0)=0,"",VLOOKUP(A87,'Data Siswa 1'!$A$4:$D$43,3,0))</f>
        <v/>
      </c>
      <c r="C88" s="228"/>
      <c r="D88" s="11" t="s">
        <v>6</v>
      </c>
      <c r="E88" s="20"/>
      <c r="F88" s="20"/>
      <c r="G88" s="20"/>
      <c r="H88" s="20"/>
      <c r="I88" s="20"/>
      <c r="J88" s="20"/>
      <c r="K88" s="230"/>
      <c r="L88" s="20"/>
      <c r="M88" s="230"/>
      <c r="N88" s="20"/>
      <c r="O88" s="20"/>
      <c r="P88" s="20"/>
      <c r="Q88" s="20"/>
      <c r="R88" s="20"/>
      <c r="S88" s="230"/>
      <c r="T88" s="20"/>
      <c r="U88" s="230"/>
      <c r="V88" s="235"/>
      <c r="W88" s="77">
        <v>80</v>
      </c>
      <c r="Y88" s="34"/>
      <c r="Z88" s="77">
        <f t="shared" si="102"/>
        <v>0</v>
      </c>
      <c r="AA88" s="77">
        <v>80</v>
      </c>
      <c r="AD88" s="77">
        <f t="shared" si="103"/>
        <v>0</v>
      </c>
      <c r="AE88" s="77">
        <v>80</v>
      </c>
      <c r="AH88" s="77">
        <f t="shared" si="104"/>
        <v>0</v>
      </c>
      <c r="AI88" s="77">
        <v>80</v>
      </c>
      <c r="AL88" s="34">
        <f t="shared" si="105"/>
        <v>0</v>
      </c>
      <c r="AM88" s="134">
        <v>80</v>
      </c>
    </row>
    <row r="89" spans="1:39" ht="20.25" customHeight="1">
      <c r="A89" s="227"/>
      <c r="B89" s="233"/>
      <c r="C89" s="228"/>
      <c r="D89" s="12" t="s">
        <v>7</v>
      </c>
      <c r="E89" s="21"/>
      <c r="F89" s="21"/>
      <c r="G89" s="21"/>
      <c r="H89" s="21"/>
      <c r="I89" s="21"/>
      <c r="J89" s="21"/>
      <c r="K89" s="231"/>
      <c r="L89" s="21"/>
      <c r="M89" s="231"/>
      <c r="N89" s="21"/>
      <c r="O89" s="21"/>
      <c r="P89" s="21"/>
      <c r="Q89" s="21"/>
      <c r="R89" s="21"/>
      <c r="S89" s="231"/>
      <c r="T89" s="21"/>
      <c r="U89" s="231"/>
      <c r="V89" s="236"/>
      <c r="W89" s="77">
        <v>81</v>
      </c>
      <c r="Y89" s="34"/>
      <c r="Z89" s="77">
        <f t="shared" si="102"/>
        <v>0</v>
      </c>
      <c r="AA89" s="77">
        <v>81</v>
      </c>
      <c r="AD89" s="77">
        <f t="shared" si="103"/>
        <v>0</v>
      </c>
      <c r="AE89" s="77">
        <v>81</v>
      </c>
      <c r="AH89" s="77">
        <f t="shared" si="104"/>
        <v>0</v>
      </c>
      <c r="AI89" s="77">
        <v>81</v>
      </c>
      <c r="AL89" s="34">
        <f t="shared" si="105"/>
        <v>0</v>
      </c>
      <c r="AM89" s="134">
        <v>81</v>
      </c>
    </row>
    <row r="90" spans="1:39" ht="20.25" customHeight="1">
      <c r="A90" s="227">
        <v>28</v>
      </c>
      <c r="B90" s="5" t="str">
        <f>IF(VLOOKUP(A90,'Data Siswa 1'!$A$4:$D$43,2,0)=0,"",VLOOKUP(A90,'Data Siswa 1'!$A$4:$D$43,2,0))</f>
        <v>528</v>
      </c>
      <c r="C90" s="228" t="str">
        <f>IF(VLOOKUP(A90,'Data Siswa 1'!$A$4:$D$43,4,0)=0,"",VLOOKUP(A90,'Data Siswa 1'!$A$4:$D$43,4,0))</f>
        <v>Siswa kelas 1 28</v>
      </c>
      <c r="D90" s="10" t="s">
        <v>5</v>
      </c>
      <c r="E90" s="19"/>
      <c r="F90" s="19"/>
      <c r="G90" s="19"/>
      <c r="H90" s="19"/>
      <c r="I90" s="19"/>
      <c r="J90" s="19"/>
      <c r="K90" s="229" t="str">
        <f t="shared" ref="K90" si="127">IFERROR(ROUND(AVERAGE(E90:J92),0),"")</f>
        <v/>
      </c>
      <c r="L90" s="19"/>
      <c r="M90" s="229" t="str">
        <f t="shared" ref="M90" si="128">IFERROR(ROUND(AVERAGE(L90:L92),0),"")</f>
        <v/>
      </c>
      <c r="N90" s="19"/>
      <c r="O90" s="19"/>
      <c r="P90" s="19"/>
      <c r="Q90" s="19"/>
      <c r="R90" s="19"/>
      <c r="S90" s="229" t="str">
        <f t="shared" ref="S90" si="129">IFERROR(ROUND(AVERAGE(N90:R92),0),"")</f>
        <v/>
      </c>
      <c r="T90" s="19"/>
      <c r="U90" s="229" t="str">
        <f t="shared" ref="U90" si="130">IFERROR(ROUND(AVERAGE(T90:T92),0),"")</f>
        <v/>
      </c>
      <c r="V90" s="234" t="str">
        <f t="shared" si="118"/>
        <v/>
      </c>
      <c r="W90" s="77">
        <v>82</v>
      </c>
      <c r="Y90" s="34"/>
      <c r="Z90" s="77" t="str">
        <f t="shared" si="102"/>
        <v/>
      </c>
      <c r="AA90" s="77">
        <v>82</v>
      </c>
      <c r="AD90" s="77" t="str">
        <f t="shared" si="103"/>
        <v/>
      </c>
      <c r="AE90" s="77">
        <v>82</v>
      </c>
      <c r="AH90" s="77" t="str">
        <f t="shared" si="104"/>
        <v/>
      </c>
      <c r="AI90" s="77">
        <v>82</v>
      </c>
      <c r="AL90" s="34" t="str">
        <f t="shared" si="105"/>
        <v/>
      </c>
      <c r="AM90" s="134">
        <v>82</v>
      </c>
    </row>
    <row r="91" spans="1:39" ht="20.25" customHeight="1">
      <c r="A91" s="227"/>
      <c r="B91" s="232" t="str">
        <f>IF(VLOOKUP(A90,'Data Siswa 1'!$A$4:$D$43,3,0)=0,"",VLOOKUP(A90,'Data Siswa 1'!$A$4:$D$43,3,0))</f>
        <v/>
      </c>
      <c r="C91" s="228"/>
      <c r="D91" s="11" t="s">
        <v>6</v>
      </c>
      <c r="E91" s="20"/>
      <c r="F91" s="20"/>
      <c r="G91" s="20"/>
      <c r="H91" s="20"/>
      <c r="I91" s="20"/>
      <c r="J91" s="20"/>
      <c r="K91" s="230"/>
      <c r="L91" s="20"/>
      <c r="M91" s="230"/>
      <c r="N91" s="20"/>
      <c r="O91" s="20"/>
      <c r="P91" s="20"/>
      <c r="Q91" s="20"/>
      <c r="R91" s="20"/>
      <c r="S91" s="230"/>
      <c r="T91" s="20"/>
      <c r="U91" s="230"/>
      <c r="V91" s="235"/>
      <c r="W91" s="77">
        <v>83</v>
      </c>
      <c r="Y91" s="34"/>
      <c r="Z91" s="77">
        <f t="shared" si="102"/>
        <v>0</v>
      </c>
      <c r="AA91" s="77">
        <v>83</v>
      </c>
      <c r="AD91" s="77">
        <f t="shared" si="103"/>
        <v>0</v>
      </c>
      <c r="AE91" s="77">
        <v>83</v>
      </c>
      <c r="AH91" s="77">
        <f t="shared" si="104"/>
        <v>0</v>
      </c>
      <c r="AI91" s="77">
        <v>83</v>
      </c>
      <c r="AL91" s="34">
        <f t="shared" si="105"/>
        <v>0</v>
      </c>
      <c r="AM91" s="134">
        <v>83</v>
      </c>
    </row>
    <row r="92" spans="1:39" ht="20.25" customHeight="1">
      <c r="A92" s="227"/>
      <c r="B92" s="233"/>
      <c r="C92" s="228"/>
      <c r="D92" s="12" t="s">
        <v>7</v>
      </c>
      <c r="E92" s="21"/>
      <c r="F92" s="21"/>
      <c r="G92" s="21"/>
      <c r="H92" s="21"/>
      <c r="I92" s="21"/>
      <c r="J92" s="21"/>
      <c r="K92" s="231"/>
      <c r="L92" s="21"/>
      <c r="M92" s="231"/>
      <c r="N92" s="21"/>
      <c r="O92" s="21"/>
      <c r="P92" s="21"/>
      <c r="Q92" s="21"/>
      <c r="R92" s="21"/>
      <c r="S92" s="231"/>
      <c r="T92" s="21"/>
      <c r="U92" s="231"/>
      <c r="V92" s="236"/>
      <c r="W92" s="77">
        <v>84</v>
      </c>
      <c r="Y92" s="34"/>
      <c r="Z92" s="77">
        <f t="shared" si="102"/>
        <v>0</v>
      </c>
      <c r="AA92" s="77">
        <v>84</v>
      </c>
      <c r="AD92" s="77">
        <f t="shared" si="103"/>
        <v>0</v>
      </c>
      <c r="AE92" s="77">
        <v>84</v>
      </c>
      <c r="AH92" s="77">
        <f t="shared" si="104"/>
        <v>0</v>
      </c>
      <c r="AI92" s="77">
        <v>84</v>
      </c>
      <c r="AL92" s="34">
        <f t="shared" si="105"/>
        <v>0</v>
      </c>
      <c r="AM92" s="134">
        <v>84</v>
      </c>
    </row>
    <row r="93" spans="1:39" ht="20.25" customHeight="1">
      <c r="A93" s="227">
        <v>29</v>
      </c>
      <c r="B93" s="5" t="str">
        <f>IF(VLOOKUP(A93,'Data Siswa 1'!$A$4:$D$43,2,0)=0,"",VLOOKUP(A93,'Data Siswa 1'!$A$4:$D$43,2,0))</f>
        <v>529</v>
      </c>
      <c r="C93" s="228" t="str">
        <f>IF(VLOOKUP(A93,'Data Siswa 1'!$A$4:$D$43,4,0)=0,"",VLOOKUP(A93,'Data Siswa 1'!$A$4:$D$43,4,0))</f>
        <v>Siswa kelas 1 29</v>
      </c>
      <c r="D93" s="10" t="s">
        <v>5</v>
      </c>
      <c r="E93" s="19"/>
      <c r="F93" s="19"/>
      <c r="G93" s="19"/>
      <c r="H93" s="19"/>
      <c r="I93" s="19"/>
      <c r="J93" s="19"/>
      <c r="K93" s="229" t="str">
        <f t="shared" ref="K93" si="131">IFERROR(ROUND(AVERAGE(E93:J95),0),"")</f>
        <v/>
      </c>
      <c r="L93" s="19"/>
      <c r="M93" s="229" t="str">
        <f t="shared" ref="M93" si="132">IFERROR(ROUND(AVERAGE(L93:L95),0),"")</f>
        <v/>
      </c>
      <c r="N93" s="19"/>
      <c r="O93" s="19"/>
      <c r="P93" s="19"/>
      <c r="Q93" s="19"/>
      <c r="R93" s="19"/>
      <c r="S93" s="229" t="str">
        <f t="shared" ref="S93" si="133">IFERROR(ROUND(AVERAGE(N93:R95),0),"")</f>
        <v/>
      </c>
      <c r="T93" s="19"/>
      <c r="U93" s="229" t="str">
        <f t="shared" ref="U93" si="134">IFERROR(ROUND(AVERAGE(T93:T95),0),"")</f>
        <v/>
      </c>
      <c r="V93" s="234" t="str">
        <f t="shared" si="118"/>
        <v/>
      </c>
      <c r="W93" s="77">
        <v>85</v>
      </c>
      <c r="Y93" s="34"/>
      <c r="Z93" s="77" t="str">
        <f t="shared" si="102"/>
        <v/>
      </c>
      <c r="AA93" s="77">
        <v>85</v>
      </c>
      <c r="AD93" s="77" t="str">
        <f t="shared" si="103"/>
        <v/>
      </c>
      <c r="AE93" s="77">
        <v>85</v>
      </c>
      <c r="AH93" s="77" t="str">
        <f t="shared" si="104"/>
        <v/>
      </c>
      <c r="AI93" s="77">
        <v>85</v>
      </c>
      <c r="AL93" s="34" t="str">
        <f t="shared" si="105"/>
        <v/>
      </c>
      <c r="AM93" s="134">
        <v>85</v>
      </c>
    </row>
    <row r="94" spans="1:39" ht="20.25" customHeight="1">
      <c r="A94" s="227"/>
      <c r="B94" s="232" t="str">
        <f>IF(VLOOKUP(A93,'Data Siswa 1'!$A$4:$D$43,3,0)=0,"",VLOOKUP(A93,'Data Siswa 1'!$A$4:$D$43,3,0))</f>
        <v/>
      </c>
      <c r="C94" s="228"/>
      <c r="D94" s="11" t="s">
        <v>6</v>
      </c>
      <c r="E94" s="20"/>
      <c r="F94" s="20"/>
      <c r="G94" s="20"/>
      <c r="H94" s="20"/>
      <c r="I94" s="20"/>
      <c r="J94" s="20"/>
      <c r="K94" s="230"/>
      <c r="L94" s="20"/>
      <c r="M94" s="230"/>
      <c r="N94" s="20"/>
      <c r="O94" s="20"/>
      <c r="P94" s="20"/>
      <c r="Q94" s="20"/>
      <c r="R94" s="20"/>
      <c r="S94" s="230"/>
      <c r="T94" s="20"/>
      <c r="U94" s="230"/>
      <c r="V94" s="235"/>
      <c r="W94" s="77">
        <v>86</v>
      </c>
      <c r="Y94" s="34"/>
      <c r="Z94" s="77">
        <f t="shared" si="102"/>
        <v>0</v>
      </c>
      <c r="AA94" s="77">
        <v>86</v>
      </c>
      <c r="AD94" s="77">
        <f t="shared" si="103"/>
        <v>0</v>
      </c>
      <c r="AE94" s="77">
        <v>86</v>
      </c>
      <c r="AH94" s="77">
        <f t="shared" si="104"/>
        <v>0</v>
      </c>
      <c r="AI94" s="77">
        <v>86</v>
      </c>
      <c r="AL94" s="34">
        <f t="shared" si="105"/>
        <v>0</v>
      </c>
      <c r="AM94" s="134">
        <v>86</v>
      </c>
    </row>
    <row r="95" spans="1:39" ht="20.25" customHeight="1">
      <c r="A95" s="227"/>
      <c r="B95" s="233"/>
      <c r="C95" s="228"/>
      <c r="D95" s="12" t="s">
        <v>7</v>
      </c>
      <c r="E95" s="21"/>
      <c r="F95" s="21"/>
      <c r="G95" s="21"/>
      <c r="H95" s="21"/>
      <c r="I95" s="21"/>
      <c r="J95" s="21"/>
      <c r="K95" s="231"/>
      <c r="L95" s="21"/>
      <c r="M95" s="231"/>
      <c r="N95" s="21"/>
      <c r="O95" s="21"/>
      <c r="P95" s="21"/>
      <c r="Q95" s="21"/>
      <c r="R95" s="21"/>
      <c r="S95" s="231"/>
      <c r="T95" s="21"/>
      <c r="U95" s="231"/>
      <c r="V95" s="236"/>
      <c r="W95" s="77">
        <v>87</v>
      </c>
      <c r="Y95" s="34"/>
      <c r="Z95" s="77">
        <f t="shared" si="102"/>
        <v>0</v>
      </c>
      <c r="AA95" s="77">
        <v>87</v>
      </c>
      <c r="AD95" s="77">
        <f t="shared" si="103"/>
        <v>0</v>
      </c>
      <c r="AE95" s="77">
        <v>87</v>
      </c>
      <c r="AH95" s="77">
        <f t="shared" si="104"/>
        <v>0</v>
      </c>
      <c r="AI95" s="77">
        <v>87</v>
      </c>
      <c r="AL95" s="34">
        <f t="shared" si="105"/>
        <v>0</v>
      </c>
      <c r="AM95" s="134">
        <v>87</v>
      </c>
    </row>
    <row r="96" spans="1:39" ht="20.25" customHeight="1">
      <c r="A96" s="227">
        <v>30</v>
      </c>
      <c r="B96" s="5" t="str">
        <f>IF(VLOOKUP(A96,'Data Siswa 1'!$A$4:$D$43,2,0)=0,"",VLOOKUP(A96,'Data Siswa 1'!$A$4:$D$43,2,0))</f>
        <v>530</v>
      </c>
      <c r="C96" s="228" t="str">
        <f>IF(VLOOKUP(A96,'Data Siswa 1'!$A$4:$D$43,4,0)=0,"",VLOOKUP(A96,'Data Siswa 1'!$A$4:$D$43,4,0))</f>
        <v>Siswa kelas 1 30</v>
      </c>
      <c r="D96" s="10" t="s">
        <v>5</v>
      </c>
      <c r="E96" s="19"/>
      <c r="F96" s="19"/>
      <c r="G96" s="19"/>
      <c r="H96" s="19"/>
      <c r="I96" s="19"/>
      <c r="J96" s="19"/>
      <c r="K96" s="229" t="str">
        <f t="shared" ref="K96" si="135">IFERROR(ROUND(AVERAGE(E96:J98),0),"")</f>
        <v/>
      </c>
      <c r="L96" s="19"/>
      <c r="M96" s="229" t="str">
        <f t="shared" ref="M96" si="136">IFERROR(ROUND(AVERAGE(L96:L98),0),"")</f>
        <v/>
      </c>
      <c r="N96" s="19"/>
      <c r="O96" s="19"/>
      <c r="P96" s="19"/>
      <c r="Q96" s="19"/>
      <c r="R96" s="19"/>
      <c r="S96" s="229" t="str">
        <f t="shared" ref="S96" si="137">IFERROR(ROUND(AVERAGE(N96:R98),0),"")</f>
        <v/>
      </c>
      <c r="T96" s="19"/>
      <c r="U96" s="229" t="str">
        <f t="shared" ref="U96" si="138">IFERROR(ROUND(AVERAGE(T96:T98),0),"")</f>
        <v/>
      </c>
      <c r="V96" s="234" t="str">
        <f t="shared" si="118"/>
        <v/>
      </c>
      <c r="W96" s="77">
        <v>88</v>
      </c>
      <c r="Y96" s="34"/>
      <c r="Z96" s="77" t="str">
        <f t="shared" si="102"/>
        <v/>
      </c>
      <c r="AA96" s="77">
        <v>88</v>
      </c>
      <c r="AD96" s="77" t="str">
        <f t="shared" si="103"/>
        <v/>
      </c>
      <c r="AE96" s="77">
        <v>88</v>
      </c>
      <c r="AH96" s="77" t="str">
        <f t="shared" si="104"/>
        <v/>
      </c>
      <c r="AI96" s="77">
        <v>88</v>
      </c>
      <c r="AL96" s="34" t="str">
        <f t="shared" si="105"/>
        <v/>
      </c>
      <c r="AM96" s="134">
        <v>88</v>
      </c>
    </row>
    <row r="97" spans="1:39" ht="20.25" customHeight="1">
      <c r="A97" s="227"/>
      <c r="B97" s="232" t="str">
        <f>IF(VLOOKUP(A96,'Data Siswa 1'!$A$4:$D$43,3,0)=0,"",VLOOKUP(A96,'Data Siswa 1'!$A$4:$D$43,3,0))</f>
        <v/>
      </c>
      <c r="C97" s="228"/>
      <c r="D97" s="11" t="s">
        <v>6</v>
      </c>
      <c r="E97" s="20"/>
      <c r="F97" s="20"/>
      <c r="G97" s="20"/>
      <c r="H97" s="20"/>
      <c r="I97" s="20"/>
      <c r="J97" s="20"/>
      <c r="K97" s="230"/>
      <c r="L97" s="20"/>
      <c r="M97" s="230"/>
      <c r="N97" s="20"/>
      <c r="O97" s="20"/>
      <c r="P97" s="20"/>
      <c r="Q97" s="20"/>
      <c r="R97" s="20"/>
      <c r="S97" s="230"/>
      <c r="T97" s="20"/>
      <c r="U97" s="230"/>
      <c r="V97" s="235"/>
      <c r="W97" s="77">
        <v>89</v>
      </c>
      <c r="Y97" s="34"/>
      <c r="Z97" s="77">
        <f t="shared" si="102"/>
        <v>0</v>
      </c>
      <c r="AA97" s="77">
        <v>89</v>
      </c>
      <c r="AD97" s="77">
        <f t="shared" si="103"/>
        <v>0</v>
      </c>
      <c r="AE97" s="77">
        <v>89</v>
      </c>
      <c r="AH97" s="77">
        <f t="shared" si="104"/>
        <v>0</v>
      </c>
      <c r="AI97" s="77">
        <v>89</v>
      </c>
      <c r="AL97" s="34">
        <f t="shared" si="105"/>
        <v>0</v>
      </c>
      <c r="AM97" s="134">
        <v>89</v>
      </c>
    </row>
    <row r="98" spans="1:39" ht="20.25" customHeight="1">
      <c r="A98" s="227"/>
      <c r="B98" s="233"/>
      <c r="C98" s="228"/>
      <c r="D98" s="12" t="s">
        <v>7</v>
      </c>
      <c r="E98" s="21"/>
      <c r="F98" s="21"/>
      <c r="G98" s="21"/>
      <c r="H98" s="21"/>
      <c r="I98" s="21"/>
      <c r="J98" s="21"/>
      <c r="K98" s="231"/>
      <c r="L98" s="21"/>
      <c r="M98" s="231"/>
      <c r="N98" s="21"/>
      <c r="O98" s="21"/>
      <c r="P98" s="21"/>
      <c r="Q98" s="21"/>
      <c r="R98" s="21"/>
      <c r="S98" s="231"/>
      <c r="T98" s="21"/>
      <c r="U98" s="231"/>
      <c r="V98" s="236"/>
      <c r="W98" s="77">
        <v>90</v>
      </c>
      <c r="Y98" s="34"/>
      <c r="Z98" s="77">
        <f t="shared" si="102"/>
        <v>0</v>
      </c>
      <c r="AA98" s="77">
        <v>90</v>
      </c>
      <c r="AD98" s="77">
        <f t="shared" si="103"/>
        <v>0</v>
      </c>
      <c r="AE98" s="77">
        <v>90</v>
      </c>
      <c r="AH98" s="77">
        <f t="shared" si="104"/>
        <v>0</v>
      </c>
      <c r="AI98" s="77">
        <v>90</v>
      </c>
      <c r="AL98" s="34">
        <f t="shared" si="105"/>
        <v>0</v>
      </c>
      <c r="AM98" s="134">
        <v>90</v>
      </c>
    </row>
    <row r="99" spans="1:39" ht="20.25" customHeight="1">
      <c r="A99" s="227">
        <v>31</v>
      </c>
      <c r="B99" s="5" t="str">
        <f>IF(VLOOKUP(A99,'Data Siswa 1'!$A$4:$D$43,2,0)=0,"",VLOOKUP(A99,'Data Siswa 1'!$A$4:$D$43,2,0))</f>
        <v>531</v>
      </c>
      <c r="C99" s="228" t="str">
        <f>IF(VLOOKUP(A99,'Data Siswa 1'!$A$4:$D$43,4,0)=0,"",VLOOKUP(A99,'Data Siswa 1'!$A$4:$D$43,4,0))</f>
        <v>Siswa kelas 1 31</v>
      </c>
      <c r="D99" s="10" t="s">
        <v>5</v>
      </c>
      <c r="E99" s="19"/>
      <c r="F99" s="19"/>
      <c r="G99" s="19"/>
      <c r="H99" s="19"/>
      <c r="I99" s="19"/>
      <c r="J99" s="19"/>
      <c r="K99" s="229" t="str">
        <f t="shared" ref="K99" si="139">IFERROR(ROUND(AVERAGE(E99:J101),0),"")</f>
        <v/>
      </c>
      <c r="L99" s="19"/>
      <c r="M99" s="229" t="str">
        <f t="shared" ref="M99" si="140">IFERROR(ROUND(AVERAGE(L99:L101),0),"")</f>
        <v/>
      </c>
      <c r="N99" s="19"/>
      <c r="O99" s="19"/>
      <c r="P99" s="19"/>
      <c r="Q99" s="19"/>
      <c r="R99" s="19"/>
      <c r="S99" s="229" t="str">
        <f t="shared" ref="S99" si="141">IFERROR(ROUND(AVERAGE(N99:R101),0),"")</f>
        <v/>
      </c>
      <c r="T99" s="19"/>
      <c r="U99" s="229" t="str">
        <f t="shared" ref="U99" si="142">IFERROR(ROUND(AVERAGE(T99:T101),0),"")</f>
        <v/>
      </c>
      <c r="V99" s="234" t="str">
        <f t="shared" si="118"/>
        <v/>
      </c>
      <c r="W99" s="77">
        <v>91</v>
      </c>
      <c r="Y99" s="34"/>
      <c r="Z99" s="77" t="str">
        <f t="shared" si="102"/>
        <v/>
      </c>
      <c r="AA99" s="77">
        <v>91</v>
      </c>
      <c r="AD99" s="77" t="str">
        <f t="shared" si="103"/>
        <v/>
      </c>
      <c r="AE99" s="77">
        <v>91</v>
      </c>
      <c r="AH99" s="77" t="str">
        <f t="shared" si="104"/>
        <v/>
      </c>
      <c r="AI99" s="77">
        <v>91</v>
      </c>
      <c r="AL99" s="34" t="str">
        <f t="shared" si="105"/>
        <v/>
      </c>
      <c r="AM99" s="134">
        <v>91</v>
      </c>
    </row>
    <row r="100" spans="1:39" ht="20.25" customHeight="1">
      <c r="A100" s="227"/>
      <c r="B100" s="232" t="str">
        <f>IF(VLOOKUP(A99,'Data Siswa 1'!$A$4:$D$43,3,0)=0,"",VLOOKUP(A99,'Data Siswa 1'!$A$4:$D$43,3,0))</f>
        <v/>
      </c>
      <c r="C100" s="228"/>
      <c r="D100" s="11" t="s">
        <v>6</v>
      </c>
      <c r="E100" s="20"/>
      <c r="F100" s="20"/>
      <c r="G100" s="20"/>
      <c r="H100" s="20"/>
      <c r="I100" s="20"/>
      <c r="J100" s="20"/>
      <c r="K100" s="230"/>
      <c r="L100" s="20"/>
      <c r="M100" s="230"/>
      <c r="N100" s="20"/>
      <c r="O100" s="20"/>
      <c r="P100" s="20"/>
      <c r="Q100" s="20"/>
      <c r="R100" s="20"/>
      <c r="S100" s="230"/>
      <c r="T100" s="20"/>
      <c r="U100" s="230"/>
      <c r="V100" s="235"/>
      <c r="W100" s="77">
        <v>92</v>
      </c>
      <c r="Y100" s="34"/>
      <c r="Z100" s="77">
        <f t="shared" si="102"/>
        <v>0</v>
      </c>
      <c r="AA100" s="77">
        <v>92</v>
      </c>
      <c r="AD100" s="77">
        <f t="shared" si="103"/>
        <v>0</v>
      </c>
      <c r="AE100" s="77">
        <v>92</v>
      </c>
      <c r="AH100" s="77">
        <f t="shared" si="104"/>
        <v>0</v>
      </c>
      <c r="AI100" s="77">
        <v>92</v>
      </c>
      <c r="AL100" s="34">
        <f t="shared" si="105"/>
        <v>0</v>
      </c>
      <c r="AM100" s="134">
        <v>92</v>
      </c>
    </row>
    <row r="101" spans="1:39" ht="20.25" customHeight="1">
      <c r="A101" s="227"/>
      <c r="B101" s="233"/>
      <c r="C101" s="228"/>
      <c r="D101" s="12" t="s">
        <v>7</v>
      </c>
      <c r="E101" s="21"/>
      <c r="F101" s="21"/>
      <c r="G101" s="21"/>
      <c r="H101" s="21"/>
      <c r="I101" s="21"/>
      <c r="J101" s="21"/>
      <c r="K101" s="231"/>
      <c r="L101" s="21"/>
      <c r="M101" s="231"/>
      <c r="N101" s="21"/>
      <c r="O101" s="21"/>
      <c r="P101" s="21"/>
      <c r="Q101" s="21"/>
      <c r="R101" s="21"/>
      <c r="S101" s="231"/>
      <c r="T101" s="21"/>
      <c r="U101" s="231"/>
      <c r="V101" s="236"/>
      <c r="W101" s="77">
        <v>93</v>
      </c>
      <c r="Y101" s="34"/>
      <c r="Z101" s="77">
        <f t="shared" si="102"/>
        <v>0</v>
      </c>
      <c r="AA101" s="77">
        <v>93</v>
      </c>
      <c r="AD101" s="77">
        <f t="shared" si="103"/>
        <v>0</v>
      </c>
      <c r="AE101" s="77">
        <v>93</v>
      </c>
      <c r="AH101" s="77">
        <f t="shared" si="104"/>
        <v>0</v>
      </c>
      <c r="AI101" s="77">
        <v>93</v>
      </c>
      <c r="AL101" s="34">
        <f t="shared" si="105"/>
        <v>0</v>
      </c>
      <c r="AM101" s="134">
        <v>93</v>
      </c>
    </row>
    <row r="102" spans="1:39" ht="20.25" customHeight="1">
      <c r="A102" s="227">
        <v>32</v>
      </c>
      <c r="B102" s="5" t="str">
        <f>IF(VLOOKUP(A102,'Data Siswa 1'!$A$4:$D$43,2,0)=0,"",VLOOKUP(A102,'Data Siswa 1'!$A$4:$D$43,2,0))</f>
        <v>532</v>
      </c>
      <c r="C102" s="228" t="str">
        <f>IF(VLOOKUP(A102,'Data Siswa 1'!$A$4:$D$43,4,0)=0,"",VLOOKUP(A102,'Data Siswa 1'!$A$4:$D$43,4,0))</f>
        <v>Siswa kelas 1 32</v>
      </c>
      <c r="D102" s="10" t="s">
        <v>5</v>
      </c>
      <c r="E102" s="19"/>
      <c r="F102" s="19"/>
      <c r="G102" s="19"/>
      <c r="H102" s="19"/>
      <c r="I102" s="19"/>
      <c r="J102" s="19"/>
      <c r="K102" s="229" t="str">
        <f t="shared" ref="K102" si="143">IFERROR(ROUND(AVERAGE(E102:J104),0),"")</f>
        <v/>
      </c>
      <c r="L102" s="19"/>
      <c r="M102" s="229" t="str">
        <f t="shared" ref="M102" si="144">IFERROR(ROUND(AVERAGE(L102:L104),0),"")</f>
        <v/>
      </c>
      <c r="N102" s="19"/>
      <c r="O102" s="19"/>
      <c r="P102" s="19"/>
      <c r="Q102" s="19"/>
      <c r="R102" s="19"/>
      <c r="S102" s="229" t="str">
        <f t="shared" ref="S102" si="145">IFERROR(ROUND(AVERAGE(N102:R104),0),"")</f>
        <v/>
      </c>
      <c r="T102" s="19"/>
      <c r="U102" s="229" t="str">
        <f t="shared" ref="U102" si="146">IFERROR(ROUND(AVERAGE(T102:T104),0),"")</f>
        <v/>
      </c>
      <c r="V102" s="234" t="str">
        <f t="shared" si="118"/>
        <v/>
      </c>
      <c r="W102" s="77">
        <v>94</v>
      </c>
      <c r="Y102" s="34"/>
      <c r="Z102" s="77" t="str">
        <f t="shared" si="102"/>
        <v/>
      </c>
      <c r="AA102" s="77">
        <v>94</v>
      </c>
      <c r="AD102" s="77" t="str">
        <f t="shared" si="103"/>
        <v/>
      </c>
      <c r="AE102" s="77">
        <v>94</v>
      </c>
      <c r="AH102" s="77" t="str">
        <f t="shared" si="104"/>
        <v/>
      </c>
      <c r="AI102" s="77">
        <v>94</v>
      </c>
      <c r="AL102" s="34" t="str">
        <f t="shared" si="105"/>
        <v/>
      </c>
      <c r="AM102" s="134">
        <v>94</v>
      </c>
    </row>
    <row r="103" spans="1:39" ht="20.25" customHeight="1">
      <c r="A103" s="227"/>
      <c r="B103" s="232" t="str">
        <f>IF(VLOOKUP(A102,'Data Siswa 1'!$A$4:$D$43,3,0)=0,"",VLOOKUP(A102,'Data Siswa 1'!$A$4:$D$43,3,0))</f>
        <v/>
      </c>
      <c r="C103" s="228"/>
      <c r="D103" s="11" t="s">
        <v>6</v>
      </c>
      <c r="E103" s="20"/>
      <c r="F103" s="20"/>
      <c r="G103" s="20"/>
      <c r="H103" s="20"/>
      <c r="I103" s="20"/>
      <c r="J103" s="20"/>
      <c r="K103" s="230"/>
      <c r="L103" s="20"/>
      <c r="M103" s="230"/>
      <c r="N103" s="20"/>
      <c r="O103" s="20"/>
      <c r="P103" s="20"/>
      <c r="Q103" s="20"/>
      <c r="R103" s="20"/>
      <c r="S103" s="230"/>
      <c r="T103" s="20"/>
      <c r="U103" s="230"/>
      <c r="V103" s="235"/>
      <c r="W103" s="77">
        <v>95</v>
      </c>
      <c r="Y103" s="34"/>
      <c r="Z103" s="77">
        <f t="shared" si="102"/>
        <v>0</v>
      </c>
      <c r="AA103" s="77">
        <v>95</v>
      </c>
      <c r="AD103" s="77">
        <f t="shared" si="103"/>
        <v>0</v>
      </c>
      <c r="AE103" s="77">
        <v>95</v>
      </c>
      <c r="AH103" s="77">
        <f t="shared" si="104"/>
        <v>0</v>
      </c>
      <c r="AI103" s="77">
        <v>95</v>
      </c>
      <c r="AL103" s="34">
        <f t="shared" si="105"/>
        <v>0</v>
      </c>
      <c r="AM103" s="134">
        <v>95</v>
      </c>
    </row>
    <row r="104" spans="1:39" ht="20.25" customHeight="1">
      <c r="A104" s="227"/>
      <c r="B104" s="233"/>
      <c r="C104" s="228"/>
      <c r="D104" s="12" t="s">
        <v>7</v>
      </c>
      <c r="E104" s="21"/>
      <c r="F104" s="21"/>
      <c r="G104" s="21"/>
      <c r="H104" s="21"/>
      <c r="I104" s="21"/>
      <c r="J104" s="21"/>
      <c r="K104" s="231"/>
      <c r="L104" s="21"/>
      <c r="M104" s="231"/>
      <c r="N104" s="21"/>
      <c r="O104" s="21"/>
      <c r="P104" s="21"/>
      <c r="Q104" s="21"/>
      <c r="R104" s="21"/>
      <c r="S104" s="231"/>
      <c r="T104" s="21"/>
      <c r="U104" s="231"/>
      <c r="V104" s="236"/>
      <c r="W104" s="77">
        <v>96</v>
      </c>
      <c r="Y104" s="34"/>
      <c r="Z104" s="77">
        <f t="shared" si="102"/>
        <v>0</v>
      </c>
      <c r="AA104" s="77">
        <v>96</v>
      </c>
      <c r="AD104" s="77">
        <f t="shared" si="103"/>
        <v>0</v>
      </c>
      <c r="AE104" s="77">
        <v>96</v>
      </c>
      <c r="AH104" s="77">
        <f t="shared" si="104"/>
        <v>0</v>
      </c>
      <c r="AI104" s="77">
        <v>96</v>
      </c>
      <c r="AL104" s="34">
        <f t="shared" si="105"/>
        <v>0</v>
      </c>
      <c r="AM104" s="134">
        <v>96</v>
      </c>
    </row>
    <row r="105" spans="1:39" ht="20.25" customHeight="1">
      <c r="A105" s="227">
        <v>33</v>
      </c>
      <c r="B105" s="5" t="str">
        <f>IF(VLOOKUP(A105,'Data Siswa 1'!$A$4:$D$43,2,0)=0,"",VLOOKUP(A105,'Data Siswa 1'!$A$4:$D$43,2,0))</f>
        <v/>
      </c>
      <c r="C105" s="228" t="str">
        <f>IF(VLOOKUP(A105,'Data Siswa 1'!$A$4:$D$43,4,0)=0,"",VLOOKUP(A105,'Data Siswa 1'!$A$4:$D$43,4,0))</f>
        <v/>
      </c>
      <c r="D105" s="10" t="s">
        <v>5</v>
      </c>
      <c r="E105" s="19"/>
      <c r="F105" s="19"/>
      <c r="G105" s="19"/>
      <c r="H105" s="19"/>
      <c r="I105" s="19"/>
      <c r="J105" s="19"/>
      <c r="K105" s="229" t="str">
        <f t="shared" ref="K105" si="147">IFERROR(ROUND(AVERAGE(E105:J107),0),"")</f>
        <v/>
      </c>
      <c r="L105" s="19"/>
      <c r="M105" s="229" t="str">
        <f t="shared" ref="M105" si="148">IFERROR(ROUND(AVERAGE(L105:L107),0),"")</f>
        <v/>
      </c>
      <c r="N105" s="19"/>
      <c r="O105" s="19"/>
      <c r="P105" s="19"/>
      <c r="Q105" s="19"/>
      <c r="R105" s="19"/>
      <c r="S105" s="229" t="str">
        <f t="shared" ref="S105" si="149">IFERROR(ROUND(AVERAGE(N105:R107),0),"")</f>
        <v/>
      </c>
      <c r="T105" s="19"/>
      <c r="U105" s="229" t="str">
        <f t="shared" ref="U105" si="150">IFERROR(ROUND(AVERAGE(T105:T107),0),"")</f>
        <v/>
      </c>
      <c r="V105" s="234" t="str">
        <f t="shared" si="118"/>
        <v/>
      </c>
      <c r="W105" s="77">
        <v>97</v>
      </c>
      <c r="Y105" s="34"/>
      <c r="Z105" s="77" t="str">
        <f t="shared" si="102"/>
        <v/>
      </c>
      <c r="AA105" s="77">
        <v>97</v>
      </c>
      <c r="AD105" s="77" t="str">
        <f t="shared" si="103"/>
        <v/>
      </c>
      <c r="AE105" s="77">
        <v>97</v>
      </c>
      <c r="AH105" s="77" t="str">
        <f t="shared" si="104"/>
        <v/>
      </c>
      <c r="AI105" s="77">
        <v>97</v>
      </c>
      <c r="AL105" s="34" t="str">
        <f t="shared" si="105"/>
        <v/>
      </c>
      <c r="AM105" s="134">
        <v>97</v>
      </c>
    </row>
    <row r="106" spans="1:39" ht="20.25" customHeight="1">
      <c r="A106" s="227"/>
      <c r="B106" s="232" t="str">
        <f>IF(VLOOKUP(A105,'Data Siswa 1'!$A$4:$D$43,3,0)=0,"",VLOOKUP(A105,'Data Siswa 1'!$A$4:$D$43,3,0))</f>
        <v/>
      </c>
      <c r="C106" s="228"/>
      <c r="D106" s="11" t="s">
        <v>6</v>
      </c>
      <c r="E106" s="20"/>
      <c r="F106" s="20"/>
      <c r="G106" s="20"/>
      <c r="H106" s="20"/>
      <c r="I106" s="20"/>
      <c r="J106" s="20"/>
      <c r="K106" s="230"/>
      <c r="L106" s="20"/>
      <c r="M106" s="230"/>
      <c r="N106" s="20"/>
      <c r="O106" s="20"/>
      <c r="P106" s="20"/>
      <c r="Q106" s="20"/>
      <c r="R106" s="20"/>
      <c r="S106" s="230"/>
      <c r="T106" s="20"/>
      <c r="U106" s="230"/>
      <c r="V106" s="235"/>
      <c r="W106" s="77">
        <v>98</v>
      </c>
      <c r="Y106" s="34"/>
      <c r="Z106" s="77">
        <f t="shared" si="102"/>
        <v>0</v>
      </c>
      <c r="AA106" s="77">
        <v>98</v>
      </c>
      <c r="AD106" s="77">
        <f t="shared" si="103"/>
        <v>0</v>
      </c>
      <c r="AE106" s="77">
        <v>98</v>
      </c>
      <c r="AH106" s="77">
        <f t="shared" si="104"/>
        <v>0</v>
      </c>
      <c r="AI106" s="77">
        <v>98</v>
      </c>
      <c r="AL106" s="34">
        <f t="shared" si="105"/>
        <v>0</v>
      </c>
      <c r="AM106" s="134">
        <v>98</v>
      </c>
    </row>
    <row r="107" spans="1:39" ht="20.25" customHeight="1">
      <c r="A107" s="227"/>
      <c r="B107" s="233"/>
      <c r="C107" s="228"/>
      <c r="D107" s="12" t="s">
        <v>7</v>
      </c>
      <c r="E107" s="21"/>
      <c r="F107" s="21"/>
      <c r="G107" s="21"/>
      <c r="H107" s="21"/>
      <c r="I107" s="21"/>
      <c r="J107" s="21"/>
      <c r="K107" s="231"/>
      <c r="L107" s="21"/>
      <c r="M107" s="231"/>
      <c r="N107" s="21"/>
      <c r="O107" s="21"/>
      <c r="P107" s="21"/>
      <c r="Q107" s="21"/>
      <c r="R107" s="21"/>
      <c r="S107" s="231"/>
      <c r="T107" s="21"/>
      <c r="U107" s="231"/>
      <c r="V107" s="236"/>
      <c r="W107" s="77">
        <v>99</v>
      </c>
      <c r="Y107" s="34"/>
      <c r="Z107" s="77">
        <f t="shared" si="102"/>
        <v>0</v>
      </c>
      <c r="AA107" s="77">
        <v>99</v>
      </c>
      <c r="AD107" s="77">
        <f t="shared" si="103"/>
        <v>0</v>
      </c>
      <c r="AE107" s="77">
        <v>99</v>
      </c>
      <c r="AH107" s="77">
        <f t="shared" si="104"/>
        <v>0</v>
      </c>
      <c r="AI107" s="77">
        <v>99</v>
      </c>
      <c r="AL107" s="34">
        <f t="shared" si="105"/>
        <v>0</v>
      </c>
      <c r="AM107" s="134">
        <v>99</v>
      </c>
    </row>
    <row r="108" spans="1:39" ht="20.25" customHeight="1">
      <c r="A108" s="227">
        <v>34</v>
      </c>
      <c r="B108" s="5" t="str">
        <f>IF(VLOOKUP(A108,'Data Siswa 1'!$A$4:$D$43,2,0)=0,"",VLOOKUP(A108,'Data Siswa 1'!$A$4:$D$43,2,0))</f>
        <v/>
      </c>
      <c r="C108" s="228" t="str">
        <f>IF(VLOOKUP(A108,'Data Siswa 1'!$A$4:$D$43,4,0)=0,"",VLOOKUP(A108,'Data Siswa 1'!$A$4:$D$43,4,0))</f>
        <v/>
      </c>
      <c r="D108" s="10" t="s">
        <v>5</v>
      </c>
      <c r="E108" s="19"/>
      <c r="F108" s="19"/>
      <c r="G108" s="19"/>
      <c r="H108" s="19"/>
      <c r="I108" s="19"/>
      <c r="J108" s="19"/>
      <c r="K108" s="229" t="str">
        <f t="shared" ref="K108" si="151">IFERROR(ROUND(AVERAGE(E108:J110),0),"")</f>
        <v/>
      </c>
      <c r="L108" s="19"/>
      <c r="M108" s="229" t="str">
        <f t="shared" ref="M108" si="152">IFERROR(ROUND(AVERAGE(L108:L110),0),"")</f>
        <v/>
      </c>
      <c r="N108" s="19"/>
      <c r="O108" s="19"/>
      <c r="P108" s="19"/>
      <c r="Q108" s="19"/>
      <c r="R108" s="19"/>
      <c r="S108" s="229" t="str">
        <f t="shared" ref="S108" si="153">IFERROR(ROUND(AVERAGE(N108:R110),0),"")</f>
        <v/>
      </c>
      <c r="T108" s="19"/>
      <c r="U108" s="229" t="str">
        <f t="shared" ref="U108" si="154">IFERROR(ROUND(AVERAGE(T108:T110),0),"")</f>
        <v/>
      </c>
      <c r="V108" s="234" t="str">
        <f t="shared" si="118"/>
        <v/>
      </c>
      <c r="W108" s="77">
        <v>100</v>
      </c>
      <c r="Y108" s="34"/>
      <c r="Z108" s="77" t="str">
        <f t="shared" si="102"/>
        <v/>
      </c>
      <c r="AA108" s="77">
        <v>100</v>
      </c>
      <c r="AD108" s="77" t="str">
        <f t="shared" si="103"/>
        <v/>
      </c>
      <c r="AE108" s="77">
        <v>100</v>
      </c>
      <c r="AH108" s="77" t="str">
        <f t="shared" si="104"/>
        <v/>
      </c>
      <c r="AI108" s="77">
        <v>100</v>
      </c>
      <c r="AL108" s="34" t="str">
        <f t="shared" si="105"/>
        <v/>
      </c>
      <c r="AM108" s="134">
        <v>100</v>
      </c>
    </row>
    <row r="109" spans="1:39" ht="20.25" customHeight="1">
      <c r="A109" s="227"/>
      <c r="B109" s="232" t="str">
        <f>IF(VLOOKUP(A108,'Data Siswa 1'!$A$4:$D$43,3,0)=0,"",VLOOKUP(A108,'Data Siswa 1'!$A$4:$D$43,3,0))</f>
        <v/>
      </c>
      <c r="C109" s="228"/>
      <c r="D109" s="11" t="s">
        <v>6</v>
      </c>
      <c r="E109" s="20"/>
      <c r="F109" s="20"/>
      <c r="G109" s="20"/>
      <c r="H109" s="20"/>
      <c r="I109" s="20"/>
      <c r="J109" s="20"/>
      <c r="K109" s="230"/>
      <c r="L109" s="20"/>
      <c r="M109" s="230"/>
      <c r="N109" s="20"/>
      <c r="O109" s="20"/>
      <c r="P109" s="20"/>
      <c r="Q109" s="20"/>
      <c r="R109" s="20"/>
      <c r="S109" s="230"/>
      <c r="T109" s="20"/>
      <c r="U109" s="230"/>
      <c r="V109" s="235"/>
      <c r="W109" s="77">
        <v>101</v>
      </c>
      <c r="Y109" s="34"/>
      <c r="Z109" s="77">
        <f t="shared" si="102"/>
        <v>0</v>
      </c>
      <c r="AA109" s="77">
        <v>101</v>
      </c>
      <c r="AD109" s="77">
        <f t="shared" si="103"/>
        <v>0</v>
      </c>
      <c r="AE109" s="77">
        <v>101</v>
      </c>
      <c r="AH109" s="77">
        <f t="shared" si="104"/>
        <v>0</v>
      </c>
      <c r="AI109" s="77">
        <v>101</v>
      </c>
      <c r="AL109" s="34">
        <f t="shared" si="105"/>
        <v>0</v>
      </c>
      <c r="AM109" s="134">
        <v>101</v>
      </c>
    </row>
    <row r="110" spans="1:39" ht="20.25" customHeight="1">
      <c r="A110" s="227"/>
      <c r="B110" s="233"/>
      <c r="C110" s="228"/>
      <c r="D110" s="12" t="s">
        <v>7</v>
      </c>
      <c r="E110" s="21"/>
      <c r="F110" s="21"/>
      <c r="G110" s="21"/>
      <c r="H110" s="21"/>
      <c r="I110" s="21"/>
      <c r="J110" s="21"/>
      <c r="K110" s="231"/>
      <c r="L110" s="21"/>
      <c r="M110" s="231"/>
      <c r="N110" s="21"/>
      <c r="O110" s="21"/>
      <c r="P110" s="21"/>
      <c r="Q110" s="21"/>
      <c r="R110" s="21"/>
      <c r="S110" s="231"/>
      <c r="T110" s="21"/>
      <c r="U110" s="231"/>
      <c r="V110" s="236"/>
      <c r="W110" s="77">
        <v>102</v>
      </c>
      <c r="Y110" s="34"/>
      <c r="Z110" s="77">
        <f t="shared" si="102"/>
        <v>0</v>
      </c>
      <c r="AA110" s="77">
        <v>102</v>
      </c>
      <c r="AD110" s="77">
        <f t="shared" si="103"/>
        <v>0</v>
      </c>
      <c r="AE110" s="77">
        <v>102</v>
      </c>
      <c r="AH110" s="77">
        <f t="shared" si="104"/>
        <v>0</v>
      </c>
      <c r="AI110" s="77">
        <v>102</v>
      </c>
      <c r="AL110" s="34">
        <f t="shared" si="105"/>
        <v>0</v>
      </c>
      <c r="AM110" s="134">
        <v>102</v>
      </c>
    </row>
    <row r="111" spans="1:39" ht="20.25" customHeight="1">
      <c r="A111" s="227">
        <v>35</v>
      </c>
      <c r="B111" s="5" t="str">
        <f>IF(VLOOKUP(A111,'Data Siswa 1'!$A$4:$D$43,2,0)=0,"",VLOOKUP(A111,'Data Siswa 1'!$A$4:$D$43,2,0))</f>
        <v/>
      </c>
      <c r="C111" s="228" t="str">
        <f>IF(VLOOKUP(A111,'Data Siswa 1'!$A$4:$D$43,4,0)=0,"",VLOOKUP(A111,'Data Siswa 1'!$A$4:$D$43,4,0))</f>
        <v/>
      </c>
      <c r="D111" s="10" t="s">
        <v>5</v>
      </c>
      <c r="E111" s="19"/>
      <c r="F111" s="19"/>
      <c r="G111" s="19"/>
      <c r="H111" s="19"/>
      <c r="I111" s="19"/>
      <c r="J111" s="19"/>
      <c r="K111" s="229" t="str">
        <f t="shared" ref="K111" si="155">IFERROR(ROUND(AVERAGE(E111:J113),0),"")</f>
        <v/>
      </c>
      <c r="L111" s="19"/>
      <c r="M111" s="229" t="str">
        <f t="shared" ref="M111" si="156">IFERROR(ROUND(AVERAGE(L111:L113),0),"")</f>
        <v/>
      </c>
      <c r="N111" s="19"/>
      <c r="O111" s="19"/>
      <c r="P111" s="19"/>
      <c r="Q111" s="19"/>
      <c r="R111" s="19"/>
      <c r="S111" s="229" t="str">
        <f t="shared" ref="S111" si="157">IFERROR(ROUND(AVERAGE(N111:R113),0),"")</f>
        <v/>
      </c>
      <c r="T111" s="19"/>
      <c r="U111" s="229" t="str">
        <f t="shared" ref="U111" si="158">IFERROR(ROUND(AVERAGE(T111:T113),0),"")</f>
        <v/>
      </c>
      <c r="V111" s="234" t="str">
        <f t="shared" si="118"/>
        <v/>
      </c>
      <c r="W111" s="77">
        <v>103</v>
      </c>
      <c r="Y111" s="34"/>
      <c r="Z111" s="77" t="str">
        <f t="shared" si="102"/>
        <v/>
      </c>
      <c r="AA111" s="77">
        <v>103</v>
      </c>
      <c r="AD111" s="77" t="str">
        <f t="shared" si="103"/>
        <v/>
      </c>
      <c r="AE111" s="77">
        <v>103</v>
      </c>
      <c r="AH111" s="77" t="str">
        <f t="shared" si="104"/>
        <v/>
      </c>
      <c r="AI111" s="77">
        <v>103</v>
      </c>
      <c r="AL111" s="34" t="str">
        <f t="shared" si="105"/>
        <v/>
      </c>
      <c r="AM111" s="134">
        <v>103</v>
      </c>
    </row>
    <row r="112" spans="1:39" ht="20.25" customHeight="1">
      <c r="A112" s="227"/>
      <c r="B112" s="232" t="str">
        <f>IF(VLOOKUP(A111,'Data Siswa 1'!$A$4:$D$43,3,0)=0,"",VLOOKUP(A111,'Data Siswa 1'!$A$4:$D$43,3,0))</f>
        <v/>
      </c>
      <c r="C112" s="228"/>
      <c r="D112" s="11" t="s">
        <v>6</v>
      </c>
      <c r="E112" s="20"/>
      <c r="F112" s="20"/>
      <c r="G112" s="20"/>
      <c r="H112" s="20"/>
      <c r="I112" s="20"/>
      <c r="J112" s="20"/>
      <c r="K112" s="230"/>
      <c r="L112" s="20"/>
      <c r="M112" s="230"/>
      <c r="N112" s="20"/>
      <c r="O112" s="20"/>
      <c r="P112" s="20"/>
      <c r="Q112" s="20"/>
      <c r="R112" s="20"/>
      <c r="S112" s="230"/>
      <c r="T112" s="20"/>
      <c r="U112" s="230"/>
      <c r="V112" s="235"/>
      <c r="W112" s="77">
        <v>104</v>
      </c>
      <c r="Y112" s="34"/>
      <c r="Z112" s="77">
        <f t="shared" si="102"/>
        <v>0</v>
      </c>
      <c r="AA112" s="77">
        <v>104</v>
      </c>
      <c r="AD112" s="77">
        <f t="shared" si="103"/>
        <v>0</v>
      </c>
      <c r="AE112" s="77">
        <v>104</v>
      </c>
      <c r="AH112" s="77">
        <f t="shared" si="104"/>
        <v>0</v>
      </c>
      <c r="AI112" s="77">
        <v>104</v>
      </c>
      <c r="AL112" s="34">
        <f t="shared" si="105"/>
        <v>0</v>
      </c>
      <c r="AM112" s="134">
        <v>104</v>
      </c>
    </row>
    <row r="113" spans="1:39" ht="20.25" customHeight="1">
      <c r="A113" s="227"/>
      <c r="B113" s="233"/>
      <c r="C113" s="228"/>
      <c r="D113" s="12" t="s">
        <v>7</v>
      </c>
      <c r="E113" s="21"/>
      <c r="F113" s="21"/>
      <c r="G113" s="21"/>
      <c r="H113" s="21"/>
      <c r="I113" s="21"/>
      <c r="J113" s="21"/>
      <c r="K113" s="231"/>
      <c r="L113" s="21"/>
      <c r="M113" s="231"/>
      <c r="N113" s="21"/>
      <c r="O113" s="21"/>
      <c r="P113" s="21"/>
      <c r="Q113" s="21"/>
      <c r="R113" s="21"/>
      <c r="S113" s="231"/>
      <c r="T113" s="21"/>
      <c r="U113" s="231"/>
      <c r="V113" s="236"/>
      <c r="W113" s="77">
        <v>105</v>
      </c>
      <c r="Y113" s="34"/>
      <c r="Z113" s="77">
        <f t="shared" si="102"/>
        <v>0</v>
      </c>
      <c r="AA113" s="77">
        <v>105</v>
      </c>
      <c r="AD113" s="77">
        <f t="shared" si="103"/>
        <v>0</v>
      </c>
      <c r="AE113" s="77">
        <v>105</v>
      </c>
      <c r="AH113" s="77">
        <f t="shared" si="104"/>
        <v>0</v>
      </c>
      <c r="AI113" s="77">
        <v>105</v>
      </c>
      <c r="AL113" s="34">
        <f t="shared" si="105"/>
        <v>0</v>
      </c>
      <c r="AM113" s="134">
        <v>105</v>
      </c>
    </row>
    <row r="114" spans="1:39" ht="20.25" customHeight="1">
      <c r="A114" s="227">
        <v>36</v>
      </c>
      <c r="B114" s="5" t="str">
        <f>IF(VLOOKUP(A114,'Data Siswa 1'!$A$4:$D$43,2,0)=0,"",VLOOKUP(A114,'Data Siswa 1'!$A$4:$D$43,2,0))</f>
        <v/>
      </c>
      <c r="C114" s="228" t="str">
        <f>IF(VLOOKUP(A114,'Data Siswa 1'!$A$4:$D$43,4,0)=0,"",VLOOKUP(A114,'Data Siswa 1'!$A$4:$D$43,4,0))</f>
        <v/>
      </c>
      <c r="D114" s="10" t="s">
        <v>5</v>
      </c>
      <c r="E114" s="19"/>
      <c r="F114" s="19"/>
      <c r="G114" s="19"/>
      <c r="H114" s="19"/>
      <c r="I114" s="19"/>
      <c r="J114" s="19"/>
      <c r="K114" s="229" t="str">
        <f t="shared" ref="K114" si="159">IFERROR(ROUND(AVERAGE(E114:J116),0),"")</f>
        <v/>
      </c>
      <c r="L114" s="19"/>
      <c r="M114" s="229" t="str">
        <f t="shared" ref="M114" si="160">IFERROR(ROUND(AVERAGE(L114:L116),0),"")</f>
        <v/>
      </c>
      <c r="N114" s="19"/>
      <c r="O114" s="19"/>
      <c r="P114" s="19"/>
      <c r="Q114" s="19"/>
      <c r="R114" s="19"/>
      <c r="S114" s="229" t="str">
        <f t="shared" ref="S114" si="161">IFERROR(ROUND(AVERAGE(N114:R116),0),"")</f>
        <v/>
      </c>
      <c r="T114" s="19"/>
      <c r="U114" s="229" t="str">
        <f t="shared" ref="U114" si="162">IFERROR(ROUND(AVERAGE(T114:T116),0),"")</f>
        <v/>
      </c>
      <c r="V114" s="234" t="str">
        <f t="shared" si="118"/>
        <v/>
      </c>
      <c r="W114" s="77">
        <v>106</v>
      </c>
      <c r="Y114" s="34"/>
      <c r="Z114" s="77" t="str">
        <f t="shared" si="102"/>
        <v/>
      </c>
      <c r="AA114" s="77">
        <v>106</v>
      </c>
      <c r="AD114" s="77" t="str">
        <f t="shared" si="103"/>
        <v/>
      </c>
      <c r="AE114" s="77">
        <v>106</v>
      </c>
      <c r="AH114" s="77" t="str">
        <f t="shared" si="104"/>
        <v/>
      </c>
      <c r="AI114" s="77">
        <v>106</v>
      </c>
      <c r="AL114" s="34" t="str">
        <f t="shared" si="105"/>
        <v/>
      </c>
      <c r="AM114" s="134">
        <v>106</v>
      </c>
    </row>
    <row r="115" spans="1:39" ht="20.25" customHeight="1">
      <c r="A115" s="227"/>
      <c r="B115" s="232" t="str">
        <f>IF(VLOOKUP(A114,'Data Siswa 1'!$A$4:$D$43,3,0)=0,"",VLOOKUP(A114,'Data Siswa 1'!$A$4:$D$43,3,0))</f>
        <v/>
      </c>
      <c r="C115" s="228"/>
      <c r="D115" s="11" t="s">
        <v>6</v>
      </c>
      <c r="E115" s="20"/>
      <c r="F115" s="20"/>
      <c r="G115" s="20"/>
      <c r="H115" s="20"/>
      <c r="I115" s="20"/>
      <c r="J115" s="20"/>
      <c r="K115" s="230"/>
      <c r="L115" s="20"/>
      <c r="M115" s="230"/>
      <c r="N115" s="20"/>
      <c r="O115" s="20"/>
      <c r="P115" s="20"/>
      <c r="Q115" s="20"/>
      <c r="R115" s="20"/>
      <c r="S115" s="230"/>
      <c r="T115" s="20"/>
      <c r="U115" s="230"/>
      <c r="V115" s="235"/>
      <c r="W115" s="77">
        <v>107</v>
      </c>
      <c r="Y115" s="34"/>
      <c r="Z115" s="77">
        <f t="shared" si="102"/>
        <v>0</v>
      </c>
      <c r="AA115" s="77">
        <v>107</v>
      </c>
      <c r="AD115" s="77">
        <f t="shared" si="103"/>
        <v>0</v>
      </c>
      <c r="AE115" s="77">
        <v>107</v>
      </c>
      <c r="AH115" s="77">
        <f t="shared" si="104"/>
        <v>0</v>
      </c>
      <c r="AI115" s="77">
        <v>107</v>
      </c>
      <c r="AL115" s="34">
        <f t="shared" si="105"/>
        <v>0</v>
      </c>
      <c r="AM115" s="134">
        <v>107</v>
      </c>
    </row>
    <row r="116" spans="1:39" ht="20.25" customHeight="1">
      <c r="A116" s="227"/>
      <c r="B116" s="233"/>
      <c r="C116" s="228"/>
      <c r="D116" s="12" t="s">
        <v>7</v>
      </c>
      <c r="E116" s="21"/>
      <c r="F116" s="21"/>
      <c r="G116" s="21"/>
      <c r="H116" s="21"/>
      <c r="I116" s="21"/>
      <c r="J116" s="21"/>
      <c r="K116" s="231"/>
      <c r="L116" s="21"/>
      <c r="M116" s="231"/>
      <c r="N116" s="21"/>
      <c r="O116" s="21"/>
      <c r="P116" s="21"/>
      <c r="Q116" s="21"/>
      <c r="R116" s="21"/>
      <c r="S116" s="231"/>
      <c r="T116" s="21"/>
      <c r="U116" s="231"/>
      <c r="V116" s="236"/>
      <c r="W116" s="77">
        <v>108</v>
      </c>
      <c r="Y116" s="34"/>
      <c r="Z116" s="77">
        <f t="shared" si="102"/>
        <v>0</v>
      </c>
      <c r="AA116" s="77">
        <v>108</v>
      </c>
      <c r="AD116" s="77">
        <f t="shared" si="103"/>
        <v>0</v>
      </c>
      <c r="AE116" s="77">
        <v>108</v>
      </c>
      <c r="AH116" s="77">
        <f t="shared" si="104"/>
        <v>0</v>
      </c>
      <c r="AI116" s="77">
        <v>108</v>
      </c>
      <c r="AL116" s="34">
        <f t="shared" si="105"/>
        <v>0</v>
      </c>
      <c r="AM116" s="134">
        <v>108</v>
      </c>
    </row>
    <row r="117" spans="1:39" ht="20.25" customHeight="1">
      <c r="A117" s="227">
        <v>37</v>
      </c>
      <c r="B117" s="5" t="str">
        <f>IF(VLOOKUP(A117,'Data Siswa 1'!$A$4:$D$43,2,0)=0,"",VLOOKUP(A117,'Data Siswa 1'!$A$4:$D$43,2,0))</f>
        <v/>
      </c>
      <c r="C117" s="228" t="str">
        <f>IF(VLOOKUP(A117,'Data Siswa 1'!$A$4:$D$43,4,0)=0,"",VLOOKUP(A117,'Data Siswa 1'!$A$4:$D$43,4,0))</f>
        <v/>
      </c>
      <c r="D117" s="10" t="s">
        <v>5</v>
      </c>
      <c r="E117" s="19"/>
      <c r="F117" s="19"/>
      <c r="G117" s="19"/>
      <c r="H117" s="19"/>
      <c r="I117" s="19"/>
      <c r="J117" s="19"/>
      <c r="K117" s="229" t="str">
        <f t="shared" ref="K117" si="163">IFERROR(ROUND(AVERAGE(E117:J119),0),"")</f>
        <v/>
      </c>
      <c r="L117" s="19"/>
      <c r="M117" s="229" t="str">
        <f t="shared" ref="M117" si="164">IFERROR(ROUND(AVERAGE(L117:L119),0),"")</f>
        <v/>
      </c>
      <c r="N117" s="19"/>
      <c r="O117" s="19"/>
      <c r="P117" s="19"/>
      <c r="Q117" s="19"/>
      <c r="R117" s="19"/>
      <c r="S117" s="229" t="str">
        <f t="shared" ref="S117" si="165">IFERROR(ROUND(AVERAGE(N117:R119),0),"")</f>
        <v/>
      </c>
      <c r="T117" s="19"/>
      <c r="U117" s="229" t="str">
        <f t="shared" ref="U117" si="166">IFERROR(ROUND(AVERAGE(T117:T119),0),"")</f>
        <v/>
      </c>
      <c r="V117" s="234" t="str">
        <f t="shared" si="118"/>
        <v/>
      </c>
      <c r="W117" s="77">
        <v>109</v>
      </c>
      <c r="Y117" s="34"/>
      <c r="Z117" s="77" t="str">
        <f t="shared" si="102"/>
        <v/>
      </c>
      <c r="AA117" s="77">
        <v>109</v>
      </c>
      <c r="AD117" s="77" t="str">
        <f t="shared" si="103"/>
        <v/>
      </c>
      <c r="AE117" s="77">
        <v>109</v>
      </c>
      <c r="AH117" s="77" t="str">
        <f t="shared" si="104"/>
        <v/>
      </c>
      <c r="AI117" s="77">
        <v>109</v>
      </c>
      <c r="AL117" s="34" t="str">
        <f t="shared" si="105"/>
        <v/>
      </c>
      <c r="AM117" s="134">
        <v>109</v>
      </c>
    </row>
    <row r="118" spans="1:39" ht="20.25" customHeight="1">
      <c r="A118" s="227"/>
      <c r="B118" s="232" t="str">
        <f>IF(VLOOKUP(A117,'Data Siswa 1'!$A$4:$D$43,3,0)=0,"",VLOOKUP(A117,'Data Siswa 1'!$A$4:$D$43,3,0))</f>
        <v/>
      </c>
      <c r="C118" s="228"/>
      <c r="D118" s="11" t="s">
        <v>6</v>
      </c>
      <c r="E118" s="20"/>
      <c r="F118" s="20"/>
      <c r="G118" s="20"/>
      <c r="H118" s="20"/>
      <c r="I118" s="20"/>
      <c r="J118" s="20"/>
      <c r="K118" s="230"/>
      <c r="L118" s="20"/>
      <c r="M118" s="230"/>
      <c r="N118" s="20"/>
      <c r="O118" s="20"/>
      <c r="P118" s="20"/>
      <c r="Q118" s="20"/>
      <c r="R118" s="20"/>
      <c r="S118" s="230"/>
      <c r="T118" s="20"/>
      <c r="U118" s="230"/>
      <c r="V118" s="235"/>
      <c r="W118" s="77">
        <v>110</v>
      </c>
      <c r="Y118" s="34"/>
      <c r="Z118" s="77">
        <f t="shared" si="102"/>
        <v>0</v>
      </c>
      <c r="AA118" s="77">
        <v>110</v>
      </c>
      <c r="AD118" s="77">
        <f t="shared" si="103"/>
        <v>0</v>
      </c>
      <c r="AE118" s="77">
        <v>110</v>
      </c>
      <c r="AH118" s="77">
        <f t="shared" si="104"/>
        <v>0</v>
      </c>
      <c r="AI118" s="77">
        <v>110</v>
      </c>
      <c r="AL118" s="34">
        <f t="shared" si="105"/>
        <v>0</v>
      </c>
      <c r="AM118" s="134">
        <v>110</v>
      </c>
    </row>
    <row r="119" spans="1:39" ht="20.25" customHeight="1">
      <c r="A119" s="227"/>
      <c r="B119" s="233"/>
      <c r="C119" s="228"/>
      <c r="D119" s="12" t="s">
        <v>7</v>
      </c>
      <c r="E119" s="21"/>
      <c r="F119" s="21"/>
      <c r="G119" s="21"/>
      <c r="H119" s="21"/>
      <c r="I119" s="21"/>
      <c r="J119" s="21"/>
      <c r="K119" s="231"/>
      <c r="L119" s="21"/>
      <c r="M119" s="231"/>
      <c r="N119" s="21"/>
      <c r="O119" s="21"/>
      <c r="P119" s="21"/>
      <c r="Q119" s="21"/>
      <c r="R119" s="21"/>
      <c r="S119" s="231"/>
      <c r="T119" s="21"/>
      <c r="U119" s="231"/>
      <c r="V119" s="236"/>
      <c r="W119" s="77">
        <v>111</v>
      </c>
      <c r="Y119" s="34"/>
      <c r="Z119" s="77">
        <f t="shared" si="102"/>
        <v>0</v>
      </c>
      <c r="AA119" s="77">
        <v>111</v>
      </c>
      <c r="AD119" s="77">
        <f t="shared" si="103"/>
        <v>0</v>
      </c>
      <c r="AE119" s="77">
        <v>111</v>
      </c>
      <c r="AH119" s="77">
        <f t="shared" si="104"/>
        <v>0</v>
      </c>
      <c r="AI119" s="77">
        <v>111</v>
      </c>
      <c r="AL119" s="34">
        <f t="shared" si="105"/>
        <v>0</v>
      </c>
      <c r="AM119" s="134">
        <v>111</v>
      </c>
    </row>
    <row r="120" spans="1:39" ht="20.25" customHeight="1">
      <c r="A120" s="227">
        <v>38</v>
      </c>
      <c r="B120" s="5" t="str">
        <f>IF(VLOOKUP(A120,'Data Siswa 1'!$A$4:$D$43,2,0)=0,"",VLOOKUP(A120,'Data Siswa 1'!$A$4:$D$43,2,0))</f>
        <v/>
      </c>
      <c r="C120" s="228" t="str">
        <f>IF(VLOOKUP(A120,'Data Siswa 1'!$A$4:$D$43,4,0)=0,"",VLOOKUP(A120,'Data Siswa 1'!$A$4:$D$43,4,0))</f>
        <v/>
      </c>
      <c r="D120" s="10" t="s">
        <v>5</v>
      </c>
      <c r="E120" s="19"/>
      <c r="F120" s="19"/>
      <c r="G120" s="19"/>
      <c r="H120" s="19"/>
      <c r="I120" s="19"/>
      <c r="J120" s="19"/>
      <c r="K120" s="229" t="str">
        <f t="shared" ref="K120" si="167">IFERROR(ROUND(AVERAGE(E120:J122),0),"")</f>
        <v/>
      </c>
      <c r="L120" s="19"/>
      <c r="M120" s="229" t="str">
        <f t="shared" ref="M120" si="168">IFERROR(ROUND(AVERAGE(L120:L122),0),"")</f>
        <v/>
      </c>
      <c r="N120" s="19"/>
      <c r="O120" s="19"/>
      <c r="P120" s="19"/>
      <c r="Q120" s="19"/>
      <c r="R120" s="19"/>
      <c r="S120" s="229" t="str">
        <f t="shared" ref="S120" si="169">IFERROR(ROUND(AVERAGE(N120:R122),0),"")</f>
        <v/>
      </c>
      <c r="T120" s="19"/>
      <c r="U120" s="229" t="str">
        <f t="shared" ref="U120" si="170">IFERROR(ROUND(AVERAGE(T120:T122),0),"")</f>
        <v/>
      </c>
      <c r="V120" s="234" t="str">
        <f t="shared" si="118"/>
        <v/>
      </c>
      <c r="W120" s="77">
        <v>112</v>
      </c>
      <c r="Y120" s="34"/>
      <c r="Z120" s="77" t="str">
        <f t="shared" si="102"/>
        <v/>
      </c>
      <c r="AA120" s="77">
        <v>112</v>
      </c>
      <c r="AD120" s="77" t="str">
        <f t="shared" si="103"/>
        <v/>
      </c>
      <c r="AE120" s="77">
        <v>112</v>
      </c>
      <c r="AH120" s="77" t="str">
        <f t="shared" si="104"/>
        <v/>
      </c>
      <c r="AI120" s="77">
        <v>112</v>
      </c>
      <c r="AL120" s="34" t="str">
        <f t="shared" si="105"/>
        <v/>
      </c>
      <c r="AM120" s="134">
        <v>112</v>
      </c>
    </row>
    <row r="121" spans="1:39" ht="20.25" customHeight="1">
      <c r="A121" s="227"/>
      <c r="B121" s="232" t="str">
        <f>IF(VLOOKUP(A120,'Data Siswa 1'!$A$4:$D$43,3,0)=0,"",VLOOKUP(A120,'Data Siswa 1'!$A$4:$D$43,3,0))</f>
        <v/>
      </c>
      <c r="C121" s="228"/>
      <c r="D121" s="11" t="s">
        <v>6</v>
      </c>
      <c r="E121" s="20"/>
      <c r="F121" s="20"/>
      <c r="G121" s="20"/>
      <c r="H121" s="20"/>
      <c r="I121" s="20"/>
      <c r="J121" s="20"/>
      <c r="K121" s="230"/>
      <c r="L121" s="20"/>
      <c r="M121" s="230"/>
      <c r="N121" s="20"/>
      <c r="O121" s="20"/>
      <c r="P121" s="20"/>
      <c r="Q121" s="20"/>
      <c r="R121" s="20"/>
      <c r="S121" s="230"/>
      <c r="T121" s="20"/>
      <c r="U121" s="230"/>
      <c r="V121" s="235"/>
      <c r="W121" s="77">
        <v>113</v>
      </c>
      <c r="Y121" s="34"/>
      <c r="Z121" s="77">
        <f t="shared" si="102"/>
        <v>0</v>
      </c>
      <c r="AA121" s="77">
        <v>113</v>
      </c>
      <c r="AD121" s="77">
        <f t="shared" si="103"/>
        <v>0</v>
      </c>
      <c r="AE121" s="77">
        <v>113</v>
      </c>
      <c r="AH121" s="77">
        <f t="shared" si="104"/>
        <v>0</v>
      </c>
      <c r="AI121" s="77">
        <v>113</v>
      </c>
      <c r="AL121" s="34">
        <f t="shared" si="105"/>
        <v>0</v>
      </c>
      <c r="AM121" s="134">
        <v>113</v>
      </c>
    </row>
    <row r="122" spans="1:39" ht="20.25" customHeight="1">
      <c r="A122" s="227"/>
      <c r="B122" s="233"/>
      <c r="C122" s="228"/>
      <c r="D122" s="12" t="s">
        <v>7</v>
      </c>
      <c r="E122" s="21"/>
      <c r="F122" s="21"/>
      <c r="G122" s="21"/>
      <c r="H122" s="21"/>
      <c r="I122" s="21"/>
      <c r="J122" s="21"/>
      <c r="K122" s="231"/>
      <c r="L122" s="21"/>
      <c r="M122" s="231"/>
      <c r="N122" s="21"/>
      <c r="O122" s="21"/>
      <c r="P122" s="21"/>
      <c r="Q122" s="21"/>
      <c r="R122" s="21"/>
      <c r="S122" s="231"/>
      <c r="T122" s="21"/>
      <c r="U122" s="231"/>
      <c r="V122" s="236"/>
      <c r="W122" s="77">
        <v>114</v>
      </c>
      <c r="Y122" s="34"/>
      <c r="Z122" s="77">
        <f t="shared" si="102"/>
        <v>0</v>
      </c>
      <c r="AA122" s="77">
        <v>114</v>
      </c>
      <c r="AD122" s="77">
        <f t="shared" si="103"/>
        <v>0</v>
      </c>
      <c r="AE122" s="77">
        <v>114</v>
      </c>
      <c r="AH122" s="77">
        <f t="shared" si="104"/>
        <v>0</v>
      </c>
      <c r="AI122" s="77">
        <v>114</v>
      </c>
      <c r="AL122" s="34">
        <f t="shared" si="105"/>
        <v>0</v>
      </c>
      <c r="AM122" s="134">
        <v>114</v>
      </c>
    </row>
    <row r="123" spans="1:39" ht="20.25" customHeight="1">
      <c r="A123" s="227">
        <v>39</v>
      </c>
      <c r="B123" s="5" t="str">
        <f>IF(VLOOKUP(A123,'Data Siswa 1'!$A$4:$D$43,2,0)=0,"",VLOOKUP(A123,'Data Siswa 1'!$A$4:$D$43,2,0))</f>
        <v/>
      </c>
      <c r="C123" s="228" t="str">
        <f>IF(VLOOKUP(A123,'Data Siswa 1'!$A$4:$D$43,4,0)=0,"",VLOOKUP(A123,'Data Siswa 1'!$A$4:$D$43,4,0))</f>
        <v/>
      </c>
      <c r="D123" s="10" t="s">
        <v>5</v>
      </c>
      <c r="E123" s="19"/>
      <c r="F123" s="19"/>
      <c r="G123" s="19"/>
      <c r="H123" s="19"/>
      <c r="I123" s="19"/>
      <c r="J123" s="19"/>
      <c r="K123" s="229" t="str">
        <f t="shared" ref="K123" si="171">IFERROR(ROUND(AVERAGE(E123:J125),0),"")</f>
        <v/>
      </c>
      <c r="L123" s="19"/>
      <c r="M123" s="229" t="str">
        <f t="shared" ref="M123" si="172">IFERROR(ROUND(AVERAGE(L123:L125),0),"")</f>
        <v/>
      </c>
      <c r="N123" s="19"/>
      <c r="O123" s="19"/>
      <c r="P123" s="19"/>
      <c r="Q123" s="19"/>
      <c r="R123" s="19"/>
      <c r="S123" s="229" t="str">
        <f t="shared" ref="S123" si="173">IFERROR(ROUND(AVERAGE(N123:R125),0),"")</f>
        <v/>
      </c>
      <c r="T123" s="19"/>
      <c r="U123" s="229" t="str">
        <f t="shared" ref="U123" si="174">IFERROR(ROUND(AVERAGE(T123:T125),0),"")</f>
        <v/>
      </c>
      <c r="V123" s="234" t="str">
        <f t="shared" si="118"/>
        <v/>
      </c>
      <c r="W123" s="77">
        <v>115</v>
      </c>
      <c r="Y123" s="34"/>
      <c r="Z123" s="77" t="str">
        <f t="shared" si="102"/>
        <v/>
      </c>
      <c r="AA123" s="77">
        <v>115</v>
      </c>
      <c r="AD123" s="77" t="str">
        <f t="shared" si="103"/>
        <v/>
      </c>
      <c r="AE123" s="77">
        <v>115</v>
      </c>
      <c r="AH123" s="77" t="str">
        <f t="shared" si="104"/>
        <v/>
      </c>
      <c r="AI123" s="77">
        <v>115</v>
      </c>
      <c r="AL123" s="34" t="str">
        <f t="shared" si="105"/>
        <v/>
      </c>
      <c r="AM123" s="134">
        <v>115</v>
      </c>
    </row>
    <row r="124" spans="1:39" ht="20.25" customHeight="1">
      <c r="A124" s="227"/>
      <c r="B124" s="232" t="str">
        <f>IF(VLOOKUP(A123,'Data Siswa 1'!$A$4:$D$43,3,0)=0,"",VLOOKUP(A123,'Data Siswa 1'!$A$4:$D$43,3,0))</f>
        <v/>
      </c>
      <c r="C124" s="228"/>
      <c r="D124" s="11" t="s">
        <v>6</v>
      </c>
      <c r="E124" s="20"/>
      <c r="F124" s="20"/>
      <c r="G124" s="20"/>
      <c r="H124" s="20"/>
      <c r="I124" s="20"/>
      <c r="J124" s="20"/>
      <c r="K124" s="230"/>
      <c r="L124" s="20"/>
      <c r="M124" s="230"/>
      <c r="N124" s="20"/>
      <c r="O124" s="20"/>
      <c r="P124" s="20"/>
      <c r="Q124" s="20"/>
      <c r="R124" s="20"/>
      <c r="S124" s="230"/>
      <c r="T124" s="20"/>
      <c r="U124" s="230"/>
      <c r="V124" s="235"/>
      <c r="W124" s="77">
        <v>116</v>
      </c>
      <c r="Y124" s="34"/>
      <c r="Z124" s="77">
        <f t="shared" si="102"/>
        <v>0</v>
      </c>
      <c r="AA124" s="77">
        <v>116</v>
      </c>
      <c r="AD124" s="77">
        <f t="shared" si="103"/>
        <v>0</v>
      </c>
      <c r="AE124" s="77">
        <v>116</v>
      </c>
      <c r="AH124" s="77">
        <f t="shared" si="104"/>
        <v>0</v>
      </c>
      <c r="AI124" s="77">
        <v>116</v>
      </c>
      <c r="AL124" s="34">
        <f t="shared" si="105"/>
        <v>0</v>
      </c>
      <c r="AM124" s="134">
        <v>116</v>
      </c>
    </row>
    <row r="125" spans="1:39" ht="20.25" customHeight="1">
      <c r="A125" s="227"/>
      <c r="B125" s="233"/>
      <c r="C125" s="228"/>
      <c r="D125" s="12" t="s">
        <v>7</v>
      </c>
      <c r="E125" s="21"/>
      <c r="F125" s="21"/>
      <c r="G125" s="21"/>
      <c r="H125" s="21"/>
      <c r="I125" s="21"/>
      <c r="J125" s="21"/>
      <c r="K125" s="231"/>
      <c r="L125" s="21"/>
      <c r="M125" s="231"/>
      <c r="N125" s="21"/>
      <c r="O125" s="21"/>
      <c r="P125" s="21"/>
      <c r="Q125" s="21"/>
      <c r="R125" s="21"/>
      <c r="S125" s="231"/>
      <c r="T125" s="21"/>
      <c r="U125" s="231"/>
      <c r="V125" s="236"/>
      <c r="W125" s="77">
        <v>117</v>
      </c>
      <c r="Y125" s="34"/>
      <c r="Z125" s="77">
        <f t="shared" si="102"/>
        <v>0</v>
      </c>
      <c r="AA125" s="77">
        <v>117</v>
      </c>
      <c r="AD125" s="77">
        <f t="shared" si="103"/>
        <v>0</v>
      </c>
      <c r="AE125" s="77">
        <v>117</v>
      </c>
      <c r="AH125" s="77">
        <f t="shared" si="104"/>
        <v>0</v>
      </c>
      <c r="AI125" s="77">
        <v>117</v>
      </c>
      <c r="AL125" s="34">
        <f t="shared" si="105"/>
        <v>0</v>
      </c>
      <c r="AM125" s="134">
        <v>117</v>
      </c>
    </row>
    <row r="126" spans="1:39" ht="20.25" customHeight="1">
      <c r="A126" s="227">
        <v>40</v>
      </c>
      <c r="B126" s="5" t="str">
        <f>IF(VLOOKUP(A126,'Data Siswa 1'!$A$4:$D$43,2,0)=0,"",VLOOKUP(A126,'Data Siswa 1'!$A$4:$D$43,2,0))</f>
        <v/>
      </c>
      <c r="C126" s="228" t="str">
        <f>IF(VLOOKUP(A126,'Data Siswa 1'!$A$4:$D$43,4,0)=0,"",VLOOKUP(A126,'Data Siswa 1'!$A$4:$D$43,4,0))</f>
        <v/>
      </c>
      <c r="D126" s="10" t="s">
        <v>5</v>
      </c>
      <c r="E126" s="19"/>
      <c r="F126" s="19"/>
      <c r="G126" s="19"/>
      <c r="H126" s="19"/>
      <c r="I126" s="19"/>
      <c r="J126" s="19"/>
      <c r="K126" s="229" t="str">
        <f t="shared" ref="K126" si="175">IFERROR(ROUND(AVERAGE(E126:J128),0),"")</f>
        <v/>
      </c>
      <c r="L126" s="19"/>
      <c r="M126" s="229" t="str">
        <f t="shared" ref="M126" si="176">IFERROR(ROUND(AVERAGE(L126:L128),0),"")</f>
        <v/>
      </c>
      <c r="N126" s="19"/>
      <c r="O126" s="19"/>
      <c r="P126" s="19"/>
      <c r="Q126" s="19"/>
      <c r="R126" s="19"/>
      <c r="S126" s="229" t="str">
        <f t="shared" ref="S126" si="177">IFERROR(ROUND(AVERAGE(N126:R128),0),"")</f>
        <v/>
      </c>
      <c r="T126" s="19"/>
      <c r="U126" s="229" t="str">
        <f t="shared" ref="U126" si="178">IFERROR(ROUND(AVERAGE(T126:T128),0),"")</f>
        <v/>
      </c>
      <c r="V126" s="234" t="str">
        <f t="shared" si="118"/>
        <v/>
      </c>
      <c r="W126" s="77">
        <v>118</v>
      </c>
      <c r="Y126" s="34"/>
      <c r="Z126" s="77" t="str">
        <f t="shared" si="102"/>
        <v/>
      </c>
      <c r="AA126" s="77">
        <v>118</v>
      </c>
      <c r="AD126" s="77" t="str">
        <f t="shared" si="103"/>
        <v/>
      </c>
      <c r="AE126" s="77">
        <v>118</v>
      </c>
      <c r="AH126" s="77" t="str">
        <f t="shared" si="104"/>
        <v/>
      </c>
      <c r="AI126" s="77">
        <v>118</v>
      </c>
      <c r="AL126" s="34" t="str">
        <f t="shared" si="105"/>
        <v/>
      </c>
      <c r="AM126" s="134">
        <v>118</v>
      </c>
    </row>
    <row r="127" spans="1:39" ht="20.25" customHeight="1">
      <c r="A127" s="227"/>
      <c r="B127" s="232" t="str">
        <f>IF(VLOOKUP(A126,'Data Siswa 1'!$A$4:$D$43,3,0)=0,"",VLOOKUP(A126,'Data Siswa 1'!$A$4:$D$43,3,0))</f>
        <v/>
      </c>
      <c r="C127" s="228"/>
      <c r="D127" s="11" t="s">
        <v>6</v>
      </c>
      <c r="E127" s="20"/>
      <c r="F127" s="20"/>
      <c r="G127" s="20"/>
      <c r="H127" s="20"/>
      <c r="I127" s="20"/>
      <c r="J127" s="20"/>
      <c r="K127" s="230"/>
      <c r="L127" s="20"/>
      <c r="M127" s="230"/>
      <c r="N127" s="20"/>
      <c r="O127" s="20"/>
      <c r="P127" s="20"/>
      <c r="Q127" s="20"/>
      <c r="R127" s="20"/>
      <c r="S127" s="230"/>
      <c r="T127" s="20"/>
      <c r="U127" s="230"/>
      <c r="V127" s="235"/>
      <c r="W127" s="77">
        <v>119</v>
      </c>
      <c r="Y127" s="34"/>
      <c r="Z127" s="77">
        <f t="shared" si="102"/>
        <v>0</v>
      </c>
      <c r="AA127" s="77">
        <v>119</v>
      </c>
      <c r="AD127" s="77">
        <f t="shared" si="103"/>
        <v>0</v>
      </c>
      <c r="AE127" s="77">
        <v>119</v>
      </c>
      <c r="AH127" s="77">
        <f t="shared" si="104"/>
        <v>0</v>
      </c>
      <c r="AI127" s="77">
        <v>119</v>
      </c>
      <c r="AL127" s="34">
        <f t="shared" si="105"/>
        <v>0</v>
      </c>
      <c r="AM127" s="134">
        <v>119</v>
      </c>
    </row>
    <row r="128" spans="1:39" ht="20.25" customHeight="1">
      <c r="A128" s="227"/>
      <c r="B128" s="233"/>
      <c r="C128" s="228"/>
      <c r="D128" s="12" t="s">
        <v>7</v>
      </c>
      <c r="E128" s="21"/>
      <c r="F128" s="21"/>
      <c r="G128" s="21"/>
      <c r="H128" s="21"/>
      <c r="I128" s="21"/>
      <c r="J128" s="21"/>
      <c r="K128" s="231"/>
      <c r="L128" s="21"/>
      <c r="M128" s="231"/>
      <c r="N128" s="21"/>
      <c r="O128" s="21"/>
      <c r="P128" s="21"/>
      <c r="Q128" s="21"/>
      <c r="R128" s="21"/>
      <c r="S128" s="231"/>
      <c r="T128" s="21"/>
      <c r="U128" s="231"/>
      <c r="V128" s="236"/>
      <c r="W128" s="77">
        <v>120</v>
      </c>
      <c r="Y128" s="34"/>
      <c r="Z128" s="77">
        <f t="shared" si="102"/>
        <v>0</v>
      </c>
      <c r="AA128" s="77">
        <v>120</v>
      </c>
      <c r="AD128" s="77">
        <f t="shared" si="103"/>
        <v>0</v>
      </c>
      <c r="AE128" s="77">
        <v>120</v>
      </c>
      <c r="AH128" s="77">
        <f t="shared" si="104"/>
        <v>0</v>
      </c>
      <c r="AI128" s="77">
        <v>120</v>
      </c>
      <c r="AL128" s="34">
        <f t="shared" si="105"/>
        <v>0</v>
      </c>
      <c r="AM128" s="134">
        <v>120</v>
      </c>
    </row>
    <row r="129" spans="1:22">
      <c r="A129" s="6"/>
      <c r="B129" s="13"/>
      <c r="C129" s="14"/>
      <c r="D129" s="13"/>
      <c r="E129" s="14"/>
      <c r="F129" s="14"/>
      <c r="G129" s="14"/>
      <c r="H129" s="14"/>
      <c r="I129" s="14"/>
      <c r="J129" s="14"/>
      <c r="K129" s="14"/>
      <c r="L129" s="14"/>
      <c r="M129" s="14"/>
      <c r="N129" s="14"/>
      <c r="O129" s="14"/>
      <c r="P129" s="14"/>
      <c r="Q129" s="14"/>
      <c r="R129" s="14"/>
      <c r="S129" s="14"/>
      <c r="T129" s="14"/>
      <c r="U129" s="14"/>
      <c r="V129" s="14"/>
    </row>
    <row r="130" spans="1:22">
      <c r="A130" s="6"/>
      <c r="B130" s="13"/>
      <c r="C130" s="22"/>
      <c r="D130" s="13"/>
      <c r="E130" s="14"/>
      <c r="F130" s="14"/>
      <c r="G130" s="14"/>
      <c r="H130" s="14"/>
      <c r="I130" s="14"/>
      <c r="J130" s="14"/>
      <c r="K130" s="14"/>
      <c r="L130" s="14"/>
      <c r="M130" s="14"/>
      <c r="N130" s="14"/>
      <c r="O130" s="14"/>
      <c r="P130" s="14"/>
      <c r="Q130" s="14"/>
      <c r="R130" s="14"/>
      <c r="S130" s="14"/>
      <c r="T130" s="14"/>
      <c r="U130" s="14"/>
      <c r="V130" s="14"/>
    </row>
    <row r="131" spans="1:22">
      <c r="A131" s="6"/>
      <c r="B131" s="13"/>
      <c r="C131" s="14"/>
      <c r="D131" s="13"/>
      <c r="E131" s="14"/>
      <c r="F131" s="14"/>
      <c r="G131" s="14"/>
      <c r="H131" s="14"/>
      <c r="I131" s="14"/>
      <c r="J131" s="14"/>
      <c r="K131" s="14"/>
      <c r="L131" s="14"/>
      <c r="M131" s="14"/>
      <c r="N131" s="14"/>
      <c r="O131" s="14"/>
      <c r="P131" s="14"/>
      <c r="Q131" s="14"/>
      <c r="R131" s="14"/>
      <c r="S131" s="14"/>
      <c r="T131" s="14"/>
      <c r="U131" s="14"/>
      <c r="V131" s="14"/>
    </row>
    <row r="132" spans="1:22">
      <c r="A132" s="6"/>
      <c r="B132" s="13"/>
      <c r="C132" s="14"/>
      <c r="D132" s="13"/>
      <c r="E132" s="14"/>
      <c r="F132" s="14"/>
      <c r="G132" s="14"/>
      <c r="H132" s="14"/>
      <c r="I132" s="14"/>
      <c r="J132" s="14"/>
      <c r="K132" s="14"/>
      <c r="L132" s="14"/>
      <c r="M132" s="14"/>
      <c r="N132" s="14"/>
      <c r="O132" s="14"/>
      <c r="P132" s="14"/>
      <c r="Q132" s="14"/>
      <c r="R132" s="14"/>
      <c r="S132" s="14"/>
      <c r="T132" s="14"/>
      <c r="U132" s="14"/>
      <c r="V132" s="14"/>
    </row>
    <row r="133" spans="1:22">
      <c r="A133" s="6"/>
      <c r="B133" s="13"/>
      <c r="C133" s="14"/>
      <c r="D133" s="13"/>
      <c r="E133" s="14"/>
      <c r="F133" s="14"/>
      <c r="G133" s="14"/>
      <c r="H133" s="14"/>
      <c r="I133" s="14"/>
      <c r="J133" s="14"/>
      <c r="K133" s="14"/>
      <c r="L133" s="14"/>
      <c r="M133" s="14"/>
      <c r="N133" s="14"/>
      <c r="O133" s="14"/>
      <c r="P133" s="14"/>
      <c r="Q133" s="14"/>
      <c r="R133" s="14"/>
      <c r="S133" s="14"/>
      <c r="T133" s="14"/>
      <c r="U133" s="14"/>
      <c r="V133" s="14"/>
    </row>
    <row r="134" spans="1:22">
      <c r="A134" s="6"/>
      <c r="B134" s="13"/>
      <c r="C134" s="14"/>
      <c r="D134" s="13"/>
      <c r="E134" s="14"/>
      <c r="F134" s="14"/>
      <c r="G134" s="14"/>
      <c r="H134" s="14"/>
      <c r="I134" s="14"/>
      <c r="J134" s="14"/>
      <c r="K134" s="14"/>
      <c r="L134" s="14"/>
      <c r="M134" s="14"/>
      <c r="N134" s="14"/>
      <c r="O134" s="14"/>
      <c r="P134" s="14"/>
      <c r="Q134" s="14"/>
      <c r="R134" s="14"/>
      <c r="S134" s="14"/>
      <c r="T134" s="14"/>
      <c r="U134" s="14"/>
      <c r="V134" s="14"/>
    </row>
    <row r="135" spans="1:22">
      <c r="A135" s="6"/>
      <c r="B135" s="13"/>
      <c r="C135" s="14"/>
      <c r="D135" s="13"/>
      <c r="E135" s="14"/>
      <c r="F135" s="14"/>
      <c r="G135" s="14"/>
      <c r="H135" s="14"/>
      <c r="I135" s="14"/>
      <c r="J135" s="14"/>
      <c r="K135" s="14"/>
      <c r="L135" s="14"/>
      <c r="M135" s="14"/>
      <c r="N135" s="14"/>
      <c r="O135" s="14"/>
      <c r="P135" s="14"/>
      <c r="Q135" s="14"/>
      <c r="R135" s="14"/>
      <c r="S135" s="14"/>
      <c r="T135" s="14"/>
      <c r="U135" s="14"/>
      <c r="V135" s="14"/>
    </row>
    <row r="136" spans="1:22">
      <c r="A136" s="6"/>
      <c r="B136" s="13"/>
      <c r="C136" s="14"/>
      <c r="D136" s="13"/>
      <c r="E136" s="14"/>
      <c r="F136" s="14"/>
      <c r="G136" s="14"/>
      <c r="H136" s="14"/>
      <c r="I136" s="14"/>
      <c r="J136" s="14"/>
      <c r="K136" s="14"/>
      <c r="L136" s="14"/>
      <c r="M136" s="14"/>
      <c r="N136" s="14"/>
      <c r="O136" s="14"/>
      <c r="P136" s="14"/>
      <c r="Q136" s="14"/>
      <c r="R136" s="14"/>
      <c r="S136" s="14"/>
      <c r="T136" s="14"/>
      <c r="U136" s="14"/>
      <c r="V136" s="14"/>
    </row>
    <row r="137" spans="1:22">
      <c r="A137" s="6"/>
      <c r="B137" s="13"/>
      <c r="C137" s="14"/>
      <c r="D137" s="13"/>
      <c r="E137" s="14"/>
      <c r="F137" s="14"/>
      <c r="G137" s="14"/>
      <c r="H137" s="14"/>
      <c r="I137" s="14"/>
      <c r="J137" s="14"/>
      <c r="K137" s="14"/>
      <c r="L137" s="14"/>
      <c r="M137" s="14"/>
      <c r="N137" s="14"/>
      <c r="O137" s="14"/>
      <c r="P137" s="14"/>
      <c r="Q137" s="14"/>
      <c r="R137" s="14"/>
      <c r="S137" s="14"/>
      <c r="T137" s="14"/>
      <c r="U137" s="14"/>
      <c r="V137" s="14"/>
    </row>
    <row r="138" spans="1:22"/>
    <row r="139" spans="1:22"/>
    <row r="140" spans="1:22"/>
    <row r="141" spans="1:22"/>
    <row r="142" spans="1:22"/>
    <row r="143" spans="1:22"/>
    <row r="144" spans="1:22"/>
    <row r="145" spans="4:9"/>
    <row r="146" spans="4:9"/>
    <row r="147" spans="4:9"/>
    <row r="148" spans="4:9"/>
    <row r="149" spans="4:9"/>
    <row r="150" spans="4:9" ht="15.75" hidden="1" customHeight="1"/>
    <row r="151" spans="4:9" ht="15.75" hidden="1" customHeight="1"/>
    <row r="152" spans="4:9" ht="16.5" hidden="1" customHeight="1" thickBot="1">
      <c r="D152" s="15"/>
      <c r="E152" s="16"/>
      <c r="F152" s="16"/>
      <c r="G152" s="16"/>
      <c r="H152" s="16"/>
      <c r="I152" s="16"/>
    </row>
    <row r="153" spans="4:9" ht="15.75" hidden="1" customHeight="1"/>
    <row r="154" spans="4:9" ht="15.75" hidden="1" customHeight="1"/>
    <row r="155" spans="4:9" ht="15.75" hidden="1" customHeight="1"/>
  </sheetData>
  <sheetProtection sheet="1" objects="1" scenarios="1"/>
  <mergeCells count="339">
    <mergeCell ref="K4:K6"/>
    <mergeCell ref="M4:M6"/>
    <mergeCell ref="S4:S6"/>
    <mergeCell ref="U4:U6"/>
    <mergeCell ref="V4:V6"/>
    <mergeCell ref="AL7:AO8"/>
    <mergeCell ref="AH7:AK8"/>
    <mergeCell ref="Z7:AC8"/>
    <mergeCell ref="V120:V122"/>
    <mergeCell ref="V66:V68"/>
    <mergeCell ref="V69:V71"/>
    <mergeCell ref="V72:V74"/>
    <mergeCell ref="V75:V77"/>
    <mergeCell ref="V78:V80"/>
    <mergeCell ref="V81:V83"/>
    <mergeCell ref="V51:V53"/>
    <mergeCell ref="V60:V62"/>
    <mergeCell ref="V63:V65"/>
    <mergeCell ref="V30:V32"/>
    <mergeCell ref="V33:V35"/>
    <mergeCell ref="V36:V38"/>
    <mergeCell ref="V39:V41"/>
    <mergeCell ref="V42:V44"/>
    <mergeCell ref="V45:V47"/>
    <mergeCell ref="V123:V125"/>
    <mergeCell ref="V126:V128"/>
    <mergeCell ref="V102:V104"/>
    <mergeCell ref="V105:V107"/>
    <mergeCell ref="V108:V110"/>
    <mergeCell ref="V111:V113"/>
    <mergeCell ref="V114:V116"/>
    <mergeCell ref="V117:V119"/>
    <mergeCell ref="V84:V86"/>
    <mergeCell ref="V87:V89"/>
    <mergeCell ref="V90:V92"/>
    <mergeCell ref="V93:V95"/>
    <mergeCell ref="V96:V98"/>
    <mergeCell ref="V99:V101"/>
    <mergeCell ref="V54:V56"/>
    <mergeCell ref="V57:V59"/>
    <mergeCell ref="W7:Y8"/>
    <mergeCell ref="V21:V23"/>
    <mergeCell ref="V24:V26"/>
    <mergeCell ref="V27:V29"/>
    <mergeCell ref="V18:V20"/>
    <mergeCell ref="A126:A128"/>
    <mergeCell ref="C126:C128"/>
    <mergeCell ref="K126:K128"/>
    <mergeCell ref="M126:M128"/>
    <mergeCell ref="S126:S128"/>
    <mergeCell ref="U126:U128"/>
    <mergeCell ref="B127:B128"/>
    <mergeCell ref="A123:A125"/>
    <mergeCell ref="C123:C125"/>
    <mergeCell ref="K123:K125"/>
    <mergeCell ref="M123:M125"/>
    <mergeCell ref="S123:S125"/>
    <mergeCell ref="U123:U125"/>
    <mergeCell ref="B124:B125"/>
    <mergeCell ref="A120:A122"/>
    <mergeCell ref="C120:C122"/>
    <mergeCell ref="K120:K122"/>
    <mergeCell ref="M120:M122"/>
    <mergeCell ref="V48:V50"/>
    <mergeCell ref="S120:S122"/>
    <mergeCell ref="U120:U122"/>
    <mergeCell ref="B121:B122"/>
    <mergeCell ref="A117:A119"/>
    <mergeCell ref="C117:C119"/>
    <mergeCell ref="K117:K119"/>
    <mergeCell ref="M117:M119"/>
    <mergeCell ref="S117:S119"/>
    <mergeCell ref="U117:U119"/>
    <mergeCell ref="B118:B119"/>
    <mergeCell ref="A114:A116"/>
    <mergeCell ref="C114:C116"/>
    <mergeCell ref="K114:K116"/>
    <mergeCell ref="M114:M116"/>
    <mergeCell ref="S114:S116"/>
    <mergeCell ref="U114:U116"/>
    <mergeCell ref="B115:B116"/>
    <mergeCell ref="A111:A113"/>
    <mergeCell ref="C111:C113"/>
    <mergeCell ref="K111:K113"/>
    <mergeCell ref="M111:M113"/>
    <mergeCell ref="S111:S113"/>
    <mergeCell ref="U111:U113"/>
    <mergeCell ref="B112:B113"/>
    <mergeCell ref="A108:A110"/>
    <mergeCell ref="C108:C110"/>
    <mergeCell ref="K108:K110"/>
    <mergeCell ref="M108:M110"/>
    <mergeCell ref="S108:S110"/>
    <mergeCell ref="U108:U110"/>
    <mergeCell ref="B109:B110"/>
    <mergeCell ref="A105:A107"/>
    <mergeCell ref="C105:C107"/>
    <mergeCell ref="K105:K107"/>
    <mergeCell ref="M105:M107"/>
    <mergeCell ref="S105:S107"/>
    <mergeCell ref="U105:U107"/>
    <mergeCell ref="B106:B107"/>
    <mergeCell ref="A102:A104"/>
    <mergeCell ref="C102:C104"/>
    <mergeCell ref="K102:K104"/>
    <mergeCell ref="M102:M104"/>
    <mergeCell ref="S102:S104"/>
    <mergeCell ref="U102:U104"/>
    <mergeCell ref="B103:B104"/>
    <mergeCell ref="A99:A101"/>
    <mergeCell ref="C99:C101"/>
    <mergeCell ref="K99:K101"/>
    <mergeCell ref="M99:M101"/>
    <mergeCell ref="S99:S101"/>
    <mergeCell ref="U99:U101"/>
    <mergeCell ref="B100:B101"/>
    <mergeCell ref="A96:A98"/>
    <mergeCell ref="C96:C98"/>
    <mergeCell ref="K96:K98"/>
    <mergeCell ref="M96:M98"/>
    <mergeCell ref="S96:S98"/>
    <mergeCell ref="U96:U98"/>
    <mergeCell ref="B97:B98"/>
    <mergeCell ref="A93:A95"/>
    <mergeCell ref="C93:C95"/>
    <mergeCell ref="K93:K95"/>
    <mergeCell ref="M93:M95"/>
    <mergeCell ref="S93:S95"/>
    <mergeCell ref="U93:U95"/>
    <mergeCell ref="B94:B95"/>
    <mergeCell ref="A90:A92"/>
    <mergeCell ref="C90:C92"/>
    <mergeCell ref="K90:K92"/>
    <mergeCell ref="M90:M92"/>
    <mergeCell ref="S90:S92"/>
    <mergeCell ref="U90:U92"/>
    <mergeCell ref="B91:B92"/>
    <mergeCell ref="A87:A89"/>
    <mergeCell ref="C87:C89"/>
    <mergeCell ref="K87:K89"/>
    <mergeCell ref="M87:M89"/>
    <mergeCell ref="S87:S89"/>
    <mergeCell ref="U87:U89"/>
    <mergeCell ref="B88:B89"/>
    <mergeCell ref="A84:A86"/>
    <mergeCell ref="C84:C86"/>
    <mergeCell ref="K84:K86"/>
    <mergeCell ref="M84:M86"/>
    <mergeCell ref="S84:S86"/>
    <mergeCell ref="U84:U86"/>
    <mergeCell ref="B85:B86"/>
    <mergeCell ref="A81:A83"/>
    <mergeCell ref="C81:C83"/>
    <mergeCell ref="K81:K83"/>
    <mergeCell ref="M81:M83"/>
    <mergeCell ref="S81:S83"/>
    <mergeCell ref="U81:U83"/>
    <mergeCell ref="B82:B83"/>
    <mergeCell ref="A78:A80"/>
    <mergeCell ref="C78:C80"/>
    <mergeCell ref="K78:K80"/>
    <mergeCell ref="M78:M80"/>
    <mergeCell ref="S78:S80"/>
    <mergeCell ref="U78:U80"/>
    <mergeCell ref="B79:B80"/>
    <mergeCell ref="A75:A77"/>
    <mergeCell ref="C75:C77"/>
    <mergeCell ref="K75:K77"/>
    <mergeCell ref="M75:M77"/>
    <mergeCell ref="S75:S77"/>
    <mergeCell ref="U75:U77"/>
    <mergeCell ref="B76:B77"/>
    <mergeCell ref="A72:A74"/>
    <mergeCell ref="C72:C74"/>
    <mergeCell ref="K72:K74"/>
    <mergeCell ref="M72:M74"/>
    <mergeCell ref="S72:S74"/>
    <mergeCell ref="U72:U74"/>
    <mergeCell ref="B73:B74"/>
    <mergeCell ref="A69:A71"/>
    <mergeCell ref="C69:C71"/>
    <mergeCell ref="K69:K71"/>
    <mergeCell ref="M69:M71"/>
    <mergeCell ref="S69:S71"/>
    <mergeCell ref="U69:U71"/>
    <mergeCell ref="B70:B71"/>
    <mergeCell ref="A66:A68"/>
    <mergeCell ref="C66:C68"/>
    <mergeCell ref="K66:K68"/>
    <mergeCell ref="M66:M68"/>
    <mergeCell ref="S66:S68"/>
    <mergeCell ref="U66:U68"/>
    <mergeCell ref="B67:B68"/>
    <mergeCell ref="A63:A65"/>
    <mergeCell ref="C63:C65"/>
    <mergeCell ref="K63:K65"/>
    <mergeCell ref="M63:M65"/>
    <mergeCell ref="S63:S65"/>
    <mergeCell ref="U63:U65"/>
    <mergeCell ref="B64:B65"/>
    <mergeCell ref="A60:A62"/>
    <mergeCell ref="C60:C62"/>
    <mergeCell ref="K60:K62"/>
    <mergeCell ref="M60:M62"/>
    <mergeCell ref="S60:S62"/>
    <mergeCell ref="U60:U62"/>
    <mergeCell ref="B61:B62"/>
    <mergeCell ref="A57:A59"/>
    <mergeCell ref="C57:C59"/>
    <mergeCell ref="K57:K59"/>
    <mergeCell ref="M57:M59"/>
    <mergeCell ref="S57:S59"/>
    <mergeCell ref="U57:U59"/>
    <mergeCell ref="B58:B59"/>
    <mergeCell ref="A54:A56"/>
    <mergeCell ref="C54:C56"/>
    <mergeCell ref="K54:K56"/>
    <mergeCell ref="M54:M56"/>
    <mergeCell ref="S54:S56"/>
    <mergeCell ref="U54:U56"/>
    <mergeCell ref="B55:B56"/>
    <mergeCell ref="A51:A53"/>
    <mergeCell ref="C51:C53"/>
    <mergeCell ref="K51:K53"/>
    <mergeCell ref="M51:M53"/>
    <mergeCell ref="S51:S53"/>
    <mergeCell ref="U51:U53"/>
    <mergeCell ref="B52:B53"/>
    <mergeCell ref="A48:A50"/>
    <mergeCell ref="C48:C50"/>
    <mergeCell ref="K48:K50"/>
    <mergeCell ref="M48:M50"/>
    <mergeCell ref="S48:S50"/>
    <mergeCell ref="U48:U50"/>
    <mergeCell ref="B49:B50"/>
    <mergeCell ref="A45:A47"/>
    <mergeCell ref="C45:C47"/>
    <mergeCell ref="K45:K47"/>
    <mergeCell ref="M45:M47"/>
    <mergeCell ref="S45:S47"/>
    <mergeCell ref="U45:U47"/>
    <mergeCell ref="B46:B47"/>
    <mergeCell ref="A42:A44"/>
    <mergeCell ref="C42:C44"/>
    <mergeCell ref="K42:K44"/>
    <mergeCell ref="M42:M44"/>
    <mergeCell ref="S42:S44"/>
    <mergeCell ref="U42:U44"/>
    <mergeCell ref="B43:B44"/>
    <mergeCell ref="A39:A41"/>
    <mergeCell ref="C39:C41"/>
    <mergeCell ref="K39:K41"/>
    <mergeCell ref="M39:M41"/>
    <mergeCell ref="S39:S41"/>
    <mergeCell ref="U39:U41"/>
    <mergeCell ref="B40:B41"/>
    <mergeCell ref="A36:A38"/>
    <mergeCell ref="C36:C38"/>
    <mergeCell ref="K36:K38"/>
    <mergeCell ref="M36:M38"/>
    <mergeCell ref="S36:S38"/>
    <mergeCell ref="U36:U38"/>
    <mergeCell ref="B37:B38"/>
    <mergeCell ref="A33:A35"/>
    <mergeCell ref="C33:C35"/>
    <mergeCell ref="K33:K35"/>
    <mergeCell ref="M33:M35"/>
    <mergeCell ref="S33:S35"/>
    <mergeCell ref="U33:U35"/>
    <mergeCell ref="B34:B35"/>
    <mergeCell ref="A30:A32"/>
    <mergeCell ref="C30:C32"/>
    <mergeCell ref="K30:K32"/>
    <mergeCell ref="M30:M32"/>
    <mergeCell ref="S30:S32"/>
    <mergeCell ref="U30:U32"/>
    <mergeCell ref="B31:B32"/>
    <mergeCell ref="A27:A29"/>
    <mergeCell ref="C27:C29"/>
    <mergeCell ref="K27:K29"/>
    <mergeCell ref="M27:M29"/>
    <mergeCell ref="S27:S29"/>
    <mergeCell ref="U27:U29"/>
    <mergeCell ref="B28:B29"/>
    <mergeCell ref="A24:A26"/>
    <mergeCell ref="C24:C26"/>
    <mergeCell ref="K24:K26"/>
    <mergeCell ref="M24:M26"/>
    <mergeCell ref="S24:S26"/>
    <mergeCell ref="U24:U26"/>
    <mergeCell ref="B25:B26"/>
    <mergeCell ref="K9:K11"/>
    <mergeCell ref="A21:A23"/>
    <mergeCell ref="C21:C23"/>
    <mergeCell ref="K21:K23"/>
    <mergeCell ref="M21:M23"/>
    <mergeCell ref="S21:S23"/>
    <mergeCell ref="U21:U23"/>
    <mergeCell ref="B22:B23"/>
    <mergeCell ref="V12:V14"/>
    <mergeCell ref="A18:A20"/>
    <mergeCell ref="C18:C20"/>
    <mergeCell ref="K18:K20"/>
    <mergeCell ref="M18:M20"/>
    <mergeCell ref="S18:S20"/>
    <mergeCell ref="U18:U20"/>
    <mergeCell ref="B19:B20"/>
    <mergeCell ref="A15:A17"/>
    <mergeCell ref="C15:C17"/>
    <mergeCell ref="K15:K17"/>
    <mergeCell ref="M15:M17"/>
    <mergeCell ref="S15:S17"/>
    <mergeCell ref="U15:U17"/>
    <mergeCell ref="B16:B17"/>
    <mergeCell ref="V15:V17"/>
    <mergeCell ref="W6:AK6"/>
    <mergeCell ref="AD7:AG8"/>
    <mergeCell ref="V7:V8"/>
    <mergeCell ref="A12:A14"/>
    <mergeCell ref="C12:C14"/>
    <mergeCell ref="K12:K14"/>
    <mergeCell ref="M12:M14"/>
    <mergeCell ref="S12:S14"/>
    <mergeCell ref="U12:U14"/>
    <mergeCell ref="B10:B11"/>
    <mergeCell ref="B13:B14"/>
    <mergeCell ref="V9:V11"/>
    <mergeCell ref="L7:M7"/>
    <mergeCell ref="N7:S7"/>
    <mergeCell ref="S9:S11"/>
    <mergeCell ref="M9:M11"/>
    <mergeCell ref="T7:U7"/>
    <mergeCell ref="U9:U11"/>
    <mergeCell ref="A7:B7"/>
    <mergeCell ref="C7:C8"/>
    <mergeCell ref="D7:D8"/>
    <mergeCell ref="C9:C11"/>
    <mergeCell ref="A9:A11"/>
    <mergeCell ref="E7:K7"/>
  </mergeCells>
  <conditionalFormatting sqref="E9:V128">
    <cfRule type="cellIs" dxfId="81" priority="7" operator="lessThan">
      <formula>$C$5</formula>
    </cfRule>
  </conditionalFormatting>
  <conditionalFormatting sqref="E3">
    <cfRule type="cellIs" dxfId="80" priority="6" operator="equal">
      <formula>"x"</formula>
    </cfRule>
    <cfRule type="cellIs" dxfId="79" priority="5" operator="equal">
      <formula>"v"</formula>
    </cfRule>
  </conditionalFormatting>
  <conditionalFormatting sqref="E4:J6 K4 L4:L6 M4 N4:R6 S4 T4:T6 U4:V4">
    <cfRule type="cellIs" dxfId="78" priority="2" operator="notEqual">
      <formula>$E$2</formula>
    </cfRule>
  </conditionalFormatting>
  <conditionalFormatting sqref="H1">
    <cfRule type="cellIs" dxfId="77" priority="1" operator="notEqual">
      <formula>$E$2</formula>
    </cfRule>
  </conditionalFormatting>
  <dataValidations count="1">
    <dataValidation type="decimal" allowBlank="1" showInputMessage="1" showErrorMessage="1" errorTitle="www.deuniv.blogspot.com" error="Masukan nilai,_x000a_10 - 100" sqref="E9:V128">
      <formula1>10</formula1>
      <formula2>100</formula2>
    </dataValidation>
  </dataValidations>
  <pageMargins left="0.7" right="0.7" top="0.75" bottom="0.75" header="0.3" footer="0.3"/>
  <pageSetup paperSize="9" orientation="portrait" horizontalDpi="4294967293" verticalDpi="0" r:id="rId1"/>
  <drawing r:id="rId2"/>
</worksheet>
</file>

<file path=xl/worksheets/sheet21.xml><?xml version="1.0" encoding="utf-8"?>
<worksheet xmlns="http://schemas.openxmlformats.org/spreadsheetml/2006/main" xmlns:r="http://schemas.openxmlformats.org/officeDocument/2006/relationships">
  <sheetPr codeName="Sheet2"/>
  <dimension ref="A1:V162"/>
  <sheetViews>
    <sheetView showGridLines="0" workbookViewId="0">
      <pane ySplit="3" topLeftCell="A121" activePane="bottomLeft" state="frozen"/>
      <selection pane="bottomLeft"/>
    </sheetView>
  </sheetViews>
  <sheetFormatPr defaultColWidth="9.140625" defaultRowHeight="15.75" customHeight="1" zeroHeight="1"/>
  <cols>
    <col min="1" max="1" width="5" style="86" customWidth="1"/>
    <col min="2" max="2" width="9.5703125" style="86" customWidth="1"/>
    <col min="3" max="3" width="20.5703125" style="86" customWidth="1"/>
    <col min="4" max="4" width="10.42578125" style="86" customWidth="1"/>
    <col min="5" max="22" width="5.85546875" style="90" customWidth="1"/>
    <col min="23" max="16368" width="9.140625" style="86"/>
    <col min="16369" max="16369" width="9.140625" style="86" customWidth="1"/>
    <col min="16370" max="16384" width="9.140625" style="86"/>
  </cols>
  <sheetData>
    <row r="1" spans="1:22" s="81" customFormat="1" ht="15.75" customHeight="1">
      <c r="E1" s="82" t="s">
        <v>55</v>
      </c>
      <c r="F1" s="83"/>
      <c r="G1" s="83"/>
      <c r="H1" s="83"/>
      <c r="I1" s="83"/>
      <c r="J1" s="83"/>
      <c r="K1" s="83"/>
      <c r="L1" s="83"/>
      <c r="M1" s="83"/>
      <c r="N1" s="83"/>
      <c r="O1" s="83"/>
      <c r="P1" s="83"/>
      <c r="Q1" s="83"/>
      <c r="R1" s="83"/>
      <c r="S1" s="83"/>
      <c r="T1" s="83"/>
      <c r="U1" s="83"/>
      <c r="V1" s="83"/>
    </row>
    <row r="2" spans="1:22" s="81" customFormat="1" ht="15.75" customHeight="1">
      <c r="E2" s="82" t="s">
        <v>56</v>
      </c>
      <c r="F2" s="83"/>
      <c r="G2" s="84" t="s">
        <v>58</v>
      </c>
      <c r="H2" s="83"/>
      <c r="J2" s="82" t="s">
        <v>57</v>
      </c>
      <c r="K2" s="83"/>
      <c r="L2" s="83"/>
      <c r="M2" s="83"/>
      <c r="N2" s="83"/>
      <c r="O2" s="83"/>
      <c r="P2" s="83"/>
      <c r="Q2" s="83"/>
      <c r="R2" s="83"/>
      <c r="S2" s="83"/>
      <c r="T2" s="83"/>
      <c r="U2" s="83"/>
      <c r="V2" s="83"/>
    </row>
    <row r="3" spans="1:22" s="81" customFormat="1" ht="15.75" customHeight="1">
      <c r="E3" s="82" t="s">
        <v>56</v>
      </c>
      <c r="F3" s="83"/>
      <c r="G3" s="84" t="s">
        <v>59</v>
      </c>
      <c r="H3" s="83"/>
      <c r="J3" s="82" t="s">
        <v>60</v>
      </c>
      <c r="K3" s="83"/>
      <c r="L3" s="83"/>
      <c r="M3" s="83"/>
      <c r="N3" s="83"/>
      <c r="O3" s="83"/>
      <c r="P3" s="83"/>
      <c r="Q3" s="85" t="s">
        <v>63</v>
      </c>
      <c r="R3" s="83"/>
      <c r="S3" s="83"/>
      <c r="T3" s="83"/>
      <c r="U3" s="83"/>
      <c r="V3" s="83"/>
    </row>
    <row r="4" spans="1:22">
      <c r="A4" s="214" t="s">
        <v>126</v>
      </c>
      <c r="B4" s="214"/>
      <c r="C4" s="214"/>
      <c r="D4" s="214"/>
      <c r="E4" s="214"/>
      <c r="F4" s="214"/>
      <c r="G4" s="214"/>
      <c r="H4" s="214"/>
      <c r="I4" s="214"/>
      <c r="J4" s="214"/>
      <c r="K4" s="214"/>
      <c r="L4" s="214"/>
      <c r="M4" s="214"/>
      <c r="N4" s="214"/>
      <c r="O4" s="214"/>
      <c r="P4" s="214"/>
      <c r="Q4" s="214"/>
      <c r="R4" s="214"/>
      <c r="S4" s="214"/>
      <c r="T4" s="214"/>
      <c r="U4" s="214"/>
      <c r="V4" s="214"/>
    </row>
    <row r="5" spans="1:22">
      <c r="A5" s="214" t="str">
        <f>'Halaman Depan'!C4</f>
        <v>SDN ...</v>
      </c>
      <c r="B5" s="214"/>
      <c r="C5" s="214"/>
      <c r="D5" s="214"/>
      <c r="E5" s="214"/>
      <c r="F5" s="214"/>
      <c r="G5" s="214"/>
      <c r="H5" s="214"/>
      <c r="I5" s="214"/>
      <c r="J5" s="214"/>
      <c r="K5" s="214"/>
      <c r="L5" s="214"/>
      <c r="M5" s="214"/>
      <c r="N5" s="214"/>
      <c r="O5" s="214"/>
      <c r="P5" s="214"/>
      <c r="Q5" s="214"/>
      <c r="R5" s="214"/>
      <c r="S5" s="214"/>
      <c r="T5" s="214"/>
      <c r="U5" s="214"/>
      <c r="V5" s="214"/>
    </row>
    <row r="6" spans="1:22">
      <c r="A6" s="264" t="s">
        <v>50</v>
      </c>
      <c r="B6" s="264"/>
      <c r="C6" s="264"/>
      <c r="D6" s="175" t="str">
        <f>'Halaman Depan'!$C$15</f>
        <v>Seni Budaya dan Kesenian</v>
      </c>
      <c r="E6" s="87"/>
      <c r="F6" s="87"/>
      <c r="G6" s="87"/>
      <c r="H6" s="87"/>
      <c r="I6" s="87"/>
      <c r="J6" s="87"/>
      <c r="K6" s="87"/>
      <c r="L6" s="87"/>
      <c r="M6" s="87"/>
      <c r="N6" s="87"/>
      <c r="O6" s="88" t="s">
        <v>53</v>
      </c>
      <c r="P6" s="86"/>
      <c r="Q6" s="86"/>
      <c r="R6" s="87"/>
      <c r="S6" s="88" t="str">
        <f>'Halaman Depan'!C13</f>
        <v>2014/2015</v>
      </c>
      <c r="T6" s="87"/>
      <c r="U6" s="87"/>
      <c r="V6" s="87"/>
    </row>
    <row r="7" spans="1:22">
      <c r="A7" s="264" t="s">
        <v>52</v>
      </c>
      <c r="B7" s="264"/>
      <c r="C7" s="264"/>
      <c r="D7" s="176">
        <f>'Halaman Depan'!H6</f>
        <v>10</v>
      </c>
      <c r="E7" s="87"/>
      <c r="F7" s="87"/>
      <c r="G7" s="87"/>
      <c r="H7" s="87"/>
      <c r="I7" s="87"/>
      <c r="J7" s="87"/>
      <c r="K7" s="87"/>
      <c r="L7" s="87"/>
      <c r="M7" s="87"/>
      <c r="N7" s="87"/>
      <c r="O7" s="88" t="s">
        <v>54</v>
      </c>
      <c r="P7" s="86"/>
      <c r="Q7" s="86"/>
      <c r="R7" s="87"/>
      <c r="S7" s="89" t="str">
        <f>'Halaman Depan'!C14</f>
        <v>2 (Dua)</v>
      </c>
      <c r="T7" s="87"/>
      <c r="U7" s="87"/>
      <c r="V7" s="87"/>
    </row>
    <row r="8" spans="1:22"/>
    <row r="9" spans="1:22">
      <c r="A9" s="244" t="s">
        <v>0</v>
      </c>
      <c r="B9" s="244"/>
      <c r="C9" s="245" t="s">
        <v>3</v>
      </c>
      <c r="D9" s="243" t="s">
        <v>4</v>
      </c>
      <c r="E9" s="243" t="s">
        <v>9</v>
      </c>
      <c r="F9" s="243"/>
      <c r="G9" s="243"/>
      <c r="H9" s="243"/>
      <c r="I9" s="243"/>
      <c r="J9" s="243"/>
      <c r="K9" s="243"/>
      <c r="L9" s="243" t="s">
        <v>12</v>
      </c>
      <c r="M9" s="243"/>
      <c r="N9" s="243" t="s">
        <v>13</v>
      </c>
      <c r="O9" s="243"/>
      <c r="P9" s="243"/>
      <c r="Q9" s="243"/>
      <c r="R9" s="243"/>
      <c r="S9" s="243"/>
      <c r="T9" s="243" t="s">
        <v>14</v>
      </c>
      <c r="U9" s="243"/>
      <c r="V9" s="243" t="s">
        <v>15</v>
      </c>
    </row>
    <row r="10" spans="1:22">
      <c r="A10" s="91" t="s">
        <v>1</v>
      </c>
      <c r="B10" s="91" t="s">
        <v>2</v>
      </c>
      <c r="C10" s="245"/>
      <c r="D10" s="243"/>
      <c r="E10" s="92">
        <v>1</v>
      </c>
      <c r="F10" s="92">
        <v>2</v>
      </c>
      <c r="G10" s="92">
        <v>3</v>
      </c>
      <c r="H10" s="92">
        <v>4</v>
      </c>
      <c r="I10" s="92">
        <v>5</v>
      </c>
      <c r="J10" s="92">
        <v>6</v>
      </c>
      <c r="K10" s="92" t="s">
        <v>8</v>
      </c>
      <c r="L10" s="92" t="s">
        <v>10</v>
      </c>
      <c r="M10" s="92" t="s">
        <v>11</v>
      </c>
      <c r="N10" s="92">
        <v>1</v>
      </c>
      <c r="O10" s="92">
        <v>2</v>
      </c>
      <c r="P10" s="92">
        <v>3</v>
      </c>
      <c r="Q10" s="92">
        <v>4</v>
      </c>
      <c r="R10" s="92">
        <v>5</v>
      </c>
      <c r="S10" s="92" t="s">
        <v>8</v>
      </c>
      <c r="T10" s="92" t="s">
        <v>10</v>
      </c>
      <c r="U10" s="92" t="s">
        <v>11</v>
      </c>
      <c r="V10" s="243"/>
    </row>
    <row r="11" spans="1:22">
      <c r="A11" s="262">
        <v>1</v>
      </c>
      <c r="B11" s="93" t="str">
        <f>IF(VLOOKUP(A11,'Data Siswa 1'!$A$4:$D$43,2,0)=0,"",VLOOKUP(A11,'Data Siswa 1'!$A$4:$D$43,2,0))</f>
        <v>501</v>
      </c>
      <c r="C11" s="263" t="str">
        <f>IF(VLOOKUP(A11,'Data Siswa 1'!$A$4:$D$43,4,0)=0,"",VLOOKUP(A11,'Data Siswa 1'!$A$4:$D$43,4,0))</f>
        <v>Siswa kelas 1 1</v>
      </c>
      <c r="D11" s="94" t="s">
        <v>5</v>
      </c>
      <c r="E11" s="96">
        <f>IF('MP1'!E9=0,"",'MP1'!E9)</f>
        <v>90</v>
      </c>
      <c r="F11" s="96" t="str">
        <f>IF('MP1'!F9=0,"",'MP1'!F9)</f>
        <v/>
      </c>
      <c r="G11" s="96" t="str">
        <f>IF('MP1'!G9=0,"",'MP1'!G9)</f>
        <v/>
      </c>
      <c r="H11" s="96" t="str">
        <f>IF('MP1'!H9=0,"",'MP1'!H9)</f>
        <v/>
      </c>
      <c r="I11" s="96" t="str">
        <f>IF('MP1'!I9=0,"",'MP1'!I9)</f>
        <v/>
      </c>
      <c r="J11" s="96" t="str">
        <f>IF('MP1'!J9=0,"",'MP1'!J9)</f>
        <v/>
      </c>
      <c r="K11" s="260">
        <f>IFERROR(ROUND(AVERAGE(E11:J13),0),"")</f>
        <v>90</v>
      </c>
      <c r="L11" s="96">
        <f>IF('MP1'!L9=0,"",'MP1'!L9)</f>
        <v>70</v>
      </c>
      <c r="M11" s="260">
        <f>IFERROR(ROUND(AVERAGE(L11:L13),0),"")</f>
        <v>70</v>
      </c>
      <c r="N11" s="96">
        <f>IF('MP1'!N9=0,"",'MP1'!N9)</f>
        <v>80</v>
      </c>
      <c r="O11" s="96" t="str">
        <f>IF('MP1'!O9=0,"",'MP1'!O9)</f>
        <v/>
      </c>
      <c r="P11" s="96" t="str">
        <f>IF('MP1'!P9=0,"",'MP1'!P9)</f>
        <v/>
      </c>
      <c r="Q11" s="96" t="str">
        <f>IF('MP1'!Q9=0,"",'MP1'!Q9)</f>
        <v/>
      </c>
      <c r="R11" s="96" t="str">
        <f>IF('MP1'!R9=0,"",'MP1'!R9)</f>
        <v/>
      </c>
      <c r="S11" s="260">
        <f>IFERROR(ROUND(AVERAGE(N11:R13),0),"")</f>
        <v>80</v>
      </c>
      <c r="T11" s="96">
        <f>IF('MP1'!T9=0,"",'MP1'!T9)</f>
        <v>60</v>
      </c>
      <c r="U11" s="260">
        <f>IFERROR(ROUND(AVERAGE(T11:T13),0),"")</f>
        <v>60</v>
      </c>
      <c r="V11" s="246">
        <f>IFERROR(ROUND((K11+M11+S11+(2*U11))/5,0),"")</f>
        <v>72</v>
      </c>
    </row>
    <row r="12" spans="1:22">
      <c r="A12" s="252"/>
      <c r="B12" s="249" t="str">
        <f>IF(VLOOKUP(A11,'Data Siswa 1'!$A$4:$D$43,3,0)=0,"",VLOOKUP(A11,'Data Siswa 1'!$A$4:$D$43,3,0))</f>
        <v/>
      </c>
      <c r="C12" s="255"/>
      <c r="D12" s="97" t="s">
        <v>6</v>
      </c>
      <c r="E12" s="98" t="str">
        <f>IF('MP1'!E10=0,"",'MP1'!E10)</f>
        <v/>
      </c>
      <c r="F12" s="98" t="str">
        <f>IF('MP1'!F10=0,"",'MP1'!F10)</f>
        <v/>
      </c>
      <c r="G12" s="98" t="str">
        <f>IF('MP1'!G10=0,"",'MP1'!G10)</f>
        <v/>
      </c>
      <c r="H12" s="98" t="str">
        <f>IF('MP1'!H10=0,"",'MP1'!H10)</f>
        <v/>
      </c>
      <c r="I12" s="98" t="str">
        <f>IF('MP1'!I10=0,"",'MP1'!I10)</f>
        <v/>
      </c>
      <c r="J12" s="98" t="str">
        <f>IF('MP1'!J10=0,"",'MP1'!J10)</f>
        <v/>
      </c>
      <c r="K12" s="258"/>
      <c r="L12" s="98" t="str">
        <f>IF('MP1'!L10=0,"",'MP1'!L10)</f>
        <v/>
      </c>
      <c r="M12" s="258"/>
      <c r="N12" s="98" t="str">
        <f>IF('MP1'!N10=0,"",'MP1'!N10)</f>
        <v/>
      </c>
      <c r="O12" s="98" t="str">
        <f>IF('MP1'!O10=0,"",'MP1'!O10)</f>
        <v/>
      </c>
      <c r="P12" s="98" t="str">
        <f>IF('MP1'!P10=0,"",'MP1'!P10)</f>
        <v/>
      </c>
      <c r="Q12" s="98" t="str">
        <f>IF('MP1'!Q10=0,"",'MP1'!Q10)</f>
        <v/>
      </c>
      <c r="R12" s="98" t="str">
        <f>IF('MP1'!R10=0,"",'MP1'!R10)</f>
        <v/>
      </c>
      <c r="S12" s="258"/>
      <c r="T12" s="98" t="str">
        <f>IF('MP1'!T10=0,"",'MP1'!T10)</f>
        <v/>
      </c>
      <c r="U12" s="258"/>
      <c r="V12" s="247"/>
    </row>
    <row r="13" spans="1:22">
      <c r="A13" s="253"/>
      <c r="B13" s="250"/>
      <c r="C13" s="256"/>
      <c r="D13" s="100" t="s">
        <v>7</v>
      </c>
      <c r="E13" s="101" t="str">
        <f>IF('MP1'!E11=0,"",'MP1'!E11)</f>
        <v/>
      </c>
      <c r="F13" s="101" t="str">
        <f>IF('MP1'!F11=0,"",'MP1'!F11)</f>
        <v/>
      </c>
      <c r="G13" s="101" t="str">
        <f>IF('MP1'!G11=0,"",'MP1'!G11)</f>
        <v/>
      </c>
      <c r="H13" s="101" t="str">
        <f>IF('MP1'!H11=0,"",'MP1'!H11)</f>
        <v/>
      </c>
      <c r="I13" s="101" t="str">
        <f>IF('MP1'!I11=0,"",'MP1'!I11)</f>
        <v/>
      </c>
      <c r="J13" s="101" t="str">
        <f>IF('MP1'!J11=0,"",'MP1'!J11)</f>
        <v/>
      </c>
      <c r="K13" s="259"/>
      <c r="L13" s="101" t="str">
        <f>IF('MP1'!L11=0,"",'MP1'!L11)</f>
        <v/>
      </c>
      <c r="M13" s="259"/>
      <c r="N13" s="101" t="str">
        <f>IF('MP1'!N11=0,"",'MP1'!N11)</f>
        <v/>
      </c>
      <c r="O13" s="101" t="str">
        <f>IF('MP1'!O11=0,"",'MP1'!O11)</f>
        <v/>
      </c>
      <c r="P13" s="101" t="str">
        <f>IF('MP1'!P11=0,"",'MP1'!P11)</f>
        <v/>
      </c>
      <c r="Q13" s="101" t="str">
        <f>IF('MP1'!Q11=0,"",'MP1'!Q11)</f>
        <v/>
      </c>
      <c r="R13" s="101" t="str">
        <f>IF('MP1'!R11=0,"",'MP1'!R11)</f>
        <v/>
      </c>
      <c r="S13" s="259"/>
      <c r="T13" s="101" t="str">
        <f>IF('MP1'!T11=0,"",'MP1'!T11)</f>
        <v/>
      </c>
      <c r="U13" s="259"/>
      <c r="V13" s="248"/>
    </row>
    <row r="14" spans="1:22">
      <c r="A14" s="251">
        <v>2</v>
      </c>
      <c r="B14" s="103" t="str">
        <f>IF(VLOOKUP(A14,'Data Siswa 1'!$A$4:$D$43,2,0)=0,"",VLOOKUP(A14,'Data Siswa 1'!$A$4:$D$43,2,0))</f>
        <v>502</v>
      </c>
      <c r="C14" s="254" t="str">
        <f>IF(VLOOKUP(A14,'Data Siswa 1'!$A$4:$D$43,4,0)=0,"",VLOOKUP(A14,'Data Siswa 1'!$A$4:$D$43,4,0))</f>
        <v>Siswa kelas 1 2</v>
      </c>
      <c r="D14" s="104" t="s">
        <v>5</v>
      </c>
      <c r="E14" s="133" t="str">
        <f>IF('MP1'!E12=0,"",'MP1'!E12)</f>
        <v/>
      </c>
      <c r="F14" s="133" t="str">
        <f>IF('MP1'!F12=0,"",'MP1'!F12)</f>
        <v/>
      </c>
      <c r="G14" s="133" t="str">
        <f>IF('MP1'!G12=0,"",'MP1'!G12)</f>
        <v/>
      </c>
      <c r="H14" s="133" t="str">
        <f>IF('MP1'!H12=0,"",'MP1'!H12)</f>
        <v/>
      </c>
      <c r="I14" s="133" t="str">
        <f>IF('MP1'!I12=0,"",'MP1'!I12)</f>
        <v/>
      </c>
      <c r="J14" s="133" t="str">
        <f>IF('MP1'!J12=0,"",'MP1'!J12)</f>
        <v/>
      </c>
      <c r="K14" s="257" t="str">
        <f t="shared" ref="K14" si="0">IFERROR(ROUND(AVERAGE(E14:J16),0),"")</f>
        <v/>
      </c>
      <c r="L14" s="133" t="str">
        <f>IF('MP1'!L12=0,"",'MP1'!L12)</f>
        <v/>
      </c>
      <c r="M14" s="257" t="str">
        <f t="shared" ref="M14" si="1">IFERROR(ROUND(AVERAGE(L14:L16),0),"")</f>
        <v/>
      </c>
      <c r="N14" s="133" t="str">
        <f>IF('MP1'!N12=0,"",'MP1'!N12)</f>
        <v/>
      </c>
      <c r="O14" s="133" t="str">
        <f>IF('MP1'!O12=0,"",'MP1'!O12)</f>
        <v/>
      </c>
      <c r="P14" s="133" t="str">
        <f>IF('MP1'!P12=0,"",'MP1'!P12)</f>
        <v/>
      </c>
      <c r="Q14" s="133" t="str">
        <f>IF('MP1'!Q12=0,"",'MP1'!Q12)</f>
        <v/>
      </c>
      <c r="R14" s="133" t="str">
        <f>IF('MP1'!R12=0,"",'MP1'!R12)</f>
        <v/>
      </c>
      <c r="S14" s="260" t="str">
        <f>IFERROR(ROUND(AVERAGE(N14:R16),0),"")</f>
        <v/>
      </c>
      <c r="T14" s="133" t="str">
        <f>IF('MP1'!T12=0,"",'MP1'!T12)</f>
        <v/>
      </c>
      <c r="U14" s="257" t="str">
        <f t="shared" ref="U14" si="2">IFERROR(ROUND(AVERAGE(T14:T16),0),"")</f>
        <v/>
      </c>
      <c r="V14" s="261" t="str">
        <f t="shared" ref="V14" si="3">IFERROR(ROUND((K14+M14+S14+(2*U14))/5,0),"")</f>
        <v/>
      </c>
    </row>
    <row r="15" spans="1:22" ht="15" customHeight="1">
      <c r="A15" s="252"/>
      <c r="B15" s="249" t="str">
        <f>IF(VLOOKUP(A14,'Data Siswa 1'!$A$4:$D$43,3,0)=0,"",VLOOKUP(A14,'Data Siswa 1'!$A$4:$D$43,3,0))</f>
        <v/>
      </c>
      <c r="C15" s="255"/>
      <c r="D15" s="97" t="s">
        <v>6</v>
      </c>
      <c r="E15" s="98" t="str">
        <f>IF('MP1'!E13=0,"",'MP1'!E13)</f>
        <v/>
      </c>
      <c r="F15" s="98" t="str">
        <f>IF('MP1'!F13=0,"",'MP1'!F13)</f>
        <v/>
      </c>
      <c r="G15" s="98" t="str">
        <f>IF('MP1'!G13=0,"",'MP1'!G13)</f>
        <v/>
      </c>
      <c r="H15" s="98" t="str">
        <f>IF('MP1'!H13=0,"",'MP1'!H13)</f>
        <v/>
      </c>
      <c r="I15" s="98" t="str">
        <f>IF('MP1'!I13=0,"",'MP1'!I13)</f>
        <v/>
      </c>
      <c r="J15" s="98" t="str">
        <f>IF('MP1'!J13=0,"",'MP1'!J13)</f>
        <v/>
      </c>
      <c r="K15" s="258"/>
      <c r="L15" s="98" t="str">
        <f>IF('MP1'!L13=0,"",'MP1'!L13)</f>
        <v/>
      </c>
      <c r="M15" s="258"/>
      <c r="N15" s="98" t="str">
        <f>IF('MP1'!N13=0,"",'MP1'!N13)</f>
        <v/>
      </c>
      <c r="O15" s="98" t="str">
        <f>IF('MP1'!O13=0,"",'MP1'!O13)</f>
        <v/>
      </c>
      <c r="P15" s="98" t="str">
        <f>IF('MP1'!P13=0,"",'MP1'!P13)</f>
        <v/>
      </c>
      <c r="Q15" s="98" t="str">
        <f>IF('MP1'!Q13=0,"",'MP1'!Q13)</f>
        <v/>
      </c>
      <c r="R15" s="98" t="str">
        <f>IF('MP1'!R13=0,"",'MP1'!R13)</f>
        <v/>
      </c>
      <c r="S15" s="258"/>
      <c r="T15" s="98" t="str">
        <f>IF('MP1'!T13=0,"",'MP1'!T13)</f>
        <v/>
      </c>
      <c r="U15" s="258"/>
      <c r="V15" s="247"/>
    </row>
    <row r="16" spans="1:22">
      <c r="A16" s="253"/>
      <c r="B16" s="250"/>
      <c r="C16" s="256"/>
      <c r="D16" s="100" t="s">
        <v>7</v>
      </c>
      <c r="E16" s="101" t="str">
        <f>IF('MP1'!E14=0,"",'MP1'!E14)</f>
        <v/>
      </c>
      <c r="F16" s="101" t="str">
        <f>IF('MP1'!F14=0,"",'MP1'!F14)</f>
        <v/>
      </c>
      <c r="G16" s="101" t="str">
        <f>IF('MP1'!G14=0,"",'MP1'!G14)</f>
        <v/>
      </c>
      <c r="H16" s="101" t="str">
        <f>IF('MP1'!H14=0,"",'MP1'!H14)</f>
        <v/>
      </c>
      <c r="I16" s="101" t="str">
        <f>IF('MP1'!I14=0,"",'MP1'!I14)</f>
        <v/>
      </c>
      <c r="J16" s="101" t="str">
        <f>IF('MP1'!J14=0,"",'MP1'!J14)</f>
        <v/>
      </c>
      <c r="K16" s="259"/>
      <c r="L16" s="101" t="str">
        <f>IF('MP1'!L14=0,"",'MP1'!L14)</f>
        <v/>
      </c>
      <c r="M16" s="259"/>
      <c r="N16" s="101" t="str">
        <f>IF('MP1'!N14=0,"",'MP1'!N14)</f>
        <v/>
      </c>
      <c r="O16" s="101" t="str">
        <f>IF('MP1'!O14=0,"",'MP1'!O14)</f>
        <v/>
      </c>
      <c r="P16" s="101" t="str">
        <f>IF('MP1'!P14=0,"",'MP1'!P14)</f>
        <v/>
      </c>
      <c r="Q16" s="101" t="str">
        <f>IF('MP1'!Q14=0,"",'MP1'!Q14)</f>
        <v/>
      </c>
      <c r="R16" s="101" t="str">
        <f>IF('MP1'!R14=0,"",'MP1'!R14)</f>
        <v/>
      </c>
      <c r="S16" s="259"/>
      <c r="T16" s="101" t="str">
        <f>IF('MP1'!T14=0,"",'MP1'!T14)</f>
        <v/>
      </c>
      <c r="U16" s="259"/>
      <c r="V16" s="248"/>
    </row>
    <row r="17" spans="1:22">
      <c r="A17" s="262">
        <v>3</v>
      </c>
      <c r="B17" s="93" t="str">
        <f>IF(VLOOKUP(A17,'Data Siswa 1'!$A$4:$D$43,2,0)=0,"",VLOOKUP(A17,'Data Siswa 1'!$A$4:$D$43,2,0))</f>
        <v>503</v>
      </c>
      <c r="C17" s="263" t="str">
        <f>IF(VLOOKUP(A17,'Data Siswa 1'!$A$4:$D$43,4,0)=0,"",VLOOKUP(A17,'Data Siswa 1'!$A$4:$D$43,4,0))</f>
        <v>Siswa kelas 1 3</v>
      </c>
      <c r="D17" s="94" t="s">
        <v>5</v>
      </c>
      <c r="E17" s="96" t="str">
        <f>IF('MP1'!E15=0,"",'MP1'!E15)</f>
        <v/>
      </c>
      <c r="F17" s="96" t="str">
        <f>IF('MP1'!F15=0,"",'MP1'!F15)</f>
        <v/>
      </c>
      <c r="G17" s="96" t="str">
        <f>IF('MP1'!G15=0,"",'MP1'!G15)</f>
        <v/>
      </c>
      <c r="H17" s="96" t="str">
        <f>IF('MP1'!H15=0,"",'MP1'!H15)</f>
        <v/>
      </c>
      <c r="I17" s="96" t="str">
        <f>IF('MP1'!I15=0,"",'MP1'!I15)</f>
        <v/>
      </c>
      <c r="J17" s="96" t="str">
        <f>IF('MP1'!J15=0,"",'MP1'!J15)</f>
        <v/>
      </c>
      <c r="K17" s="260" t="str">
        <f t="shared" ref="K17" si="4">IFERROR(ROUND(AVERAGE(E17:J19),0),"")</f>
        <v/>
      </c>
      <c r="L17" s="96" t="str">
        <f>IF('MP1'!L15=0,"",'MP1'!L15)</f>
        <v/>
      </c>
      <c r="M17" s="260" t="str">
        <f t="shared" ref="M17" si="5">IFERROR(ROUND(AVERAGE(L17:L19),0),"")</f>
        <v/>
      </c>
      <c r="N17" s="96" t="str">
        <f>IF('MP1'!N15=0,"",'MP1'!N15)</f>
        <v/>
      </c>
      <c r="O17" s="96" t="str">
        <f>IF('MP1'!O15=0,"",'MP1'!O15)</f>
        <v/>
      </c>
      <c r="P17" s="96" t="str">
        <f>IF('MP1'!P15=0,"",'MP1'!P15)</f>
        <v/>
      </c>
      <c r="Q17" s="96" t="str">
        <f>IF('MP1'!Q15=0,"",'MP1'!Q15)</f>
        <v/>
      </c>
      <c r="R17" s="96" t="str">
        <f>IF('MP1'!R15=0,"",'MP1'!R15)</f>
        <v/>
      </c>
      <c r="S17" s="260" t="str">
        <f t="shared" ref="S17" si="6">IFERROR(ROUND(AVERAGE(N17:R19),0),"")</f>
        <v/>
      </c>
      <c r="T17" s="96" t="str">
        <f>IF('MP1'!T15=0,"",'MP1'!T15)</f>
        <v/>
      </c>
      <c r="U17" s="260" t="str">
        <f t="shared" ref="U17" si="7">IFERROR(ROUND(AVERAGE(T17:T19),0),"")</f>
        <v/>
      </c>
      <c r="V17" s="246" t="str">
        <f t="shared" ref="V17" si="8">IFERROR(ROUND((K17+M17+S17+(2*U17))/5,0),"")</f>
        <v/>
      </c>
    </row>
    <row r="18" spans="1:22" ht="15" customHeight="1">
      <c r="A18" s="252"/>
      <c r="B18" s="249" t="str">
        <f>IF(VLOOKUP(A17,'Data Siswa 1'!$A$4:$D$43,3,0)=0,"",VLOOKUP(A17,'Data Siswa 1'!$A$4:$D$43,3,0))</f>
        <v/>
      </c>
      <c r="C18" s="255"/>
      <c r="D18" s="97" t="s">
        <v>6</v>
      </c>
      <c r="E18" s="98" t="str">
        <f>IF('MP1'!E16=0,"",'MP1'!E16)</f>
        <v/>
      </c>
      <c r="F18" s="98" t="str">
        <f>IF('MP1'!F16=0,"",'MP1'!F16)</f>
        <v/>
      </c>
      <c r="G18" s="98" t="str">
        <f>IF('MP1'!G16=0,"",'MP1'!G16)</f>
        <v/>
      </c>
      <c r="H18" s="98" t="str">
        <f>IF('MP1'!H16=0,"",'MP1'!H16)</f>
        <v/>
      </c>
      <c r="I18" s="98" t="str">
        <f>IF('MP1'!I16=0,"",'MP1'!I16)</f>
        <v/>
      </c>
      <c r="J18" s="98" t="str">
        <f>IF('MP1'!J16=0,"",'MP1'!J16)</f>
        <v/>
      </c>
      <c r="K18" s="258"/>
      <c r="L18" s="98" t="str">
        <f>IF('MP1'!L16=0,"",'MP1'!L16)</f>
        <v/>
      </c>
      <c r="M18" s="258"/>
      <c r="N18" s="98" t="str">
        <f>IF('MP1'!N16=0,"",'MP1'!N16)</f>
        <v/>
      </c>
      <c r="O18" s="98" t="str">
        <f>IF('MP1'!O16=0,"",'MP1'!O16)</f>
        <v/>
      </c>
      <c r="P18" s="98" t="str">
        <f>IF('MP1'!P16=0,"",'MP1'!P16)</f>
        <v/>
      </c>
      <c r="Q18" s="98" t="str">
        <f>IF('MP1'!Q16=0,"",'MP1'!Q16)</f>
        <v/>
      </c>
      <c r="R18" s="98" t="str">
        <f>IF('MP1'!R16=0,"",'MP1'!R16)</f>
        <v/>
      </c>
      <c r="S18" s="258"/>
      <c r="T18" s="98" t="str">
        <f>IF('MP1'!T16=0,"",'MP1'!T16)</f>
        <v/>
      </c>
      <c r="U18" s="258"/>
      <c r="V18" s="247"/>
    </row>
    <row r="19" spans="1:22">
      <c r="A19" s="253"/>
      <c r="B19" s="250"/>
      <c r="C19" s="256"/>
      <c r="D19" s="100" t="s">
        <v>7</v>
      </c>
      <c r="E19" s="101" t="str">
        <f>IF('MP1'!E17=0,"",'MP1'!E17)</f>
        <v/>
      </c>
      <c r="F19" s="101" t="str">
        <f>IF('MP1'!F17=0,"",'MP1'!F17)</f>
        <v/>
      </c>
      <c r="G19" s="101" t="str">
        <f>IF('MP1'!G17=0,"",'MP1'!G17)</f>
        <v/>
      </c>
      <c r="H19" s="101" t="str">
        <f>IF('MP1'!H17=0,"",'MP1'!H17)</f>
        <v/>
      </c>
      <c r="I19" s="101" t="str">
        <f>IF('MP1'!I17=0,"",'MP1'!I17)</f>
        <v/>
      </c>
      <c r="J19" s="101" t="str">
        <f>IF('MP1'!J17=0,"",'MP1'!J17)</f>
        <v/>
      </c>
      <c r="K19" s="259"/>
      <c r="L19" s="101" t="str">
        <f>IF('MP1'!L17=0,"",'MP1'!L17)</f>
        <v/>
      </c>
      <c r="M19" s="259"/>
      <c r="N19" s="101" t="str">
        <f>IF('MP1'!N17=0,"",'MP1'!N17)</f>
        <v/>
      </c>
      <c r="O19" s="101" t="str">
        <f>IF('MP1'!O17=0,"",'MP1'!O17)</f>
        <v/>
      </c>
      <c r="P19" s="101" t="str">
        <f>IF('MP1'!P17=0,"",'MP1'!P17)</f>
        <v/>
      </c>
      <c r="Q19" s="101" t="str">
        <f>IF('MP1'!Q17=0,"",'MP1'!Q17)</f>
        <v/>
      </c>
      <c r="R19" s="101" t="str">
        <f>IF('MP1'!R17=0,"",'MP1'!R17)</f>
        <v/>
      </c>
      <c r="S19" s="259"/>
      <c r="T19" s="101" t="str">
        <f>IF('MP1'!T17=0,"",'MP1'!T17)</f>
        <v/>
      </c>
      <c r="U19" s="259"/>
      <c r="V19" s="248"/>
    </row>
    <row r="20" spans="1:22">
      <c r="A20" s="262">
        <v>4</v>
      </c>
      <c r="B20" s="93" t="str">
        <f>IF(VLOOKUP(A20,'Data Siswa 1'!$A$4:$D$43,2,0)=0,"",VLOOKUP(A20,'Data Siswa 1'!$A$4:$D$43,2,0))</f>
        <v>504</v>
      </c>
      <c r="C20" s="263" t="str">
        <f>IF(VLOOKUP(A20,'Data Siswa 1'!$A$4:$D$43,4,0)=0,"",VLOOKUP(A20,'Data Siswa 1'!$A$4:$D$43,4,0))</f>
        <v>Siswa kelas 1 4</v>
      </c>
      <c r="D20" s="94" t="s">
        <v>5</v>
      </c>
      <c r="E20" s="96" t="str">
        <f>IF('MP1'!E18=0,"",'MP1'!E18)</f>
        <v/>
      </c>
      <c r="F20" s="96" t="str">
        <f>IF('MP1'!F18=0,"",'MP1'!F18)</f>
        <v/>
      </c>
      <c r="G20" s="96" t="str">
        <f>IF('MP1'!G18=0,"",'MP1'!G18)</f>
        <v/>
      </c>
      <c r="H20" s="96" t="str">
        <f>IF('MP1'!H18=0,"",'MP1'!H18)</f>
        <v/>
      </c>
      <c r="I20" s="96" t="str">
        <f>IF('MP1'!I18=0,"",'MP1'!I18)</f>
        <v/>
      </c>
      <c r="J20" s="96" t="str">
        <f>IF('MP1'!J18=0,"",'MP1'!J18)</f>
        <v/>
      </c>
      <c r="K20" s="260" t="str">
        <f t="shared" ref="K20" si="9">IFERROR(ROUND(AVERAGE(E20:J22),0),"")</f>
        <v/>
      </c>
      <c r="L20" s="96" t="str">
        <f>IF('MP1'!L18=0,"",'MP1'!L18)</f>
        <v/>
      </c>
      <c r="M20" s="260" t="str">
        <f t="shared" ref="M20" si="10">IFERROR(ROUND(AVERAGE(L20:L22),0),"")</f>
        <v/>
      </c>
      <c r="N20" s="96" t="str">
        <f>IF('MP1'!N18=0,"",'MP1'!N18)</f>
        <v/>
      </c>
      <c r="O20" s="96" t="str">
        <f>IF('MP1'!O18=0,"",'MP1'!O18)</f>
        <v/>
      </c>
      <c r="P20" s="96" t="str">
        <f>IF('MP1'!P18=0,"",'MP1'!P18)</f>
        <v/>
      </c>
      <c r="Q20" s="96" t="str">
        <f>IF('MP1'!Q18=0,"",'MP1'!Q18)</f>
        <v/>
      </c>
      <c r="R20" s="96" t="str">
        <f>IF('MP1'!R18=0,"",'MP1'!R18)</f>
        <v/>
      </c>
      <c r="S20" s="260" t="str">
        <f t="shared" ref="S20" si="11">IFERROR(ROUND(AVERAGE(N20:R22),0),"")</f>
        <v/>
      </c>
      <c r="T20" s="96" t="str">
        <f>IF('MP1'!T18=0,"",'MP1'!T18)</f>
        <v/>
      </c>
      <c r="U20" s="260" t="str">
        <f t="shared" ref="U20" si="12">IFERROR(ROUND(AVERAGE(T20:T22),0),"")</f>
        <v/>
      </c>
      <c r="V20" s="246" t="str">
        <f t="shared" ref="V20" si="13">IFERROR(ROUND((K20+M20+S20+(2*U20))/5,0),"")</f>
        <v/>
      </c>
    </row>
    <row r="21" spans="1:22" ht="15" customHeight="1">
      <c r="A21" s="252"/>
      <c r="B21" s="249" t="str">
        <f>IF(VLOOKUP(A20,'Data Siswa 1'!$A$4:$D$43,3,0)=0,"",VLOOKUP(A20,'Data Siswa 1'!$A$4:$D$43,3,0))</f>
        <v/>
      </c>
      <c r="C21" s="255"/>
      <c r="D21" s="97" t="s">
        <v>6</v>
      </c>
      <c r="E21" s="98" t="str">
        <f>IF('MP1'!E19=0,"",'MP1'!E19)</f>
        <v/>
      </c>
      <c r="F21" s="98" t="str">
        <f>IF('MP1'!F19=0,"",'MP1'!F19)</f>
        <v/>
      </c>
      <c r="G21" s="98" t="str">
        <f>IF('MP1'!G19=0,"",'MP1'!G19)</f>
        <v/>
      </c>
      <c r="H21" s="98" t="str">
        <f>IF('MP1'!H19=0,"",'MP1'!H19)</f>
        <v/>
      </c>
      <c r="I21" s="98" t="str">
        <f>IF('MP1'!I19=0,"",'MP1'!I19)</f>
        <v/>
      </c>
      <c r="J21" s="98" t="str">
        <f>IF('MP1'!J19=0,"",'MP1'!J19)</f>
        <v/>
      </c>
      <c r="K21" s="258"/>
      <c r="L21" s="98" t="str">
        <f>IF('MP1'!L19=0,"",'MP1'!L19)</f>
        <v/>
      </c>
      <c r="M21" s="258"/>
      <c r="N21" s="98" t="str">
        <f>IF('MP1'!N19=0,"",'MP1'!N19)</f>
        <v/>
      </c>
      <c r="O21" s="98" t="str">
        <f>IF('MP1'!O19=0,"",'MP1'!O19)</f>
        <v/>
      </c>
      <c r="P21" s="98" t="str">
        <f>IF('MP1'!P19=0,"",'MP1'!P19)</f>
        <v/>
      </c>
      <c r="Q21" s="98" t="str">
        <f>IF('MP1'!Q19=0,"",'MP1'!Q19)</f>
        <v/>
      </c>
      <c r="R21" s="98" t="str">
        <f>IF('MP1'!R19=0,"",'MP1'!R19)</f>
        <v/>
      </c>
      <c r="S21" s="258"/>
      <c r="T21" s="98" t="str">
        <f>IF('MP1'!T19=0,"",'MP1'!T19)</f>
        <v/>
      </c>
      <c r="U21" s="258"/>
      <c r="V21" s="247"/>
    </row>
    <row r="22" spans="1:22">
      <c r="A22" s="253"/>
      <c r="B22" s="250"/>
      <c r="C22" s="256"/>
      <c r="D22" s="100" t="s">
        <v>7</v>
      </c>
      <c r="E22" s="101" t="str">
        <f>IF('MP1'!E20=0,"",'MP1'!E20)</f>
        <v/>
      </c>
      <c r="F22" s="101" t="str">
        <f>IF('MP1'!F20=0,"",'MP1'!F20)</f>
        <v/>
      </c>
      <c r="G22" s="101" t="str">
        <f>IF('MP1'!G20=0,"",'MP1'!G20)</f>
        <v/>
      </c>
      <c r="H22" s="101" t="str">
        <f>IF('MP1'!H20=0,"",'MP1'!H20)</f>
        <v/>
      </c>
      <c r="I22" s="101" t="str">
        <f>IF('MP1'!I20=0,"",'MP1'!I20)</f>
        <v/>
      </c>
      <c r="J22" s="101" t="str">
        <f>IF('MP1'!J20=0,"",'MP1'!J20)</f>
        <v/>
      </c>
      <c r="K22" s="259"/>
      <c r="L22" s="101" t="str">
        <f>IF('MP1'!L20=0,"",'MP1'!L20)</f>
        <v/>
      </c>
      <c r="M22" s="259"/>
      <c r="N22" s="101" t="str">
        <f>IF('MP1'!N20=0,"",'MP1'!N20)</f>
        <v/>
      </c>
      <c r="O22" s="101" t="str">
        <f>IF('MP1'!O20=0,"",'MP1'!O20)</f>
        <v/>
      </c>
      <c r="P22" s="101" t="str">
        <f>IF('MP1'!P20=0,"",'MP1'!P20)</f>
        <v/>
      </c>
      <c r="Q22" s="101" t="str">
        <f>IF('MP1'!Q20=0,"",'MP1'!Q20)</f>
        <v/>
      </c>
      <c r="R22" s="101" t="str">
        <f>IF('MP1'!R20=0,"",'MP1'!R20)</f>
        <v/>
      </c>
      <c r="S22" s="259"/>
      <c r="T22" s="101" t="str">
        <f>IF('MP1'!T20=0,"",'MP1'!T20)</f>
        <v/>
      </c>
      <c r="U22" s="259"/>
      <c r="V22" s="248"/>
    </row>
    <row r="23" spans="1:22">
      <c r="A23" s="262">
        <v>5</v>
      </c>
      <c r="B23" s="93" t="str">
        <f>IF(VLOOKUP(A23,'Data Siswa 1'!$A$4:$D$43,2,0)=0,"",VLOOKUP(A23,'Data Siswa 1'!$A$4:$D$43,2,0))</f>
        <v>505</v>
      </c>
      <c r="C23" s="263" t="str">
        <f>IF(VLOOKUP(A23,'Data Siswa 1'!$A$4:$D$43,4,0)=0,"",VLOOKUP(A23,'Data Siswa 1'!$A$4:$D$43,4,0))</f>
        <v>Siswa kelas 1 5</v>
      </c>
      <c r="D23" s="94" t="s">
        <v>5</v>
      </c>
      <c r="E23" s="96" t="str">
        <f>IF('MP1'!E21=0,"",'MP1'!E21)</f>
        <v/>
      </c>
      <c r="F23" s="96" t="str">
        <f>IF('MP1'!F21=0,"",'MP1'!F21)</f>
        <v/>
      </c>
      <c r="G23" s="96" t="str">
        <f>IF('MP1'!G21=0,"",'MP1'!G21)</f>
        <v/>
      </c>
      <c r="H23" s="96" t="str">
        <f>IF('MP1'!H21=0,"",'MP1'!H21)</f>
        <v/>
      </c>
      <c r="I23" s="96" t="str">
        <f>IF('MP1'!I21=0,"",'MP1'!I21)</f>
        <v/>
      </c>
      <c r="J23" s="96" t="str">
        <f>IF('MP1'!J21=0,"",'MP1'!J21)</f>
        <v/>
      </c>
      <c r="K23" s="260" t="str">
        <f t="shared" ref="K23" si="14">IFERROR(ROUND(AVERAGE(E23:J25),0),"")</f>
        <v/>
      </c>
      <c r="L23" s="96" t="str">
        <f>IF('MP1'!L21=0,"",'MP1'!L21)</f>
        <v/>
      </c>
      <c r="M23" s="260" t="str">
        <f t="shared" ref="M23" si="15">IFERROR(ROUND(AVERAGE(L23:L25),0),"")</f>
        <v/>
      </c>
      <c r="N23" s="96" t="str">
        <f>IF('MP1'!N21=0,"",'MP1'!N21)</f>
        <v/>
      </c>
      <c r="O23" s="96" t="str">
        <f>IF('MP1'!O21=0,"",'MP1'!O21)</f>
        <v/>
      </c>
      <c r="P23" s="96" t="str">
        <f>IF('MP1'!P21=0,"",'MP1'!P21)</f>
        <v/>
      </c>
      <c r="Q23" s="96" t="str">
        <f>IF('MP1'!Q21=0,"",'MP1'!Q21)</f>
        <v/>
      </c>
      <c r="R23" s="96" t="str">
        <f>IF('MP1'!R21=0,"",'MP1'!R21)</f>
        <v/>
      </c>
      <c r="S23" s="260" t="str">
        <f t="shared" ref="S23" si="16">IFERROR(ROUND(AVERAGE(N23:R25),0),"")</f>
        <v/>
      </c>
      <c r="T23" s="96" t="str">
        <f>IF('MP1'!T21=0,"",'MP1'!T21)</f>
        <v/>
      </c>
      <c r="U23" s="260" t="str">
        <f t="shared" ref="U23" si="17">IFERROR(ROUND(AVERAGE(T23:T25),0),"")</f>
        <v/>
      </c>
      <c r="V23" s="246" t="str">
        <f t="shared" ref="V23" si="18">IFERROR(ROUND((K23+M23+S23+(2*U23))/5,0),"")</f>
        <v/>
      </c>
    </row>
    <row r="24" spans="1:22" ht="15" customHeight="1">
      <c r="A24" s="252"/>
      <c r="B24" s="249" t="str">
        <f>IF(VLOOKUP(A23,'Data Siswa 1'!$A$4:$D$43,3,0)=0,"",VLOOKUP(A23,'Data Siswa 1'!$A$4:$D$43,3,0))</f>
        <v/>
      </c>
      <c r="C24" s="255"/>
      <c r="D24" s="97" t="s">
        <v>6</v>
      </c>
      <c r="E24" s="98" t="str">
        <f>IF('MP1'!E22=0,"",'MP1'!E22)</f>
        <v/>
      </c>
      <c r="F24" s="98" t="str">
        <f>IF('MP1'!F22=0,"",'MP1'!F22)</f>
        <v/>
      </c>
      <c r="G24" s="98" t="str">
        <f>IF('MP1'!G22=0,"",'MP1'!G22)</f>
        <v/>
      </c>
      <c r="H24" s="98" t="str">
        <f>IF('MP1'!H22=0,"",'MP1'!H22)</f>
        <v/>
      </c>
      <c r="I24" s="98" t="str">
        <f>IF('MP1'!I22=0,"",'MP1'!I22)</f>
        <v/>
      </c>
      <c r="J24" s="98" t="str">
        <f>IF('MP1'!J22=0,"",'MP1'!J22)</f>
        <v/>
      </c>
      <c r="K24" s="258"/>
      <c r="L24" s="98" t="str">
        <f>IF('MP1'!L22=0,"",'MP1'!L22)</f>
        <v/>
      </c>
      <c r="M24" s="258"/>
      <c r="N24" s="98" t="str">
        <f>IF('MP1'!N22=0,"",'MP1'!N22)</f>
        <v/>
      </c>
      <c r="O24" s="98" t="str">
        <f>IF('MP1'!O22=0,"",'MP1'!O22)</f>
        <v/>
      </c>
      <c r="P24" s="98" t="str">
        <f>IF('MP1'!P22=0,"",'MP1'!P22)</f>
        <v/>
      </c>
      <c r="Q24" s="98" t="str">
        <f>IF('MP1'!Q22=0,"",'MP1'!Q22)</f>
        <v/>
      </c>
      <c r="R24" s="98" t="str">
        <f>IF('MP1'!R22=0,"",'MP1'!R22)</f>
        <v/>
      </c>
      <c r="S24" s="258"/>
      <c r="T24" s="98" t="str">
        <f>IF('MP1'!T22=0,"",'MP1'!T22)</f>
        <v/>
      </c>
      <c r="U24" s="258"/>
      <c r="V24" s="247"/>
    </row>
    <row r="25" spans="1:22">
      <c r="A25" s="253"/>
      <c r="B25" s="250"/>
      <c r="C25" s="256"/>
      <c r="D25" s="100" t="s">
        <v>7</v>
      </c>
      <c r="E25" s="101" t="str">
        <f>IF('MP1'!E23=0,"",'MP1'!E23)</f>
        <v/>
      </c>
      <c r="F25" s="101" t="str">
        <f>IF('MP1'!F23=0,"",'MP1'!F23)</f>
        <v/>
      </c>
      <c r="G25" s="101" t="str">
        <f>IF('MP1'!G23=0,"",'MP1'!G23)</f>
        <v/>
      </c>
      <c r="H25" s="101" t="str">
        <f>IF('MP1'!H23=0,"",'MP1'!H23)</f>
        <v/>
      </c>
      <c r="I25" s="101" t="str">
        <f>IF('MP1'!I23=0,"",'MP1'!I23)</f>
        <v/>
      </c>
      <c r="J25" s="101" t="str">
        <f>IF('MP1'!J23=0,"",'MP1'!J23)</f>
        <v/>
      </c>
      <c r="K25" s="259"/>
      <c r="L25" s="101" t="str">
        <f>IF('MP1'!L23=0,"",'MP1'!L23)</f>
        <v/>
      </c>
      <c r="M25" s="259"/>
      <c r="N25" s="101" t="str">
        <f>IF('MP1'!N23=0,"",'MP1'!N23)</f>
        <v/>
      </c>
      <c r="O25" s="101" t="str">
        <f>IF('MP1'!O23=0,"",'MP1'!O23)</f>
        <v/>
      </c>
      <c r="P25" s="101" t="str">
        <f>IF('MP1'!P23=0,"",'MP1'!P23)</f>
        <v/>
      </c>
      <c r="Q25" s="101" t="str">
        <f>IF('MP1'!Q23=0,"",'MP1'!Q23)</f>
        <v/>
      </c>
      <c r="R25" s="101" t="str">
        <f>IF('MP1'!R23=0,"",'MP1'!R23)</f>
        <v/>
      </c>
      <c r="S25" s="259"/>
      <c r="T25" s="101" t="str">
        <f>IF('MP1'!T23=0,"",'MP1'!T23)</f>
        <v/>
      </c>
      <c r="U25" s="259"/>
      <c r="V25" s="248"/>
    </row>
    <row r="26" spans="1:22">
      <c r="A26" s="262">
        <v>6</v>
      </c>
      <c r="B26" s="93" t="str">
        <f>IF(VLOOKUP(A26,'Data Siswa 1'!$A$4:$D$43,2,0)=0,"",VLOOKUP(A26,'Data Siswa 1'!$A$4:$D$43,2,0))</f>
        <v>506</v>
      </c>
      <c r="C26" s="263" t="str">
        <f>IF(VLOOKUP(A26,'Data Siswa 1'!$A$4:$D$43,4,0)=0,"",VLOOKUP(A26,'Data Siswa 1'!$A$4:$D$43,4,0))</f>
        <v>Siswa kelas 1 6</v>
      </c>
      <c r="D26" s="94" t="s">
        <v>5</v>
      </c>
      <c r="E26" s="96" t="str">
        <f>IF('MP1'!E24=0,"",'MP1'!E24)</f>
        <v/>
      </c>
      <c r="F26" s="96" t="str">
        <f>IF('MP1'!F24=0,"",'MP1'!F24)</f>
        <v/>
      </c>
      <c r="G26" s="96" t="str">
        <f>IF('MP1'!G24=0,"",'MP1'!G24)</f>
        <v/>
      </c>
      <c r="H26" s="96" t="str">
        <f>IF('MP1'!H24=0,"",'MP1'!H24)</f>
        <v/>
      </c>
      <c r="I26" s="96" t="str">
        <f>IF('MP1'!I24=0,"",'MP1'!I24)</f>
        <v/>
      </c>
      <c r="J26" s="96" t="str">
        <f>IF('MP1'!J24=0,"",'MP1'!J24)</f>
        <v/>
      </c>
      <c r="K26" s="260" t="str">
        <f t="shared" ref="K26" si="19">IFERROR(ROUND(AVERAGE(E26:J28),0),"")</f>
        <v/>
      </c>
      <c r="L26" s="96" t="str">
        <f>IF('MP1'!L24=0,"",'MP1'!L24)</f>
        <v/>
      </c>
      <c r="M26" s="260" t="str">
        <f t="shared" ref="M26" si="20">IFERROR(ROUND(AVERAGE(L26:L28),0),"")</f>
        <v/>
      </c>
      <c r="N26" s="96" t="str">
        <f>IF('MP1'!N24=0,"",'MP1'!N24)</f>
        <v/>
      </c>
      <c r="O26" s="96" t="str">
        <f>IF('MP1'!O24=0,"",'MP1'!O24)</f>
        <v/>
      </c>
      <c r="P26" s="96" t="str">
        <f>IF('MP1'!P24=0,"",'MP1'!P24)</f>
        <v/>
      </c>
      <c r="Q26" s="96" t="str">
        <f>IF('MP1'!Q24=0,"",'MP1'!Q24)</f>
        <v/>
      </c>
      <c r="R26" s="96" t="str">
        <f>IF('MP1'!R24=0,"",'MP1'!R24)</f>
        <v/>
      </c>
      <c r="S26" s="260" t="str">
        <f t="shared" ref="S26" si="21">IFERROR(ROUND(AVERAGE(N26:R28),0),"")</f>
        <v/>
      </c>
      <c r="T26" s="96" t="str">
        <f>IF('MP1'!T24=0,"",'MP1'!T24)</f>
        <v/>
      </c>
      <c r="U26" s="260" t="str">
        <f t="shared" ref="U26" si="22">IFERROR(ROUND(AVERAGE(T26:T28),0),"")</f>
        <v/>
      </c>
      <c r="V26" s="246" t="str">
        <f t="shared" ref="V26" si="23">IFERROR(ROUND((K26+M26+S26+(2*U26))/5,0),"")</f>
        <v/>
      </c>
    </row>
    <row r="27" spans="1:22" ht="15" customHeight="1">
      <c r="A27" s="252"/>
      <c r="B27" s="249" t="str">
        <f>IF(VLOOKUP(A26,'Data Siswa 1'!$A$4:$D$43,3,0)=0,"",VLOOKUP(A26,'Data Siswa 1'!$A$4:$D$43,3,0))</f>
        <v/>
      </c>
      <c r="C27" s="255"/>
      <c r="D27" s="97" t="s">
        <v>6</v>
      </c>
      <c r="E27" s="98" t="str">
        <f>IF('MP1'!E25=0,"",'MP1'!E25)</f>
        <v/>
      </c>
      <c r="F27" s="98" t="str">
        <f>IF('MP1'!F25=0,"",'MP1'!F25)</f>
        <v/>
      </c>
      <c r="G27" s="98" t="str">
        <f>IF('MP1'!G25=0,"",'MP1'!G25)</f>
        <v/>
      </c>
      <c r="H27" s="98" t="str">
        <f>IF('MP1'!H25=0,"",'MP1'!H25)</f>
        <v/>
      </c>
      <c r="I27" s="98" t="str">
        <f>IF('MP1'!I25=0,"",'MP1'!I25)</f>
        <v/>
      </c>
      <c r="J27" s="98" t="str">
        <f>IF('MP1'!J25=0,"",'MP1'!J25)</f>
        <v/>
      </c>
      <c r="K27" s="258"/>
      <c r="L27" s="98" t="str">
        <f>IF('MP1'!L25=0,"",'MP1'!L25)</f>
        <v/>
      </c>
      <c r="M27" s="258"/>
      <c r="N27" s="98" t="str">
        <f>IF('MP1'!N25=0,"",'MP1'!N25)</f>
        <v/>
      </c>
      <c r="O27" s="98" t="str">
        <f>IF('MP1'!O25=0,"",'MP1'!O25)</f>
        <v/>
      </c>
      <c r="P27" s="98" t="str">
        <f>IF('MP1'!P25=0,"",'MP1'!P25)</f>
        <v/>
      </c>
      <c r="Q27" s="98" t="str">
        <f>IF('MP1'!Q25=0,"",'MP1'!Q25)</f>
        <v/>
      </c>
      <c r="R27" s="98" t="str">
        <f>IF('MP1'!R25=0,"",'MP1'!R25)</f>
        <v/>
      </c>
      <c r="S27" s="258"/>
      <c r="T27" s="98" t="str">
        <f>IF('MP1'!T25=0,"",'MP1'!T25)</f>
        <v/>
      </c>
      <c r="U27" s="258"/>
      <c r="V27" s="247"/>
    </row>
    <row r="28" spans="1:22">
      <c r="A28" s="253"/>
      <c r="B28" s="250"/>
      <c r="C28" s="256"/>
      <c r="D28" s="100" t="s">
        <v>7</v>
      </c>
      <c r="E28" s="101" t="str">
        <f>IF('MP1'!E26=0,"",'MP1'!E26)</f>
        <v/>
      </c>
      <c r="F28" s="101" t="str">
        <f>IF('MP1'!F26=0,"",'MP1'!F26)</f>
        <v/>
      </c>
      <c r="G28" s="101" t="str">
        <f>IF('MP1'!G26=0,"",'MP1'!G26)</f>
        <v/>
      </c>
      <c r="H28" s="101" t="str">
        <f>IF('MP1'!H26=0,"",'MP1'!H26)</f>
        <v/>
      </c>
      <c r="I28" s="101" t="str">
        <f>IF('MP1'!I26=0,"",'MP1'!I26)</f>
        <v/>
      </c>
      <c r="J28" s="101" t="str">
        <f>IF('MP1'!J26=0,"",'MP1'!J26)</f>
        <v/>
      </c>
      <c r="K28" s="259"/>
      <c r="L28" s="101" t="str">
        <f>IF('MP1'!L26=0,"",'MP1'!L26)</f>
        <v/>
      </c>
      <c r="M28" s="259"/>
      <c r="N28" s="101" t="str">
        <f>IF('MP1'!N26=0,"",'MP1'!N26)</f>
        <v/>
      </c>
      <c r="O28" s="101" t="str">
        <f>IF('MP1'!O26=0,"",'MP1'!O26)</f>
        <v/>
      </c>
      <c r="P28" s="101" t="str">
        <f>IF('MP1'!P26=0,"",'MP1'!P26)</f>
        <v/>
      </c>
      <c r="Q28" s="101" t="str">
        <f>IF('MP1'!Q26=0,"",'MP1'!Q26)</f>
        <v/>
      </c>
      <c r="R28" s="101" t="str">
        <f>IF('MP1'!R26=0,"",'MP1'!R26)</f>
        <v/>
      </c>
      <c r="S28" s="259"/>
      <c r="T28" s="101" t="str">
        <f>IF('MP1'!T26=0,"",'MP1'!T26)</f>
        <v/>
      </c>
      <c r="U28" s="259"/>
      <c r="V28" s="248"/>
    </row>
    <row r="29" spans="1:22">
      <c r="A29" s="262">
        <v>7</v>
      </c>
      <c r="B29" s="93" t="str">
        <f>IF(VLOOKUP(A29,'Data Siswa 1'!$A$4:$D$43,2,0)=0,"",VLOOKUP(A29,'Data Siswa 1'!$A$4:$D$43,2,0))</f>
        <v>507</v>
      </c>
      <c r="C29" s="263" t="str">
        <f>IF(VLOOKUP(A29,'Data Siswa 1'!$A$4:$D$43,4,0)=0,"",VLOOKUP(A29,'Data Siswa 1'!$A$4:$D$43,4,0))</f>
        <v>Siswa kelas 1 7</v>
      </c>
      <c r="D29" s="94" t="s">
        <v>5</v>
      </c>
      <c r="E29" s="96" t="str">
        <f>IF('MP1'!E27=0,"",'MP1'!E27)</f>
        <v/>
      </c>
      <c r="F29" s="96" t="str">
        <f>IF('MP1'!F27=0,"",'MP1'!F27)</f>
        <v/>
      </c>
      <c r="G29" s="96" t="str">
        <f>IF('MP1'!G27=0,"",'MP1'!G27)</f>
        <v/>
      </c>
      <c r="H29" s="96" t="str">
        <f>IF('MP1'!H27=0,"",'MP1'!H27)</f>
        <v/>
      </c>
      <c r="I29" s="96" t="str">
        <f>IF('MP1'!I27=0,"",'MP1'!I27)</f>
        <v/>
      </c>
      <c r="J29" s="96" t="str">
        <f>IF('MP1'!J27=0,"",'MP1'!J27)</f>
        <v/>
      </c>
      <c r="K29" s="260" t="str">
        <f t="shared" ref="K29" si="24">IFERROR(ROUND(AVERAGE(E29:J31),0),"")</f>
        <v/>
      </c>
      <c r="L29" s="96" t="str">
        <f>IF('MP1'!L27=0,"",'MP1'!L27)</f>
        <v/>
      </c>
      <c r="M29" s="260" t="str">
        <f t="shared" ref="M29" si="25">IFERROR(ROUND(AVERAGE(L29:L31),0),"")</f>
        <v/>
      </c>
      <c r="N29" s="96" t="str">
        <f>IF('MP1'!N27=0,"",'MP1'!N27)</f>
        <v/>
      </c>
      <c r="O29" s="96" t="str">
        <f>IF('MP1'!O27=0,"",'MP1'!O27)</f>
        <v/>
      </c>
      <c r="P29" s="96" t="str">
        <f>IF('MP1'!P27=0,"",'MP1'!P27)</f>
        <v/>
      </c>
      <c r="Q29" s="96" t="str">
        <f>IF('MP1'!Q27=0,"",'MP1'!Q27)</f>
        <v/>
      </c>
      <c r="R29" s="96" t="str">
        <f>IF('MP1'!R27=0,"",'MP1'!R27)</f>
        <v/>
      </c>
      <c r="S29" s="260" t="str">
        <f t="shared" ref="S29" si="26">IFERROR(ROUND(AVERAGE(N29:R31),0),"")</f>
        <v/>
      </c>
      <c r="T29" s="96" t="str">
        <f>IF('MP1'!T27=0,"",'MP1'!T27)</f>
        <v/>
      </c>
      <c r="U29" s="260" t="str">
        <f t="shared" ref="U29" si="27">IFERROR(ROUND(AVERAGE(T29:T31),0),"")</f>
        <v/>
      </c>
      <c r="V29" s="246" t="str">
        <f t="shared" ref="V29" si="28">IFERROR(ROUND((K29+M29+S29+(2*U29))/5,0),"")</f>
        <v/>
      </c>
    </row>
    <row r="30" spans="1:22" ht="15" customHeight="1">
      <c r="A30" s="252"/>
      <c r="B30" s="249" t="str">
        <f>IF(VLOOKUP(A29,'Data Siswa 1'!$A$4:$D$43,3,0)=0,"",VLOOKUP(A29,'Data Siswa 1'!$A$4:$D$43,3,0))</f>
        <v/>
      </c>
      <c r="C30" s="255"/>
      <c r="D30" s="97" t="s">
        <v>6</v>
      </c>
      <c r="E30" s="98" t="str">
        <f>IF('MP1'!E28=0,"",'MP1'!E28)</f>
        <v/>
      </c>
      <c r="F30" s="98" t="str">
        <f>IF('MP1'!F28=0,"",'MP1'!F28)</f>
        <v/>
      </c>
      <c r="G30" s="98" t="str">
        <f>IF('MP1'!G28=0,"",'MP1'!G28)</f>
        <v/>
      </c>
      <c r="H30" s="98" t="str">
        <f>IF('MP1'!H28=0,"",'MP1'!H28)</f>
        <v/>
      </c>
      <c r="I30" s="98" t="str">
        <f>IF('MP1'!I28=0,"",'MP1'!I28)</f>
        <v/>
      </c>
      <c r="J30" s="98" t="str">
        <f>IF('MP1'!J28=0,"",'MP1'!J28)</f>
        <v/>
      </c>
      <c r="K30" s="258"/>
      <c r="L30" s="98" t="str">
        <f>IF('MP1'!L28=0,"",'MP1'!L28)</f>
        <v/>
      </c>
      <c r="M30" s="258"/>
      <c r="N30" s="98" t="str">
        <f>IF('MP1'!N28=0,"",'MP1'!N28)</f>
        <v/>
      </c>
      <c r="O30" s="98" t="str">
        <f>IF('MP1'!O28=0,"",'MP1'!O28)</f>
        <v/>
      </c>
      <c r="P30" s="98" t="str">
        <f>IF('MP1'!P28=0,"",'MP1'!P28)</f>
        <v/>
      </c>
      <c r="Q30" s="98" t="str">
        <f>IF('MP1'!Q28=0,"",'MP1'!Q28)</f>
        <v/>
      </c>
      <c r="R30" s="98" t="str">
        <f>IF('MP1'!R28=0,"",'MP1'!R28)</f>
        <v/>
      </c>
      <c r="S30" s="258"/>
      <c r="T30" s="98" t="str">
        <f>IF('MP1'!T28=0,"",'MP1'!T28)</f>
        <v/>
      </c>
      <c r="U30" s="258"/>
      <c r="V30" s="247"/>
    </row>
    <row r="31" spans="1:22">
      <c r="A31" s="253"/>
      <c r="B31" s="250"/>
      <c r="C31" s="256"/>
      <c r="D31" s="100" t="s">
        <v>7</v>
      </c>
      <c r="E31" s="101" t="str">
        <f>IF('MP1'!E29=0,"",'MP1'!E29)</f>
        <v/>
      </c>
      <c r="F31" s="101" t="str">
        <f>IF('MP1'!F29=0,"",'MP1'!F29)</f>
        <v/>
      </c>
      <c r="G31" s="101" t="str">
        <f>IF('MP1'!G29=0,"",'MP1'!G29)</f>
        <v/>
      </c>
      <c r="H31" s="101" t="str">
        <f>IF('MP1'!H29=0,"",'MP1'!H29)</f>
        <v/>
      </c>
      <c r="I31" s="101" t="str">
        <f>IF('MP1'!I29=0,"",'MP1'!I29)</f>
        <v/>
      </c>
      <c r="J31" s="101" t="str">
        <f>IF('MP1'!J29=0,"",'MP1'!J29)</f>
        <v/>
      </c>
      <c r="K31" s="259"/>
      <c r="L31" s="101" t="str">
        <f>IF('MP1'!L29=0,"",'MP1'!L29)</f>
        <v/>
      </c>
      <c r="M31" s="259"/>
      <c r="N31" s="101" t="str">
        <f>IF('MP1'!N29=0,"",'MP1'!N29)</f>
        <v/>
      </c>
      <c r="O31" s="101" t="str">
        <f>IF('MP1'!O29=0,"",'MP1'!O29)</f>
        <v/>
      </c>
      <c r="P31" s="101" t="str">
        <f>IF('MP1'!P29=0,"",'MP1'!P29)</f>
        <v/>
      </c>
      <c r="Q31" s="101" t="str">
        <f>IF('MP1'!Q29=0,"",'MP1'!Q29)</f>
        <v/>
      </c>
      <c r="R31" s="101" t="str">
        <f>IF('MP1'!R29=0,"",'MP1'!R29)</f>
        <v/>
      </c>
      <c r="S31" s="259"/>
      <c r="T31" s="101" t="str">
        <f>IF('MP1'!T29=0,"",'MP1'!T29)</f>
        <v/>
      </c>
      <c r="U31" s="259"/>
      <c r="V31" s="248"/>
    </row>
    <row r="32" spans="1:22">
      <c r="A32" s="262">
        <v>8</v>
      </c>
      <c r="B32" s="93" t="str">
        <f>IF(VLOOKUP(A32,'Data Siswa 1'!$A$4:$D$43,2,0)=0,"",VLOOKUP(A32,'Data Siswa 1'!$A$4:$D$43,2,0))</f>
        <v>508</v>
      </c>
      <c r="C32" s="263" t="str">
        <f>IF(VLOOKUP(A32,'Data Siswa 1'!$A$4:$D$43,4,0)=0,"",VLOOKUP(A32,'Data Siswa 1'!$A$4:$D$43,4,0))</f>
        <v>Siswa kelas 1 8</v>
      </c>
      <c r="D32" s="94" t="s">
        <v>5</v>
      </c>
      <c r="E32" s="96" t="str">
        <f>IF('MP1'!E30=0,"",'MP1'!E30)</f>
        <v/>
      </c>
      <c r="F32" s="96" t="str">
        <f>IF('MP1'!F30=0,"",'MP1'!F30)</f>
        <v/>
      </c>
      <c r="G32" s="96" t="str">
        <f>IF('MP1'!G30=0,"",'MP1'!G30)</f>
        <v/>
      </c>
      <c r="H32" s="96" t="str">
        <f>IF('MP1'!H30=0,"",'MP1'!H30)</f>
        <v/>
      </c>
      <c r="I32" s="96" t="str">
        <f>IF('MP1'!I30=0,"",'MP1'!I30)</f>
        <v/>
      </c>
      <c r="J32" s="96" t="str">
        <f>IF('MP1'!J30=0,"",'MP1'!J30)</f>
        <v/>
      </c>
      <c r="K32" s="260" t="str">
        <f t="shared" ref="K32" si="29">IFERROR(ROUND(AVERAGE(E32:J34),0),"")</f>
        <v/>
      </c>
      <c r="L32" s="96" t="str">
        <f>IF('MP1'!L30=0,"",'MP1'!L30)</f>
        <v/>
      </c>
      <c r="M32" s="260" t="str">
        <f t="shared" ref="M32" si="30">IFERROR(ROUND(AVERAGE(L32:L34),0),"")</f>
        <v/>
      </c>
      <c r="N32" s="96" t="str">
        <f>IF('MP1'!N30=0,"",'MP1'!N30)</f>
        <v/>
      </c>
      <c r="O32" s="96" t="str">
        <f>IF('MP1'!O30=0,"",'MP1'!O30)</f>
        <v/>
      </c>
      <c r="P32" s="96" t="str">
        <f>IF('MP1'!P30=0,"",'MP1'!P30)</f>
        <v/>
      </c>
      <c r="Q32" s="96" t="str">
        <f>IF('MP1'!Q30=0,"",'MP1'!Q30)</f>
        <v/>
      </c>
      <c r="R32" s="96" t="str">
        <f>IF('MP1'!R30=0,"",'MP1'!R30)</f>
        <v/>
      </c>
      <c r="S32" s="260" t="str">
        <f t="shared" ref="S32" si="31">IFERROR(ROUND(AVERAGE(N32:R34),0),"")</f>
        <v/>
      </c>
      <c r="T32" s="96" t="str">
        <f>IF('MP1'!T30=0,"",'MP1'!T30)</f>
        <v/>
      </c>
      <c r="U32" s="260" t="str">
        <f t="shared" ref="U32" si="32">IFERROR(ROUND(AVERAGE(T32:T34),0),"")</f>
        <v/>
      </c>
      <c r="V32" s="246" t="str">
        <f t="shared" ref="V32" si="33">IFERROR(ROUND((K32+M32+S32+(2*U32))/5,0),"")</f>
        <v/>
      </c>
    </row>
    <row r="33" spans="1:22" ht="15" customHeight="1">
      <c r="A33" s="252"/>
      <c r="B33" s="249" t="str">
        <f>IF(VLOOKUP(A32,'Data Siswa 1'!$A$4:$D$43,3,0)=0,"",VLOOKUP(A32,'Data Siswa 1'!$A$4:$D$43,3,0))</f>
        <v/>
      </c>
      <c r="C33" s="255"/>
      <c r="D33" s="97" t="s">
        <v>6</v>
      </c>
      <c r="E33" s="98" t="str">
        <f>IF('MP1'!E31=0,"",'MP1'!E31)</f>
        <v/>
      </c>
      <c r="F33" s="98" t="str">
        <f>IF('MP1'!F31=0,"",'MP1'!F31)</f>
        <v/>
      </c>
      <c r="G33" s="98" t="str">
        <f>IF('MP1'!G31=0,"",'MP1'!G31)</f>
        <v/>
      </c>
      <c r="H33" s="98" t="str">
        <f>IF('MP1'!H31=0,"",'MP1'!H31)</f>
        <v/>
      </c>
      <c r="I33" s="98" t="str">
        <f>IF('MP1'!I31=0,"",'MP1'!I31)</f>
        <v/>
      </c>
      <c r="J33" s="98" t="str">
        <f>IF('MP1'!J31=0,"",'MP1'!J31)</f>
        <v/>
      </c>
      <c r="K33" s="258"/>
      <c r="L33" s="98" t="str">
        <f>IF('MP1'!L31=0,"",'MP1'!L31)</f>
        <v/>
      </c>
      <c r="M33" s="258"/>
      <c r="N33" s="98" t="str">
        <f>IF('MP1'!N31=0,"",'MP1'!N31)</f>
        <v/>
      </c>
      <c r="O33" s="98" t="str">
        <f>IF('MP1'!O31=0,"",'MP1'!O31)</f>
        <v/>
      </c>
      <c r="P33" s="98" t="str">
        <f>IF('MP1'!P31=0,"",'MP1'!P31)</f>
        <v/>
      </c>
      <c r="Q33" s="98" t="str">
        <f>IF('MP1'!Q31=0,"",'MP1'!Q31)</f>
        <v/>
      </c>
      <c r="R33" s="98" t="str">
        <f>IF('MP1'!R31=0,"",'MP1'!R31)</f>
        <v/>
      </c>
      <c r="S33" s="258"/>
      <c r="T33" s="98" t="str">
        <f>IF('MP1'!T31=0,"",'MP1'!T31)</f>
        <v/>
      </c>
      <c r="U33" s="258"/>
      <c r="V33" s="247"/>
    </row>
    <row r="34" spans="1:22">
      <c r="A34" s="253"/>
      <c r="B34" s="250"/>
      <c r="C34" s="256"/>
      <c r="D34" s="100" t="s">
        <v>7</v>
      </c>
      <c r="E34" s="101" t="str">
        <f>IF('MP1'!E32=0,"",'MP1'!E32)</f>
        <v/>
      </c>
      <c r="F34" s="101" t="str">
        <f>IF('MP1'!F32=0,"",'MP1'!F32)</f>
        <v/>
      </c>
      <c r="G34" s="101" t="str">
        <f>IF('MP1'!G32=0,"",'MP1'!G32)</f>
        <v/>
      </c>
      <c r="H34" s="101" t="str">
        <f>IF('MP1'!H32=0,"",'MP1'!H32)</f>
        <v/>
      </c>
      <c r="I34" s="101" t="str">
        <f>IF('MP1'!I32=0,"",'MP1'!I32)</f>
        <v/>
      </c>
      <c r="J34" s="101" t="str">
        <f>IF('MP1'!J32=0,"",'MP1'!J32)</f>
        <v/>
      </c>
      <c r="K34" s="259"/>
      <c r="L34" s="101" t="str">
        <f>IF('MP1'!L32=0,"",'MP1'!L32)</f>
        <v/>
      </c>
      <c r="M34" s="259"/>
      <c r="N34" s="101" t="str">
        <f>IF('MP1'!N32=0,"",'MP1'!N32)</f>
        <v/>
      </c>
      <c r="O34" s="101" t="str">
        <f>IF('MP1'!O32=0,"",'MP1'!O32)</f>
        <v/>
      </c>
      <c r="P34" s="101" t="str">
        <f>IF('MP1'!P32=0,"",'MP1'!P32)</f>
        <v/>
      </c>
      <c r="Q34" s="101" t="str">
        <f>IF('MP1'!Q32=0,"",'MP1'!Q32)</f>
        <v/>
      </c>
      <c r="R34" s="101" t="str">
        <f>IF('MP1'!R32=0,"",'MP1'!R32)</f>
        <v/>
      </c>
      <c r="S34" s="259"/>
      <c r="T34" s="101" t="str">
        <f>IF('MP1'!T32=0,"",'MP1'!T32)</f>
        <v/>
      </c>
      <c r="U34" s="259"/>
      <c r="V34" s="248"/>
    </row>
    <row r="35" spans="1:22">
      <c r="A35" s="262">
        <v>9</v>
      </c>
      <c r="B35" s="93" t="str">
        <f>IF(VLOOKUP(A35,'Data Siswa 1'!$A$4:$D$43,2,0)=0,"",VLOOKUP(A35,'Data Siswa 1'!$A$4:$D$43,2,0))</f>
        <v>509</v>
      </c>
      <c r="C35" s="263" t="str">
        <f>IF(VLOOKUP(A35,'Data Siswa 1'!$A$4:$D$43,4,0)=0,"",VLOOKUP(A35,'Data Siswa 1'!$A$4:$D$43,4,0))</f>
        <v>Siswa kelas 1 9</v>
      </c>
      <c r="D35" s="94" t="s">
        <v>5</v>
      </c>
      <c r="E35" s="96" t="str">
        <f>IF('MP1'!E33=0,"",'MP1'!E33)</f>
        <v/>
      </c>
      <c r="F35" s="96" t="str">
        <f>IF('MP1'!F33=0,"",'MP1'!F33)</f>
        <v/>
      </c>
      <c r="G35" s="96" t="str">
        <f>IF('MP1'!G33=0,"",'MP1'!G33)</f>
        <v/>
      </c>
      <c r="H35" s="96" t="str">
        <f>IF('MP1'!H33=0,"",'MP1'!H33)</f>
        <v/>
      </c>
      <c r="I35" s="96" t="str">
        <f>IF('MP1'!I33=0,"",'MP1'!I33)</f>
        <v/>
      </c>
      <c r="J35" s="96" t="str">
        <f>IF('MP1'!J33=0,"",'MP1'!J33)</f>
        <v/>
      </c>
      <c r="K35" s="260" t="str">
        <f t="shared" ref="K35" si="34">IFERROR(ROUND(AVERAGE(E35:J37),0),"")</f>
        <v/>
      </c>
      <c r="L35" s="96" t="str">
        <f>IF('MP1'!L33=0,"",'MP1'!L33)</f>
        <v/>
      </c>
      <c r="M35" s="260" t="str">
        <f t="shared" ref="M35" si="35">IFERROR(ROUND(AVERAGE(L35:L37),0),"")</f>
        <v/>
      </c>
      <c r="N35" s="96" t="str">
        <f>IF('MP1'!N33=0,"",'MP1'!N33)</f>
        <v/>
      </c>
      <c r="O35" s="96" t="str">
        <f>IF('MP1'!O33=0,"",'MP1'!O33)</f>
        <v/>
      </c>
      <c r="P35" s="96" t="str">
        <f>IF('MP1'!P33=0,"",'MP1'!P33)</f>
        <v/>
      </c>
      <c r="Q35" s="96" t="str">
        <f>IF('MP1'!Q33=0,"",'MP1'!Q33)</f>
        <v/>
      </c>
      <c r="R35" s="96" t="str">
        <f>IF('MP1'!R33=0,"",'MP1'!R33)</f>
        <v/>
      </c>
      <c r="S35" s="260" t="str">
        <f t="shared" ref="S35" si="36">IFERROR(ROUND(AVERAGE(N35:R37),0),"")</f>
        <v/>
      </c>
      <c r="T35" s="96" t="str">
        <f>IF('MP1'!T33=0,"",'MP1'!T33)</f>
        <v/>
      </c>
      <c r="U35" s="260" t="str">
        <f t="shared" ref="U35" si="37">IFERROR(ROUND(AVERAGE(T35:T37),0),"")</f>
        <v/>
      </c>
      <c r="V35" s="246" t="str">
        <f t="shared" ref="V35" si="38">IFERROR(ROUND((K35+M35+S35+(2*U35))/5,0),"")</f>
        <v/>
      </c>
    </row>
    <row r="36" spans="1:22" ht="15" customHeight="1">
      <c r="A36" s="252"/>
      <c r="B36" s="249" t="str">
        <f>IF(VLOOKUP(A35,'Data Siswa 1'!$A$4:$D$43,3,0)=0,"",VLOOKUP(A35,'Data Siswa 1'!$A$4:$D$43,3,0))</f>
        <v/>
      </c>
      <c r="C36" s="255"/>
      <c r="D36" s="97" t="s">
        <v>6</v>
      </c>
      <c r="E36" s="98" t="str">
        <f>IF('MP1'!E34=0,"",'MP1'!E34)</f>
        <v/>
      </c>
      <c r="F36" s="98" t="str">
        <f>IF('MP1'!F34=0,"",'MP1'!F34)</f>
        <v/>
      </c>
      <c r="G36" s="98" t="str">
        <f>IF('MP1'!G34=0,"",'MP1'!G34)</f>
        <v/>
      </c>
      <c r="H36" s="98" t="str">
        <f>IF('MP1'!H34=0,"",'MP1'!H34)</f>
        <v/>
      </c>
      <c r="I36" s="98" t="str">
        <f>IF('MP1'!I34=0,"",'MP1'!I34)</f>
        <v/>
      </c>
      <c r="J36" s="98" t="str">
        <f>IF('MP1'!J34=0,"",'MP1'!J34)</f>
        <v/>
      </c>
      <c r="K36" s="258"/>
      <c r="L36" s="98" t="str">
        <f>IF('MP1'!L34=0,"",'MP1'!L34)</f>
        <v/>
      </c>
      <c r="M36" s="258"/>
      <c r="N36" s="98" t="str">
        <f>IF('MP1'!N34=0,"",'MP1'!N34)</f>
        <v/>
      </c>
      <c r="O36" s="98" t="str">
        <f>IF('MP1'!O34=0,"",'MP1'!O34)</f>
        <v/>
      </c>
      <c r="P36" s="98" t="str">
        <f>IF('MP1'!P34=0,"",'MP1'!P34)</f>
        <v/>
      </c>
      <c r="Q36" s="98" t="str">
        <f>IF('MP1'!Q34=0,"",'MP1'!Q34)</f>
        <v/>
      </c>
      <c r="R36" s="98" t="str">
        <f>IF('MP1'!R34=0,"",'MP1'!R34)</f>
        <v/>
      </c>
      <c r="S36" s="258"/>
      <c r="T36" s="98" t="str">
        <f>IF('MP1'!T34=0,"",'MP1'!T34)</f>
        <v/>
      </c>
      <c r="U36" s="258"/>
      <c r="V36" s="247"/>
    </row>
    <row r="37" spans="1:22">
      <c r="A37" s="253"/>
      <c r="B37" s="250"/>
      <c r="C37" s="256"/>
      <c r="D37" s="100" t="s">
        <v>7</v>
      </c>
      <c r="E37" s="101" t="str">
        <f>IF('MP1'!E35=0,"",'MP1'!E35)</f>
        <v/>
      </c>
      <c r="F37" s="101" t="str">
        <f>IF('MP1'!F35=0,"",'MP1'!F35)</f>
        <v/>
      </c>
      <c r="G37" s="101" t="str">
        <f>IF('MP1'!G35=0,"",'MP1'!G35)</f>
        <v/>
      </c>
      <c r="H37" s="101" t="str">
        <f>IF('MP1'!H35=0,"",'MP1'!H35)</f>
        <v/>
      </c>
      <c r="I37" s="101" t="str">
        <f>IF('MP1'!I35=0,"",'MP1'!I35)</f>
        <v/>
      </c>
      <c r="J37" s="101" t="str">
        <f>IF('MP1'!J35=0,"",'MP1'!J35)</f>
        <v/>
      </c>
      <c r="K37" s="259"/>
      <c r="L37" s="101" t="str">
        <f>IF('MP1'!L35=0,"",'MP1'!L35)</f>
        <v/>
      </c>
      <c r="M37" s="259"/>
      <c r="N37" s="101" t="str">
        <f>IF('MP1'!N35=0,"",'MP1'!N35)</f>
        <v/>
      </c>
      <c r="O37" s="101" t="str">
        <f>IF('MP1'!O35=0,"",'MP1'!O35)</f>
        <v/>
      </c>
      <c r="P37" s="101" t="str">
        <f>IF('MP1'!P35=0,"",'MP1'!P35)</f>
        <v/>
      </c>
      <c r="Q37" s="101" t="str">
        <f>IF('MP1'!Q35=0,"",'MP1'!Q35)</f>
        <v/>
      </c>
      <c r="R37" s="101" t="str">
        <f>IF('MP1'!R35=0,"",'MP1'!R35)</f>
        <v/>
      </c>
      <c r="S37" s="259"/>
      <c r="T37" s="101" t="str">
        <f>IF('MP1'!T35=0,"",'MP1'!T35)</f>
        <v/>
      </c>
      <c r="U37" s="259"/>
      <c r="V37" s="248"/>
    </row>
    <row r="38" spans="1:22">
      <c r="A38" s="262">
        <v>10</v>
      </c>
      <c r="B38" s="93" t="str">
        <f>IF(VLOOKUP(A38,'Data Siswa 1'!$A$4:$D$43,2,0)=0,"",VLOOKUP(A38,'Data Siswa 1'!$A$4:$D$43,2,0))</f>
        <v>510</v>
      </c>
      <c r="C38" s="263" t="str">
        <f>IF(VLOOKUP(A38,'Data Siswa 1'!$A$4:$D$43,4,0)=0,"",VLOOKUP(A38,'Data Siswa 1'!$A$4:$D$43,4,0))</f>
        <v>Siswa kelas 1 10</v>
      </c>
      <c r="D38" s="94" t="s">
        <v>5</v>
      </c>
      <c r="E38" s="96" t="str">
        <f>IF('MP1'!E36=0,"",'MP1'!E36)</f>
        <v/>
      </c>
      <c r="F38" s="96" t="str">
        <f>IF('MP1'!F36=0,"",'MP1'!F36)</f>
        <v/>
      </c>
      <c r="G38" s="96" t="str">
        <f>IF('MP1'!G36=0,"",'MP1'!G36)</f>
        <v/>
      </c>
      <c r="H38" s="96" t="str">
        <f>IF('MP1'!H36=0,"",'MP1'!H36)</f>
        <v/>
      </c>
      <c r="I38" s="96" t="str">
        <f>IF('MP1'!I36=0,"",'MP1'!I36)</f>
        <v/>
      </c>
      <c r="J38" s="96" t="str">
        <f>IF('MP1'!J36=0,"",'MP1'!J36)</f>
        <v/>
      </c>
      <c r="K38" s="260" t="str">
        <f t="shared" ref="K38" si="39">IFERROR(ROUND(AVERAGE(E38:J40),0),"")</f>
        <v/>
      </c>
      <c r="L38" s="96" t="str">
        <f>IF('MP1'!L36=0,"",'MP1'!L36)</f>
        <v/>
      </c>
      <c r="M38" s="260" t="str">
        <f t="shared" ref="M38" si="40">IFERROR(ROUND(AVERAGE(L38:L40),0),"")</f>
        <v/>
      </c>
      <c r="N38" s="96" t="str">
        <f>IF('MP1'!N36=0,"",'MP1'!N36)</f>
        <v/>
      </c>
      <c r="O38" s="96" t="str">
        <f>IF('MP1'!O36=0,"",'MP1'!O36)</f>
        <v/>
      </c>
      <c r="P38" s="96" t="str">
        <f>IF('MP1'!P36=0,"",'MP1'!P36)</f>
        <v/>
      </c>
      <c r="Q38" s="96" t="str">
        <f>IF('MP1'!Q36=0,"",'MP1'!Q36)</f>
        <v/>
      </c>
      <c r="R38" s="96" t="str">
        <f>IF('MP1'!R36=0,"",'MP1'!R36)</f>
        <v/>
      </c>
      <c r="S38" s="260" t="str">
        <f t="shared" ref="S38" si="41">IFERROR(ROUND(AVERAGE(N38:R40),0),"")</f>
        <v/>
      </c>
      <c r="T38" s="96" t="str">
        <f>IF('MP1'!T36=0,"",'MP1'!T36)</f>
        <v/>
      </c>
      <c r="U38" s="260" t="str">
        <f t="shared" ref="U38" si="42">IFERROR(ROUND(AVERAGE(T38:T40),0),"")</f>
        <v/>
      </c>
      <c r="V38" s="246" t="str">
        <f t="shared" ref="V38" si="43">IFERROR(ROUND((K38+M38+S38+(2*U38))/5,0),"")</f>
        <v/>
      </c>
    </row>
    <row r="39" spans="1:22" ht="15" customHeight="1">
      <c r="A39" s="252"/>
      <c r="B39" s="249" t="str">
        <f>IF(VLOOKUP(A38,'Data Siswa 1'!$A$4:$D$43,3,0)=0,"",VLOOKUP(A38,'Data Siswa 1'!$A$4:$D$43,3,0))</f>
        <v/>
      </c>
      <c r="C39" s="255"/>
      <c r="D39" s="97" t="s">
        <v>6</v>
      </c>
      <c r="E39" s="98" t="str">
        <f>IF('MP1'!E37=0,"",'MP1'!E37)</f>
        <v/>
      </c>
      <c r="F39" s="98" t="str">
        <f>IF('MP1'!F37=0,"",'MP1'!F37)</f>
        <v/>
      </c>
      <c r="G39" s="98" t="str">
        <f>IF('MP1'!G37=0,"",'MP1'!G37)</f>
        <v/>
      </c>
      <c r="H39" s="98" t="str">
        <f>IF('MP1'!H37=0,"",'MP1'!H37)</f>
        <v/>
      </c>
      <c r="I39" s="98" t="str">
        <f>IF('MP1'!I37=0,"",'MP1'!I37)</f>
        <v/>
      </c>
      <c r="J39" s="98" t="str">
        <f>IF('MP1'!J37=0,"",'MP1'!J37)</f>
        <v/>
      </c>
      <c r="K39" s="258"/>
      <c r="L39" s="98" t="str">
        <f>IF('MP1'!L37=0,"",'MP1'!L37)</f>
        <v/>
      </c>
      <c r="M39" s="258"/>
      <c r="N39" s="98" t="str">
        <f>IF('MP1'!N37=0,"",'MP1'!N37)</f>
        <v/>
      </c>
      <c r="O39" s="98" t="str">
        <f>IF('MP1'!O37=0,"",'MP1'!O37)</f>
        <v/>
      </c>
      <c r="P39" s="98" t="str">
        <f>IF('MP1'!P37=0,"",'MP1'!P37)</f>
        <v/>
      </c>
      <c r="Q39" s="98" t="str">
        <f>IF('MP1'!Q37=0,"",'MP1'!Q37)</f>
        <v/>
      </c>
      <c r="R39" s="98" t="str">
        <f>IF('MP1'!R37=0,"",'MP1'!R37)</f>
        <v/>
      </c>
      <c r="S39" s="258"/>
      <c r="T39" s="98" t="str">
        <f>IF('MP1'!T37=0,"",'MP1'!T37)</f>
        <v/>
      </c>
      <c r="U39" s="258"/>
      <c r="V39" s="247"/>
    </row>
    <row r="40" spans="1:22">
      <c r="A40" s="253"/>
      <c r="B40" s="250"/>
      <c r="C40" s="256"/>
      <c r="D40" s="100" t="s">
        <v>7</v>
      </c>
      <c r="E40" s="101" t="str">
        <f>IF('MP1'!E38=0,"",'MP1'!E38)</f>
        <v/>
      </c>
      <c r="F40" s="101" t="str">
        <f>IF('MP1'!F38=0,"",'MP1'!F38)</f>
        <v/>
      </c>
      <c r="G40" s="101" t="str">
        <f>IF('MP1'!G38=0,"",'MP1'!G38)</f>
        <v/>
      </c>
      <c r="H40" s="101" t="str">
        <f>IF('MP1'!H38=0,"",'MP1'!H38)</f>
        <v/>
      </c>
      <c r="I40" s="101" t="str">
        <f>IF('MP1'!I38=0,"",'MP1'!I38)</f>
        <v/>
      </c>
      <c r="J40" s="101" t="str">
        <f>IF('MP1'!J38=0,"",'MP1'!J38)</f>
        <v/>
      </c>
      <c r="K40" s="259"/>
      <c r="L40" s="101" t="str">
        <f>IF('MP1'!L38=0,"",'MP1'!L38)</f>
        <v/>
      </c>
      <c r="M40" s="259"/>
      <c r="N40" s="101" t="str">
        <f>IF('MP1'!N38=0,"",'MP1'!N38)</f>
        <v/>
      </c>
      <c r="O40" s="101" t="str">
        <f>IF('MP1'!O38=0,"",'MP1'!O38)</f>
        <v/>
      </c>
      <c r="P40" s="101" t="str">
        <f>IF('MP1'!P38=0,"",'MP1'!P38)</f>
        <v/>
      </c>
      <c r="Q40" s="101" t="str">
        <f>IF('MP1'!Q38=0,"",'MP1'!Q38)</f>
        <v/>
      </c>
      <c r="R40" s="101" t="str">
        <f>IF('MP1'!R38=0,"",'MP1'!R38)</f>
        <v/>
      </c>
      <c r="S40" s="259"/>
      <c r="T40" s="101" t="str">
        <f>IF('MP1'!T38=0,"",'MP1'!T38)</f>
        <v/>
      </c>
      <c r="U40" s="259"/>
      <c r="V40" s="248"/>
    </row>
    <row r="41" spans="1:22">
      <c r="A41" s="262">
        <v>11</v>
      </c>
      <c r="B41" s="93" t="str">
        <f>IF(VLOOKUP(A41,'Data Siswa 1'!$A$4:$D$43,2,0)=0,"",VLOOKUP(A41,'Data Siswa 1'!$A$4:$D$43,2,0))</f>
        <v>511</v>
      </c>
      <c r="C41" s="263" t="str">
        <f>IF(VLOOKUP(A41,'Data Siswa 1'!$A$4:$D$43,4,0)=0,"",VLOOKUP(A41,'Data Siswa 1'!$A$4:$D$43,4,0))</f>
        <v>Siswa kelas 1 11</v>
      </c>
      <c r="D41" s="94" t="s">
        <v>5</v>
      </c>
      <c r="E41" s="96" t="str">
        <f>IF('MP1'!E39=0,"",'MP1'!E39)</f>
        <v/>
      </c>
      <c r="F41" s="96" t="str">
        <f>IF('MP1'!F39=0,"",'MP1'!F39)</f>
        <v/>
      </c>
      <c r="G41" s="96" t="str">
        <f>IF('MP1'!G39=0,"",'MP1'!G39)</f>
        <v/>
      </c>
      <c r="H41" s="96" t="str">
        <f>IF('MP1'!H39=0,"",'MP1'!H39)</f>
        <v/>
      </c>
      <c r="I41" s="96" t="str">
        <f>IF('MP1'!I39=0,"",'MP1'!I39)</f>
        <v/>
      </c>
      <c r="J41" s="96" t="str">
        <f>IF('MP1'!J39=0,"",'MP1'!J39)</f>
        <v/>
      </c>
      <c r="K41" s="260" t="str">
        <f t="shared" ref="K41" si="44">IFERROR(ROUND(AVERAGE(E41:J43),0),"")</f>
        <v/>
      </c>
      <c r="L41" s="96" t="str">
        <f>IF('MP1'!L39=0,"",'MP1'!L39)</f>
        <v/>
      </c>
      <c r="M41" s="260" t="str">
        <f t="shared" ref="M41" si="45">IFERROR(ROUND(AVERAGE(L41:L43),0),"")</f>
        <v/>
      </c>
      <c r="N41" s="96" t="str">
        <f>IF('MP1'!N39=0,"",'MP1'!N39)</f>
        <v/>
      </c>
      <c r="O41" s="96" t="str">
        <f>IF('MP1'!O39=0,"",'MP1'!O39)</f>
        <v/>
      </c>
      <c r="P41" s="96" t="str">
        <f>IF('MP1'!P39=0,"",'MP1'!P39)</f>
        <v/>
      </c>
      <c r="Q41" s="96" t="str">
        <f>IF('MP1'!Q39=0,"",'MP1'!Q39)</f>
        <v/>
      </c>
      <c r="R41" s="96" t="str">
        <f>IF('MP1'!R39=0,"",'MP1'!R39)</f>
        <v/>
      </c>
      <c r="S41" s="260" t="str">
        <f t="shared" ref="S41" si="46">IFERROR(ROUND(AVERAGE(N41:R43),0),"")</f>
        <v/>
      </c>
      <c r="T41" s="96" t="str">
        <f>IF('MP1'!T39=0,"",'MP1'!T39)</f>
        <v/>
      </c>
      <c r="U41" s="260" t="str">
        <f t="shared" ref="U41" si="47">IFERROR(ROUND(AVERAGE(T41:T43),0),"")</f>
        <v/>
      </c>
      <c r="V41" s="246" t="str">
        <f t="shared" ref="V41" si="48">IFERROR(ROUND((K41+M41+S41+(2*U41))/5,0),"")</f>
        <v/>
      </c>
    </row>
    <row r="42" spans="1:22" ht="15" customHeight="1">
      <c r="A42" s="252"/>
      <c r="B42" s="249" t="str">
        <f>IF(VLOOKUP(A41,'Data Siswa 1'!$A$4:$D$43,3,0)=0,"",VLOOKUP(A41,'Data Siswa 1'!$A$4:$D$43,3,0))</f>
        <v/>
      </c>
      <c r="C42" s="255"/>
      <c r="D42" s="97" t="s">
        <v>6</v>
      </c>
      <c r="E42" s="98" t="str">
        <f>IF('MP1'!E40=0,"",'MP1'!E40)</f>
        <v/>
      </c>
      <c r="F42" s="98" t="str">
        <f>IF('MP1'!F40=0,"",'MP1'!F40)</f>
        <v/>
      </c>
      <c r="G42" s="98" t="str">
        <f>IF('MP1'!G40=0,"",'MP1'!G40)</f>
        <v/>
      </c>
      <c r="H42" s="98" t="str">
        <f>IF('MP1'!H40=0,"",'MP1'!H40)</f>
        <v/>
      </c>
      <c r="I42" s="98" t="str">
        <f>IF('MP1'!I40=0,"",'MP1'!I40)</f>
        <v/>
      </c>
      <c r="J42" s="98" t="str">
        <f>IF('MP1'!J40=0,"",'MP1'!J40)</f>
        <v/>
      </c>
      <c r="K42" s="258"/>
      <c r="L42" s="98" t="str">
        <f>IF('MP1'!L40=0,"",'MP1'!L40)</f>
        <v/>
      </c>
      <c r="M42" s="258"/>
      <c r="N42" s="98" t="str">
        <f>IF('MP1'!N40=0,"",'MP1'!N40)</f>
        <v/>
      </c>
      <c r="O42" s="98" t="str">
        <f>IF('MP1'!O40=0,"",'MP1'!O40)</f>
        <v/>
      </c>
      <c r="P42" s="98" t="str">
        <f>IF('MP1'!P40=0,"",'MP1'!P40)</f>
        <v/>
      </c>
      <c r="Q42" s="98" t="str">
        <f>IF('MP1'!Q40=0,"",'MP1'!Q40)</f>
        <v/>
      </c>
      <c r="R42" s="98" t="str">
        <f>IF('MP1'!R40=0,"",'MP1'!R40)</f>
        <v/>
      </c>
      <c r="S42" s="258"/>
      <c r="T42" s="98" t="str">
        <f>IF('MP1'!T40=0,"",'MP1'!T40)</f>
        <v/>
      </c>
      <c r="U42" s="258"/>
      <c r="V42" s="247"/>
    </row>
    <row r="43" spans="1:22">
      <c r="A43" s="253"/>
      <c r="B43" s="250"/>
      <c r="C43" s="256"/>
      <c r="D43" s="100" t="s">
        <v>7</v>
      </c>
      <c r="E43" s="101" t="str">
        <f>IF('MP1'!E41=0,"",'MP1'!E41)</f>
        <v/>
      </c>
      <c r="F43" s="101" t="str">
        <f>IF('MP1'!F41=0,"",'MP1'!F41)</f>
        <v/>
      </c>
      <c r="G43" s="101" t="str">
        <f>IF('MP1'!G41=0,"",'MP1'!G41)</f>
        <v/>
      </c>
      <c r="H43" s="101" t="str">
        <f>IF('MP1'!H41=0,"",'MP1'!H41)</f>
        <v/>
      </c>
      <c r="I43" s="101" t="str">
        <f>IF('MP1'!I41=0,"",'MP1'!I41)</f>
        <v/>
      </c>
      <c r="J43" s="101" t="str">
        <f>IF('MP1'!J41=0,"",'MP1'!J41)</f>
        <v/>
      </c>
      <c r="K43" s="259"/>
      <c r="L43" s="101" t="str">
        <f>IF('MP1'!L41=0,"",'MP1'!L41)</f>
        <v/>
      </c>
      <c r="M43" s="259"/>
      <c r="N43" s="101" t="str">
        <f>IF('MP1'!N41=0,"",'MP1'!N41)</f>
        <v/>
      </c>
      <c r="O43" s="101" t="str">
        <f>IF('MP1'!O41=0,"",'MP1'!O41)</f>
        <v/>
      </c>
      <c r="P43" s="101" t="str">
        <f>IF('MP1'!P41=0,"",'MP1'!P41)</f>
        <v/>
      </c>
      <c r="Q43" s="101" t="str">
        <f>IF('MP1'!Q41=0,"",'MP1'!Q41)</f>
        <v/>
      </c>
      <c r="R43" s="101" t="str">
        <f>IF('MP1'!R41=0,"",'MP1'!R41)</f>
        <v/>
      </c>
      <c r="S43" s="259"/>
      <c r="T43" s="101" t="str">
        <f>IF('MP1'!T41=0,"",'MP1'!T41)</f>
        <v/>
      </c>
      <c r="U43" s="259"/>
      <c r="V43" s="248"/>
    </row>
    <row r="44" spans="1:22">
      <c r="A44" s="262">
        <v>12</v>
      </c>
      <c r="B44" s="93" t="str">
        <f>IF(VLOOKUP(A44,'Data Siswa 1'!$A$4:$D$43,2,0)=0,"",VLOOKUP(A44,'Data Siswa 1'!$A$4:$D$43,2,0))</f>
        <v>512</v>
      </c>
      <c r="C44" s="263" t="str">
        <f>IF(VLOOKUP(A44,'Data Siswa 1'!$A$4:$D$43,4,0)=0,"",VLOOKUP(A44,'Data Siswa 1'!$A$4:$D$43,4,0))</f>
        <v>Siswa kelas 1 12</v>
      </c>
      <c r="D44" s="94" t="s">
        <v>5</v>
      </c>
      <c r="E44" s="96" t="str">
        <f>IF('MP1'!E42=0,"",'MP1'!E42)</f>
        <v/>
      </c>
      <c r="F44" s="96" t="str">
        <f>IF('MP1'!F42=0,"",'MP1'!F42)</f>
        <v/>
      </c>
      <c r="G44" s="96" t="str">
        <f>IF('MP1'!G42=0,"",'MP1'!G42)</f>
        <v/>
      </c>
      <c r="H44" s="96" t="str">
        <f>IF('MP1'!H42=0,"",'MP1'!H42)</f>
        <v/>
      </c>
      <c r="I44" s="96" t="str">
        <f>IF('MP1'!I42=0,"",'MP1'!I42)</f>
        <v/>
      </c>
      <c r="J44" s="96" t="str">
        <f>IF('MP1'!J42=0,"",'MP1'!J42)</f>
        <v/>
      </c>
      <c r="K44" s="260" t="str">
        <f t="shared" ref="K44" si="49">IFERROR(ROUND(AVERAGE(E44:J46),0),"")</f>
        <v/>
      </c>
      <c r="L44" s="96" t="str">
        <f>IF('MP1'!L42=0,"",'MP1'!L42)</f>
        <v/>
      </c>
      <c r="M44" s="260" t="str">
        <f t="shared" ref="M44" si="50">IFERROR(ROUND(AVERAGE(L44:L46),0),"")</f>
        <v/>
      </c>
      <c r="N44" s="96" t="str">
        <f>IF('MP1'!N42=0,"",'MP1'!N42)</f>
        <v/>
      </c>
      <c r="O44" s="96" t="str">
        <f>IF('MP1'!O42=0,"",'MP1'!O42)</f>
        <v/>
      </c>
      <c r="P44" s="96" t="str">
        <f>IF('MP1'!P42=0,"",'MP1'!P42)</f>
        <v/>
      </c>
      <c r="Q44" s="96" t="str">
        <f>IF('MP1'!Q42=0,"",'MP1'!Q42)</f>
        <v/>
      </c>
      <c r="R44" s="96" t="str">
        <f>IF('MP1'!R42=0,"",'MP1'!R42)</f>
        <v/>
      </c>
      <c r="S44" s="260" t="str">
        <f t="shared" ref="S44" si="51">IFERROR(ROUND(AVERAGE(N44:R46),0),"")</f>
        <v/>
      </c>
      <c r="T44" s="96" t="str">
        <f>IF('MP1'!T42=0,"",'MP1'!T42)</f>
        <v/>
      </c>
      <c r="U44" s="260" t="str">
        <f t="shared" ref="U44" si="52">IFERROR(ROUND(AVERAGE(T44:T46),0),"")</f>
        <v/>
      </c>
      <c r="V44" s="246" t="str">
        <f t="shared" ref="V44" si="53">IFERROR(ROUND((K44+M44+S44+(2*U44))/5,0),"")</f>
        <v/>
      </c>
    </row>
    <row r="45" spans="1:22" ht="15" customHeight="1">
      <c r="A45" s="252"/>
      <c r="B45" s="249" t="str">
        <f>IF(VLOOKUP(A44,'Data Siswa 1'!$A$4:$D$43,3,0)=0,"",VLOOKUP(A44,'Data Siswa 1'!$A$4:$D$43,3,0))</f>
        <v/>
      </c>
      <c r="C45" s="255"/>
      <c r="D45" s="97" t="s">
        <v>6</v>
      </c>
      <c r="E45" s="98" t="str">
        <f>IF('MP1'!E43=0,"",'MP1'!E43)</f>
        <v/>
      </c>
      <c r="F45" s="98" t="str">
        <f>IF('MP1'!F43=0,"",'MP1'!F43)</f>
        <v/>
      </c>
      <c r="G45" s="98" t="str">
        <f>IF('MP1'!G43=0,"",'MP1'!G43)</f>
        <v/>
      </c>
      <c r="H45" s="98" t="str">
        <f>IF('MP1'!H43=0,"",'MP1'!H43)</f>
        <v/>
      </c>
      <c r="I45" s="98" t="str">
        <f>IF('MP1'!I43=0,"",'MP1'!I43)</f>
        <v/>
      </c>
      <c r="J45" s="98" t="str">
        <f>IF('MP1'!J43=0,"",'MP1'!J43)</f>
        <v/>
      </c>
      <c r="K45" s="258"/>
      <c r="L45" s="98" t="str">
        <f>IF('MP1'!L43=0,"",'MP1'!L43)</f>
        <v/>
      </c>
      <c r="M45" s="258"/>
      <c r="N45" s="98" t="str">
        <f>IF('MP1'!N43=0,"",'MP1'!N43)</f>
        <v/>
      </c>
      <c r="O45" s="98" t="str">
        <f>IF('MP1'!O43=0,"",'MP1'!O43)</f>
        <v/>
      </c>
      <c r="P45" s="98" t="str">
        <f>IF('MP1'!P43=0,"",'MP1'!P43)</f>
        <v/>
      </c>
      <c r="Q45" s="98" t="str">
        <f>IF('MP1'!Q43=0,"",'MP1'!Q43)</f>
        <v/>
      </c>
      <c r="R45" s="98" t="str">
        <f>IF('MP1'!R43=0,"",'MP1'!R43)</f>
        <v/>
      </c>
      <c r="S45" s="258"/>
      <c r="T45" s="98" t="str">
        <f>IF('MP1'!T43=0,"",'MP1'!T43)</f>
        <v/>
      </c>
      <c r="U45" s="258"/>
      <c r="V45" s="247"/>
    </row>
    <row r="46" spans="1:22">
      <c r="A46" s="253"/>
      <c r="B46" s="250"/>
      <c r="C46" s="256"/>
      <c r="D46" s="100" t="s">
        <v>7</v>
      </c>
      <c r="E46" s="101" t="str">
        <f>IF('MP1'!E44=0,"",'MP1'!E44)</f>
        <v/>
      </c>
      <c r="F46" s="101" t="str">
        <f>IF('MP1'!F44=0,"",'MP1'!F44)</f>
        <v/>
      </c>
      <c r="G46" s="101" t="str">
        <f>IF('MP1'!G44=0,"",'MP1'!G44)</f>
        <v/>
      </c>
      <c r="H46" s="101" t="str">
        <f>IF('MP1'!H44=0,"",'MP1'!H44)</f>
        <v/>
      </c>
      <c r="I46" s="101" t="str">
        <f>IF('MP1'!I44=0,"",'MP1'!I44)</f>
        <v/>
      </c>
      <c r="J46" s="101" t="str">
        <f>IF('MP1'!J44=0,"",'MP1'!J44)</f>
        <v/>
      </c>
      <c r="K46" s="259"/>
      <c r="L46" s="101" t="str">
        <f>IF('MP1'!L44=0,"",'MP1'!L44)</f>
        <v/>
      </c>
      <c r="M46" s="259"/>
      <c r="N46" s="101" t="str">
        <f>IF('MP1'!N44=0,"",'MP1'!N44)</f>
        <v/>
      </c>
      <c r="O46" s="101" t="str">
        <f>IF('MP1'!O44=0,"",'MP1'!O44)</f>
        <v/>
      </c>
      <c r="P46" s="101" t="str">
        <f>IF('MP1'!P44=0,"",'MP1'!P44)</f>
        <v/>
      </c>
      <c r="Q46" s="101" t="str">
        <f>IF('MP1'!Q44=0,"",'MP1'!Q44)</f>
        <v/>
      </c>
      <c r="R46" s="101" t="str">
        <f>IF('MP1'!R44=0,"",'MP1'!R44)</f>
        <v/>
      </c>
      <c r="S46" s="259"/>
      <c r="T46" s="101" t="str">
        <f>IF('MP1'!T44=0,"",'MP1'!T44)</f>
        <v/>
      </c>
      <c r="U46" s="259"/>
      <c r="V46" s="248"/>
    </row>
    <row r="47" spans="1:22">
      <c r="A47" s="262">
        <v>13</v>
      </c>
      <c r="B47" s="93" t="str">
        <f>IF(VLOOKUP(A47,'Data Siswa 1'!$A$4:$D$43,2,0)=0,"",VLOOKUP(A47,'Data Siswa 1'!$A$4:$D$43,2,0))</f>
        <v>513</v>
      </c>
      <c r="C47" s="263" t="str">
        <f>IF(VLOOKUP(A47,'Data Siswa 1'!$A$4:$D$43,4,0)=0,"",VLOOKUP(A47,'Data Siswa 1'!$A$4:$D$43,4,0))</f>
        <v>Siswa kelas 1 13</v>
      </c>
      <c r="D47" s="94" t="s">
        <v>5</v>
      </c>
      <c r="E47" s="96" t="str">
        <f>IF('MP1'!E45=0,"",'MP1'!E45)</f>
        <v/>
      </c>
      <c r="F47" s="96" t="str">
        <f>IF('MP1'!F45=0,"",'MP1'!F45)</f>
        <v/>
      </c>
      <c r="G47" s="96" t="str">
        <f>IF('MP1'!G45=0,"",'MP1'!G45)</f>
        <v/>
      </c>
      <c r="H47" s="96" t="str">
        <f>IF('MP1'!H45=0,"",'MP1'!H45)</f>
        <v/>
      </c>
      <c r="I47" s="96" t="str">
        <f>IF('MP1'!I45=0,"",'MP1'!I45)</f>
        <v/>
      </c>
      <c r="J47" s="96" t="str">
        <f>IF('MP1'!J45=0,"",'MP1'!J45)</f>
        <v/>
      </c>
      <c r="K47" s="260" t="str">
        <f t="shared" ref="K47" si="54">IFERROR(ROUND(AVERAGE(E47:J49),0),"")</f>
        <v/>
      </c>
      <c r="L47" s="96" t="str">
        <f>IF('MP1'!L45=0,"",'MP1'!L45)</f>
        <v/>
      </c>
      <c r="M47" s="260" t="str">
        <f t="shared" ref="M47" si="55">IFERROR(ROUND(AVERAGE(L47:L49),0),"")</f>
        <v/>
      </c>
      <c r="N47" s="96" t="str">
        <f>IF('MP1'!N45=0,"",'MP1'!N45)</f>
        <v/>
      </c>
      <c r="O47" s="96" t="str">
        <f>IF('MP1'!O45=0,"",'MP1'!O45)</f>
        <v/>
      </c>
      <c r="P47" s="96" t="str">
        <f>IF('MP1'!P45=0,"",'MP1'!P45)</f>
        <v/>
      </c>
      <c r="Q47" s="96" t="str">
        <f>IF('MP1'!Q45=0,"",'MP1'!Q45)</f>
        <v/>
      </c>
      <c r="R47" s="96" t="str">
        <f>IF('MP1'!R45=0,"",'MP1'!R45)</f>
        <v/>
      </c>
      <c r="S47" s="260" t="str">
        <f t="shared" ref="S47" si="56">IFERROR(ROUND(AVERAGE(N47:R49),0),"")</f>
        <v/>
      </c>
      <c r="T47" s="96" t="str">
        <f>IF('MP1'!T45=0,"",'MP1'!T45)</f>
        <v/>
      </c>
      <c r="U47" s="260" t="str">
        <f t="shared" ref="U47" si="57">IFERROR(ROUND(AVERAGE(T47:T49),0),"")</f>
        <v/>
      </c>
      <c r="V47" s="246" t="str">
        <f t="shared" ref="V47" si="58">IFERROR(ROUND((K47+M47+S47+(2*U47))/5,0),"")</f>
        <v/>
      </c>
    </row>
    <row r="48" spans="1:22" ht="15" customHeight="1">
      <c r="A48" s="252"/>
      <c r="B48" s="249" t="str">
        <f>IF(VLOOKUP(A47,'Data Siswa 1'!$A$4:$D$43,3,0)=0,"",VLOOKUP(A47,'Data Siswa 1'!$A$4:$D$43,3,0))</f>
        <v/>
      </c>
      <c r="C48" s="255"/>
      <c r="D48" s="97" t="s">
        <v>6</v>
      </c>
      <c r="E48" s="98" t="str">
        <f>IF('MP1'!E46=0,"",'MP1'!E46)</f>
        <v/>
      </c>
      <c r="F48" s="98" t="str">
        <f>IF('MP1'!F46=0,"",'MP1'!F46)</f>
        <v/>
      </c>
      <c r="G48" s="98" t="str">
        <f>IF('MP1'!G46=0,"",'MP1'!G46)</f>
        <v/>
      </c>
      <c r="H48" s="98" t="str">
        <f>IF('MP1'!H46=0,"",'MP1'!H46)</f>
        <v/>
      </c>
      <c r="I48" s="98" t="str">
        <f>IF('MP1'!I46=0,"",'MP1'!I46)</f>
        <v/>
      </c>
      <c r="J48" s="98" t="str">
        <f>IF('MP1'!J46=0,"",'MP1'!J46)</f>
        <v/>
      </c>
      <c r="K48" s="258"/>
      <c r="L48" s="98" t="str">
        <f>IF('MP1'!L46=0,"",'MP1'!L46)</f>
        <v/>
      </c>
      <c r="M48" s="258"/>
      <c r="N48" s="98" t="str">
        <f>IF('MP1'!N46=0,"",'MP1'!N46)</f>
        <v/>
      </c>
      <c r="O48" s="98" t="str">
        <f>IF('MP1'!O46=0,"",'MP1'!O46)</f>
        <v/>
      </c>
      <c r="P48" s="98" t="str">
        <f>IF('MP1'!P46=0,"",'MP1'!P46)</f>
        <v/>
      </c>
      <c r="Q48" s="98" t="str">
        <f>IF('MP1'!Q46=0,"",'MP1'!Q46)</f>
        <v/>
      </c>
      <c r="R48" s="98" t="str">
        <f>IF('MP1'!R46=0,"",'MP1'!R46)</f>
        <v/>
      </c>
      <c r="S48" s="258"/>
      <c r="T48" s="98" t="str">
        <f>IF('MP1'!T46=0,"",'MP1'!T46)</f>
        <v/>
      </c>
      <c r="U48" s="258"/>
      <c r="V48" s="247"/>
    </row>
    <row r="49" spans="1:22">
      <c r="A49" s="253"/>
      <c r="B49" s="250"/>
      <c r="C49" s="256"/>
      <c r="D49" s="100" t="s">
        <v>7</v>
      </c>
      <c r="E49" s="101" t="str">
        <f>IF('MP1'!E47=0,"",'MP1'!E47)</f>
        <v/>
      </c>
      <c r="F49" s="101" t="str">
        <f>IF('MP1'!F47=0,"",'MP1'!F47)</f>
        <v/>
      </c>
      <c r="G49" s="101" t="str">
        <f>IF('MP1'!G47=0,"",'MP1'!G47)</f>
        <v/>
      </c>
      <c r="H49" s="101" t="str">
        <f>IF('MP1'!H47=0,"",'MP1'!H47)</f>
        <v/>
      </c>
      <c r="I49" s="101" t="str">
        <f>IF('MP1'!I47=0,"",'MP1'!I47)</f>
        <v/>
      </c>
      <c r="J49" s="101" t="str">
        <f>IF('MP1'!J47=0,"",'MP1'!J47)</f>
        <v/>
      </c>
      <c r="K49" s="259"/>
      <c r="L49" s="101" t="str">
        <f>IF('MP1'!L47=0,"",'MP1'!L47)</f>
        <v/>
      </c>
      <c r="M49" s="259"/>
      <c r="N49" s="101" t="str">
        <f>IF('MP1'!N47=0,"",'MP1'!N47)</f>
        <v/>
      </c>
      <c r="O49" s="101" t="str">
        <f>IF('MP1'!O47=0,"",'MP1'!O47)</f>
        <v/>
      </c>
      <c r="P49" s="101" t="str">
        <f>IF('MP1'!P47=0,"",'MP1'!P47)</f>
        <v/>
      </c>
      <c r="Q49" s="101" t="str">
        <f>IF('MP1'!Q47=0,"",'MP1'!Q47)</f>
        <v/>
      </c>
      <c r="R49" s="101" t="str">
        <f>IF('MP1'!R47=0,"",'MP1'!R47)</f>
        <v/>
      </c>
      <c r="S49" s="259"/>
      <c r="T49" s="101" t="str">
        <f>IF('MP1'!T47=0,"",'MP1'!T47)</f>
        <v/>
      </c>
      <c r="U49" s="259"/>
      <c r="V49" s="248"/>
    </row>
    <row r="50" spans="1:22">
      <c r="A50" s="262">
        <v>14</v>
      </c>
      <c r="B50" s="93" t="str">
        <f>IF(VLOOKUP(A50,'Data Siswa 1'!$A$4:$D$43,2,0)=0,"",VLOOKUP(A50,'Data Siswa 1'!$A$4:$D$43,2,0))</f>
        <v>514</v>
      </c>
      <c r="C50" s="263" t="str">
        <f>IF(VLOOKUP(A50,'Data Siswa 1'!$A$4:$D$43,4,0)=0,"",VLOOKUP(A50,'Data Siswa 1'!$A$4:$D$43,4,0))</f>
        <v>Siswa kelas 1 14</v>
      </c>
      <c r="D50" s="94" t="s">
        <v>5</v>
      </c>
      <c r="E50" s="96" t="str">
        <f>IF('MP1'!E48=0,"",'MP1'!E48)</f>
        <v/>
      </c>
      <c r="F50" s="96" t="str">
        <f>IF('MP1'!F48=0,"",'MP1'!F48)</f>
        <v/>
      </c>
      <c r="G50" s="96" t="str">
        <f>IF('MP1'!G48=0,"",'MP1'!G48)</f>
        <v/>
      </c>
      <c r="H50" s="96" t="str">
        <f>IF('MP1'!H48=0,"",'MP1'!H48)</f>
        <v/>
      </c>
      <c r="I50" s="96" t="str">
        <f>IF('MP1'!I48=0,"",'MP1'!I48)</f>
        <v/>
      </c>
      <c r="J50" s="96" t="str">
        <f>IF('MP1'!J48=0,"",'MP1'!J48)</f>
        <v/>
      </c>
      <c r="K50" s="260" t="str">
        <f t="shared" ref="K50" si="59">IFERROR(ROUND(AVERAGE(E50:J52),0),"")</f>
        <v/>
      </c>
      <c r="L50" s="96" t="str">
        <f>IF('MP1'!L48=0,"",'MP1'!L48)</f>
        <v/>
      </c>
      <c r="M50" s="260" t="str">
        <f t="shared" ref="M50" si="60">IFERROR(ROUND(AVERAGE(L50:L52),0),"")</f>
        <v/>
      </c>
      <c r="N50" s="96" t="str">
        <f>IF('MP1'!N48=0,"",'MP1'!N48)</f>
        <v/>
      </c>
      <c r="O50" s="96" t="str">
        <f>IF('MP1'!O48=0,"",'MP1'!O48)</f>
        <v/>
      </c>
      <c r="P50" s="96" t="str">
        <f>IF('MP1'!P48=0,"",'MP1'!P48)</f>
        <v/>
      </c>
      <c r="Q50" s="96" t="str">
        <f>IF('MP1'!Q48=0,"",'MP1'!Q48)</f>
        <v/>
      </c>
      <c r="R50" s="96" t="str">
        <f>IF('MP1'!R48=0,"",'MP1'!R48)</f>
        <v/>
      </c>
      <c r="S50" s="260" t="str">
        <f t="shared" ref="S50" si="61">IFERROR(ROUND(AVERAGE(N50:R52),0),"")</f>
        <v/>
      </c>
      <c r="T50" s="96" t="str">
        <f>IF('MP1'!T48=0,"",'MP1'!T48)</f>
        <v/>
      </c>
      <c r="U50" s="260" t="str">
        <f t="shared" ref="U50" si="62">IFERROR(ROUND(AVERAGE(T50:T52),0),"")</f>
        <v/>
      </c>
      <c r="V50" s="246" t="str">
        <f t="shared" ref="V50" si="63">IFERROR(ROUND((K50+M50+S50+(2*U50))/5,0),"")</f>
        <v/>
      </c>
    </row>
    <row r="51" spans="1:22" ht="15" customHeight="1">
      <c r="A51" s="252"/>
      <c r="B51" s="249" t="str">
        <f>IF(VLOOKUP(A50,'Data Siswa 1'!$A$4:$D$43,3,0)=0,"",VLOOKUP(A50,'Data Siswa 1'!$A$4:$D$43,3,0))</f>
        <v/>
      </c>
      <c r="C51" s="255"/>
      <c r="D51" s="97" t="s">
        <v>6</v>
      </c>
      <c r="E51" s="98" t="str">
        <f>IF('MP1'!E49=0,"",'MP1'!E49)</f>
        <v/>
      </c>
      <c r="F51" s="98" t="str">
        <f>IF('MP1'!F49=0,"",'MP1'!F49)</f>
        <v/>
      </c>
      <c r="G51" s="98" t="str">
        <f>IF('MP1'!G49=0,"",'MP1'!G49)</f>
        <v/>
      </c>
      <c r="H51" s="98" t="str">
        <f>IF('MP1'!H49=0,"",'MP1'!H49)</f>
        <v/>
      </c>
      <c r="I51" s="98" t="str">
        <f>IF('MP1'!I49=0,"",'MP1'!I49)</f>
        <v/>
      </c>
      <c r="J51" s="98" t="str">
        <f>IF('MP1'!J49=0,"",'MP1'!J49)</f>
        <v/>
      </c>
      <c r="K51" s="258"/>
      <c r="L51" s="98" t="str">
        <f>IF('MP1'!L49=0,"",'MP1'!L49)</f>
        <v/>
      </c>
      <c r="M51" s="258"/>
      <c r="N51" s="98" t="str">
        <f>IF('MP1'!N49=0,"",'MP1'!N49)</f>
        <v/>
      </c>
      <c r="O51" s="98" t="str">
        <f>IF('MP1'!O49=0,"",'MP1'!O49)</f>
        <v/>
      </c>
      <c r="P51" s="98" t="str">
        <f>IF('MP1'!P49=0,"",'MP1'!P49)</f>
        <v/>
      </c>
      <c r="Q51" s="98" t="str">
        <f>IF('MP1'!Q49=0,"",'MP1'!Q49)</f>
        <v/>
      </c>
      <c r="R51" s="98" t="str">
        <f>IF('MP1'!R49=0,"",'MP1'!R49)</f>
        <v/>
      </c>
      <c r="S51" s="258"/>
      <c r="T51" s="98" t="str">
        <f>IF('MP1'!T49=0,"",'MP1'!T49)</f>
        <v/>
      </c>
      <c r="U51" s="258"/>
      <c r="V51" s="247"/>
    </row>
    <row r="52" spans="1:22">
      <c r="A52" s="253"/>
      <c r="B52" s="250"/>
      <c r="C52" s="256"/>
      <c r="D52" s="100" t="s">
        <v>7</v>
      </c>
      <c r="E52" s="101" t="str">
        <f>IF('MP1'!E50=0,"",'MP1'!E50)</f>
        <v/>
      </c>
      <c r="F52" s="101" t="str">
        <f>IF('MP1'!F50=0,"",'MP1'!F50)</f>
        <v/>
      </c>
      <c r="G52" s="101" t="str">
        <f>IF('MP1'!G50=0,"",'MP1'!G50)</f>
        <v/>
      </c>
      <c r="H52" s="101" t="str">
        <f>IF('MP1'!H50=0,"",'MP1'!H50)</f>
        <v/>
      </c>
      <c r="I52" s="101" t="str">
        <f>IF('MP1'!I50=0,"",'MP1'!I50)</f>
        <v/>
      </c>
      <c r="J52" s="101" t="str">
        <f>IF('MP1'!J50=0,"",'MP1'!J50)</f>
        <v/>
      </c>
      <c r="K52" s="259"/>
      <c r="L52" s="101" t="str">
        <f>IF('MP1'!L50=0,"",'MP1'!L50)</f>
        <v/>
      </c>
      <c r="M52" s="259"/>
      <c r="N52" s="101" t="str">
        <f>IF('MP1'!N50=0,"",'MP1'!N50)</f>
        <v/>
      </c>
      <c r="O52" s="101" t="str">
        <f>IF('MP1'!O50=0,"",'MP1'!O50)</f>
        <v/>
      </c>
      <c r="P52" s="101" t="str">
        <f>IF('MP1'!P50=0,"",'MP1'!P50)</f>
        <v/>
      </c>
      <c r="Q52" s="101" t="str">
        <f>IF('MP1'!Q50=0,"",'MP1'!Q50)</f>
        <v/>
      </c>
      <c r="R52" s="101" t="str">
        <f>IF('MP1'!R50=0,"",'MP1'!R50)</f>
        <v/>
      </c>
      <c r="S52" s="259"/>
      <c r="T52" s="101" t="str">
        <f>IF('MP1'!T50=0,"",'MP1'!T50)</f>
        <v/>
      </c>
      <c r="U52" s="259"/>
      <c r="V52" s="248"/>
    </row>
    <row r="53" spans="1:22">
      <c r="A53" s="262">
        <v>15</v>
      </c>
      <c r="B53" s="93" t="str">
        <f>IF(VLOOKUP(A53,'Data Siswa 1'!$A$4:$D$43,2,0)=0,"",VLOOKUP(A53,'Data Siswa 1'!$A$4:$D$43,2,0))</f>
        <v>515</v>
      </c>
      <c r="C53" s="263" t="str">
        <f>IF(VLOOKUP(A53,'Data Siswa 1'!$A$4:$D$43,4,0)=0,"",VLOOKUP(A53,'Data Siswa 1'!$A$4:$D$43,4,0))</f>
        <v>Siswa kelas 1 15</v>
      </c>
      <c r="D53" s="94" t="s">
        <v>5</v>
      </c>
      <c r="E53" s="96" t="str">
        <f>IF('MP1'!E51=0,"",'MP1'!E51)</f>
        <v/>
      </c>
      <c r="F53" s="96" t="str">
        <f>IF('MP1'!F51=0,"",'MP1'!F51)</f>
        <v/>
      </c>
      <c r="G53" s="96" t="str">
        <f>IF('MP1'!G51=0,"",'MP1'!G51)</f>
        <v/>
      </c>
      <c r="H53" s="96" t="str">
        <f>IF('MP1'!H51=0,"",'MP1'!H51)</f>
        <v/>
      </c>
      <c r="I53" s="96" t="str">
        <f>IF('MP1'!I51=0,"",'MP1'!I51)</f>
        <v/>
      </c>
      <c r="J53" s="96" t="str">
        <f>IF('MP1'!J51=0,"",'MP1'!J51)</f>
        <v/>
      </c>
      <c r="K53" s="260" t="str">
        <f t="shared" ref="K53" si="64">IFERROR(ROUND(AVERAGE(E53:J55),0),"")</f>
        <v/>
      </c>
      <c r="L53" s="96" t="str">
        <f>IF('MP1'!L51=0,"",'MP1'!L51)</f>
        <v/>
      </c>
      <c r="M53" s="260" t="str">
        <f t="shared" ref="M53" si="65">IFERROR(ROUND(AVERAGE(L53:L55),0),"")</f>
        <v/>
      </c>
      <c r="N53" s="96" t="str">
        <f>IF('MP1'!N51=0,"",'MP1'!N51)</f>
        <v/>
      </c>
      <c r="O53" s="96" t="str">
        <f>IF('MP1'!O51=0,"",'MP1'!O51)</f>
        <v/>
      </c>
      <c r="P53" s="96" t="str">
        <f>IF('MP1'!P51=0,"",'MP1'!P51)</f>
        <v/>
      </c>
      <c r="Q53" s="96" t="str">
        <f>IF('MP1'!Q51=0,"",'MP1'!Q51)</f>
        <v/>
      </c>
      <c r="R53" s="96" t="str">
        <f>IF('MP1'!R51=0,"",'MP1'!R51)</f>
        <v/>
      </c>
      <c r="S53" s="260" t="str">
        <f t="shared" ref="S53" si="66">IFERROR(ROUND(AVERAGE(N53:R55),0),"")</f>
        <v/>
      </c>
      <c r="T53" s="96" t="str">
        <f>IF('MP1'!T51=0,"",'MP1'!T51)</f>
        <v/>
      </c>
      <c r="U53" s="260" t="str">
        <f t="shared" ref="U53" si="67">IFERROR(ROUND(AVERAGE(T53:T55),0),"")</f>
        <v/>
      </c>
      <c r="V53" s="246" t="str">
        <f t="shared" ref="V53" si="68">IFERROR(ROUND((K53+M53+S53+(2*U53))/5,0),"")</f>
        <v/>
      </c>
    </row>
    <row r="54" spans="1:22" ht="15" customHeight="1">
      <c r="A54" s="252"/>
      <c r="B54" s="249" t="str">
        <f>IF(VLOOKUP(A53,'Data Siswa 1'!$A$4:$D$43,3,0)=0,"",VLOOKUP(A53,'Data Siswa 1'!$A$4:$D$43,3,0))</f>
        <v/>
      </c>
      <c r="C54" s="255"/>
      <c r="D54" s="97" t="s">
        <v>6</v>
      </c>
      <c r="E54" s="98" t="str">
        <f>IF('MP1'!E52=0,"",'MP1'!E52)</f>
        <v/>
      </c>
      <c r="F54" s="98" t="str">
        <f>IF('MP1'!F52=0,"",'MP1'!F52)</f>
        <v/>
      </c>
      <c r="G54" s="98" t="str">
        <f>IF('MP1'!G52=0,"",'MP1'!G52)</f>
        <v/>
      </c>
      <c r="H54" s="98" t="str">
        <f>IF('MP1'!H52=0,"",'MP1'!H52)</f>
        <v/>
      </c>
      <c r="I54" s="98" t="str">
        <f>IF('MP1'!I52=0,"",'MP1'!I52)</f>
        <v/>
      </c>
      <c r="J54" s="98" t="str">
        <f>IF('MP1'!J52=0,"",'MP1'!J52)</f>
        <v/>
      </c>
      <c r="K54" s="258"/>
      <c r="L54" s="98" t="str">
        <f>IF('MP1'!L52=0,"",'MP1'!L52)</f>
        <v/>
      </c>
      <c r="M54" s="258"/>
      <c r="N54" s="98" t="str">
        <f>IF('MP1'!N52=0,"",'MP1'!N52)</f>
        <v/>
      </c>
      <c r="O54" s="98" t="str">
        <f>IF('MP1'!O52=0,"",'MP1'!O52)</f>
        <v/>
      </c>
      <c r="P54" s="98" t="str">
        <f>IF('MP1'!P52=0,"",'MP1'!P52)</f>
        <v/>
      </c>
      <c r="Q54" s="98" t="str">
        <f>IF('MP1'!Q52=0,"",'MP1'!Q52)</f>
        <v/>
      </c>
      <c r="R54" s="98" t="str">
        <f>IF('MP1'!R52=0,"",'MP1'!R52)</f>
        <v/>
      </c>
      <c r="S54" s="258"/>
      <c r="T54" s="98" t="str">
        <f>IF('MP1'!T52=0,"",'MP1'!T52)</f>
        <v/>
      </c>
      <c r="U54" s="258"/>
      <c r="V54" s="247"/>
    </row>
    <row r="55" spans="1:22">
      <c r="A55" s="253"/>
      <c r="B55" s="250"/>
      <c r="C55" s="256"/>
      <c r="D55" s="100" t="s">
        <v>7</v>
      </c>
      <c r="E55" s="101" t="str">
        <f>IF('MP1'!E53=0,"",'MP1'!E53)</f>
        <v/>
      </c>
      <c r="F55" s="101" t="str">
        <f>IF('MP1'!F53=0,"",'MP1'!F53)</f>
        <v/>
      </c>
      <c r="G55" s="101" t="str">
        <f>IF('MP1'!G53=0,"",'MP1'!G53)</f>
        <v/>
      </c>
      <c r="H55" s="101" t="str">
        <f>IF('MP1'!H53=0,"",'MP1'!H53)</f>
        <v/>
      </c>
      <c r="I55" s="101" t="str">
        <f>IF('MP1'!I53=0,"",'MP1'!I53)</f>
        <v/>
      </c>
      <c r="J55" s="101" t="str">
        <f>IF('MP1'!J53=0,"",'MP1'!J53)</f>
        <v/>
      </c>
      <c r="K55" s="259"/>
      <c r="L55" s="101" t="str">
        <f>IF('MP1'!L53=0,"",'MP1'!L53)</f>
        <v/>
      </c>
      <c r="M55" s="259"/>
      <c r="N55" s="101" t="str">
        <f>IF('MP1'!N53=0,"",'MP1'!N53)</f>
        <v/>
      </c>
      <c r="O55" s="101" t="str">
        <f>IF('MP1'!O53=0,"",'MP1'!O53)</f>
        <v/>
      </c>
      <c r="P55" s="101" t="str">
        <f>IF('MP1'!P53=0,"",'MP1'!P53)</f>
        <v/>
      </c>
      <c r="Q55" s="101" t="str">
        <f>IF('MP1'!Q53=0,"",'MP1'!Q53)</f>
        <v/>
      </c>
      <c r="R55" s="101" t="str">
        <f>IF('MP1'!R53=0,"",'MP1'!R53)</f>
        <v/>
      </c>
      <c r="S55" s="259"/>
      <c r="T55" s="101" t="str">
        <f>IF('MP1'!T53=0,"",'MP1'!T53)</f>
        <v/>
      </c>
      <c r="U55" s="259"/>
      <c r="V55" s="248"/>
    </row>
    <row r="56" spans="1:22">
      <c r="A56" s="262">
        <v>16</v>
      </c>
      <c r="B56" s="93" t="str">
        <f>IF(VLOOKUP(A56,'Data Siswa 1'!$A$4:$D$43,2,0)=0,"",VLOOKUP(A56,'Data Siswa 1'!$A$4:$D$43,2,0))</f>
        <v>516</v>
      </c>
      <c r="C56" s="263" t="str">
        <f>IF(VLOOKUP(A56,'Data Siswa 1'!$A$4:$D$43,4,0)=0,"",VLOOKUP(A56,'Data Siswa 1'!$A$4:$D$43,4,0))</f>
        <v>Siswa kelas 1 16</v>
      </c>
      <c r="D56" s="94" t="s">
        <v>5</v>
      </c>
      <c r="E56" s="96" t="str">
        <f>IF('MP1'!E54=0,"",'MP1'!E54)</f>
        <v/>
      </c>
      <c r="F56" s="96" t="str">
        <f>IF('MP1'!F54=0,"",'MP1'!F54)</f>
        <v/>
      </c>
      <c r="G56" s="96" t="str">
        <f>IF('MP1'!G54=0,"",'MP1'!G54)</f>
        <v/>
      </c>
      <c r="H56" s="96" t="str">
        <f>IF('MP1'!H54=0,"",'MP1'!H54)</f>
        <v/>
      </c>
      <c r="I56" s="96" t="str">
        <f>IF('MP1'!I54=0,"",'MP1'!I54)</f>
        <v/>
      </c>
      <c r="J56" s="96" t="str">
        <f>IF('MP1'!J54=0,"",'MP1'!J54)</f>
        <v/>
      </c>
      <c r="K56" s="260" t="str">
        <f t="shared" ref="K56" si="69">IFERROR(ROUND(AVERAGE(E56:J58),0),"")</f>
        <v/>
      </c>
      <c r="L56" s="96" t="str">
        <f>IF('MP1'!L54=0,"",'MP1'!L54)</f>
        <v/>
      </c>
      <c r="M56" s="260" t="str">
        <f t="shared" ref="M56" si="70">IFERROR(ROUND(AVERAGE(L56:L58),0),"")</f>
        <v/>
      </c>
      <c r="N56" s="96" t="str">
        <f>IF('MP1'!N54=0,"",'MP1'!N54)</f>
        <v/>
      </c>
      <c r="O56" s="96" t="str">
        <f>IF('MP1'!O54=0,"",'MP1'!O54)</f>
        <v/>
      </c>
      <c r="P56" s="96" t="str">
        <f>IF('MP1'!P54=0,"",'MP1'!P54)</f>
        <v/>
      </c>
      <c r="Q56" s="96" t="str">
        <f>IF('MP1'!Q54=0,"",'MP1'!Q54)</f>
        <v/>
      </c>
      <c r="R56" s="96" t="str">
        <f>IF('MP1'!R54=0,"",'MP1'!R54)</f>
        <v/>
      </c>
      <c r="S56" s="260" t="str">
        <f t="shared" ref="S56" si="71">IFERROR(ROUND(AVERAGE(N56:R58),0),"")</f>
        <v/>
      </c>
      <c r="T56" s="96" t="str">
        <f>IF('MP1'!T54=0,"",'MP1'!T54)</f>
        <v/>
      </c>
      <c r="U56" s="260" t="str">
        <f t="shared" ref="U56" si="72">IFERROR(ROUND(AVERAGE(T56:T58),0),"")</f>
        <v/>
      </c>
      <c r="V56" s="246" t="str">
        <f t="shared" ref="V56" si="73">IFERROR(ROUND((K56+M56+S56+(2*U56))/5,0),"")</f>
        <v/>
      </c>
    </row>
    <row r="57" spans="1:22" ht="15" customHeight="1">
      <c r="A57" s="252"/>
      <c r="B57" s="249" t="str">
        <f>IF(VLOOKUP(A56,'Data Siswa 1'!$A$4:$D$43,3,0)=0,"",VLOOKUP(A56,'Data Siswa 1'!$A$4:$D$43,3,0))</f>
        <v/>
      </c>
      <c r="C57" s="255"/>
      <c r="D57" s="97" t="s">
        <v>6</v>
      </c>
      <c r="E57" s="98" t="str">
        <f>IF('MP1'!E55=0,"",'MP1'!E55)</f>
        <v/>
      </c>
      <c r="F57" s="98" t="str">
        <f>IF('MP1'!F55=0,"",'MP1'!F55)</f>
        <v/>
      </c>
      <c r="G57" s="98" t="str">
        <f>IF('MP1'!G55=0,"",'MP1'!G55)</f>
        <v/>
      </c>
      <c r="H57" s="98" t="str">
        <f>IF('MP1'!H55=0,"",'MP1'!H55)</f>
        <v/>
      </c>
      <c r="I57" s="98" t="str">
        <f>IF('MP1'!I55=0,"",'MP1'!I55)</f>
        <v/>
      </c>
      <c r="J57" s="98" t="str">
        <f>IF('MP1'!J55=0,"",'MP1'!J55)</f>
        <v/>
      </c>
      <c r="K57" s="258"/>
      <c r="L57" s="98" t="str">
        <f>IF('MP1'!L55=0,"",'MP1'!L55)</f>
        <v/>
      </c>
      <c r="M57" s="258"/>
      <c r="N57" s="98" t="str">
        <f>IF('MP1'!N55=0,"",'MP1'!N55)</f>
        <v/>
      </c>
      <c r="O57" s="98" t="str">
        <f>IF('MP1'!O55=0,"",'MP1'!O55)</f>
        <v/>
      </c>
      <c r="P57" s="98" t="str">
        <f>IF('MP1'!P55=0,"",'MP1'!P55)</f>
        <v/>
      </c>
      <c r="Q57" s="98" t="str">
        <f>IF('MP1'!Q55=0,"",'MP1'!Q55)</f>
        <v/>
      </c>
      <c r="R57" s="98" t="str">
        <f>IF('MP1'!R55=0,"",'MP1'!R55)</f>
        <v/>
      </c>
      <c r="S57" s="258"/>
      <c r="T57" s="98" t="str">
        <f>IF('MP1'!T55=0,"",'MP1'!T55)</f>
        <v/>
      </c>
      <c r="U57" s="258"/>
      <c r="V57" s="247"/>
    </row>
    <row r="58" spans="1:22">
      <c r="A58" s="253"/>
      <c r="B58" s="250"/>
      <c r="C58" s="256"/>
      <c r="D58" s="100" t="s">
        <v>7</v>
      </c>
      <c r="E58" s="101" t="str">
        <f>IF('MP1'!E56=0,"",'MP1'!E56)</f>
        <v/>
      </c>
      <c r="F58" s="101" t="str">
        <f>IF('MP1'!F56=0,"",'MP1'!F56)</f>
        <v/>
      </c>
      <c r="G58" s="101" t="str">
        <f>IF('MP1'!G56=0,"",'MP1'!G56)</f>
        <v/>
      </c>
      <c r="H58" s="101" t="str">
        <f>IF('MP1'!H56=0,"",'MP1'!H56)</f>
        <v/>
      </c>
      <c r="I58" s="101" t="str">
        <f>IF('MP1'!I56=0,"",'MP1'!I56)</f>
        <v/>
      </c>
      <c r="J58" s="101" t="str">
        <f>IF('MP1'!J56=0,"",'MP1'!J56)</f>
        <v/>
      </c>
      <c r="K58" s="259"/>
      <c r="L58" s="101" t="str">
        <f>IF('MP1'!L56=0,"",'MP1'!L56)</f>
        <v/>
      </c>
      <c r="M58" s="259"/>
      <c r="N58" s="101" t="str">
        <f>IF('MP1'!N56=0,"",'MP1'!N56)</f>
        <v/>
      </c>
      <c r="O58" s="101" t="str">
        <f>IF('MP1'!O56=0,"",'MP1'!O56)</f>
        <v/>
      </c>
      <c r="P58" s="101" t="str">
        <f>IF('MP1'!P56=0,"",'MP1'!P56)</f>
        <v/>
      </c>
      <c r="Q58" s="101" t="str">
        <f>IF('MP1'!Q56=0,"",'MP1'!Q56)</f>
        <v/>
      </c>
      <c r="R58" s="101" t="str">
        <f>IF('MP1'!R56=0,"",'MP1'!R56)</f>
        <v/>
      </c>
      <c r="S58" s="259"/>
      <c r="T58" s="101" t="str">
        <f>IF('MP1'!T56=0,"",'MP1'!T56)</f>
        <v/>
      </c>
      <c r="U58" s="259"/>
      <c r="V58" s="248"/>
    </row>
    <row r="59" spans="1:22">
      <c r="A59" s="262">
        <v>17</v>
      </c>
      <c r="B59" s="93" t="str">
        <f>IF(VLOOKUP(A59,'Data Siswa 1'!$A$4:$D$43,2,0)=0,"",VLOOKUP(A59,'Data Siswa 1'!$A$4:$D$43,2,0))</f>
        <v>517</v>
      </c>
      <c r="C59" s="263" t="str">
        <f>IF(VLOOKUP(A59,'Data Siswa 1'!$A$4:$D$43,4,0)=0,"",VLOOKUP(A59,'Data Siswa 1'!$A$4:$D$43,4,0))</f>
        <v>Siswa kelas 1 17</v>
      </c>
      <c r="D59" s="94" t="s">
        <v>5</v>
      </c>
      <c r="E59" s="96" t="str">
        <f>IF('MP1'!E57=0,"",'MP1'!E57)</f>
        <v/>
      </c>
      <c r="F59" s="96" t="str">
        <f>IF('MP1'!F57=0,"",'MP1'!F57)</f>
        <v/>
      </c>
      <c r="G59" s="96" t="str">
        <f>IF('MP1'!G57=0,"",'MP1'!G57)</f>
        <v/>
      </c>
      <c r="H59" s="96" t="str">
        <f>IF('MP1'!H57=0,"",'MP1'!H57)</f>
        <v/>
      </c>
      <c r="I59" s="96" t="str">
        <f>IF('MP1'!I57=0,"",'MP1'!I57)</f>
        <v/>
      </c>
      <c r="J59" s="96" t="str">
        <f>IF('MP1'!J57=0,"",'MP1'!J57)</f>
        <v/>
      </c>
      <c r="K59" s="260" t="str">
        <f t="shared" ref="K59" si="74">IFERROR(ROUND(AVERAGE(E59:J61),0),"")</f>
        <v/>
      </c>
      <c r="L59" s="96" t="str">
        <f>IF('MP1'!L57=0,"",'MP1'!L57)</f>
        <v/>
      </c>
      <c r="M59" s="260" t="str">
        <f t="shared" ref="M59" si="75">IFERROR(ROUND(AVERAGE(L59:L61),0),"")</f>
        <v/>
      </c>
      <c r="N59" s="96" t="str">
        <f>IF('MP1'!N57=0,"",'MP1'!N57)</f>
        <v/>
      </c>
      <c r="O59" s="96" t="str">
        <f>IF('MP1'!O57=0,"",'MP1'!O57)</f>
        <v/>
      </c>
      <c r="P59" s="96" t="str">
        <f>IF('MP1'!P57=0,"",'MP1'!P57)</f>
        <v/>
      </c>
      <c r="Q59" s="96" t="str">
        <f>IF('MP1'!Q57=0,"",'MP1'!Q57)</f>
        <v/>
      </c>
      <c r="R59" s="96" t="str">
        <f>IF('MP1'!R57=0,"",'MP1'!R57)</f>
        <v/>
      </c>
      <c r="S59" s="260" t="str">
        <f t="shared" ref="S59" si="76">IFERROR(ROUND(AVERAGE(N59:R61),0),"")</f>
        <v/>
      </c>
      <c r="T59" s="96" t="str">
        <f>IF('MP1'!T57=0,"",'MP1'!T57)</f>
        <v/>
      </c>
      <c r="U59" s="260" t="str">
        <f t="shared" ref="U59" si="77">IFERROR(ROUND(AVERAGE(T59:T61),0),"")</f>
        <v/>
      </c>
      <c r="V59" s="246" t="str">
        <f t="shared" ref="V59" si="78">IFERROR(ROUND((K59+M59+S59+(2*U59))/5,0),"")</f>
        <v/>
      </c>
    </row>
    <row r="60" spans="1:22" ht="15" customHeight="1">
      <c r="A60" s="252"/>
      <c r="B60" s="249" t="str">
        <f>IF(VLOOKUP(A59,'Data Siswa 1'!$A$4:$D$43,3,0)=0,"",VLOOKUP(A59,'Data Siswa 1'!$A$4:$D$43,3,0))</f>
        <v/>
      </c>
      <c r="C60" s="255"/>
      <c r="D60" s="97" t="s">
        <v>6</v>
      </c>
      <c r="E60" s="98" t="str">
        <f>IF('MP1'!E58=0,"",'MP1'!E58)</f>
        <v/>
      </c>
      <c r="F60" s="98" t="str">
        <f>IF('MP1'!F58=0,"",'MP1'!F58)</f>
        <v/>
      </c>
      <c r="G60" s="98" t="str">
        <f>IF('MP1'!G58=0,"",'MP1'!G58)</f>
        <v/>
      </c>
      <c r="H60" s="98" t="str">
        <f>IF('MP1'!H58=0,"",'MP1'!H58)</f>
        <v/>
      </c>
      <c r="I60" s="98" t="str">
        <f>IF('MP1'!I58=0,"",'MP1'!I58)</f>
        <v/>
      </c>
      <c r="J60" s="98" t="str">
        <f>IF('MP1'!J58=0,"",'MP1'!J58)</f>
        <v/>
      </c>
      <c r="K60" s="258"/>
      <c r="L60" s="98" t="str">
        <f>IF('MP1'!L58=0,"",'MP1'!L58)</f>
        <v/>
      </c>
      <c r="M60" s="258"/>
      <c r="N60" s="98" t="str">
        <f>IF('MP1'!N58=0,"",'MP1'!N58)</f>
        <v/>
      </c>
      <c r="O60" s="98" t="str">
        <f>IF('MP1'!O58=0,"",'MP1'!O58)</f>
        <v/>
      </c>
      <c r="P60" s="98" t="str">
        <f>IF('MP1'!P58=0,"",'MP1'!P58)</f>
        <v/>
      </c>
      <c r="Q60" s="98" t="str">
        <f>IF('MP1'!Q58=0,"",'MP1'!Q58)</f>
        <v/>
      </c>
      <c r="R60" s="98" t="str">
        <f>IF('MP1'!R58=0,"",'MP1'!R58)</f>
        <v/>
      </c>
      <c r="S60" s="258"/>
      <c r="T60" s="98" t="str">
        <f>IF('MP1'!T58=0,"",'MP1'!T58)</f>
        <v/>
      </c>
      <c r="U60" s="258"/>
      <c r="V60" s="247"/>
    </row>
    <row r="61" spans="1:22">
      <c r="A61" s="253"/>
      <c r="B61" s="250"/>
      <c r="C61" s="256"/>
      <c r="D61" s="100" t="s">
        <v>7</v>
      </c>
      <c r="E61" s="101" t="str">
        <f>IF('MP1'!E59=0,"",'MP1'!E59)</f>
        <v/>
      </c>
      <c r="F61" s="101" t="str">
        <f>IF('MP1'!F59=0,"",'MP1'!F59)</f>
        <v/>
      </c>
      <c r="G61" s="101" t="str">
        <f>IF('MP1'!G59=0,"",'MP1'!G59)</f>
        <v/>
      </c>
      <c r="H61" s="101" t="str">
        <f>IF('MP1'!H59=0,"",'MP1'!H59)</f>
        <v/>
      </c>
      <c r="I61" s="101" t="str">
        <f>IF('MP1'!I59=0,"",'MP1'!I59)</f>
        <v/>
      </c>
      <c r="J61" s="101" t="str">
        <f>IF('MP1'!J59=0,"",'MP1'!J59)</f>
        <v/>
      </c>
      <c r="K61" s="259"/>
      <c r="L61" s="101" t="str">
        <f>IF('MP1'!L59=0,"",'MP1'!L59)</f>
        <v/>
      </c>
      <c r="M61" s="259"/>
      <c r="N61" s="101" t="str">
        <f>IF('MP1'!N59=0,"",'MP1'!N59)</f>
        <v/>
      </c>
      <c r="O61" s="101" t="str">
        <f>IF('MP1'!O59=0,"",'MP1'!O59)</f>
        <v/>
      </c>
      <c r="P61" s="101" t="str">
        <f>IF('MP1'!P59=0,"",'MP1'!P59)</f>
        <v/>
      </c>
      <c r="Q61" s="101" t="str">
        <f>IF('MP1'!Q59=0,"",'MP1'!Q59)</f>
        <v/>
      </c>
      <c r="R61" s="101" t="str">
        <f>IF('MP1'!R59=0,"",'MP1'!R59)</f>
        <v/>
      </c>
      <c r="S61" s="259"/>
      <c r="T61" s="101" t="str">
        <f>IF('MP1'!T59=0,"",'MP1'!T59)</f>
        <v/>
      </c>
      <c r="U61" s="259"/>
      <c r="V61" s="248"/>
    </row>
    <row r="62" spans="1:22">
      <c r="A62" s="262">
        <v>18</v>
      </c>
      <c r="B62" s="93" t="str">
        <f>IF(VLOOKUP(A62,'Data Siswa 1'!$A$4:$D$43,2,0)=0,"",VLOOKUP(A62,'Data Siswa 1'!$A$4:$D$43,2,0))</f>
        <v>518</v>
      </c>
      <c r="C62" s="263" t="str">
        <f>IF(VLOOKUP(A62,'Data Siswa 1'!$A$4:$D$43,4,0)=0,"",VLOOKUP(A62,'Data Siswa 1'!$A$4:$D$43,4,0))</f>
        <v>Siswa kelas 1 18</v>
      </c>
      <c r="D62" s="94" t="s">
        <v>5</v>
      </c>
      <c r="E62" s="96" t="str">
        <f>IF('MP1'!E60=0,"",'MP1'!E60)</f>
        <v/>
      </c>
      <c r="F62" s="96" t="str">
        <f>IF('MP1'!F60=0,"",'MP1'!F60)</f>
        <v/>
      </c>
      <c r="G62" s="96" t="str">
        <f>IF('MP1'!G60=0,"",'MP1'!G60)</f>
        <v/>
      </c>
      <c r="H62" s="96" t="str">
        <f>IF('MP1'!H60=0,"",'MP1'!H60)</f>
        <v/>
      </c>
      <c r="I62" s="96" t="str">
        <f>IF('MP1'!I60=0,"",'MP1'!I60)</f>
        <v/>
      </c>
      <c r="J62" s="96" t="str">
        <f>IF('MP1'!J60=0,"",'MP1'!J60)</f>
        <v/>
      </c>
      <c r="K62" s="260" t="str">
        <f t="shared" ref="K62" si="79">IFERROR(ROUND(AVERAGE(E62:J64),0),"")</f>
        <v/>
      </c>
      <c r="L62" s="96" t="str">
        <f>IF('MP1'!L60=0,"",'MP1'!L60)</f>
        <v/>
      </c>
      <c r="M62" s="260" t="str">
        <f t="shared" ref="M62" si="80">IFERROR(ROUND(AVERAGE(L62:L64),0),"")</f>
        <v/>
      </c>
      <c r="N62" s="96" t="str">
        <f>IF('MP1'!N60=0,"",'MP1'!N60)</f>
        <v/>
      </c>
      <c r="O62" s="96" t="str">
        <f>IF('MP1'!O60=0,"",'MP1'!O60)</f>
        <v/>
      </c>
      <c r="P62" s="96" t="str">
        <f>IF('MP1'!P60=0,"",'MP1'!P60)</f>
        <v/>
      </c>
      <c r="Q62" s="96" t="str">
        <f>IF('MP1'!Q60=0,"",'MP1'!Q60)</f>
        <v/>
      </c>
      <c r="R62" s="96" t="str">
        <f>IF('MP1'!R60=0,"",'MP1'!R60)</f>
        <v/>
      </c>
      <c r="S62" s="260" t="str">
        <f t="shared" ref="S62" si="81">IFERROR(ROUND(AVERAGE(N62:R64),0),"")</f>
        <v/>
      </c>
      <c r="T62" s="96" t="str">
        <f>IF('MP1'!T60=0,"",'MP1'!T60)</f>
        <v/>
      </c>
      <c r="U62" s="260" t="str">
        <f t="shared" ref="U62" si="82">IFERROR(ROUND(AVERAGE(T62:T64),0),"")</f>
        <v/>
      </c>
      <c r="V62" s="246" t="str">
        <f t="shared" ref="V62" si="83">IFERROR(ROUND((K62+M62+S62+(2*U62))/5,0),"")</f>
        <v/>
      </c>
    </row>
    <row r="63" spans="1:22" ht="15" customHeight="1">
      <c r="A63" s="252"/>
      <c r="B63" s="249" t="str">
        <f>IF(VLOOKUP(A62,'Data Siswa 1'!$A$4:$D$43,3,0)=0,"",VLOOKUP(A62,'Data Siswa 1'!$A$4:$D$43,3,0))</f>
        <v/>
      </c>
      <c r="C63" s="255"/>
      <c r="D63" s="97" t="s">
        <v>6</v>
      </c>
      <c r="E63" s="98" t="str">
        <f>IF('MP1'!E61=0,"",'MP1'!E61)</f>
        <v/>
      </c>
      <c r="F63" s="98" t="str">
        <f>IF('MP1'!F61=0,"",'MP1'!F61)</f>
        <v/>
      </c>
      <c r="G63" s="98" t="str">
        <f>IF('MP1'!G61=0,"",'MP1'!G61)</f>
        <v/>
      </c>
      <c r="H63" s="98" t="str">
        <f>IF('MP1'!H61=0,"",'MP1'!H61)</f>
        <v/>
      </c>
      <c r="I63" s="98" t="str">
        <f>IF('MP1'!I61=0,"",'MP1'!I61)</f>
        <v/>
      </c>
      <c r="J63" s="98" t="str">
        <f>IF('MP1'!J61=0,"",'MP1'!J61)</f>
        <v/>
      </c>
      <c r="K63" s="258"/>
      <c r="L63" s="98" t="str">
        <f>IF('MP1'!L61=0,"",'MP1'!L61)</f>
        <v/>
      </c>
      <c r="M63" s="258"/>
      <c r="N63" s="98" t="str">
        <f>IF('MP1'!N61=0,"",'MP1'!N61)</f>
        <v/>
      </c>
      <c r="O63" s="98" t="str">
        <f>IF('MP1'!O61=0,"",'MP1'!O61)</f>
        <v/>
      </c>
      <c r="P63" s="98" t="str">
        <f>IF('MP1'!P61=0,"",'MP1'!P61)</f>
        <v/>
      </c>
      <c r="Q63" s="98" t="str">
        <f>IF('MP1'!Q61=0,"",'MP1'!Q61)</f>
        <v/>
      </c>
      <c r="R63" s="98" t="str">
        <f>IF('MP1'!R61=0,"",'MP1'!R61)</f>
        <v/>
      </c>
      <c r="S63" s="258"/>
      <c r="T63" s="98" t="str">
        <f>IF('MP1'!T61=0,"",'MP1'!T61)</f>
        <v/>
      </c>
      <c r="U63" s="258"/>
      <c r="V63" s="247"/>
    </row>
    <row r="64" spans="1:22">
      <c r="A64" s="253"/>
      <c r="B64" s="250"/>
      <c r="C64" s="256"/>
      <c r="D64" s="100" t="s">
        <v>7</v>
      </c>
      <c r="E64" s="101" t="str">
        <f>IF('MP1'!E62=0,"",'MP1'!E62)</f>
        <v/>
      </c>
      <c r="F64" s="101" t="str">
        <f>IF('MP1'!F62=0,"",'MP1'!F62)</f>
        <v/>
      </c>
      <c r="G64" s="101" t="str">
        <f>IF('MP1'!G62=0,"",'MP1'!G62)</f>
        <v/>
      </c>
      <c r="H64" s="101" t="str">
        <f>IF('MP1'!H62=0,"",'MP1'!H62)</f>
        <v/>
      </c>
      <c r="I64" s="101" t="str">
        <f>IF('MP1'!I62=0,"",'MP1'!I62)</f>
        <v/>
      </c>
      <c r="J64" s="101" t="str">
        <f>IF('MP1'!J62=0,"",'MP1'!J62)</f>
        <v/>
      </c>
      <c r="K64" s="259"/>
      <c r="L64" s="101" t="str">
        <f>IF('MP1'!L62=0,"",'MP1'!L62)</f>
        <v/>
      </c>
      <c r="M64" s="259"/>
      <c r="N64" s="101" t="str">
        <f>IF('MP1'!N62=0,"",'MP1'!N62)</f>
        <v/>
      </c>
      <c r="O64" s="101" t="str">
        <f>IF('MP1'!O62=0,"",'MP1'!O62)</f>
        <v/>
      </c>
      <c r="P64" s="101" t="str">
        <f>IF('MP1'!P62=0,"",'MP1'!P62)</f>
        <v/>
      </c>
      <c r="Q64" s="101" t="str">
        <f>IF('MP1'!Q62=0,"",'MP1'!Q62)</f>
        <v/>
      </c>
      <c r="R64" s="101" t="str">
        <f>IF('MP1'!R62=0,"",'MP1'!R62)</f>
        <v/>
      </c>
      <c r="S64" s="259"/>
      <c r="T64" s="101" t="str">
        <f>IF('MP1'!T62=0,"",'MP1'!T62)</f>
        <v/>
      </c>
      <c r="U64" s="259"/>
      <c r="V64" s="248"/>
    </row>
    <row r="65" spans="1:22">
      <c r="A65" s="262">
        <v>19</v>
      </c>
      <c r="B65" s="93" t="str">
        <f>IF(VLOOKUP(A65,'Data Siswa 1'!$A$4:$D$43,2,0)=0,"",VLOOKUP(A65,'Data Siswa 1'!$A$4:$D$43,2,0))</f>
        <v>519</v>
      </c>
      <c r="C65" s="263" t="str">
        <f>IF(VLOOKUP(A65,'Data Siswa 1'!$A$4:$D$43,4,0)=0,"",VLOOKUP(A65,'Data Siswa 1'!$A$4:$D$43,4,0))</f>
        <v>Siswa kelas 1 19</v>
      </c>
      <c r="D65" s="94" t="s">
        <v>5</v>
      </c>
      <c r="E65" s="96" t="str">
        <f>IF('MP1'!E63=0,"",'MP1'!E63)</f>
        <v/>
      </c>
      <c r="F65" s="96" t="str">
        <f>IF('MP1'!F63=0,"",'MP1'!F63)</f>
        <v/>
      </c>
      <c r="G65" s="96" t="str">
        <f>IF('MP1'!G63=0,"",'MP1'!G63)</f>
        <v/>
      </c>
      <c r="H65" s="96" t="str">
        <f>IF('MP1'!H63=0,"",'MP1'!H63)</f>
        <v/>
      </c>
      <c r="I65" s="96" t="str">
        <f>IF('MP1'!I63=0,"",'MP1'!I63)</f>
        <v/>
      </c>
      <c r="J65" s="96" t="str">
        <f>IF('MP1'!J63=0,"",'MP1'!J63)</f>
        <v/>
      </c>
      <c r="K65" s="260" t="str">
        <f t="shared" ref="K65" si="84">IFERROR(ROUND(AVERAGE(E65:J67),0),"")</f>
        <v/>
      </c>
      <c r="L65" s="96" t="str">
        <f>IF('MP1'!L63=0,"",'MP1'!L63)</f>
        <v/>
      </c>
      <c r="M65" s="260" t="str">
        <f t="shared" ref="M65" si="85">IFERROR(ROUND(AVERAGE(L65:L67),0),"")</f>
        <v/>
      </c>
      <c r="N65" s="96" t="str">
        <f>IF('MP1'!N63=0,"",'MP1'!N63)</f>
        <v/>
      </c>
      <c r="O65" s="96" t="str">
        <f>IF('MP1'!O63=0,"",'MP1'!O63)</f>
        <v/>
      </c>
      <c r="P65" s="96" t="str">
        <f>IF('MP1'!P63=0,"",'MP1'!P63)</f>
        <v/>
      </c>
      <c r="Q65" s="96" t="str">
        <f>IF('MP1'!Q63=0,"",'MP1'!Q63)</f>
        <v/>
      </c>
      <c r="R65" s="96" t="str">
        <f>IF('MP1'!R63=0,"",'MP1'!R63)</f>
        <v/>
      </c>
      <c r="S65" s="260" t="str">
        <f t="shared" ref="S65" si="86">IFERROR(ROUND(AVERAGE(N65:R67),0),"")</f>
        <v/>
      </c>
      <c r="T65" s="96" t="str">
        <f>IF('MP1'!T63=0,"",'MP1'!T63)</f>
        <v/>
      </c>
      <c r="U65" s="260" t="str">
        <f t="shared" ref="U65" si="87">IFERROR(ROUND(AVERAGE(T65:T67),0),"")</f>
        <v/>
      </c>
      <c r="V65" s="246" t="str">
        <f t="shared" ref="V65" si="88">IFERROR(ROUND((K65+M65+S65+(2*U65))/5,0),"")</f>
        <v/>
      </c>
    </row>
    <row r="66" spans="1:22" ht="15" customHeight="1">
      <c r="A66" s="252"/>
      <c r="B66" s="249" t="str">
        <f>IF(VLOOKUP(A65,'Data Siswa 1'!$A$4:$D$43,3,0)=0,"",VLOOKUP(A65,'Data Siswa 1'!$A$4:$D$43,3,0))</f>
        <v/>
      </c>
      <c r="C66" s="255"/>
      <c r="D66" s="97" t="s">
        <v>6</v>
      </c>
      <c r="E66" s="98" t="str">
        <f>IF('MP1'!E64=0,"",'MP1'!E64)</f>
        <v/>
      </c>
      <c r="F66" s="98" t="str">
        <f>IF('MP1'!F64=0,"",'MP1'!F64)</f>
        <v/>
      </c>
      <c r="G66" s="98" t="str">
        <f>IF('MP1'!G64=0,"",'MP1'!G64)</f>
        <v/>
      </c>
      <c r="H66" s="98" t="str">
        <f>IF('MP1'!H64=0,"",'MP1'!H64)</f>
        <v/>
      </c>
      <c r="I66" s="98" t="str">
        <f>IF('MP1'!I64=0,"",'MP1'!I64)</f>
        <v/>
      </c>
      <c r="J66" s="98" t="str">
        <f>IF('MP1'!J64=0,"",'MP1'!J64)</f>
        <v/>
      </c>
      <c r="K66" s="258"/>
      <c r="L66" s="98" t="str">
        <f>IF('MP1'!L64=0,"",'MP1'!L64)</f>
        <v/>
      </c>
      <c r="M66" s="258"/>
      <c r="N66" s="98" t="str">
        <f>IF('MP1'!N64=0,"",'MP1'!N64)</f>
        <v/>
      </c>
      <c r="O66" s="98" t="str">
        <f>IF('MP1'!O64=0,"",'MP1'!O64)</f>
        <v/>
      </c>
      <c r="P66" s="98" t="str">
        <f>IF('MP1'!P64=0,"",'MP1'!P64)</f>
        <v/>
      </c>
      <c r="Q66" s="98" t="str">
        <f>IF('MP1'!Q64=0,"",'MP1'!Q64)</f>
        <v/>
      </c>
      <c r="R66" s="98" t="str">
        <f>IF('MP1'!R64=0,"",'MP1'!R64)</f>
        <v/>
      </c>
      <c r="S66" s="258"/>
      <c r="T66" s="98" t="str">
        <f>IF('MP1'!T64=0,"",'MP1'!T64)</f>
        <v/>
      </c>
      <c r="U66" s="258"/>
      <c r="V66" s="247"/>
    </row>
    <row r="67" spans="1:22">
      <c r="A67" s="253"/>
      <c r="B67" s="250"/>
      <c r="C67" s="256"/>
      <c r="D67" s="100" t="s">
        <v>7</v>
      </c>
      <c r="E67" s="101" t="str">
        <f>IF('MP1'!E65=0,"",'MP1'!E65)</f>
        <v/>
      </c>
      <c r="F67" s="101" t="str">
        <f>IF('MP1'!F65=0,"",'MP1'!F65)</f>
        <v/>
      </c>
      <c r="G67" s="101" t="str">
        <f>IF('MP1'!G65=0,"",'MP1'!G65)</f>
        <v/>
      </c>
      <c r="H67" s="101" t="str">
        <f>IF('MP1'!H65=0,"",'MP1'!H65)</f>
        <v/>
      </c>
      <c r="I67" s="101" t="str">
        <f>IF('MP1'!I65=0,"",'MP1'!I65)</f>
        <v/>
      </c>
      <c r="J67" s="101" t="str">
        <f>IF('MP1'!J65=0,"",'MP1'!J65)</f>
        <v/>
      </c>
      <c r="K67" s="259"/>
      <c r="L67" s="101" t="str">
        <f>IF('MP1'!L65=0,"",'MP1'!L65)</f>
        <v/>
      </c>
      <c r="M67" s="259"/>
      <c r="N67" s="101" t="str">
        <f>IF('MP1'!N65=0,"",'MP1'!N65)</f>
        <v/>
      </c>
      <c r="O67" s="101" t="str">
        <f>IF('MP1'!O65=0,"",'MP1'!O65)</f>
        <v/>
      </c>
      <c r="P67" s="101" t="str">
        <f>IF('MP1'!P65=0,"",'MP1'!P65)</f>
        <v/>
      </c>
      <c r="Q67" s="101" t="str">
        <f>IF('MP1'!Q65=0,"",'MP1'!Q65)</f>
        <v/>
      </c>
      <c r="R67" s="101" t="str">
        <f>IF('MP1'!R65=0,"",'MP1'!R65)</f>
        <v/>
      </c>
      <c r="S67" s="259"/>
      <c r="T67" s="101" t="str">
        <f>IF('MP1'!T65=0,"",'MP1'!T65)</f>
        <v/>
      </c>
      <c r="U67" s="259"/>
      <c r="V67" s="248"/>
    </row>
    <row r="68" spans="1:22">
      <c r="A68" s="262">
        <v>20</v>
      </c>
      <c r="B68" s="93" t="str">
        <f>IF(VLOOKUP(A68,'Data Siswa 1'!$A$4:$D$43,2,0)=0,"",VLOOKUP(A68,'Data Siswa 1'!$A$4:$D$43,2,0))</f>
        <v>520</v>
      </c>
      <c r="C68" s="263" t="str">
        <f>IF(VLOOKUP(A68,'Data Siswa 1'!$A$4:$D$43,4,0)=0,"",VLOOKUP(A68,'Data Siswa 1'!$A$4:$D$43,4,0))</f>
        <v>Siswa kelas 1 20</v>
      </c>
      <c r="D68" s="94" t="s">
        <v>5</v>
      </c>
      <c r="E68" s="96" t="str">
        <f>IF('MP1'!E66=0,"",'MP1'!E66)</f>
        <v/>
      </c>
      <c r="F68" s="96" t="str">
        <f>IF('MP1'!F66=0,"",'MP1'!F66)</f>
        <v/>
      </c>
      <c r="G68" s="96" t="str">
        <f>IF('MP1'!G66=0,"",'MP1'!G66)</f>
        <v/>
      </c>
      <c r="H68" s="96" t="str">
        <f>IF('MP1'!H66=0,"",'MP1'!H66)</f>
        <v/>
      </c>
      <c r="I68" s="96" t="str">
        <f>IF('MP1'!I66=0,"",'MP1'!I66)</f>
        <v/>
      </c>
      <c r="J68" s="96" t="str">
        <f>IF('MP1'!J66=0,"",'MP1'!J66)</f>
        <v/>
      </c>
      <c r="K68" s="260" t="str">
        <f t="shared" ref="K68" si="89">IFERROR(ROUND(AVERAGE(E68:J70),0),"")</f>
        <v/>
      </c>
      <c r="L68" s="96" t="str">
        <f>IF('MP1'!L66=0,"",'MP1'!L66)</f>
        <v/>
      </c>
      <c r="M68" s="260" t="str">
        <f t="shared" ref="M68" si="90">IFERROR(ROUND(AVERAGE(L68:L70),0),"")</f>
        <v/>
      </c>
      <c r="N68" s="96" t="str">
        <f>IF('MP1'!N66=0,"",'MP1'!N66)</f>
        <v/>
      </c>
      <c r="O68" s="96" t="str">
        <f>IF('MP1'!O66=0,"",'MP1'!O66)</f>
        <v/>
      </c>
      <c r="P68" s="96" t="str">
        <f>IF('MP1'!P66=0,"",'MP1'!P66)</f>
        <v/>
      </c>
      <c r="Q68" s="96" t="str">
        <f>IF('MP1'!Q66=0,"",'MP1'!Q66)</f>
        <v/>
      </c>
      <c r="R68" s="96" t="str">
        <f>IF('MP1'!R66=0,"",'MP1'!R66)</f>
        <v/>
      </c>
      <c r="S68" s="260" t="str">
        <f t="shared" ref="S68" si="91">IFERROR(ROUND(AVERAGE(N68:R70),0),"")</f>
        <v/>
      </c>
      <c r="T68" s="96" t="str">
        <f>IF('MP1'!T66=0,"",'MP1'!T66)</f>
        <v/>
      </c>
      <c r="U68" s="260" t="str">
        <f t="shared" ref="U68" si="92">IFERROR(ROUND(AVERAGE(T68:T70),0),"")</f>
        <v/>
      </c>
      <c r="V68" s="246" t="str">
        <f t="shared" ref="V68" si="93">IFERROR(ROUND((K68+M68+S68+(2*U68))/5,0),"")</f>
        <v/>
      </c>
    </row>
    <row r="69" spans="1:22" ht="15" customHeight="1">
      <c r="A69" s="252"/>
      <c r="B69" s="249" t="str">
        <f>IF(VLOOKUP(A68,'Data Siswa 1'!$A$4:$D$43,3,0)=0,"",VLOOKUP(A68,'Data Siswa 1'!$A$4:$D$43,3,0))</f>
        <v/>
      </c>
      <c r="C69" s="255"/>
      <c r="D69" s="97" t="s">
        <v>6</v>
      </c>
      <c r="E69" s="98" t="str">
        <f>IF('MP1'!E67=0,"",'MP1'!E67)</f>
        <v/>
      </c>
      <c r="F69" s="98" t="str">
        <f>IF('MP1'!F67=0,"",'MP1'!F67)</f>
        <v/>
      </c>
      <c r="G69" s="98" t="str">
        <f>IF('MP1'!G67=0,"",'MP1'!G67)</f>
        <v/>
      </c>
      <c r="H69" s="98" t="str">
        <f>IF('MP1'!H67=0,"",'MP1'!H67)</f>
        <v/>
      </c>
      <c r="I69" s="98" t="str">
        <f>IF('MP1'!I67=0,"",'MP1'!I67)</f>
        <v/>
      </c>
      <c r="J69" s="98" t="str">
        <f>IF('MP1'!J67=0,"",'MP1'!J67)</f>
        <v/>
      </c>
      <c r="K69" s="258"/>
      <c r="L69" s="98" t="str">
        <f>IF('MP1'!L67=0,"",'MP1'!L67)</f>
        <v/>
      </c>
      <c r="M69" s="258"/>
      <c r="N69" s="98" t="str">
        <f>IF('MP1'!N67=0,"",'MP1'!N67)</f>
        <v/>
      </c>
      <c r="O69" s="98" t="str">
        <f>IF('MP1'!O67=0,"",'MP1'!O67)</f>
        <v/>
      </c>
      <c r="P69" s="98" t="str">
        <f>IF('MP1'!P67=0,"",'MP1'!P67)</f>
        <v/>
      </c>
      <c r="Q69" s="98" t="str">
        <f>IF('MP1'!Q67=0,"",'MP1'!Q67)</f>
        <v/>
      </c>
      <c r="R69" s="98" t="str">
        <f>IF('MP1'!R67=0,"",'MP1'!R67)</f>
        <v/>
      </c>
      <c r="S69" s="258"/>
      <c r="T69" s="98" t="str">
        <f>IF('MP1'!T67=0,"",'MP1'!T67)</f>
        <v/>
      </c>
      <c r="U69" s="258"/>
      <c r="V69" s="247"/>
    </row>
    <row r="70" spans="1:22">
      <c r="A70" s="253"/>
      <c r="B70" s="250"/>
      <c r="C70" s="256"/>
      <c r="D70" s="100" t="s">
        <v>7</v>
      </c>
      <c r="E70" s="101" t="str">
        <f>IF('MP1'!E68=0,"",'MP1'!E68)</f>
        <v/>
      </c>
      <c r="F70" s="101" t="str">
        <f>IF('MP1'!F68=0,"",'MP1'!F68)</f>
        <v/>
      </c>
      <c r="G70" s="101" t="str">
        <f>IF('MP1'!G68=0,"",'MP1'!G68)</f>
        <v/>
      </c>
      <c r="H70" s="101" t="str">
        <f>IF('MP1'!H68=0,"",'MP1'!H68)</f>
        <v/>
      </c>
      <c r="I70" s="101" t="str">
        <f>IF('MP1'!I68=0,"",'MP1'!I68)</f>
        <v/>
      </c>
      <c r="J70" s="101" t="str">
        <f>IF('MP1'!J68=0,"",'MP1'!J68)</f>
        <v/>
      </c>
      <c r="K70" s="259"/>
      <c r="L70" s="101" t="str">
        <f>IF('MP1'!L68=0,"",'MP1'!L68)</f>
        <v/>
      </c>
      <c r="M70" s="259"/>
      <c r="N70" s="101" t="str">
        <f>IF('MP1'!N68=0,"",'MP1'!N68)</f>
        <v/>
      </c>
      <c r="O70" s="101" t="str">
        <f>IF('MP1'!O68=0,"",'MP1'!O68)</f>
        <v/>
      </c>
      <c r="P70" s="101" t="str">
        <f>IF('MP1'!P68=0,"",'MP1'!P68)</f>
        <v/>
      </c>
      <c r="Q70" s="101" t="str">
        <f>IF('MP1'!Q68=0,"",'MP1'!Q68)</f>
        <v/>
      </c>
      <c r="R70" s="101" t="str">
        <f>IF('MP1'!R68=0,"",'MP1'!R68)</f>
        <v/>
      </c>
      <c r="S70" s="259"/>
      <c r="T70" s="101" t="str">
        <f>IF('MP1'!T68=0,"",'MP1'!T68)</f>
        <v/>
      </c>
      <c r="U70" s="259"/>
      <c r="V70" s="248"/>
    </row>
    <row r="71" spans="1:22">
      <c r="A71" s="262">
        <v>21</v>
      </c>
      <c r="B71" s="93" t="str">
        <f>IF(VLOOKUP(A71,'Data Siswa 1'!$A$4:$D$43,2,0)=0,"",VLOOKUP(A71,'Data Siswa 1'!$A$4:$D$43,2,0))</f>
        <v>521</v>
      </c>
      <c r="C71" s="263" t="str">
        <f>IF(VLOOKUP(A71,'Data Siswa 1'!$A$4:$D$43,4,0)=0,"",VLOOKUP(A71,'Data Siswa 1'!$A$4:$D$43,4,0))</f>
        <v>Siswa kelas 1 21</v>
      </c>
      <c r="D71" s="94" t="s">
        <v>5</v>
      </c>
      <c r="E71" s="96" t="str">
        <f>IF('MP1'!E69=0,"",'MP1'!E69)</f>
        <v/>
      </c>
      <c r="F71" s="96" t="str">
        <f>IF('MP1'!F69=0,"",'MP1'!F69)</f>
        <v/>
      </c>
      <c r="G71" s="96" t="str">
        <f>IF('MP1'!G69=0,"",'MP1'!G69)</f>
        <v/>
      </c>
      <c r="H71" s="96" t="str">
        <f>IF('MP1'!H69=0,"",'MP1'!H69)</f>
        <v/>
      </c>
      <c r="I71" s="96" t="str">
        <f>IF('MP1'!I69=0,"",'MP1'!I69)</f>
        <v/>
      </c>
      <c r="J71" s="96" t="str">
        <f>IF('MP1'!J69=0,"",'MP1'!J69)</f>
        <v/>
      </c>
      <c r="K71" s="260" t="str">
        <f t="shared" ref="K71" si="94">IFERROR(ROUND(AVERAGE(E71:J73),0),"")</f>
        <v/>
      </c>
      <c r="L71" s="96" t="str">
        <f>IF('MP1'!L69=0,"",'MP1'!L69)</f>
        <v/>
      </c>
      <c r="M71" s="260" t="str">
        <f t="shared" ref="M71" si="95">IFERROR(ROUND(AVERAGE(L71:L73),0),"")</f>
        <v/>
      </c>
      <c r="N71" s="96" t="str">
        <f>IF('MP1'!N69=0,"",'MP1'!N69)</f>
        <v/>
      </c>
      <c r="O71" s="96" t="str">
        <f>IF('MP1'!O69=0,"",'MP1'!O69)</f>
        <v/>
      </c>
      <c r="P71" s="96" t="str">
        <f>IF('MP1'!P69=0,"",'MP1'!P69)</f>
        <v/>
      </c>
      <c r="Q71" s="96" t="str">
        <f>IF('MP1'!Q69=0,"",'MP1'!Q69)</f>
        <v/>
      </c>
      <c r="R71" s="96" t="str">
        <f>IF('MP1'!R69=0,"",'MP1'!R69)</f>
        <v/>
      </c>
      <c r="S71" s="260" t="str">
        <f t="shared" ref="S71" si="96">IFERROR(ROUND(AVERAGE(N71:R73),0),"")</f>
        <v/>
      </c>
      <c r="T71" s="96" t="str">
        <f>IF('MP1'!T69=0,"",'MP1'!T69)</f>
        <v/>
      </c>
      <c r="U71" s="260" t="str">
        <f t="shared" ref="U71" si="97">IFERROR(ROUND(AVERAGE(T71:T73),0),"")</f>
        <v/>
      </c>
      <c r="V71" s="246" t="str">
        <f t="shared" ref="V71" si="98">IFERROR(ROUND((K71+M71+S71+(2*U71))/5,0),"")</f>
        <v/>
      </c>
    </row>
    <row r="72" spans="1:22" ht="15" customHeight="1">
      <c r="A72" s="252"/>
      <c r="B72" s="249" t="str">
        <f>IF(VLOOKUP(A71,'Data Siswa 1'!$A$4:$D$43,3,0)=0,"",VLOOKUP(A71,'Data Siswa 1'!$A$4:$D$43,3,0))</f>
        <v/>
      </c>
      <c r="C72" s="255"/>
      <c r="D72" s="97" t="s">
        <v>6</v>
      </c>
      <c r="E72" s="98" t="str">
        <f>IF('MP1'!E70=0,"",'MP1'!E70)</f>
        <v/>
      </c>
      <c r="F72" s="98" t="str">
        <f>IF('MP1'!F70=0,"",'MP1'!F70)</f>
        <v/>
      </c>
      <c r="G72" s="98" t="str">
        <f>IF('MP1'!G70=0,"",'MP1'!G70)</f>
        <v/>
      </c>
      <c r="H72" s="98" t="str">
        <f>IF('MP1'!H70=0,"",'MP1'!H70)</f>
        <v/>
      </c>
      <c r="I72" s="98" t="str">
        <f>IF('MP1'!I70=0,"",'MP1'!I70)</f>
        <v/>
      </c>
      <c r="J72" s="98" t="str">
        <f>IF('MP1'!J70=0,"",'MP1'!J70)</f>
        <v/>
      </c>
      <c r="K72" s="258"/>
      <c r="L72" s="98" t="str">
        <f>IF('MP1'!L70=0,"",'MP1'!L70)</f>
        <v/>
      </c>
      <c r="M72" s="258"/>
      <c r="N72" s="98" t="str">
        <f>IF('MP1'!N70=0,"",'MP1'!N70)</f>
        <v/>
      </c>
      <c r="O72" s="98" t="str">
        <f>IF('MP1'!O70=0,"",'MP1'!O70)</f>
        <v/>
      </c>
      <c r="P72" s="98" t="str">
        <f>IF('MP1'!P70=0,"",'MP1'!P70)</f>
        <v/>
      </c>
      <c r="Q72" s="98" t="str">
        <f>IF('MP1'!Q70=0,"",'MP1'!Q70)</f>
        <v/>
      </c>
      <c r="R72" s="98" t="str">
        <f>IF('MP1'!R70=0,"",'MP1'!R70)</f>
        <v/>
      </c>
      <c r="S72" s="258"/>
      <c r="T72" s="98" t="str">
        <f>IF('MP1'!T70=0,"",'MP1'!T70)</f>
        <v/>
      </c>
      <c r="U72" s="258"/>
      <c r="V72" s="247"/>
    </row>
    <row r="73" spans="1:22">
      <c r="A73" s="253"/>
      <c r="B73" s="250"/>
      <c r="C73" s="256"/>
      <c r="D73" s="100" t="s">
        <v>7</v>
      </c>
      <c r="E73" s="101" t="str">
        <f>IF('MP1'!E71=0,"",'MP1'!E71)</f>
        <v/>
      </c>
      <c r="F73" s="101" t="str">
        <f>IF('MP1'!F71=0,"",'MP1'!F71)</f>
        <v/>
      </c>
      <c r="G73" s="101" t="str">
        <f>IF('MP1'!G71=0,"",'MP1'!G71)</f>
        <v/>
      </c>
      <c r="H73" s="101" t="str">
        <f>IF('MP1'!H71=0,"",'MP1'!H71)</f>
        <v/>
      </c>
      <c r="I73" s="101" t="str">
        <f>IF('MP1'!I71=0,"",'MP1'!I71)</f>
        <v/>
      </c>
      <c r="J73" s="101" t="str">
        <f>IF('MP1'!J71=0,"",'MP1'!J71)</f>
        <v/>
      </c>
      <c r="K73" s="259"/>
      <c r="L73" s="101" t="str">
        <f>IF('MP1'!L71=0,"",'MP1'!L71)</f>
        <v/>
      </c>
      <c r="M73" s="259"/>
      <c r="N73" s="101" t="str">
        <f>IF('MP1'!N71=0,"",'MP1'!N71)</f>
        <v/>
      </c>
      <c r="O73" s="101" t="str">
        <f>IF('MP1'!O71=0,"",'MP1'!O71)</f>
        <v/>
      </c>
      <c r="P73" s="101" t="str">
        <f>IF('MP1'!P71=0,"",'MP1'!P71)</f>
        <v/>
      </c>
      <c r="Q73" s="101" t="str">
        <f>IF('MP1'!Q71=0,"",'MP1'!Q71)</f>
        <v/>
      </c>
      <c r="R73" s="101" t="str">
        <f>IF('MP1'!R71=0,"",'MP1'!R71)</f>
        <v/>
      </c>
      <c r="S73" s="259"/>
      <c r="T73" s="101" t="str">
        <f>IF('MP1'!T71=0,"",'MP1'!T71)</f>
        <v/>
      </c>
      <c r="U73" s="259"/>
      <c r="V73" s="248"/>
    </row>
    <row r="74" spans="1:22">
      <c r="A74" s="262">
        <v>22</v>
      </c>
      <c r="B74" s="93" t="str">
        <f>IF(VLOOKUP(A74,'Data Siswa 1'!$A$4:$D$43,2,0)=0,"",VLOOKUP(A74,'Data Siswa 1'!$A$4:$D$43,2,0))</f>
        <v>522</v>
      </c>
      <c r="C74" s="263" t="str">
        <f>IF(VLOOKUP(A74,'Data Siswa 1'!$A$4:$D$43,4,0)=0,"",VLOOKUP(A74,'Data Siswa 1'!$A$4:$D$43,4,0))</f>
        <v>Siswa kelas 1 22</v>
      </c>
      <c r="D74" s="94" t="s">
        <v>5</v>
      </c>
      <c r="E74" s="96" t="str">
        <f>IF('MP1'!E72=0,"",'MP1'!E72)</f>
        <v/>
      </c>
      <c r="F74" s="96" t="str">
        <f>IF('MP1'!F72=0,"",'MP1'!F72)</f>
        <v/>
      </c>
      <c r="G74" s="96" t="str">
        <f>IF('MP1'!G72=0,"",'MP1'!G72)</f>
        <v/>
      </c>
      <c r="H74" s="96" t="str">
        <f>IF('MP1'!H72=0,"",'MP1'!H72)</f>
        <v/>
      </c>
      <c r="I74" s="96" t="str">
        <f>IF('MP1'!I72=0,"",'MP1'!I72)</f>
        <v/>
      </c>
      <c r="J74" s="96" t="str">
        <f>IF('MP1'!J72=0,"",'MP1'!J72)</f>
        <v/>
      </c>
      <c r="K74" s="260" t="str">
        <f t="shared" ref="K74" si="99">IFERROR(ROUND(AVERAGE(E74:J76),0),"")</f>
        <v/>
      </c>
      <c r="L74" s="96" t="str">
        <f>IF('MP1'!L72=0,"",'MP1'!L72)</f>
        <v/>
      </c>
      <c r="M74" s="260" t="str">
        <f t="shared" ref="M74" si="100">IFERROR(ROUND(AVERAGE(L74:L76),0),"")</f>
        <v/>
      </c>
      <c r="N74" s="96" t="str">
        <f>IF('MP1'!N72=0,"",'MP1'!N72)</f>
        <v/>
      </c>
      <c r="O74" s="96" t="str">
        <f>IF('MP1'!O72=0,"",'MP1'!O72)</f>
        <v/>
      </c>
      <c r="P74" s="96" t="str">
        <f>IF('MP1'!P72=0,"",'MP1'!P72)</f>
        <v/>
      </c>
      <c r="Q74" s="96" t="str">
        <f>IF('MP1'!Q72=0,"",'MP1'!Q72)</f>
        <v/>
      </c>
      <c r="R74" s="96" t="str">
        <f>IF('MP1'!R72=0,"",'MP1'!R72)</f>
        <v/>
      </c>
      <c r="S74" s="260" t="str">
        <f t="shared" ref="S74" si="101">IFERROR(ROUND(AVERAGE(N74:R76),0),"")</f>
        <v/>
      </c>
      <c r="T74" s="96" t="str">
        <f>IF('MP1'!T72=0,"",'MP1'!T72)</f>
        <v/>
      </c>
      <c r="U74" s="260" t="str">
        <f t="shared" ref="U74" si="102">IFERROR(ROUND(AVERAGE(T74:T76),0),"")</f>
        <v/>
      </c>
      <c r="V74" s="246" t="str">
        <f t="shared" ref="V74" si="103">IFERROR(ROUND((K74+M74+S74+(2*U74))/5,0),"")</f>
        <v/>
      </c>
    </row>
    <row r="75" spans="1:22" ht="15" customHeight="1">
      <c r="A75" s="252"/>
      <c r="B75" s="249" t="str">
        <f>IF(VLOOKUP(A74,'Data Siswa 1'!$A$4:$D$43,3,0)=0,"",VLOOKUP(A74,'Data Siswa 1'!$A$4:$D$43,3,0))</f>
        <v/>
      </c>
      <c r="C75" s="255"/>
      <c r="D75" s="97" t="s">
        <v>6</v>
      </c>
      <c r="E75" s="98" t="str">
        <f>IF('MP1'!E73=0,"",'MP1'!E73)</f>
        <v/>
      </c>
      <c r="F75" s="98" t="str">
        <f>IF('MP1'!F73=0,"",'MP1'!F73)</f>
        <v/>
      </c>
      <c r="G75" s="98" t="str">
        <f>IF('MP1'!G73=0,"",'MP1'!G73)</f>
        <v/>
      </c>
      <c r="H75" s="98" t="str">
        <f>IF('MP1'!H73=0,"",'MP1'!H73)</f>
        <v/>
      </c>
      <c r="I75" s="98" t="str">
        <f>IF('MP1'!I73=0,"",'MP1'!I73)</f>
        <v/>
      </c>
      <c r="J75" s="98" t="str">
        <f>IF('MP1'!J73=0,"",'MP1'!J73)</f>
        <v/>
      </c>
      <c r="K75" s="258"/>
      <c r="L75" s="98" t="str">
        <f>IF('MP1'!L73=0,"",'MP1'!L73)</f>
        <v/>
      </c>
      <c r="M75" s="258"/>
      <c r="N75" s="98" t="str">
        <f>IF('MP1'!N73=0,"",'MP1'!N73)</f>
        <v/>
      </c>
      <c r="O75" s="98" t="str">
        <f>IF('MP1'!O73=0,"",'MP1'!O73)</f>
        <v/>
      </c>
      <c r="P75" s="98" t="str">
        <f>IF('MP1'!P73=0,"",'MP1'!P73)</f>
        <v/>
      </c>
      <c r="Q75" s="98" t="str">
        <f>IF('MP1'!Q73=0,"",'MP1'!Q73)</f>
        <v/>
      </c>
      <c r="R75" s="98" t="str">
        <f>IF('MP1'!R73=0,"",'MP1'!R73)</f>
        <v/>
      </c>
      <c r="S75" s="258"/>
      <c r="T75" s="98" t="str">
        <f>IF('MP1'!T73=0,"",'MP1'!T73)</f>
        <v/>
      </c>
      <c r="U75" s="258"/>
      <c r="V75" s="247"/>
    </row>
    <row r="76" spans="1:22">
      <c r="A76" s="253"/>
      <c r="B76" s="250"/>
      <c r="C76" s="256"/>
      <c r="D76" s="100" t="s">
        <v>7</v>
      </c>
      <c r="E76" s="101" t="str">
        <f>IF('MP1'!E74=0,"",'MP1'!E74)</f>
        <v/>
      </c>
      <c r="F76" s="101" t="str">
        <f>IF('MP1'!F74=0,"",'MP1'!F74)</f>
        <v/>
      </c>
      <c r="G76" s="101" t="str">
        <f>IF('MP1'!G74=0,"",'MP1'!G74)</f>
        <v/>
      </c>
      <c r="H76" s="101" t="str">
        <f>IF('MP1'!H74=0,"",'MP1'!H74)</f>
        <v/>
      </c>
      <c r="I76" s="101" t="str">
        <f>IF('MP1'!I74=0,"",'MP1'!I74)</f>
        <v/>
      </c>
      <c r="J76" s="101" t="str">
        <f>IF('MP1'!J74=0,"",'MP1'!J74)</f>
        <v/>
      </c>
      <c r="K76" s="259"/>
      <c r="L76" s="101" t="str">
        <f>IF('MP1'!L74=0,"",'MP1'!L74)</f>
        <v/>
      </c>
      <c r="M76" s="259"/>
      <c r="N76" s="101" t="str">
        <f>IF('MP1'!N74=0,"",'MP1'!N74)</f>
        <v/>
      </c>
      <c r="O76" s="101" t="str">
        <f>IF('MP1'!O74=0,"",'MP1'!O74)</f>
        <v/>
      </c>
      <c r="P76" s="101" t="str">
        <f>IF('MP1'!P74=0,"",'MP1'!P74)</f>
        <v/>
      </c>
      <c r="Q76" s="101" t="str">
        <f>IF('MP1'!Q74=0,"",'MP1'!Q74)</f>
        <v/>
      </c>
      <c r="R76" s="101" t="str">
        <f>IF('MP1'!R74=0,"",'MP1'!R74)</f>
        <v/>
      </c>
      <c r="S76" s="259"/>
      <c r="T76" s="101" t="str">
        <f>IF('MP1'!T74=0,"",'MP1'!T74)</f>
        <v/>
      </c>
      <c r="U76" s="259"/>
      <c r="V76" s="248"/>
    </row>
    <row r="77" spans="1:22">
      <c r="A77" s="262">
        <v>23</v>
      </c>
      <c r="B77" s="93" t="str">
        <f>IF(VLOOKUP(A77,'Data Siswa 1'!$A$4:$D$43,2,0)=0,"",VLOOKUP(A77,'Data Siswa 1'!$A$4:$D$43,2,0))</f>
        <v>523</v>
      </c>
      <c r="C77" s="263" t="str">
        <f>IF(VLOOKUP(A77,'Data Siswa 1'!$A$4:$D$43,4,0)=0,"",VLOOKUP(A77,'Data Siswa 1'!$A$4:$D$43,4,0))</f>
        <v>Siswa kelas 1 23</v>
      </c>
      <c r="D77" s="94" t="s">
        <v>5</v>
      </c>
      <c r="E77" s="96" t="str">
        <f>IF('MP1'!E75=0,"",'MP1'!E75)</f>
        <v/>
      </c>
      <c r="F77" s="96" t="str">
        <f>IF('MP1'!F75=0,"",'MP1'!F75)</f>
        <v/>
      </c>
      <c r="G77" s="96" t="str">
        <f>IF('MP1'!G75=0,"",'MP1'!G75)</f>
        <v/>
      </c>
      <c r="H77" s="96" t="str">
        <f>IF('MP1'!H75=0,"",'MP1'!H75)</f>
        <v/>
      </c>
      <c r="I77" s="96" t="str">
        <f>IF('MP1'!I75=0,"",'MP1'!I75)</f>
        <v/>
      </c>
      <c r="J77" s="96" t="str">
        <f>IF('MP1'!J75=0,"",'MP1'!J75)</f>
        <v/>
      </c>
      <c r="K77" s="260" t="str">
        <f t="shared" ref="K77" si="104">IFERROR(ROUND(AVERAGE(E77:J79),0),"")</f>
        <v/>
      </c>
      <c r="L77" s="96" t="str">
        <f>IF('MP1'!L75=0,"",'MP1'!L75)</f>
        <v/>
      </c>
      <c r="M77" s="260" t="str">
        <f t="shared" ref="M77" si="105">IFERROR(ROUND(AVERAGE(L77:L79),0),"")</f>
        <v/>
      </c>
      <c r="N77" s="96" t="str">
        <f>IF('MP1'!N75=0,"",'MP1'!N75)</f>
        <v/>
      </c>
      <c r="O77" s="96" t="str">
        <f>IF('MP1'!O75=0,"",'MP1'!O75)</f>
        <v/>
      </c>
      <c r="P77" s="96" t="str">
        <f>IF('MP1'!P75=0,"",'MP1'!P75)</f>
        <v/>
      </c>
      <c r="Q77" s="96" t="str">
        <f>IF('MP1'!Q75=0,"",'MP1'!Q75)</f>
        <v/>
      </c>
      <c r="R77" s="96" t="str">
        <f>IF('MP1'!R75=0,"",'MP1'!R75)</f>
        <v/>
      </c>
      <c r="S77" s="260" t="str">
        <f t="shared" ref="S77" si="106">IFERROR(ROUND(AVERAGE(N77:R79),0),"")</f>
        <v/>
      </c>
      <c r="T77" s="96" t="str">
        <f>IF('MP1'!T75=0,"",'MP1'!T75)</f>
        <v/>
      </c>
      <c r="U77" s="260" t="str">
        <f t="shared" ref="U77" si="107">IFERROR(ROUND(AVERAGE(T77:T79),0),"")</f>
        <v/>
      </c>
      <c r="V77" s="246" t="str">
        <f t="shared" ref="V77" si="108">IFERROR(ROUND((K77+M77+S77+(2*U77))/5,0),"")</f>
        <v/>
      </c>
    </row>
    <row r="78" spans="1:22" ht="15" customHeight="1">
      <c r="A78" s="252"/>
      <c r="B78" s="249" t="str">
        <f>IF(VLOOKUP(A77,'Data Siswa 1'!$A$4:$D$43,3,0)=0,"",VLOOKUP(A77,'Data Siswa 1'!$A$4:$D$43,3,0))</f>
        <v/>
      </c>
      <c r="C78" s="255"/>
      <c r="D78" s="97" t="s">
        <v>6</v>
      </c>
      <c r="E78" s="98" t="str">
        <f>IF('MP1'!E76=0,"",'MP1'!E76)</f>
        <v/>
      </c>
      <c r="F78" s="98" t="str">
        <f>IF('MP1'!F76=0,"",'MP1'!F76)</f>
        <v/>
      </c>
      <c r="G78" s="98" t="str">
        <f>IF('MP1'!G76=0,"",'MP1'!G76)</f>
        <v/>
      </c>
      <c r="H78" s="98" t="str">
        <f>IF('MP1'!H76=0,"",'MP1'!H76)</f>
        <v/>
      </c>
      <c r="I78" s="98" t="str">
        <f>IF('MP1'!I76=0,"",'MP1'!I76)</f>
        <v/>
      </c>
      <c r="J78" s="98" t="str">
        <f>IF('MP1'!J76=0,"",'MP1'!J76)</f>
        <v/>
      </c>
      <c r="K78" s="258"/>
      <c r="L78" s="98" t="str">
        <f>IF('MP1'!L76=0,"",'MP1'!L76)</f>
        <v/>
      </c>
      <c r="M78" s="258"/>
      <c r="N78" s="98" t="str">
        <f>IF('MP1'!N76=0,"",'MP1'!N76)</f>
        <v/>
      </c>
      <c r="O78" s="98" t="str">
        <f>IF('MP1'!O76=0,"",'MP1'!O76)</f>
        <v/>
      </c>
      <c r="P78" s="98" t="str">
        <f>IF('MP1'!P76=0,"",'MP1'!P76)</f>
        <v/>
      </c>
      <c r="Q78" s="98" t="str">
        <f>IF('MP1'!Q76=0,"",'MP1'!Q76)</f>
        <v/>
      </c>
      <c r="R78" s="98" t="str">
        <f>IF('MP1'!R76=0,"",'MP1'!R76)</f>
        <v/>
      </c>
      <c r="S78" s="258"/>
      <c r="T78" s="98" t="str">
        <f>IF('MP1'!T76=0,"",'MP1'!T76)</f>
        <v/>
      </c>
      <c r="U78" s="258"/>
      <c r="V78" s="247"/>
    </row>
    <row r="79" spans="1:22">
      <c r="A79" s="253"/>
      <c r="B79" s="250"/>
      <c r="C79" s="256"/>
      <c r="D79" s="100" t="s">
        <v>7</v>
      </c>
      <c r="E79" s="101" t="str">
        <f>IF('MP1'!E77=0,"",'MP1'!E77)</f>
        <v/>
      </c>
      <c r="F79" s="101" t="str">
        <f>IF('MP1'!F77=0,"",'MP1'!F77)</f>
        <v/>
      </c>
      <c r="G79" s="101" t="str">
        <f>IF('MP1'!G77=0,"",'MP1'!G77)</f>
        <v/>
      </c>
      <c r="H79" s="101" t="str">
        <f>IF('MP1'!H77=0,"",'MP1'!H77)</f>
        <v/>
      </c>
      <c r="I79" s="101" t="str">
        <f>IF('MP1'!I77=0,"",'MP1'!I77)</f>
        <v/>
      </c>
      <c r="J79" s="101" t="str">
        <f>IF('MP1'!J77=0,"",'MP1'!J77)</f>
        <v/>
      </c>
      <c r="K79" s="259"/>
      <c r="L79" s="101" t="str">
        <f>IF('MP1'!L77=0,"",'MP1'!L77)</f>
        <v/>
      </c>
      <c r="M79" s="259"/>
      <c r="N79" s="101" t="str">
        <f>IF('MP1'!N77=0,"",'MP1'!N77)</f>
        <v/>
      </c>
      <c r="O79" s="101" t="str">
        <f>IF('MP1'!O77=0,"",'MP1'!O77)</f>
        <v/>
      </c>
      <c r="P79" s="101" t="str">
        <f>IF('MP1'!P77=0,"",'MP1'!P77)</f>
        <v/>
      </c>
      <c r="Q79" s="101" t="str">
        <f>IF('MP1'!Q77=0,"",'MP1'!Q77)</f>
        <v/>
      </c>
      <c r="R79" s="101" t="str">
        <f>IF('MP1'!R77=0,"",'MP1'!R77)</f>
        <v/>
      </c>
      <c r="S79" s="259"/>
      <c r="T79" s="101" t="str">
        <f>IF('MP1'!T77=0,"",'MP1'!T77)</f>
        <v/>
      </c>
      <c r="U79" s="259"/>
      <c r="V79" s="248"/>
    </row>
    <row r="80" spans="1:22">
      <c r="A80" s="251">
        <v>24</v>
      </c>
      <c r="B80" s="103" t="str">
        <f>IF(VLOOKUP(A80,'Data Siswa 1'!$A$4:$D$43,2,0)=0,"",VLOOKUP(A80,'Data Siswa 1'!$A$4:$D$43,2,0))</f>
        <v>524</v>
      </c>
      <c r="C80" s="254" t="str">
        <f>IF(VLOOKUP(A80,'Data Siswa 1'!$A$4:$D$43,4,0)=0,"",VLOOKUP(A80,'Data Siswa 1'!$A$4:$D$43,4,0))</f>
        <v>Siswa kelas 1 24</v>
      </c>
      <c r="D80" s="104" t="s">
        <v>5</v>
      </c>
      <c r="E80" s="133" t="str">
        <f>IF('MP1'!E78=0,"",'MP1'!E78)</f>
        <v/>
      </c>
      <c r="F80" s="133" t="str">
        <f>IF('MP1'!F78=0,"",'MP1'!F78)</f>
        <v/>
      </c>
      <c r="G80" s="133" t="str">
        <f>IF('MP1'!G78=0,"",'MP1'!G78)</f>
        <v/>
      </c>
      <c r="H80" s="133" t="str">
        <f>IF('MP1'!H78=0,"",'MP1'!H78)</f>
        <v/>
      </c>
      <c r="I80" s="133" t="str">
        <f>IF('MP1'!I78=0,"",'MP1'!I78)</f>
        <v/>
      </c>
      <c r="J80" s="133" t="str">
        <f>IF('MP1'!J78=0,"",'MP1'!J78)</f>
        <v/>
      </c>
      <c r="K80" s="257" t="str">
        <f t="shared" ref="K80" si="109">IFERROR(ROUND(AVERAGE(E80:J82),0),"")</f>
        <v/>
      </c>
      <c r="L80" s="133" t="str">
        <f>IF('MP1'!L78=0,"",'MP1'!L78)</f>
        <v/>
      </c>
      <c r="M80" s="257" t="str">
        <f t="shared" ref="M80" si="110">IFERROR(ROUND(AVERAGE(L80:L82),0),"")</f>
        <v/>
      </c>
      <c r="N80" s="133" t="str">
        <f>IF('MP1'!N78=0,"",'MP1'!N78)</f>
        <v/>
      </c>
      <c r="O80" s="133" t="str">
        <f>IF('MP1'!O78=0,"",'MP1'!O78)</f>
        <v/>
      </c>
      <c r="P80" s="133" t="str">
        <f>IF('MP1'!P78=0,"",'MP1'!P78)</f>
        <v/>
      </c>
      <c r="Q80" s="133" t="str">
        <f>IF('MP1'!Q78=0,"",'MP1'!Q78)</f>
        <v/>
      </c>
      <c r="R80" s="133" t="str">
        <f>IF('MP1'!R78=0,"",'MP1'!R78)</f>
        <v/>
      </c>
      <c r="S80" s="260" t="str">
        <f t="shared" ref="S80" si="111">IFERROR(ROUND(AVERAGE(N80:R82),0),"")</f>
        <v/>
      </c>
      <c r="T80" s="133" t="str">
        <f>IF('MP1'!T78=0,"",'MP1'!T78)</f>
        <v/>
      </c>
      <c r="U80" s="257" t="str">
        <f t="shared" ref="U80" si="112">IFERROR(ROUND(AVERAGE(T80:T82),0),"")</f>
        <v/>
      </c>
      <c r="V80" s="261" t="str">
        <f t="shared" ref="V80" si="113">IFERROR(ROUND((K80+M80+S80+(2*U80))/5,0),"")</f>
        <v/>
      </c>
    </row>
    <row r="81" spans="1:22" ht="15" customHeight="1">
      <c r="A81" s="252"/>
      <c r="B81" s="249" t="str">
        <f>IF(VLOOKUP(A80,'Data Siswa 1'!$A$4:$D$43,3,0)=0,"",VLOOKUP(A80,'Data Siswa 1'!$A$4:$D$43,3,0))</f>
        <v/>
      </c>
      <c r="C81" s="255"/>
      <c r="D81" s="97" t="s">
        <v>6</v>
      </c>
      <c r="E81" s="98" t="str">
        <f>IF('MP1'!E79=0,"",'MP1'!E79)</f>
        <v/>
      </c>
      <c r="F81" s="98" t="str">
        <f>IF('MP1'!F79=0,"",'MP1'!F79)</f>
        <v/>
      </c>
      <c r="G81" s="98" t="str">
        <f>IF('MP1'!G79=0,"",'MP1'!G79)</f>
        <v/>
      </c>
      <c r="H81" s="98" t="str">
        <f>IF('MP1'!H79=0,"",'MP1'!H79)</f>
        <v/>
      </c>
      <c r="I81" s="98" t="str">
        <f>IF('MP1'!I79=0,"",'MP1'!I79)</f>
        <v/>
      </c>
      <c r="J81" s="98" t="str">
        <f>IF('MP1'!J79=0,"",'MP1'!J79)</f>
        <v/>
      </c>
      <c r="K81" s="258"/>
      <c r="L81" s="98" t="str">
        <f>IF('MP1'!L79=0,"",'MP1'!L79)</f>
        <v/>
      </c>
      <c r="M81" s="258"/>
      <c r="N81" s="98" t="str">
        <f>IF('MP1'!N79=0,"",'MP1'!N79)</f>
        <v/>
      </c>
      <c r="O81" s="98" t="str">
        <f>IF('MP1'!O79=0,"",'MP1'!O79)</f>
        <v/>
      </c>
      <c r="P81" s="98" t="str">
        <f>IF('MP1'!P79=0,"",'MP1'!P79)</f>
        <v/>
      </c>
      <c r="Q81" s="98" t="str">
        <f>IF('MP1'!Q79=0,"",'MP1'!Q79)</f>
        <v/>
      </c>
      <c r="R81" s="98" t="str">
        <f>IF('MP1'!R79=0,"",'MP1'!R79)</f>
        <v/>
      </c>
      <c r="S81" s="258"/>
      <c r="T81" s="98" t="str">
        <f>IF('MP1'!T79=0,"",'MP1'!T79)</f>
        <v/>
      </c>
      <c r="U81" s="258"/>
      <c r="V81" s="247"/>
    </row>
    <row r="82" spans="1:22">
      <c r="A82" s="253"/>
      <c r="B82" s="250"/>
      <c r="C82" s="256"/>
      <c r="D82" s="100" t="s">
        <v>7</v>
      </c>
      <c r="E82" s="101" t="str">
        <f>IF('MP1'!E80=0,"",'MP1'!E80)</f>
        <v/>
      </c>
      <c r="F82" s="101" t="str">
        <f>IF('MP1'!F80=0,"",'MP1'!F80)</f>
        <v/>
      </c>
      <c r="G82" s="101" t="str">
        <f>IF('MP1'!G80=0,"",'MP1'!G80)</f>
        <v/>
      </c>
      <c r="H82" s="101" t="str">
        <f>IF('MP1'!H80=0,"",'MP1'!H80)</f>
        <v/>
      </c>
      <c r="I82" s="101" t="str">
        <f>IF('MP1'!I80=0,"",'MP1'!I80)</f>
        <v/>
      </c>
      <c r="J82" s="101" t="str">
        <f>IF('MP1'!J80=0,"",'MP1'!J80)</f>
        <v/>
      </c>
      <c r="K82" s="259"/>
      <c r="L82" s="101" t="str">
        <f>IF('MP1'!L80=0,"",'MP1'!L80)</f>
        <v/>
      </c>
      <c r="M82" s="259"/>
      <c r="N82" s="101" t="str">
        <f>IF('MP1'!N80=0,"",'MP1'!N80)</f>
        <v/>
      </c>
      <c r="O82" s="101" t="str">
        <f>IF('MP1'!O80=0,"",'MP1'!O80)</f>
        <v/>
      </c>
      <c r="P82" s="101" t="str">
        <f>IF('MP1'!P80=0,"",'MP1'!P80)</f>
        <v/>
      </c>
      <c r="Q82" s="101" t="str">
        <f>IF('MP1'!Q80=0,"",'MP1'!Q80)</f>
        <v/>
      </c>
      <c r="R82" s="101" t="str">
        <f>IF('MP1'!R80=0,"",'MP1'!R80)</f>
        <v/>
      </c>
      <c r="S82" s="259"/>
      <c r="T82" s="101" t="str">
        <f>IF('MP1'!T80=0,"",'MP1'!T80)</f>
        <v/>
      </c>
      <c r="U82" s="259"/>
      <c r="V82" s="248"/>
    </row>
    <row r="83" spans="1:22">
      <c r="A83" s="262">
        <v>25</v>
      </c>
      <c r="B83" s="93" t="str">
        <f>IF(VLOOKUP(A83,'Data Siswa 1'!$A$4:$D$43,2,0)=0,"",VLOOKUP(A83,'Data Siswa 1'!$A$4:$D$43,2,0))</f>
        <v>525</v>
      </c>
      <c r="C83" s="263" t="str">
        <f>IF(VLOOKUP(A83,'Data Siswa 1'!$A$4:$D$43,4,0)=0,"",VLOOKUP(A83,'Data Siswa 1'!$A$4:$D$43,4,0))</f>
        <v>Siswa kelas 1 25</v>
      </c>
      <c r="D83" s="94" t="s">
        <v>5</v>
      </c>
      <c r="E83" s="96" t="str">
        <f>IF('MP1'!E81=0,"",'MP1'!E81)</f>
        <v/>
      </c>
      <c r="F83" s="96" t="str">
        <f>IF('MP1'!F81=0,"",'MP1'!F81)</f>
        <v/>
      </c>
      <c r="G83" s="96" t="str">
        <f>IF('MP1'!G81=0,"",'MP1'!G81)</f>
        <v/>
      </c>
      <c r="H83" s="96" t="str">
        <f>IF('MP1'!H81=0,"",'MP1'!H81)</f>
        <v/>
      </c>
      <c r="I83" s="96" t="str">
        <f>IF('MP1'!I81=0,"",'MP1'!I81)</f>
        <v/>
      </c>
      <c r="J83" s="96" t="str">
        <f>IF('MP1'!J81=0,"",'MP1'!J81)</f>
        <v/>
      </c>
      <c r="K83" s="260" t="str">
        <f t="shared" ref="K83" si="114">IFERROR(ROUND(AVERAGE(E83:J85),0),"")</f>
        <v/>
      </c>
      <c r="L83" s="96" t="str">
        <f>IF('MP1'!L81=0,"",'MP1'!L81)</f>
        <v/>
      </c>
      <c r="M83" s="260" t="str">
        <f t="shared" ref="M83" si="115">IFERROR(ROUND(AVERAGE(L83:L85),0),"")</f>
        <v/>
      </c>
      <c r="N83" s="96" t="str">
        <f>IF('MP1'!N81=0,"",'MP1'!N81)</f>
        <v/>
      </c>
      <c r="O83" s="96" t="str">
        <f>IF('MP1'!O81=0,"",'MP1'!O81)</f>
        <v/>
      </c>
      <c r="P83" s="96" t="str">
        <f>IF('MP1'!P81=0,"",'MP1'!P81)</f>
        <v/>
      </c>
      <c r="Q83" s="96" t="str">
        <f>IF('MP1'!Q81=0,"",'MP1'!Q81)</f>
        <v/>
      </c>
      <c r="R83" s="96" t="str">
        <f>IF('MP1'!R81=0,"",'MP1'!R81)</f>
        <v/>
      </c>
      <c r="S83" s="260" t="str">
        <f t="shared" ref="S83" si="116">IFERROR(ROUND(AVERAGE(N83:R85),0),"")</f>
        <v/>
      </c>
      <c r="T83" s="96" t="str">
        <f>IF('MP1'!T81=0,"",'MP1'!T81)</f>
        <v/>
      </c>
      <c r="U83" s="260" t="str">
        <f t="shared" ref="U83" si="117">IFERROR(ROUND(AVERAGE(T83:T85),0),"")</f>
        <v/>
      </c>
      <c r="V83" s="246" t="str">
        <f t="shared" ref="V83" si="118">IFERROR(ROUND((K83+M83+S83+(2*U83))/5,0),"")</f>
        <v/>
      </c>
    </row>
    <row r="84" spans="1:22" ht="15" customHeight="1">
      <c r="A84" s="252"/>
      <c r="B84" s="249" t="str">
        <f>IF(VLOOKUP(A83,'Data Siswa 1'!$A$4:$D$43,3,0)=0,"",VLOOKUP(A83,'Data Siswa 1'!$A$4:$D$43,3,0))</f>
        <v/>
      </c>
      <c r="C84" s="255"/>
      <c r="D84" s="97" t="s">
        <v>6</v>
      </c>
      <c r="E84" s="98" t="str">
        <f>IF('MP1'!E82=0,"",'MP1'!E82)</f>
        <v/>
      </c>
      <c r="F84" s="98" t="str">
        <f>IF('MP1'!F82=0,"",'MP1'!F82)</f>
        <v/>
      </c>
      <c r="G84" s="98" t="str">
        <f>IF('MP1'!G82=0,"",'MP1'!G82)</f>
        <v/>
      </c>
      <c r="H84" s="98" t="str">
        <f>IF('MP1'!H82=0,"",'MP1'!H82)</f>
        <v/>
      </c>
      <c r="I84" s="98" t="str">
        <f>IF('MP1'!I82=0,"",'MP1'!I82)</f>
        <v/>
      </c>
      <c r="J84" s="98" t="str">
        <f>IF('MP1'!J82=0,"",'MP1'!J82)</f>
        <v/>
      </c>
      <c r="K84" s="258"/>
      <c r="L84" s="98" t="str">
        <f>IF('MP1'!L82=0,"",'MP1'!L82)</f>
        <v/>
      </c>
      <c r="M84" s="258"/>
      <c r="N84" s="98" t="str">
        <f>IF('MP1'!N82=0,"",'MP1'!N82)</f>
        <v/>
      </c>
      <c r="O84" s="98" t="str">
        <f>IF('MP1'!O82=0,"",'MP1'!O82)</f>
        <v/>
      </c>
      <c r="P84" s="98" t="str">
        <f>IF('MP1'!P82=0,"",'MP1'!P82)</f>
        <v/>
      </c>
      <c r="Q84" s="98" t="str">
        <f>IF('MP1'!Q82=0,"",'MP1'!Q82)</f>
        <v/>
      </c>
      <c r="R84" s="98" t="str">
        <f>IF('MP1'!R82=0,"",'MP1'!R82)</f>
        <v/>
      </c>
      <c r="S84" s="258"/>
      <c r="T84" s="98" t="str">
        <f>IF('MP1'!T82=0,"",'MP1'!T82)</f>
        <v/>
      </c>
      <c r="U84" s="258"/>
      <c r="V84" s="247"/>
    </row>
    <row r="85" spans="1:22">
      <c r="A85" s="253"/>
      <c r="B85" s="250"/>
      <c r="C85" s="256"/>
      <c r="D85" s="100" t="s">
        <v>7</v>
      </c>
      <c r="E85" s="101" t="str">
        <f>IF('MP1'!E83=0,"",'MP1'!E83)</f>
        <v/>
      </c>
      <c r="F85" s="101" t="str">
        <f>IF('MP1'!F83=0,"",'MP1'!F83)</f>
        <v/>
      </c>
      <c r="G85" s="101" t="str">
        <f>IF('MP1'!G83=0,"",'MP1'!G83)</f>
        <v/>
      </c>
      <c r="H85" s="101" t="str">
        <f>IF('MP1'!H83=0,"",'MP1'!H83)</f>
        <v/>
      </c>
      <c r="I85" s="101" t="str">
        <f>IF('MP1'!I83=0,"",'MP1'!I83)</f>
        <v/>
      </c>
      <c r="J85" s="101" t="str">
        <f>IF('MP1'!J83=0,"",'MP1'!J83)</f>
        <v/>
      </c>
      <c r="K85" s="259"/>
      <c r="L85" s="101" t="str">
        <f>IF('MP1'!L83=0,"",'MP1'!L83)</f>
        <v/>
      </c>
      <c r="M85" s="259"/>
      <c r="N85" s="101" t="str">
        <f>IF('MP1'!N83=0,"",'MP1'!N83)</f>
        <v/>
      </c>
      <c r="O85" s="101" t="str">
        <f>IF('MP1'!O83=0,"",'MP1'!O83)</f>
        <v/>
      </c>
      <c r="P85" s="101" t="str">
        <f>IF('MP1'!P83=0,"",'MP1'!P83)</f>
        <v/>
      </c>
      <c r="Q85" s="101" t="str">
        <f>IF('MP1'!Q83=0,"",'MP1'!Q83)</f>
        <v/>
      </c>
      <c r="R85" s="101" t="str">
        <f>IF('MP1'!R83=0,"",'MP1'!R83)</f>
        <v/>
      </c>
      <c r="S85" s="259"/>
      <c r="T85" s="101" t="str">
        <f>IF('MP1'!T83=0,"",'MP1'!T83)</f>
        <v/>
      </c>
      <c r="U85" s="259"/>
      <c r="V85" s="248"/>
    </row>
    <row r="86" spans="1:22">
      <c r="A86" s="262">
        <v>26</v>
      </c>
      <c r="B86" s="93" t="str">
        <f>IF(VLOOKUP(A86,'Data Siswa 1'!$A$4:$D$43,2,0)=0,"",VLOOKUP(A86,'Data Siswa 1'!$A$4:$D$43,2,0))</f>
        <v>526</v>
      </c>
      <c r="C86" s="263" t="str">
        <f>IF(VLOOKUP(A86,'Data Siswa 1'!$A$4:$D$43,4,0)=0,"",VLOOKUP(A86,'Data Siswa 1'!$A$4:$D$43,4,0))</f>
        <v>Siswa kelas 1 26</v>
      </c>
      <c r="D86" s="94" t="s">
        <v>5</v>
      </c>
      <c r="E86" s="96" t="str">
        <f>IF('MP1'!E84=0,"",'MP1'!E84)</f>
        <v/>
      </c>
      <c r="F86" s="96" t="str">
        <f>IF('MP1'!F84=0,"",'MP1'!F84)</f>
        <v/>
      </c>
      <c r="G86" s="96" t="str">
        <f>IF('MP1'!G84=0,"",'MP1'!G84)</f>
        <v/>
      </c>
      <c r="H86" s="96" t="str">
        <f>IF('MP1'!H84=0,"",'MP1'!H84)</f>
        <v/>
      </c>
      <c r="I86" s="96" t="str">
        <f>IF('MP1'!I84=0,"",'MP1'!I84)</f>
        <v/>
      </c>
      <c r="J86" s="96" t="str">
        <f>IF('MP1'!J84=0,"",'MP1'!J84)</f>
        <v/>
      </c>
      <c r="K86" s="260" t="str">
        <f t="shared" ref="K86" si="119">IFERROR(ROUND(AVERAGE(E86:J88),0),"")</f>
        <v/>
      </c>
      <c r="L86" s="96" t="str">
        <f>IF('MP1'!L84=0,"",'MP1'!L84)</f>
        <v/>
      </c>
      <c r="M86" s="260" t="str">
        <f t="shared" ref="M86" si="120">IFERROR(ROUND(AVERAGE(L86:L88),0),"")</f>
        <v/>
      </c>
      <c r="N86" s="96" t="str">
        <f>IF('MP1'!N84=0,"",'MP1'!N84)</f>
        <v/>
      </c>
      <c r="O86" s="96" t="str">
        <f>IF('MP1'!O84=0,"",'MP1'!O84)</f>
        <v/>
      </c>
      <c r="P86" s="96" t="str">
        <f>IF('MP1'!P84=0,"",'MP1'!P84)</f>
        <v/>
      </c>
      <c r="Q86" s="96" t="str">
        <f>IF('MP1'!Q84=0,"",'MP1'!Q84)</f>
        <v/>
      </c>
      <c r="R86" s="96" t="str">
        <f>IF('MP1'!R84=0,"",'MP1'!R84)</f>
        <v/>
      </c>
      <c r="S86" s="260" t="str">
        <f t="shared" ref="S86" si="121">IFERROR(ROUND(AVERAGE(N86:R88),0),"")</f>
        <v/>
      </c>
      <c r="T86" s="96" t="str">
        <f>IF('MP1'!T84=0,"",'MP1'!T84)</f>
        <v/>
      </c>
      <c r="U86" s="260" t="str">
        <f t="shared" ref="U86" si="122">IFERROR(ROUND(AVERAGE(T86:T88),0),"")</f>
        <v/>
      </c>
      <c r="V86" s="246" t="str">
        <f t="shared" ref="V86" si="123">IFERROR(ROUND((K86+M86+S86+(2*U86))/5,0),"")</f>
        <v/>
      </c>
    </row>
    <row r="87" spans="1:22" ht="15" customHeight="1">
      <c r="A87" s="252"/>
      <c r="B87" s="249" t="str">
        <f>IF(VLOOKUP(A86,'Data Siswa 1'!$A$4:$D$43,3,0)=0,"",VLOOKUP(A86,'Data Siswa 1'!$A$4:$D$43,3,0))</f>
        <v/>
      </c>
      <c r="C87" s="255"/>
      <c r="D87" s="97" t="s">
        <v>6</v>
      </c>
      <c r="E87" s="98" t="str">
        <f>IF('MP1'!E85=0,"",'MP1'!E85)</f>
        <v/>
      </c>
      <c r="F87" s="98" t="str">
        <f>IF('MP1'!F85=0,"",'MP1'!F85)</f>
        <v/>
      </c>
      <c r="G87" s="98" t="str">
        <f>IF('MP1'!G85=0,"",'MP1'!G85)</f>
        <v/>
      </c>
      <c r="H87" s="98" t="str">
        <f>IF('MP1'!H85=0,"",'MP1'!H85)</f>
        <v/>
      </c>
      <c r="I87" s="98" t="str">
        <f>IF('MP1'!I85=0,"",'MP1'!I85)</f>
        <v/>
      </c>
      <c r="J87" s="98" t="str">
        <f>IF('MP1'!J85=0,"",'MP1'!J85)</f>
        <v/>
      </c>
      <c r="K87" s="258"/>
      <c r="L87" s="98" t="str">
        <f>IF('MP1'!L85=0,"",'MP1'!L85)</f>
        <v/>
      </c>
      <c r="M87" s="258"/>
      <c r="N87" s="98" t="str">
        <f>IF('MP1'!N85=0,"",'MP1'!N85)</f>
        <v/>
      </c>
      <c r="O87" s="98" t="str">
        <f>IF('MP1'!O85=0,"",'MP1'!O85)</f>
        <v/>
      </c>
      <c r="P87" s="98" t="str">
        <f>IF('MP1'!P85=0,"",'MP1'!P85)</f>
        <v/>
      </c>
      <c r="Q87" s="98" t="str">
        <f>IF('MP1'!Q85=0,"",'MP1'!Q85)</f>
        <v/>
      </c>
      <c r="R87" s="98" t="str">
        <f>IF('MP1'!R85=0,"",'MP1'!R85)</f>
        <v/>
      </c>
      <c r="S87" s="258"/>
      <c r="T87" s="98" t="str">
        <f>IF('MP1'!T85=0,"",'MP1'!T85)</f>
        <v/>
      </c>
      <c r="U87" s="258"/>
      <c r="V87" s="247"/>
    </row>
    <row r="88" spans="1:22">
      <c r="A88" s="253"/>
      <c r="B88" s="250"/>
      <c r="C88" s="256"/>
      <c r="D88" s="100" t="s">
        <v>7</v>
      </c>
      <c r="E88" s="101" t="str">
        <f>IF('MP1'!E86=0,"",'MP1'!E86)</f>
        <v/>
      </c>
      <c r="F88" s="101" t="str">
        <f>IF('MP1'!F86=0,"",'MP1'!F86)</f>
        <v/>
      </c>
      <c r="G88" s="101" t="str">
        <f>IF('MP1'!G86=0,"",'MP1'!G86)</f>
        <v/>
      </c>
      <c r="H88" s="101" t="str">
        <f>IF('MP1'!H86=0,"",'MP1'!H86)</f>
        <v/>
      </c>
      <c r="I88" s="101" t="str">
        <f>IF('MP1'!I86=0,"",'MP1'!I86)</f>
        <v/>
      </c>
      <c r="J88" s="101" t="str">
        <f>IF('MP1'!J86=0,"",'MP1'!J86)</f>
        <v/>
      </c>
      <c r="K88" s="259"/>
      <c r="L88" s="101" t="str">
        <f>IF('MP1'!L86=0,"",'MP1'!L86)</f>
        <v/>
      </c>
      <c r="M88" s="259"/>
      <c r="N88" s="101" t="str">
        <f>IF('MP1'!N86=0,"",'MP1'!N86)</f>
        <v/>
      </c>
      <c r="O88" s="101" t="str">
        <f>IF('MP1'!O86=0,"",'MP1'!O86)</f>
        <v/>
      </c>
      <c r="P88" s="101" t="str">
        <f>IF('MP1'!P86=0,"",'MP1'!P86)</f>
        <v/>
      </c>
      <c r="Q88" s="101" t="str">
        <f>IF('MP1'!Q86=0,"",'MP1'!Q86)</f>
        <v/>
      </c>
      <c r="R88" s="101" t="str">
        <f>IF('MP1'!R86=0,"",'MP1'!R86)</f>
        <v/>
      </c>
      <c r="S88" s="259"/>
      <c r="T88" s="101" t="str">
        <f>IF('MP1'!T86=0,"",'MP1'!T86)</f>
        <v/>
      </c>
      <c r="U88" s="259"/>
      <c r="V88" s="248"/>
    </row>
    <row r="89" spans="1:22">
      <c r="A89" s="262">
        <v>27</v>
      </c>
      <c r="B89" s="93" t="str">
        <f>IF(VLOOKUP(A89,'Data Siswa 1'!$A$4:$D$43,2,0)=0,"",VLOOKUP(A89,'Data Siswa 1'!$A$4:$D$43,2,0))</f>
        <v>527</v>
      </c>
      <c r="C89" s="263" t="str">
        <f>IF(VLOOKUP(A89,'Data Siswa 1'!$A$4:$D$43,4,0)=0,"",VLOOKUP(A89,'Data Siswa 1'!$A$4:$D$43,4,0))</f>
        <v>Siswa kelas 1 27</v>
      </c>
      <c r="D89" s="94" t="s">
        <v>5</v>
      </c>
      <c r="E89" s="96" t="str">
        <f>IF('MP1'!E87=0,"",'MP1'!E87)</f>
        <v/>
      </c>
      <c r="F89" s="96" t="str">
        <f>IF('MP1'!F87=0,"",'MP1'!F87)</f>
        <v/>
      </c>
      <c r="G89" s="96" t="str">
        <f>IF('MP1'!G87=0,"",'MP1'!G87)</f>
        <v/>
      </c>
      <c r="H89" s="96" t="str">
        <f>IF('MP1'!H87=0,"",'MP1'!H87)</f>
        <v/>
      </c>
      <c r="I89" s="96" t="str">
        <f>IF('MP1'!I87=0,"",'MP1'!I87)</f>
        <v/>
      </c>
      <c r="J89" s="96" t="str">
        <f>IF('MP1'!J87=0,"",'MP1'!J87)</f>
        <v/>
      </c>
      <c r="K89" s="260" t="str">
        <f t="shared" ref="K89" si="124">IFERROR(ROUND(AVERAGE(E89:J91),0),"")</f>
        <v/>
      </c>
      <c r="L89" s="96" t="str">
        <f>IF('MP1'!L87=0,"",'MP1'!L87)</f>
        <v/>
      </c>
      <c r="M89" s="260" t="str">
        <f t="shared" ref="M89" si="125">IFERROR(ROUND(AVERAGE(L89:L91),0),"")</f>
        <v/>
      </c>
      <c r="N89" s="96" t="str">
        <f>IF('MP1'!N87=0,"",'MP1'!N87)</f>
        <v/>
      </c>
      <c r="O89" s="96" t="str">
        <f>IF('MP1'!O87=0,"",'MP1'!O87)</f>
        <v/>
      </c>
      <c r="P89" s="96" t="str">
        <f>IF('MP1'!P87=0,"",'MP1'!P87)</f>
        <v/>
      </c>
      <c r="Q89" s="96" t="str">
        <f>IF('MP1'!Q87=0,"",'MP1'!Q87)</f>
        <v/>
      </c>
      <c r="R89" s="96" t="str">
        <f>IF('MP1'!R87=0,"",'MP1'!R87)</f>
        <v/>
      </c>
      <c r="S89" s="260" t="str">
        <f t="shared" ref="S89" si="126">IFERROR(ROUND(AVERAGE(N89:R91),0),"")</f>
        <v/>
      </c>
      <c r="T89" s="96" t="str">
        <f>IF('MP1'!T87=0,"",'MP1'!T87)</f>
        <v/>
      </c>
      <c r="U89" s="260" t="str">
        <f t="shared" ref="U89" si="127">IFERROR(ROUND(AVERAGE(T89:T91),0),"")</f>
        <v/>
      </c>
      <c r="V89" s="246" t="str">
        <f t="shared" ref="V89" si="128">IFERROR(ROUND((K89+M89+S89+(2*U89))/5,0),"")</f>
        <v/>
      </c>
    </row>
    <row r="90" spans="1:22" ht="15" customHeight="1">
      <c r="A90" s="252"/>
      <c r="B90" s="249" t="str">
        <f>IF(VLOOKUP(A89,'Data Siswa 1'!$A$4:$D$43,3,0)=0,"",VLOOKUP(A89,'Data Siswa 1'!$A$4:$D$43,3,0))</f>
        <v/>
      </c>
      <c r="C90" s="255"/>
      <c r="D90" s="97" t="s">
        <v>6</v>
      </c>
      <c r="E90" s="98" t="str">
        <f>IF('MP1'!E88=0,"",'MP1'!E88)</f>
        <v/>
      </c>
      <c r="F90" s="98" t="str">
        <f>IF('MP1'!F88=0,"",'MP1'!F88)</f>
        <v/>
      </c>
      <c r="G90" s="98" t="str">
        <f>IF('MP1'!G88=0,"",'MP1'!G88)</f>
        <v/>
      </c>
      <c r="H90" s="98" t="str">
        <f>IF('MP1'!H88=0,"",'MP1'!H88)</f>
        <v/>
      </c>
      <c r="I90" s="98" t="str">
        <f>IF('MP1'!I88=0,"",'MP1'!I88)</f>
        <v/>
      </c>
      <c r="J90" s="98" t="str">
        <f>IF('MP1'!J88=0,"",'MP1'!J88)</f>
        <v/>
      </c>
      <c r="K90" s="258"/>
      <c r="L90" s="98" t="str">
        <f>IF('MP1'!L88=0,"",'MP1'!L88)</f>
        <v/>
      </c>
      <c r="M90" s="258"/>
      <c r="N90" s="98" t="str">
        <f>IF('MP1'!N88=0,"",'MP1'!N88)</f>
        <v/>
      </c>
      <c r="O90" s="98" t="str">
        <f>IF('MP1'!O88=0,"",'MP1'!O88)</f>
        <v/>
      </c>
      <c r="P90" s="98" t="str">
        <f>IF('MP1'!P88=0,"",'MP1'!P88)</f>
        <v/>
      </c>
      <c r="Q90" s="98" t="str">
        <f>IF('MP1'!Q88=0,"",'MP1'!Q88)</f>
        <v/>
      </c>
      <c r="R90" s="98" t="str">
        <f>IF('MP1'!R88=0,"",'MP1'!R88)</f>
        <v/>
      </c>
      <c r="S90" s="258"/>
      <c r="T90" s="98" t="str">
        <f>IF('MP1'!T88=0,"",'MP1'!T88)</f>
        <v/>
      </c>
      <c r="U90" s="258"/>
      <c r="V90" s="247"/>
    </row>
    <row r="91" spans="1:22">
      <c r="A91" s="253"/>
      <c r="B91" s="250"/>
      <c r="C91" s="256"/>
      <c r="D91" s="100" t="s">
        <v>7</v>
      </c>
      <c r="E91" s="101" t="str">
        <f>IF('MP1'!E89=0,"",'MP1'!E89)</f>
        <v/>
      </c>
      <c r="F91" s="101" t="str">
        <f>IF('MP1'!F89=0,"",'MP1'!F89)</f>
        <v/>
      </c>
      <c r="G91" s="101" t="str">
        <f>IF('MP1'!G89=0,"",'MP1'!G89)</f>
        <v/>
      </c>
      <c r="H91" s="101" t="str">
        <f>IF('MP1'!H89=0,"",'MP1'!H89)</f>
        <v/>
      </c>
      <c r="I91" s="101" t="str">
        <f>IF('MP1'!I89=0,"",'MP1'!I89)</f>
        <v/>
      </c>
      <c r="J91" s="101" t="str">
        <f>IF('MP1'!J89=0,"",'MP1'!J89)</f>
        <v/>
      </c>
      <c r="K91" s="259"/>
      <c r="L91" s="101" t="str">
        <f>IF('MP1'!L89=0,"",'MP1'!L89)</f>
        <v/>
      </c>
      <c r="M91" s="259"/>
      <c r="N91" s="101" t="str">
        <f>IF('MP1'!N89=0,"",'MP1'!N89)</f>
        <v/>
      </c>
      <c r="O91" s="101" t="str">
        <f>IF('MP1'!O89=0,"",'MP1'!O89)</f>
        <v/>
      </c>
      <c r="P91" s="101" t="str">
        <f>IF('MP1'!P89=0,"",'MP1'!P89)</f>
        <v/>
      </c>
      <c r="Q91" s="101" t="str">
        <f>IF('MP1'!Q89=0,"",'MP1'!Q89)</f>
        <v/>
      </c>
      <c r="R91" s="101" t="str">
        <f>IF('MP1'!R89=0,"",'MP1'!R89)</f>
        <v/>
      </c>
      <c r="S91" s="259"/>
      <c r="T91" s="101" t="str">
        <f>IF('MP1'!T89=0,"",'MP1'!T89)</f>
        <v/>
      </c>
      <c r="U91" s="259"/>
      <c r="V91" s="248"/>
    </row>
    <row r="92" spans="1:22">
      <c r="A92" s="262">
        <v>28</v>
      </c>
      <c r="B92" s="93" t="str">
        <f>IF(VLOOKUP(A92,'Data Siswa 1'!$A$4:$D$43,2,0)=0,"",VLOOKUP(A92,'Data Siswa 1'!$A$4:$D$43,2,0))</f>
        <v>528</v>
      </c>
      <c r="C92" s="263" t="str">
        <f>IF(VLOOKUP(A92,'Data Siswa 1'!$A$4:$D$43,4,0)=0,"",VLOOKUP(A92,'Data Siswa 1'!$A$4:$D$43,4,0))</f>
        <v>Siswa kelas 1 28</v>
      </c>
      <c r="D92" s="94" t="s">
        <v>5</v>
      </c>
      <c r="E92" s="96" t="str">
        <f>IF('MP1'!E90=0,"",'MP1'!E90)</f>
        <v/>
      </c>
      <c r="F92" s="96" t="str">
        <f>IF('MP1'!F90=0,"",'MP1'!F90)</f>
        <v/>
      </c>
      <c r="G92" s="96" t="str">
        <f>IF('MP1'!G90=0,"",'MP1'!G90)</f>
        <v/>
      </c>
      <c r="H92" s="96" t="str">
        <f>IF('MP1'!H90=0,"",'MP1'!H90)</f>
        <v/>
      </c>
      <c r="I92" s="96" t="str">
        <f>IF('MP1'!I90=0,"",'MP1'!I90)</f>
        <v/>
      </c>
      <c r="J92" s="96" t="str">
        <f>IF('MP1'!J90=0,"",'MP1'!J90)</f>
        <v/>
      </c>
      <c r="K92" s="260" t="str">
        <f t="shared" ref="K92" si="129">IFERROR(ROUND(AVERAGE(E92:J94),0),"")</f>
        <v/>
      </c>
      <c r="L92" s="96" t="str">
        <f>IF('MP1'!L90=0,"",'MP1'!L90)</f>
        <v/>
      </c>
      <c r="M92" s="260" t="str">
        <f t="shared" ref="M92" si="130">IFERROR(ROUND(AVERAGE(L92:L94),0),"")</f>
        <v/>
      </c>
      <c r="N92" s="96" t="str">
        <f>IF('MP1'!N90=0,"",'MP1'!N90)</f>
        <v/>
      </c>
      <c r="O92" s="96" t="str">
        <f>IF('MP1'!O90=0,"",'MP1'!O90)</f>
        <v/>
      </c>
      <c r="P92" s="96" t="str">
        <f>IF('MP1'!P90=0,"",'MP1'!P90)</f>
        <v/>
      </c>
      <c r="Q92" s="96" t="str">
        <f>IF('MP1'!Q90=0,"",'MP1'!Q90)</f>
        <v/>
      </c>
      <c r="R92" s="96" t="str">
        <f>IF('MP1'!R90=0,"",'MP1'!R90)</f>
        <v/>
      </c>
      <c r="S92" s="260" t="str">
        <f t="shared" ref="S92" si="131">IFERROR(ROUND(AVERAGE(N92:R94),0),"")</f>
        <v/>
      </c>
      <c r="T92" s="96" t="str">
        <f>IF('MP1'!T90=0,"",'MP1'!T90)</f>
        <v/>
      </c>
      <c r="U92" s="260" t="str">
        <f t="shared" ref="U92" si="132">IFERROR(ROUND(AVERAGE(T92:T94),0),"")</f>
        <v/>
      </c>
      <c r="V92" s="246" t="str">
        <f t="shared" ref="V92" si="133">IFERROR(ROUND((K92+M92+S92+(2*U92))/5,0),"")</f>
        <v/>
      </c>
    </row>
    <row r="93" spans="1:22" ht="15" customHeight="1">
      <c r="A93" s="252"/>
      <c r="B93" s="249" t="str">
        <f>IF(VLOOKUP(A92,'Data Siswa 1'!$A$4:$D$43,3,0)=0,"",VLOOKUP(A92,'Data Siswa 1'!$A$4:$D$43,3,0))</f>
        <v/>
      </c>
      <c r="C93" s="255"/>
      <c r="D93" s="97" t="s">
        <v>6</v>
      </c>
      <c r="E93" s="98" t="str">
        <f>IF('MP1'!E91=0,"",'MP1'!E91)</f>
        <v/>
      </c>
      <c r="F93" s="98" t="str">
        <f>IF('MP1'!F91=0,"",'MP1'!F91)</f>
        <v/>
      </c>
      <c r="G93" s="98" t="str">
        <f>IF('MP1'!G91=0,"",'MP1'!G91)</f>
        <v/>
      </c>
      <c r="H93" s="98" t="str">
        <f>IF('MP1'!H91=0,"",'MP1'!H91)</f>
        <v/>
      </c>
      <c r="I93" s="98" t="str">
        <f>IF('MP1'!I91=0,"",'MP1'!I91)</f>
        <v/>
      </c>
      <c r="J93" s="98" t="str">
        <f>IF('MP1'!J91=0,"",'MP1'!J91)</f>
        <v/>
      </c>
      <c r="K93" s="258"/>
      <c r="L93" s="98" t="str">
        <f>IF('MP1'!L91=0,"",'MP1'!L91)</f>
        <v/>
      </c>
      <c r="M93" s="258"/>
      <c r="N93" s="98" t="str">
        <f>IF('MP1'!N91=0,"",'MP1'!N91)</f>
        <v/>
      </c>
      <c r="O93" s="98" t="str">
        <f>IF('MP1'!O91=0,"",'MP1'!O91)</f>
        <v/>
      </c>
      <c r="P93" s="98" t="str">
        <f>IF('MP1'!P91=0,"",'MP1'!P91)</f>
        <v/>
      </c>
      <c r="Q93" s="98" t="str">
        <f>IF('MP1'!Q91=0,"",'MP1'!Q91)</f>
        <v/>
      </c>
      <c r="R93" s="98" t="str">
        <f>IF('MP1'!R91=0,"",'MP1'!R91)</f>
        <v/>
      </c>
      <c r="S93" s="258"/>
      <c r="T93" s="98" t="str">
        <f>IF('MP1'!T91=0,"",'MP1'!T91)</f>
        <v/>
      </c>
      <c r="U93" s="258"/>
      <c r="V93" s="247"/>
    </row>
    <row r="94" spans="1:22">
      <c r="A94" s="253"/>
      <c r="B94" s="250"/>
      <c r="C94" s="256"/>
      <c r="D94" s="100" t="s">
        <v>7</v>
      </c>
      <c r="E94" s="101" t="str">
        <f>IF('MP1'!E92=0,"",'MP1'!E92)</f>
        <v/>
      </c>
      <c r="F94" s="101" t="str">
        <f>IF('MP1'!F92=0,"",'MP1'!F92)</f>
        <v/>
      </c>
      <c r="G94" s="101" t="str">
        <f>IF('MP1'!G92=0,"",'MP1'!G92)</f>
        <v/>
      </c>
      <c r="H94" s="101" t="str">
        <f>IF('MP1'!H92=0,"",'MP1'!H92)</f>
        <v/>
      </c>
      <c r="I94" s="101" t="str">
        <f>IF('MP1'!I92=0,"",'MP1'!I92)</f>
        <v/>
      </c>
      <c r="J94" s="101" t="str">
        <f>IF('MP1'!J92=0,"",'MP1'!J92)</f>
        <v/>
      </c>
      <c r="K94" s="259"/>
      <c r="L94" s="101" t="str">
        <f>IF('MP1'!L92=0,"",'MP1'!L92)</f>
        <v/>
      </c>
      <c r="M94" s="259"/>
      <c r="N94" s="101" t="str">
        <f>IF('MP1'!N92=0,"",'MP1'!N92)</f>
        <v/>
      </c>
      <c r="O94" s="101" t="str">
        <f>IF('MP1'!O92=0,"",'MP1'!O92)</f>
        <v/>
      </c>
      <c r="P94" s="101" t="str">
        <f>IF('MP1'!P92=0,"",'MP1'!P92)</f>
        <v/>
      </c>
      <c r="Q94" s="101" t="str">
        <f>IF('MP1'!Q92=0,"",'MP1'!Q92)</f>
        <v/>
      </c>
      <c r="R94" s="101" t="str">
        <f>IF('MP1'!R92=0,"",'MP1'!R92)</f>
        <v/>
      </c>
      <c r="S94" s="259"/>
      <c r="T94" s="101" t="str">
        <f>IF('MP1'!T92=0,"",'MP1'!T92)</f>
        <v/>
      </c>
      <c r="U94" s="259"/>
      <c r="V94" s="248"/>
    </row>
    <row r="95" spans="1:22">
      <c r="A95" s="262">
        <v>29</v>
      </c>
      <c r="B95" s="93" t="str">
        <f>IF(VLOOKUP(A95,'Data Siswa 1'!$A$4:$D$43,2,0)=0,"",VLOOKUP(A95,'Data Siswa 1'!$A$4:$D$43,2,0))</f>
        <v>529</v>
      </c>
      <c r="C95" s="263" t="str">
        <f>IF(VLOOKUP(A95,'Data Siswa 1'!$A$4:$D$43,4,0)=0,"",VLOOKUP(A95,'Data Siswa 1'!$A$4:$D$43,4,0))</f>
        <v>Siswa kelas 1 29</v>
      </c>
      <c r="D95" s="94" t="s">
        <v>5</v>
      </c>
      <c r="E95" s="96" t="str">
        <f>IF('MP1'!E93=0,"",'MP1'!E93)</f>
        <v/>
      </c>
      <c r="F95" s="96" t="str">
        <f>IF('MP1'!F93=0,"",'MP1'!F93)</f>
        <v/>
      </c>
      <c r="G95" s="96" t="str">
        <f>IF('MP1'!G93=0,"",'MP1'!G93)</f>
        <v/>
      </c>
      <c r="H95" s="96" t="str">
        <f>IF('MP1'!H93=0,"",'MP1'!H93)</f>
        <v/>
      </c>
      <c r="I95" s="96" t="str">
        <f>IF('MP1'!I93=0,"",'MP1'!I93)</f>
        <v/>
      </c>
      <c r="J95" s="96" t="str">
        <f>IF('MP1'!J93=0,"",'MP1'!J93)</f>
        <v/>
      </c>
      <c r="K95" s="260" t="str">
        <f t="shared" ref="K95" si="134">IFERROR(ROUND(AVERAGE(E95:J97),0),"")</f>
        <v/>
      </c>
      <c r="L95" s="96" t="str">
        <f>IF('MP1'!L93=0,"",'MP1'!L93)</f>
        <v/>
      </c>
      <c r="M95" s="260" t="str">
        <f t="shared" ref="M95" si="135">IFERROR(ROUND(AVERAGE(L95:L97),0),"")</f>
        <v/>
      </c>
      <c r="N95" s="96" t="str">
        <f>IF('MP1'!N93=0,"",'MP1'!N93)</f>
        <v/>
      </c>
      <c r="O95" s="96" t="str">
        <f>IF('MP1'!O93=0,"",'MP1'!O93)</f>
        <v/>
      </c>
      <c r="P95" s="96" t="str">
        <f>IF('MP1'!P93=0,"",'MP1'!P93)</f>
        <v/>
      </c>
      <c r="Q95" s="96" t="str">
        <f>IF('MP1'!Q93=0,"",'MP1'!Q93)</f>
        <v/>
      </c>
      <c r="R95" s="96" t="str">
        <f>IF('MP1'!R93=0,"",'MP1'!R93)</f>
        <v/>
      </c>
      <c r="S95" s="260" t="str">
        <f t="shared" ref="S95" si="136">IFERROR(ROUND(AVERAGE(N95:R97),0),"")</f>
        <v/>
      </c>
      <c r="T95" s="96" t="str">
        <f>IF('MP1'!T93=0,"",'MP1'!T93)</f>
        <v/>
      </c>
      <c r="U95" s="260" t="str">
        <f t="shared" ref="U95" si="137">IFERROR(ROUND(AVERAGE(T95:T97),0),"")</f>
        <v/>
      </c>
      <c r="V95" s="246" t="str">
        <f t="shared" ref="V95" si="138">IFERROR(ROUND((K95+M95+S95+(2*U95))/5,0),"")</f>
        <v/>
      </c>
    </row>
    <row r="96" spans="1:22" ht="15" customHeight="1">
      <c r="A96" s="252"/>
      <c r="B96" s="249" t="str">
        <f>IF(VLOOKUP(A95,'Data Siswa 1'!$A$4:$D$43,3,0)=0,"",VLOOKUP(A95,'Data Siswa 1'!$A$4:$D$43,3,0))</f>
        <v/>
      </c>
      <c r="C96" s="255"/>
      <c r="D96" s="97" t="s">
        <v>6</v>
      </c>
      <c r="E96" s="98" t="str">
        <f>IF('MP1'!E94=0,"",'MP1'!E94)</f>
        <v/>
      </c>
      <c r="F96" s="98" t="str">
        <f>IF('MP1'!F94=0,"",'MP1'!F94)</f>
        <v/>
      </c>
      <c r="G96" s="98" t="str">
        <f>IF('MP1'!G94=0,"",'MP1'!G94)</f>
        <v/>
      </c>
      <c r="H96" s="98" t="str">
        <f>IF('MP1'!H94=0,"",'MP1'!H94)</f>
        <v/>
      </c>
      <c r="I96" s="98" t="str">
        <f>IF('MP1'!I94=0,"",'MP1'!I94)</f>
        <v/>
      </c>
      <c r="J96" s="98" t="str">
        <f>IF('MP1'!J94=0,"",'MP1'!J94)</f>
        <v/>
      </c>
      <c r="K96" s="258"/>
      <c r="L96" s="98" t="str">
        <f>IF('MP1'!L94=0,"",'MP1'!L94)</f>
        <v/>
      </c>
      <c r="M96" s="258"/>
      <c r="N96" s="98" t="str">
        <f>IF('MP1'!N94=0,"",'MP1'!N94)</f>
        <v/>
      </c>
      <c r="O96" s="98" t="str">
        <f>IF('MP1'!O94=0,"",'MP1'!O94)</f>
        <v/>
      </c>
      <c r="P96" s="98" t="str">
        <f>IF('MP1'!P94=0,"",'MP1'!P94)</f>
        <v/>
      </c>
      <c r="Q96" s="98" t="str">
        <f>IF('MP1'!Q94=0,"",'MP1'!Q94)</f>
        <v/>
      </c>
      <c r="R96" s="98" t="str">
        <f>IF('MP1'!R94=0,"",'MP1'!R94)</f>
        <v/>
      </c>
      <c r="S96" s="258"/>
      <c r="T96" s="98" t="str">
        <f>IF('MP1'!T94=0,"",'MP1'!T94)</f>
        <v/>
      </c>
      <c r="U96" s="258"/>
      <c r="V96" s="247"/>
    </row>
    <row r="97" spans="1:22">
      <c r="A97" s="253"/>
      <c r="B97" s="250"/>
      <c r="C97" s="256"/>
      <c r="D97" s="100" t="s">
        <v>7</v>
      </c>
      <c r="E97" s="101" t="str">
        <f>IF('MP1'!E95=0,"",'MP1'!E95)</f>
        <v/>
      </c>
      <c r="F97" s="101" t="str">
        <f>IF('MP1'!F95=0,"",'MP1'!F95)</f>
        <v/>
      </c>
      <c r="G97" s="101" t="str">
        <f>IF('MP1'!G95=0,"",'MP1'!G95)</f>
        <v/>
      </c>
      <c r="H97" s="101" t="str">
        <f>IF('MP1'!H95=0,"",'MP1'!H95)</f>
        <v/>
      </c>
      <c r="I97" s="101" t="str">
        <f>IF('MP1'!I95=0,"",'MP1'!I95)</f>
        <v/>
      </c>
      <c r="J97" s="101" t="str">
        <f>IF('MP1'!J95=0,"",'MP1'!J95)</f>
        <v/>
      </c>
      <c r="K97" s="259"/>
      <c r="L97" s="101" t="str">
        <f>IF('MP1'!L95=0,"",'MP1'!L95)</f>
        <v/>
      </c>
      <c r="M97" s="259"/>
      <c r="N97" s="101" t="str">
        <f>IF('MP1'!N95=0,"",'MP1'!N95)</f>
        <v/>
      </c>
      <c r="O97" s="101" t="str">
        <f>IF('MP1'!O95=0,"",'MP1'!O95)</f>
        <v/>
      </c>
      <c r="P97" s="101" t="str">
        <f>IF('MP1'!P95=0,"",'MP1'!P95)</f>
        <v/>
      </c>
      <c r="Q97" s="101" t="str">
        <f>IF('MP1'!Q95=0,"",'MP1'!Q95)</f>
        <v/>
      </c>
      <c r="R97" s="101" t="str">
        <f>IF('MP1'!R95=0,"",'MP1'!R95)</f>
        <v/>
      </c>
      <c r="S97" s="259"/>
      <c r="T97" s="101" t="str">
        <f>IF('MP1'!T95=0,"",'MP1'!T95)</f>
        <v/>
      </c>
      <c r="U97" s="259"/>
      <c r="V97" s="248"/>
    </row>
    <row r="98" spans="1:22">
      <c r="A98" s="262">
        <v>30</v>
      </c>
      <c r="B98" s="93" t="str">
        <f>IF(VLOOKUP(A98,'Data Siswa 1'!$A$4:$D$43,2,0)=0,"",VLOOKUP(A98,'Data Siswa 1'!$A$4:$D$43,2,0))</f>
        <v>530</v>
      </c>
      <c r="C98" s="263" t="str">
        <f>IF(VLOOKUP(A98,'Data Siswa 1'!$A$4:$D$43,4,0)=0,"",VLOOKUP(A98,'Data Siswa 1'!$A$4:$D$43,4,0))</f>
        <v>Siswa kelas 1 30</v>
      </c>
      <c r="D98" s="94" t="s">
        <v>5</v>
      </c>
      <c r="E98" s="96" t="str">
        <f>IF('MP1'!E96=0,"",'MP1'!E96)</f>
        <v/>
      </c>
      <c r="F98" s="96" t="str">
        <f>IF('MP1'!F96=0,"",'MP1'!F96)</f>
        <v/>
      </c>
      <c r="G98" s="96" t="str">
        <f>IF('MP1'!G96=0,"",'MP1'!G96)</f>
        <v/>
      </c>
      <c r="H98" s="96" t="str">
        <f>IF('MP1'!H96=0,"",'MP1'!H96)</f>
        <v/>
      </c>
      <c r="I98" s="96" t="str">
        <f>IF('MP1'!I96=0,"",'MP1'!I96)</f>
        <v/>
      </c>
      <c r="J98" s="96" t="str">
        <f>IF('MP1'!J96=0,"",'MP1'!J96)</f>
        <v/>
      </c>
      <c r="K98" s="260" t="str">
        <f t="shared" ref="K98" si="139">IFERROR(ROUND(AVERAGE(E98:J100),0),"")</f>
        <v/>
      </c>
      <c r="L98" s="96" t="str">
        <f>IF('MP1'!L96=0,"",'MP1'!L96)</f>
        <v/>
      </c>
      <c r="M98" s="260" t="str">
        <f t="shared" ref="M98" si="140">IFERROR(ROUND(AVERAGE(L98:L100),0),"")</f>
        <v/>
      </c>
      <c r="N98" s="96" t="str">
        <f>IF('MP1'!N96=0,"",'MP1'!N96)</f>
        <v/>
      </c>
      <c r="O98" s="96" t="str">
        <f>IF('MP1'!O96=0,"",'MP1'!O96)</f>
        <v/>
      </c>
      <c r="P98" s="96" t="str">
        <f>IF('MP1'!P96=0,"",'MP1'!P96)</f>
        <v/>
      </c>
      <c r="Q98" s="96" t="str">
        <f>IF('MP1'!Q96=0,"",'MP1'!Q96)</f>
        <v/>
      </c>
      <c r="R98" s="96" t="str">
        <f>IF('MP1'!R96=0,"",'MP1'!R96)</f>
        <v/>
      </c>
      <c r="S98" s="260" t="str">
        <f t="shared" ref="S98" si="141">IFERROR(ROUND(AVERAGE(N98:R100),0),"")</f>
        <v/>
      </c>
      <c r="T98" s="96" t="str">
        <f>IF('MP1'!T96=0,"",'MP1'!T96)</f>
        <v/>
      </c>
      <c r="U98" s="260" t="str">
        <f t="shared" ref="U98" si="142">IFERROR(ROUND(AVERAGE(T98:T100),0),"")</f>
        <v/>
      </c>
      <c r="V98" s="246" t="str">
        <f t="shared" ref="V98" si="143">IFERROR(ROUND((K98+M98+S98+(2*U98))/5,0),"")</f>
        <v/>
      </c>
    </row>
    <row r="99" spans="1:22" ht="15" customHeight="1">
      <c r="A99" s="252"/>
      <c r="B99" s="249" t="str">
        <f>IF(VLOOKUP(A98,'Data Siswa 1'!$A$4:$D$43,3,0)=0,"",VLOOKUP(A98,'Data Siswa 1'!$A$4:$D$43,3,0))</f>
        <v/>
      </c>
      <c r="C99" s="255"/>
      <c r="D99" s="97" t="s">
        <v>6</v>
      </c>
      <c r="E99" s="98" t="str">
        <f>IF('MP1'!E97=0,"",'MP1'!E97)</f>
        <v/>
      </c>
      <c r="F99" s="98" t="str">
        <f>IF('MP1'!F97=0,"",'MP1'!F97)</f>
        <v/>
      </c>
      <c r="G99" s="98" t="str">
        <f>IF('MP1'!G97=0,"",'MP1'!G97)</f>
        <v/>
      </c>
      <c r="H99" s="98" t="str">
        <f>IF('MP1'!H97=0,"",'MP1'!H97)</f>
        <v/>
      </c>
      <c r="I99" s="98" t="str">
        <f>IF('MP1'!I97=0,"",'MP1'!I97)</f>
        <v/>
      </c>
      <c r="J99" s="98" t="str">
        <f>IF('MP1'!J97=0,"",'MP1'!J97)</f>
        <v/>
      </c>
      <c r="K99" s="258"/>
      <c r="L99" s="98" t="str">
        <f>IF('MP1'!L97=0,"",'MP1'!L97)</f>
        <v/>
      </c>
      <c r="M99" s="258"/>
      <c r="N99" s="98" t="str">
        <f>IF('MP1'!N97=0,"",'MP1'!N97)</f>
        <v/>
      </c>
      <c r="O99" s="98" t="str">
        <f>IF('MP1'!O97=0,"",'MP1'!O97)</f>
        <v/>
      </c>
      <c r="P99" s="98" t="str">
        <f>IF('MP1'!P97=0,"",'MP1'!P97)</f>
        <v/>
      </c>
      <c r="Q99" s="98" t="str">
        <f>IF('MP1'!Q97=0,"",'MP1'!Q97)</f>
        <v/>
      </c>
      <c r="R99" s="98" t="str">
        <f>IF('MP1'!R97=0,"",'MP1'!R97)</f>
        <v/>
      </c>
      <c r="S99" s="258"/>
      <c r="T99" s="98" t="str">
        <f>IF('MP1'!T97=0,"",'MP1'!T97)</f>
        <v/>
      </c>
      <c r="U99" s="258"/>
      <c r="V99" s="247"/>
    </row>
    <row r="100" spans="1:22">
      <c r="A100" s="253"/>
      <c r="B100" s="250"/>
      <c r="C100" s="256"/>
      <c r="D100" s="100" t="s">
        <v>7</v>
      </c>
      <c r="E100" s="101" t="str">
        <f>IF('MP1'!E98=0,"",'MP1'!E98)</f>
        <v/>
      </c>
      <c r="F100" s="101" t="str">
        <f>IF('MP1'!F98=0,"",'MP1'!F98)</f>
        <v/>
      </c>
      <c r="G100" s="101" t="str">
        <f>IF('MP1'!G98=0,"",'MP1'!G98)</f>
        <v/>
      </c>
      <c r="H100" s="101" t="str">
        <f>IF('MP1'!H98=0,"",'MP1'!H98)</f>
        <v/>
      </c>
      <c r="I100" s="101" t="str">
        <f>IF('MP1'!I98=0,"",'MP1'!I98)</f>
        <v/>
      </c>
      <c r="J100" s="101" t="str">
        <f>IF('MP1'!J98=0,"",'MP1'!J98)</f>
        <v/>
      </c>
      <c r="K100" s="259"/>
      <c r="L100" s="101" t="str">
        <f>IF('MP1'!L98=0,"",'MP1'!L98)</f>
        <v/>
      </c>
      <c r="M100" s="259"/>
      <c r="N100" s="101" t="str">
        <f>IF('MP1'!N98=0,"",'MP1'!N98)</f>
        <v/>
      </c>
      <c r="O100" s="101" t="str">
        <f>IF('MP1'!O98=0,"",'MP1'!O98)</f>
        <v/>
      </c>
      <c r="P100" s="101" t="str">
        <f>IF('MP1'!P98=0,"",'MP1'!P98)</f>
        <v/>
      </c>
      <c r="Q100" s="101" t="str">
        <f>IF('MP1'!Q98=0,"",'MP1'!Q98)</f>
        <v/>
      </c>
      <c r="R100" s="101" t="str">
        <f>IF('MP1'!R98=0,"",'MP1'!R98)</f>
        <v/>
      </c>
      <c r="S100" s="259"/>
      <c r="T100" s="101" t="str">
        <f>IF('MP1'!T98=0,"",'MP1'!T98)</f>
        <v/>
      </c>
      <c r="U100" s="259"/>
      <c r="V100" s="248"/>
    </row>
    <row r="101" spans="1:22">
      <c r="A101" s="262">
        <v>31</v>
      </c>
      <c r="B101" s="93" t="str">
        <f>IF(VLOOKUP(A101,'Data Siswa 1'!$A$4:$D$43,2,0)=0,"",VLOOKUP(A101,'Data Siswa 1'!$A$4:$D$43,2,0))</f>
        <v>531</v>
      </c>
      <c r="C101" s="263" t="str">
        <f>IF(VLOOKUP(A101,'Data Siswa 1'!$A$4:$D$43,4,0)=0,"",VLOOKUP(A101,'Data Siswa 1'!$A$4:$D$43,4,0))</f>
        <v>Siswa kelas 1 31</v>
      </c>
      <c r="D101" s="94" t="s">
        <v>5</v>
      </c>
      <c r="E101" s="96" t="str">
        <f>IF('MP1'!E99=0,"",'MP1'!E99)</f>
        <v/>
      </c>
      <c r="F101" s="96" t="str">
        <f>IF('MP1'!F99=0,"",'MP1'!F99)</f>
        <v/>
      </c>
      <c r="G101" s="96" t="str">
        <f>IF('MP1'!G99=0,"",'MP1'!G99)</f>
        <v/>
      </c>
      <c r="H101" s="96" t="str">
        <f>IF('MP1'!H99=0,"",'MP1'!H99)</f>
        <v/>
      </c>
      <c r="I101" s="96" t="str">
        <f>IF('MP1'!I99=0,"",'MP1'!I99)</f>
        <v/>
      </c>
      <c r="J101" s="96" t="str">
        <f>IF('MP1'!J99=0,"",'MP1'!J99)</f>
        <v/>
      </c>
      <c r="K101" s="260" t="str">
        <f t="shared" ref="K101" si="144">IFERROR(ROUND(AVERAGE(E101:J103),0),"")</f>
        <v/>
      </c>
      <c r="L101" s="96" t="str">
        <f>IF('MP1'!L99=0,"",'MP1'!L99)</f>
        <v/>
      </c>
      <c r="M101" s="260" t="str">
        <f t="shared" ref="M101" si="145">IFERROR(ROUND(AVERAGE(L101:L103),0),"")</f>
        <v/>
      </c>
      <c r="N101" s="96" t="str">
        <f>IF('MP1'!N99=0,"",'MP1'!N99)</f>
        <v/>
      </c>
      <c r="O101" s="96" t="str">
        <f>IF('MP1'!O99=0,"",'MP1'!O99)</f>
        <v/>
      </c>
      <c r="P101" s="96" t="str">
        <f>IF('MP1'!P99=0,"",'MP1'!P99)</f>
        <v/>
      </c>
      <c r="Q101" s="96" t="str">
        <f>IF('MP1'!Q99=0,"",'MP1'!Q99)</f>
        <v/>
      </c>
      <c r="R101" s="96" t="str">
        <f>IF('MP1'!R99=0,"",'MP1'!R99)</f>
        <v/>
      </c>
      <c r="S101" s="260" t="str">
        <f t="shared" ref="S101" si="146">IFERROR(ROUND(AVERAGE(N101:R103),0),"")</f>
        <v/>
      </c>
      <c r="T101" s="96" t="str">
        <f>IF('MP1'!T99=0,"",'MP1'!T99)</f>
        <v/>
      </c>
      <c r="U101" s="260" t="str">
        <f t="shared" ref="U101" si="147">IFERROR(ROUND(AVERAGE(T101:T103),0),"")</f>
        <v/>
      </c>
      <c r="V101" s="246" t="str">
        <f t="shared" ref="V101" si="148">IFERROR(ROUND((K101+M101+S101+(2*U101))/5,0),"")</f>
        <v/>
      </c>
    </row>
    <row r="102" spans="1:22" ht="15" customHeight="1">
      <c r="A102" s="252"/>
      <c r="B102" s="249" t="str">
        <f>IF(VLOOKUP(A101,'Data Siswa 1'!$A$4:$D$43,3,0)=0,"",VLOOKUP(A101,'Data Siswa 1'!$A$4:$D$43,3,0))</f>
        <v/>
      </c>
      <c r="C102" s="255"/>
      <c r="D102" s="97" t="s">
        <v>6</v>
      </c>
      <c r="E102" s="98" t="str">
        <f>IF('MP1'!E100=0,"",'MP1'!E100)</f>
        <v/>
      </c>
      <c r="F102" s="98" t="str">
        <f>IF('MP1'!F100=0,"",'MP1'!F100)</f>
        <v/>
      </c>
      <c r="G102" s="98" t="str">
        <f>IF('MP1'!G100=0,"",'MP1'!G100)</f>
        <v/>
      </c>
      <c r="H102" s="98" t="str">
        <f>IF('MP1'!H100=0,"",'MP1'!H100)</f>
        <v/>
      </c>
      <c r="I102" s="98" t="str">
        <f>IF('MP1'!I100=0,"",'MP1'!I100)</f>
        <v/>
      </c>
      <c r="J102" s="98" t="str">
        <f>IF('MP1'!J100=0,"",'MP1'!J100)</f>
        <v/>
      </c>
      <c r="K102" s="258"/>
      <c r="L102" s="98" t="str">
        <f>IF('MP1'!L100=0,"",'MP1'!L100)</f>
        <v/>
      </c>
      <c r="M102" s="258"/>
      <c r="N102" s="98" t="str">
        <f>IF('MP1'!N100=0,"",'MP1'!N100)</f>
        <v/>
      </c>
      <c r="O102" s="98" t="str">
        <f>IF('MP1'!O100=0,"",'MP1'!O100)</f>
        <v/>
      </c>
      <c r="P102" s="98" t="str">
        <f>IF('MP1'!P100=0,"",'MP1'!P100)</f>
        <v/>
      </c>
      <c r="Q102" s="98" t="str">
        <f>IF('MP1'!Q100=0,"",'MP1'!Q100)</f>
        <v/>
      </c>
      <c r="R102" s="98" t="str">
        <f>IF('MP1'!R100=0,"",'MP1'!R100)</f>
        <v/>
      </c>
      <c r="S102" s="258"/>
      <c r="T102" s="98" t="str">
        <f>IF('MP1'!T100=0,"",'MP1'!T100)</f>
        <v/>
      </c>
      <c r="U102" s="258"/>
      <c r="V102" s="247"/>
    </row>
    <row r="103" spans="1:22">
      <c r="A103" s="253"/>
      <c r="B103" s="250"/>
      <c r="C103" s="256"/>
      <c r="D103" s="100" t="s">
        <v>7</v>
      </c>
      <c r="E103" s="101" t="str">
        <f>IF('MP1'!E101=0,"",'MP1'!E101)</f>
        <v/>
      </c>
      <c r="F103" s="101" t="str">
        <f>IF('MP1'!F101=0,"",'MP1'!F101)</f>
        <v/>
      </c>
      <c r="G103" s="101" t="str">
        <f>IF('MP1'!G101=0,"",'MP1'!G101)</f>
        <v/>
      </c>
      <c r="H103" s="101" t="str">
        <f>IF('MP1'!H101=0,"",'MP1'!H101)</f>
        <v/>
      </c>
      <c r="I103" s="101" t="str">
        <f>IF('MP1'!I101=0,"",'MP1'!I101)</f>
        <v/>
      </c>
      <c r="J103" s="101" t="str">
        <f>IF('MP1'!J101=0,"",'MP1'!J101)</f>
        <v/>
      </c>
      <c r="K103" s="259"/>
      <c r="L103" s="101" t="str">
        <f>IF('MP1'!L101=0,"",'MP1'!L101)</f>
        <v/>
      </c>
      <c r="M103" s="259"/>
      <c r="N103" s="101" t="str">
        <f>IF('MP1'!N101=0,"",'MP1'!N101)</f>
        <v/>
      </c>
      <c r="O103" s="101" t="str">
        <f>IF('MP1'!O101=0,"",'MP1'!O101)</f>
        <v/>
      </c>
      <c r="P103" s="101" t="str">
        <f>IF('MP1'!P101=0,"",'MP1'!P101)</f>
        <v/>
      </c>
      <c r="Q103" s="101" t="str">
        <f>IF('MP1'!Q101=0,"",'MP1'!Q101)</f>
        <v/>
      </c>
      <c r="R103" s="101" t="str">
        <f>IF('MP1'!R101=0,"",'MP1'!R101)</f>
        <v/>
      </c>
      <c r="S103" s="259"/>
      <c r="T103" s="101" t="str">
        <f>IF('MP1'!T101=0,"",'MP1'!T101)</f>
        <v/>
      </c>
      <c r="U103" s="259"/>
      <c r="V103" s="248"/>
    </row>
    <row r="104" spans="1:22">
      <c r="A104" s="262">
        <v>32</v>
      </c>
      <c r="B104" s="93" t="str">
        <f>IF(VLOOKUP(A104,'Data Siswa 1'!$A$4:$D$43,2,0)=0,"",VLOOKUP(A104,'Data Siswa 1'!$A$4:$D$43,2,0))</f>
        <v>532</v>
      </c>
      <c r="C104" s="263" t="str">
        <f>IF(VLOOKUP(A104,'Data Siswa 1'!$A$4:$D$43,4,0)=0,"",VLOOKUP(A104,'Data Siswa 1'!$A$4:$D$43,4,0))</f>
        <v>Siswa kelas 1 32</v>
      </c>
      <c r="D104" s="94" t="s">
        <v>5</v>
      </c>
      <c r="E104" s="96" t="str">
        <f>IF('MP1'!E102=0,"",'MP1'!E102)</f>
        <v/>
      </c>
      <c r="F104" s="96" t="str">
        <f>IF('MP1'!F102=0,"",'MP1'!F102)</f>
        <v/>
      </c>
      <c r="G104" s="96" t="str">
        <f>IF('MP1'!G102=0,"",'MP1'!G102)</f>
        <v/>
      </c>
      <c r="H104" s="96" t="str">
        <f>IF('MP1'!H102=0,"",'MP1'!H102)</f>
        <v/>
      </c>
      <c r="I104" s="96" t="str">
        <f>IF('MP1'!I102=0,"",'MP1'!I102)</f>
        <v/>
      </c>
      <c r="J104" s="96" t="str">
        <f>IF('MP1'!J102=0,"",'MP1'!J102)</f>
        <v/>
      </c>
      <c r="K104" s="260" t="str">
        <f t="shared" ref="K104" si="149">IFERROR(ROUND(AVERAGE(E104:J106),0),"")</f>
        <v/>
      </c>
      <c r="L104" s="96" t="str">
        <f>IF('MP1'!L102=0,"",'MP1'!L102)</f>
        <v/>
      </c>
      <c r="M104" s="260" t="str">
        <f t="shared" ref="M104" si="150">IFERROR(ROUND(AVERAGE(L104:L106),0),"")</f>
        <v/>
      </c>
      <c r="N104" s="96" t="str">
        <f>IF('MP1'!N102=0,"",'MP1'!N102)</f>
        <v/>
      </c>
      <c r="O104" s="96" t="str">
        <f>IF('MP1'!O102=0,"",'MP1'!O102)</f>
        <v/>
      </c>
      <c r="P104" s="96" t="str">
        <f>IF('MP1'!P102=0,"",'MP1'!P102)</f>
        <v/>
      </c>
      <c r="Q104" s="96" t="str">
        <f>IF('MP1'!Q102=0,"",'MP1'!Q102)</f>
        <v/>
      </c>
      <c r="R104" s="96" t="str">
        <f>IF('MP1'!R102=0,"",'MP1'!R102)</f>
        <v/>
      </c>
      <c r="S104" s="260" t="str">
        <f t="shared" ref="S104" si="151">IFERROR(ROUND(AVERAGE(N104:R106),0),"")</f>
        <v/>
      </c>
      <c r="T104" s="96" t="str">
        <f>IF('MP1'!T102=0,"",'MP1'!T102)</f>
        <v/>
      </c>
      <c r="U104" s="260" t="str">
        <f t="shared" ref="U104" si="152">IFERROR(ROUND(AVERAGE(T104:T106),0),"")</f>
        <v/>
      </c>
      <c r="V104" s="246" t="str">
        <f t="shared" ref="V104" si="153">IFERROR(ROUND((K104+M104+S104+(2*U104))/5,0),"")</f>
        <v/>
      </c>
    </row>
    <row r="105" spans="1:22" ht="15" customHeight="1">
      <c r="A105" s="252"/>
      <c r="B105" s="249" t="str">
        <f>IF(VLOOKUP(A104,'Data Siswa 1'!$A$4:$D$43,3,0)=0,"",VLOOKUP(A104,'Data Siswa 1'!$A$4:$D$43,3,0))</f>
        <v/>
      </c>
      <c r="C105" s="255"/>
      <c r="D105" s="97" t="s">
        <v>6</v>
      </c>
      <c r="E105" s="98" t="str">
        <f>IF('MP1'!E103=0,"",'MP1'!E103)</f>
        <v/>
      </c>
      <c r="F105" s="98" t="str">
        <f>IF('MP1'!F103=0,"",'MP1'!F103)</f>
        <v/>
      </c>
      <c r="G105" s="98" t="str">
        <f>IF('MP1'!G103=0,"",'MP1'!G103)</f>
        <v/>
      </c>
      <c r="H105" s="98" t="str">
        <f>IF('MP1'!H103=0,"",'MP1'!H103)</f>
        <v/>
      </c>
      <c r="I105" s="98" t="str">
        <f>IF('MP1'!I103=0,"",'MP1'!I103)</f>
        <v/>
      </c>
      <c r="J105" s="98" t="str">
        <f>IF('MP1'!J103=0,"",'MP1'!J103)</f>
        <v/>
      </c>
      <c r="K105" s="258"/>
      <c r="L105" s="98" t="str">
        <f>IF('MP1'!L103=0,"",'MP1'!L103)</f>
        <v/>
      </c>
      <c r="M105" s="258"/>
      <c r="N105" s="98" t="str">
        <f>IF('MP1'!N103=0,"",'MP1'!N103)</f>
        <v/>
      </c>
      <c r="O105" s="98" t="str">
        <f>IF('MP1'!O103=0,"",'MP1'!O103)</f>
        <v/>
      </c>
      <c r="P105" s="98" t="str">
        <f>IF('MP1'!P103=0,"",'MP1'!P103)</f>
        <v/>
      </c>
      <c r="Q105" s="98" t="str">
        <f>IF('MP1'!Q103=0,"",'MP1'!Q103)</f>
        <v/>
      </c>
      <c r="R105" s="98" t="str">
        <f>IF('MP1'!R103=0,"",'MP1'!R103)</f>
        <v/>
      </c>
      <c r="S105" s="258"/>
      <c r="T105" s="98" t="str">
        <f>IF('MP1'!T103=0,"",'MP1'!T103)</f>
        <v/>
      </c>
      <c r="U105" s="258"/>
      <c r="V105" s="247"/>
    </row>
    <row r="106" spans="1:22">
      <c r="A106" s="253"/>
      <c r="B106" s="250"/>
      <c r="C106" s="256"/>
      <c r="D106" s="100" t="s">
        <v>7</v>
      </c>
      <c r="E106" s="101" t="str">
        <f>IF('MP1'!E104=0,"",'MP1'!E104)</f>
        <v/>
      </c>
      <c r="F106" s="101" t="str">
        <f>IF('MP1'!F104=0,"",'MP1'!F104)</f>
        <v/>
      </c>
      <c r="G106" s="101" t="str">
        <f>IF('MP1'!G104=0,"",'MP1'!G104)</f>
        <v/>
      </c>
      <c r="H106" s="101" t="str">
        <f>IF('MP1'!H104=0,"",'MP1'!H104)</f>
        <v/>
      </c>
      <c r="I106" s="101" t="str">
        <f>IF('MP1'!I104=0,"",'MP1'!I104)</f>
        <v/>
      </c>
      <c r="J106" s="101" t="str">
        <f>IF('MP1'!J104=0,"",'MP1'!J104)</f>
        <v/>
      </c>
      <c r="K106" s="259"/>
      <c r="L106" s="101" t="str">
        <f>IF('MP1'!L104=0,"",'MP1'!L104)</f>
        <v/>
      </c>
      <c r="M106" s="259"/>
      <c r="N106" s="101" t="str">
        <f>IF('MP1'!N104=0,"",'MP1'!N104)</f>
        <v/>
      </c>
      <c r="O106" s="101" t="str">
        <f>IF('MP1'!O104=0,"",'MP1'!O104)</f>
        <v/>
      </c>
      <c r="P106" s="101" t="str">
        <f>IF('MP1'!P104=0,"",'MP1'!P104)</f>
        <v/>
      </c>
      <c r="Q106" s="101" t="str">
        <f>IF('MP1'!Q104=0,"",'MP1'!Q104)</f>
        <v/>
      </c>
      <c r="R106" s="101" t="str">
        <f>IF('MP1'!R104=0,"",'MP1'!R104)</f>
        <v/>
      </c>
      <c r="S106" s="259"/>
      <c r="T106" s="101" t="str">
        <f>IF('MP1'!T104=0,"",'MP1'!T104)</f>
        <v/>
      </c>
      <c r="U106" s="259"/>
      <c r="V106" s="248"/>
    </row>
    <row r="107" spans="1:22">
      <c r="A107" s="262">
        <v>33</v>
      </c>
      <c r="B107" s="93" t="str">
        <f>IF(VLOOKUP(A107,'Data Siswa 1'!$A$4:$D$43,2,0)=0,"",VLOOKUP(A107,'Data Siswa 1'!$A$4:$D$43,2,0))</f>
        <v/>
      </c>
      <c r="C107" s="263" t="str">
        <f>IF(VLOOKUP(A107,'Data Siswa 1'!$A$4:$D$43,4,0)=0,"",VLOOKUP(A107,'Data Siswa 1'!$A$4:$D$43,4,0))</f>
        <v/>
      </c>
      <c r="D107" s="94" t="s">
        <v>5</v>
      </c>
      <c r="E107" s="96" t="str">
        <f>IF('MP1'!E105=0,"",'MP1'!E105)</f>
        <v/>
      </c>
      <c r="F107" s="96" t="str">
        <f>IF('MP1'!F105=0,"",'MP1'!F105)</f>
        <v/>
      </c>
      <c r="G107" s="96" t="str">
        <f>IF('MP1'!G105=0,"",'MP1'!G105)</f>
        <v/>
      </c>
      <c r="H107" s="96" t="str">
        <f>IF('MP1'!H105=0,"",'MP1'!H105)</f>
        <v/>
      </c>
      <c r="I107" s="96" t="str">
        <f>IF('MP1'!I105=0,"",'MP1'!I105)</f>
        <v/>
      </c>
      <c r="J107" s="96" t="str">
        <f>IF('MP1'!J105=0,"",'MP1'!J105)</f>
        <v/>
      </c>
      <c r="K107" s="260" t="str">
        <f t="shared" ref="K107" si="154">IFERROR(ROUND(AVERAGE(E107:J109),0),"")</f>
        <v/>
      </c>
      <c r="L107" s="96" t="str">
        <f>IF('MP1'!L105=0,"",'MP1'!L105)</f>
        <v/>
      </c>
      <c r="M107" s="260" t="str">
        <f t="shared" ref="M107" si="155">IFERROR(ROUND(AVERAGE(L107:L109),0),"")</f>
        <v/>
      </c>
      <c r="N107" s="96" t="str">
        <f>IF('MP1'!N105=0,"",'MP1'!N105)</f>
        <v/>
      </c>
      <c r="O107" s="96" t="str">
        <f>IF('MP1'!O105=0,"",'MP1'!O105)</f>
        <v/>
      </c>
      <c r="P107" s="96" t="str">
        <f>IF('MP1'!P105=0,"",'MP1'!P105)</f>
        <v/>
      </c>
      <c r="Q107" s="96" t="str">
        <f>IF('MP1'!Q105=0,"",'MP1'!Q105)</f>
        <v/>
      </c>
      <c r="R107" s="96" t="str">
        <f>IF('MP1'!R105=0,"",'MP1'!R105)</f>
        <v/>
      </c>
      <c r="S107" s="260" t="str">
        <f t="shared" ref="S107" si="156">IFERROR(ROUND(AVERAGE(N107:R109),0),"")</f>
        <v/>
      </c>
      <c r="T107" s="96" t="str">
        <f>IF('MP1'!T105=0,"",'MP1'!T105)</f>
        <v/>
      </c>
      <c r="U107" s="260" t="str">
        <f t="shared" ref="U107" si="157">IFERROR(ROUND(AVERAGE(T107:T109),0),"")</f>
        <v/>
      </c>
      <c r="V107" s="246" t="str">
        <f t="shared" ref="V107" si="158">IFERROR(ROUND((K107+M107+S107+(2*U107))/5,0),"")</f>
        <v/>
      </c>
    </row>
    <row r="108" spans="1:22" ht="15" customHeight="1">
      <c r="A108" s="252"/>
      <c r="B108" s="249" t="str">
        <f>IF(VLOOKUP(A107,'Data Siswa 1'!$A$4:$D$43,3,0)=0,"",VLOOKUP(A107,'Data Siswa 1'!$A$4:$D$43,3,0))</f>
        <v/>
      </c>
      <c r="C108" s="255"/>
      <c r="D108" s="97" t="s">
        <v>6</v>
      </c>
      <c r="E108" s="98" t="str">
        <f>IF('MP1'!E106=0,"",'MP1'!E106)</f>
        <v/>
      </c>
      <c r="F108" s="98" t="str">
        <f>IF('MP1'!F106=0,"",'MP1'!F106)</f>
        <v/>
      </c>
      <c r="G108" s="98" t="str">
        <f>IF('MP1'!G106=0,"",'MP1'!G106)</f>
        <v/>
      </c>
      <c r="H108" s="98" t="str">
        <f>IF('MP1'!H106=0,"",'MP1'!H106)</f>
        <v/>
      </c>
      <c r="I108" s="98" t="str">
        <f>IF('MP1'!I106=0,"",'MP1'!I106)</f>
        <v/>
      </c>
      <c r="J108" s="98" t="str">
        <f>IF('MP1'!J106=0,"",'MP1'!J106)</f>
        <v/>
      </c>
      <c r="K108" s="258"/>
      <c r="L108" s="98" t="str">
        <f>IF('MP1'!L106=0,"",'MP1'!L106)</f>
        <v/>
      </c>
      <c r="M108" s="258"/>
      <c r="N108" s="98" t="str">
        <f>IF('MP1'!N106=0,"",'MP1'!N106)</f>
        <v/>
      </c>
      <c r="O108" s="98" t="str">
        <f>IF('MP1'!O106=0,"",'MP1'!O106)</f>
        <v/>
      </c>
      <c r="P108" s="98" t="str">
        <f>IF('MP1'!P106=0,"",'MP1'!P106)</f>
        <v/>
      </c>
      <c r="Q108" s="98" t="str">
        <f>IF('MP1'!Q106=0,"",'MP1'!Q106)</f>
        <v/>
      </c>
      <c r="R108" s="98" t="str">
        <f>IF('MP1'!R106=0,"",'MP1'!R106)</f>
        <v/>
      </c>
      <c r="S108" s="258"/>
      <c r="T108" s="98" t="str">
        <f>IF('MP1'!T106=0,"",'MP1'!T106)</f>
        <v/>
      </c>
      <c r="U108" s="258"/>
      <c r="V108" s="247"/>
    </row>
    <row r="109" spans="1:22">
      <c r="A109" s="253"/>
      <c r="B109" s="250"/>
      <c r="C109" s="256"/>
      <c r="D109" s="100" t="s">
        <v>7</v>
      </c>
      <c r="E109" s="101" t="str">
        <f>IF('MP1'!E107=0,"",'MP1'!E107)</f>
        <v/>
      </c>
      <c r="F109" s="101" t="str">
        <f>IF('MP1'!F107=0,"",'MP1'!F107)</f>
        <v/>
      </c>
      <c r="G109" s="101" t="str">
        <f>IF('MP1'!G107=0,"",'MP1'!G107)</f>
        <v/>
      </c>
      <c r="H109" s="101" t="str">
        <f>IF('MP1'!H107=0,"",'MP1'!H107)</f>
        <v/>
      </c>
      <c r="I109" s="101" t="str">
        <f>IF('MP1'!I107=0,"",'MP1'!I107)</f>
        <v/>
      </c>
      <c r="J109" s="101" t="str">
        <f>IF('MP1'!J107=0,"",'MP1'!J107)</f>
        <v/>
      </c>
      <c r="K109" s="259"/>
      <c r="L109" s="101" t="str">
        <f>IF('MP1'!L107=0,"",'MP1'!L107)</f>
        <v/>
      </c>
      <c r="M109" s="259"/>
      <c r="N109" s="101" t="str">
        <f>IF('MP1'!N107=0,"",'MP1'!N107)</f>
        <v/>
      </c>
      <c r="O109" s="101" t="str">
        <f>IF('MP1'!O107=0,"",'MP1'!O107)</f>
        <v/>
      </c>
      <c r="P109" s="101" t="str">
        <f>IF('MP1'!P107=0,"",'MP1'!P107)</f>
        <v/>
      </c>
      <c r="Q109" s="101" t="str">
        <f>IF('MP1'!Q107=0,"",'MP1'!Q107)</f>
        <v/>
      </c>
      <c r="R109" s="101" t="str">
        <f>IF('MP1'!R107=0,"",'MP1'!R107)</f>
        <v/>
      </c>
      <c r="S109" s="259"/>
      <c r="T109" s="101" t="str">
        <f>IF('MP1'!T107=0,"",'MP1'!T107)</f>
        <v/>
      </c>
      <c r="U109" s="259"/>
      <c r="V109" s="248"/>
    </row>
    <row r="110" spans="1:22">
      <c r="A110" s="262">
        <v>34</v>
      </c>
      <c r="B110" s="93" t="str">
        <f>IF(VLOOKUP(A110,'Data Siswa 1'!$A$4:$D$43,2,0)=0,"",VLOOKUP(A110,'Data Siswa 1'!$A$4:$D$43,2,0))</f>
        <v/>
      </c>
      <c r="C110" s="263" t="str">
        <f>IF(VLOOKUP(A110,'Data Siswa 1'!$A$4:$D$43,4,0)=0,"",VLOOKUP(A110,'Data Siswa 1'!$A$4:$D$43,4,0))</f>
        <v/>
      </c>
      <c r="D110" s="94" t="s">
        <v>5</v>
      </c>
      <c r="E110" s="96" t="str">
        <f>IF('MP1'!E108=0,"",'MP1'!E108)</f>
        <v/>
      </c>
      <c r="F110" s="96" t="str">
        <f>IF('MP1'!F108=0,"",'MP1'!F108)</f>
        <v/>
      </c>
      <c r="G110" s="96" t="str">
        <f>IF('MP1'!G108=0,"",'MP1'!G108)</f>
        <v/>
      </c>
      <c r="H110" s="96" t="str">
        <f>IF('MP1'!H108=0,"",'MP1'!H108)</f>
        <v/>
      </c>
      <c r="I110" s="96" t="str">
        <f>IF('MP1'!I108=0,"",'MP1'!I108)</f>
        <v/>
      </c>
      <c r="J110" s="96" t="str">
        <f>IF('MP1'!J108=0,"",'MP1'!J108)</f>
        <v/>
      </c>
      <c r="K110" s="260" t="str">
        <f t="shared" ref="K110" si="159">IFERROR(ROUND(AVERAGE(E110:J112),0),"")</f>
        <v/>
      </c>
      <c r="L110" s="96" t="str">
        <f>IF('MP1'!L108=0,"",'MP1'!L108)</f>
        <v/>
      </c>
      <c r="M110" s="260" t="str">
        <f t="shared" ref="M110" si="160">IFERROR(ROUND(AVERAGE(L110:L112),0),"")</f>
        <v/>
      </c>
      <c r="N110" s="96" t="str">
        <f>IF('MP1'!N108=0,"",'MP1'!N108)</f>
        <v/>
      </c>
      <c r="O110" s="96" t="str">
        <f>IF('MP1'!O108=0,"",'MP1'!O108)</f>
        <v/>
      </c>
      <c r="P110" s="96" t="str">
        <f>IF('MP1'!P108=0,"",'MP1'!P108)</f>
        <v/>
      </c>
      <c r="Q110" s="96" t="str">
        <f>IF('MP1'!Q108=0,"",'MP1'!Q108)</f>
        <v/>
      </c>
      <c r="R110" s="96" t="str">
        <f>IF('MP1'!R108=0,"",'MP1'!R108)</f>
        <v/>
      </c>
      <c r="S110" s="260" t="str">
        <f t="shared" ref="S110" si="161">IFERROR(ROUND(AVERAGE(N110:R112),0),"")</f>
        <v/>
      </c>
      <c r="T110" s="96" t="str">
        <f>IF('MP1'!T108=0,"",'MP1'!T108)</f>
        <v/>
      </c>
      <c r="U110" s="260" t="str">
        <f t="shared" ref="U110" si="162">IFERROR(ROUND(AVERAGE(T110:T112),0),"")</f>
        <v/>
      </c>
      <c r="V110" s="246" t="str">
        <f t="shared" ref="V110" si="163">IFERROR(ROUND((K110+M110+S110+(2*U110))/5,0),"")</f>
        <v/>
      </c>
    </row>
    <row r="111" spans="1:22" ht="15" customHeight="1">
      <c r="A111" s="252"/>
      <c r="B111" s="249" t="str">
        <f>IF(VLOOKUP(A110,'Data Siswa 1'!$A$4:$D$43,3,0)=0,"",VLOOKUP(A110,'Data Siswa 1'!$A$4:$D$43,3,0))</f>
        <v/>
      </c>
      <c r="C111" s="255"/>
      <c r="D111" s="97" t="s">
        <v>6</v>
      </c>
      <c r="E111" s="98" t="str">
        <f>IF('MP1'!E109=0,"",'MP1'!E109)</f>
        <v/>
      </c>
      <c r="F111" s="98" t="str">
        <f>IF('MP1'!F109=0,"",'MP1'!F109)</f>
        <v/>
      </c>
      <c r="G111" s="98" t="str">
        <f>IF('MP1'!G109=0,"",'MP1'!G109)</f>
        <v/>
      </c>
      <c r="H111" s="98" t="str">
        <f>IF('MP1'!H109=0,"",'MP1'!H109)</f>
        <v/>
      </c>
      <c r="I111" s="98" t="str">
        <f>IF('MP1'!I109=0,"",'MP1'!I109)</f>
        <v/>
      </c>
      <c r="J111" s="98" t="str">
        <f>IF('MP1'!J109=0,"",'MP1'!J109)</f>
        <v/>
      </c>
      <c r="K111" s="258"/>
      <c r="L111" s="98" t="str">
        <f>IF('MP1'!L109=0,"",'MP1'!L109)</f>
        <v/>
      </c>
      <c r="M111" s="258"/>
      <c r="N111" s="98" t="str">
        <f>IF('MP1'!N109=0,"",'MP1'!N109)</f>
        <v/>
      </c>
      <c r="O111" s="98" t="str">
        <f>IF('MP1'!O109=0,"",'MP1'!O109)</f>
        <v/>
      </c>
      <c r="P111" s="98" t="str">
        <f>IF('MP1'!P109=0,"",'MP1'!P109)</f>
        <v/>
      </c>
      <c r="Q111" s="98" t="str">
        <f>IF('MP1'!Q109=0,"",'MP1'!Q109)</f>
        <v/>
      </c>
      <c r="R111" s="98" t="str">
        <f>IF('MP1'!R109=0,"",'MP1'!R109)</f>
        <v/>
      </c>
      <c r="S111" s="258"/>
      <c r="T111" s="98" t="str">
        <f>IF('MP1'!T109=0,"",'MP1'!T109)</f>
        <v/>
      </c>
      <c r="U111" s="258"/>
      <c r="V111" s="247"/>
    </row>
    <row r="112" spans="1:22">
      <c r="A112" s="253"/>
      <c r="B112" s="250"/>
      <c r="C112" s="256"/>
      <c r="D112" s="100" t="s">
        <v>7</v>
      </c>
      <c r="E112" s="101" t="str">
        <f>IF('MP1'!E110=0,"",'MP1'!E110)</f>
        <v/>
      </c>
      <c r="F112" s="101" t="str">
        <f>IF('MP1'!F110=0,"",'MP1'!F110)</f>
        <v/>
      </c>
      <c r="G112" s="101" t="str">
        <f>IF('MP1'!G110=0,"",'MP1'!G110)</f>
        <v/>
      </c>
      <c r="H112" s="101" t="str">
        <f>IF('MP1'!H110=0,"",'MP1'!H110)</f>
        <v/>
      </c>
      <c r="I112" s="101" t="str">
        <f>IF('MP1'!I110=0,"",'MP1'!I110)</f>
        <v/>
      </c>
      <c r="J112" s="101" t="str">
        <f>IF('MP1'!J110=0,"",'MP1'!J110)</f>
        <v/>
      </c>
      <c r="K112" s="259"/>
      <c r="L112" s="101" t="str">
        <f>IF('MP1'!L110=0,"",'MP1'!L110)</f>
        <v/>
      </c>
      <c r="M112" s="259"/>
      <c r="N112" s="101" t="str">
        <f>IF('MP1'!N110=0,"",'MP1'!N110)</f>
        <v/>
      </c>
      <c r="O112" s="101" t="str">
        <f>IF('MP1'!O110=0,"",'MP1'!O110)</f>
        <v/>
      </c>
      <c r="P112" s="101" t="str">
        <f>IF('MP1'!P110=0,"",'MP1'!P110)</f>
        <v/>
      </c>
      <c r="Q112" s="101" t="str">
        <f>IF('MP1'!Q110=0,"",'MP1'!Q110)</f>
        <v/>
      </c>
      <c r="R112" s="101" t="str">
        <f>IF('MP1'!R110=0,"",'MP1'!R110)</f>
        <v/>
      </c>
      <c r="S112" s="259"/>
      <c r="T112" s="101" t="str">
        <f>IF('MP1'!T110=0,"",'MP1'!T110)</f>
        <v/>
      </c>
      <c r="U112" s="259"/>
      <c r="V112" s="248"/>
    </row>
    <row r="113" spans="1:22">
      <c r="A113" s="262">
        <v>35</v>
      </c>
      <c r="B113" s="93" t="str">
        <f>IF(VLOOKUP(A113,'Data Siswa 1'!$A$4:$D$43,2,0)=0,"",VLOOKUP(A113,'Data Siswa 1'!$A$4:$D$43,2,0))</f>
        <v/>
      </c>
      <c r="C113" s="263" t="str">
        <f>IF(VLOOKUP(A113,'Data Siswa 1'!$A$4:$D$43,4,0)=0,"",VLOOKUP(A113,'Data Siswa 1'!$A$4:$D$43,4,0))</f>
        <v/>
      </c>
      <c r="D113" s="94" t="s">
        <v>5</v>
      </c>
      <c r="E113" s="96" t="str">
        <f>IF('MP1'!E111=0,"",'MP1'!E111)</f>
        <v/>
      </c>
      <c r="F113" s="96" t="str">
        <f>IF('MP1'!F111=0,"",'MP1'!F111)</f>
        <v/>
      </c>
      <c r="G113" s="96" t="str">
        <f>IF('MP1'!G111=0,"",'MP1'!G111)</f>
        <v/>
      </c>
      <c r="H113" s="96" t="str">
        <f>IF('MP1'!H111=0,"",'MP1'!H111)</f>
        <v/>
      </c>
      <c r="I113" s="96" t="str">
        <f>IF('MP1'!I111=0,"",'MP1'!I111)</f>
        <v/>
      </c>
      <c r="J113" s="96" t="str">
        <f>IF('MP1'!J111=0,"",'MP1'!J111)</f>
        <v/>
      </c>
      <c r="K113" s="260" t="str">
        <f t="shared" ref="K113" si="164">IFERROR(ROUND(AVERAGE(E113:J115),0),"")</f>
        <v/>
      </c>
      <c r="L113" s="96" t="str">
        <f>IF('MP1'!L111=0,"",'MP1'!L111)</f>
        <v/>
      </c>
      <c r="M113" s="260" t="str">
        <f t="shared" ref="M113" si="165">IFERROR(ROUND(AVERAGE(L113:L115),0),"")</f>
        <v/>
      </c>
      <c r="N113" s="96" t="str">
        <f>IF('MP1'!N111=0,"",'MP1'!N111)</f>
        <v/>
      </c>
      <c r="O113" s="96" t="str">
        <f>IF('MP1'!O111=0,"",'MP1'!O111)</f>
        <v/>
      </c>
      <c r="P113" s="96" t="str">
        <f>IF('MP1'!P111=0,"",'MP1'!P111)</f>
        <v/>
      </c>
      <c r="Q113" s="96" t="str">
        <f>IF('MP1'!Q111=0,"",'MP1'!Q111)</f>
        <v/>
      </c>
      <c r="R113" s="96" t="str">
        <f>IF('MP1'!R111=0,"",'MP1'!R111)</f>
        <v/>
      </c>
      <c r="S113" s="260" t="str">
        <f t="shared" ref="S113" si="166">IFERROR(ROUND(AVERAGE(N113:R115),0),"")</f>
        <v/>
      </c>
      <c r="T113" s="96" t="str">
        <f>IF('MP1'!T111=0,"",'MP1'!T111)</f>
        <v/>
      </c>
      <c r="U113" s="260" t="str">
        <f t="shared" ref="U113" si="167">IFERROR(ROUND(AVERAGE(T113:T115),0),"")</f>
        <v/>
      </c>
      <c r="V113" s="246" t="str">
        <f t="shared" ref="V113" si="168">IFERROR(ROUND((K113+M113+S113+(2*U113))/5,0),"")</f>
        <v/>
      </c>
    </row>
    <row r="114" spans="1:22" ht="15" customHeight="1">
      <c r="A114" s="252"/>
      <c r="B114" s="249" t="str">
        <f>IF(VLOOKUP(A113,'Data Siswa 1'!$A$4:$D$43,3,0)=0,"",VLOOKUP(A113,'Data Siswa 1'!$A$4:$D$43,3,0))</f>
        <v/>
      </c>
      <c r="C114" s="255"/>
      <c r="D114" s="97" t="s">
        <v>6</v>
      </c>
      <c r="E114" s="98" t="str">
        <f>IF('MP1'!E112=0,"",'MP1'!E112)</f>
        <v/>
      </c>
      <c r="F114" s="98" t="str">
        <f>IF('MP1'!F112=0,"",'MP1'!F112)</f>
        <v/>
      </c>
      <c r="G114" s="98" t="str">
        <f>IF('MP1'!G112=0,"",'MP1'!G112)</f>
        <v/>
      </c>
      <c r="H114" s="98" t="str">
        <f>IF('MP1'!H112=0,"",'MP1'!H112)</f>
        <v/>
      </c>
      <c r="I114" s="98" t="str">
        <f>IF('MP1'!I112=0,"",'MP1'!I112)</f>
        <v/>
      </c>
      <c r="J114" s="98" t="str">
        <f>IF('MP1'!J112=0,"",'MP1'!J112)</f>
        <v/>
      </c>
      <c r="K114" s="258"/>
      <c r="L114" s="98" t="str">
        <f>IF('MP1'!L112=0,"",'MP1'!L112)</f>
        <v/>
      </c>
      <c r="M114" s="258"/>
      <c r="N114" s="98" t="str">
        <f>IF('MP1'!N112=0,"",'MP1'!N112)</f>
        <v/>
      </c>
      <c r="O114" s="98" t="str">
        <f>IF('MP1'!O112=0,"",'MP1'!O112)</f>
        <v/>
      </c>
      <c r="P114" s="98" t="str">
        <f>IF('MP1'!P112=0,"",'MP1'!P112)</f>
        <v/>
      </c>
      <c r="Q114" s="98" t="str">
        <f>IF('MP1'!Q112=0,"",'MP1'!Q112)</f>
        <v/>
      </c>
      <c r="R114" s="98" t="str">
        <f>IF('MP1'!R112=0,"",'MP1'!R112)</f>
        <v/>
      </c>
      <c r="S114" s="258"/>
      <c r="T114" s="98" t="str">
        <f>IF('MP1'!T112=0,"",'MP1'!T112)</f>
        <v/>
      </c>
      <c r="U114" s="258"/>
      <c r="V114" s="247"/>
    </row>
    <row r="115" spans="1:22">
      <c r="A115" s="253"/>
      <c r="B115" s="250"/>
      <c r="C115" s="256"/>
      <c r="D115" s="100" t="s">
        <v>7</v>
      </c>
      <c r="E115" s="101" t="str">
        <f>IF('MP1'!E113=0,"",'MP1'!E113)</f>
        <v/>
      </c>
      <c r="F115" s="101" t="str">
        <f>IF('MP1'!F113=0,"",'MP1'!F113)</f>
        <v/>
      </c>
      <c r="G115" s="101" t="str">
        <f>IF('MP1'!G113=0,"",'MP1'!G113)</f>
        <v/>
      </c>
      <c r="H115" s="101" t="str">
        <f>IF('MP1'!H113=0,"",'MP1'!H113)</f>
        <v/>
      </c>
      <c r="I115" s="101" t="str">
        <f>IF('MP1'!I113=0,"",'MP1'!I113)</f>
        <v/>
      </c>
      <c r="J115" s="101" t="str">
        <f>IF('MP1'!J113=0,"",'MP1'!J113)</f>
        <v/>
      </c>
      <c r="K115" s="259"/>
      <c r="L115" s="101" t="str">
        <f>IF('MP1'!L113=0,"",'MP1'!L113)</f>
        <v/>
      </c>
      <c r="M115" s="259"/>
      <c r="N115" s="101" t="str">
        <f>IF('MP1'!N113=0,"",'MP1'!N113)</f>
        <v/>
      </c>
      <c r="O115" s="101" t="str">
        <f>IF('MP1'!O113=0,"",'MP1'!O113)</f>
        <v/>
      </c>
      <c r="P115" s="101" t="str">
        <f>IF('MP1'!P113=0,"",'MP1'!P113)</f>
        <v/>
      </c>
      <c r="Q115" s="101" t="str">
        <f>IF('MP1'!Q113=0,"",'MP1'!Q113)</f>
        <v/>
      </c>
      <c r="R115" s="101" t="str">
        <f>IF('MP1'!R113=0,"",'MP1'!R113)</f>
        <v/>
      </c>
      <c r="S115" s="259"/>
      <c r="T115" s="101" t="str">
        <f>IF('MP1'!T113=0,"",'MP1'!T113)</f>
        <v/>
      </c>
      <c r="U115" s="259"/>
      <c r="V115" s="248"/>
    </row>
    <row r="116" spans="1:22">
      <c r="A116" s="262">
        <v>36</v>
      </c>
      <c r="B116" s="93" t="str">
        <f>IF(VLOOKUP(A116,'Data Siswa 1'!$A$4:$D$43,2,0)=0,"",VLOOKUP(A116,'Data Siswa 1'!$A$4:$D$43,2,0))</f>
        <v/>
      </c>
      <c r="C116" s="263" t="str">
        <f>IF(VLOOKUP(A116,'Data Siswa 1'!$A$4:$D$43,4,0)=0,"",VLOOKUP(A116,'Data Siswa 1'!$A$4:$D$43,4,0))</f>
        <v/>
      </c>
      <c r="D116" s="94" t="s">
        <v>5</v>
      </c>
      <c r="E116" s="96" t="str">
        <f>IF('MP1'!E114=0,"",'MP1'!E114)</f>
        <v/>
      </c>
      <c r="F116" s="96" t="str">
        <f>IF('MP1'!F114=0,"",'MP1'!F114)</f>
        <v/>
      </c>
      <c r="G116" s="96" t="str">
        <f>IF('MP1'!G114=0,"",'MP1'!G114)</f>
        <v/>
      </c>
      <c r="H116" s="96" t="str">
        <f>IF('MP1'!H114=0,"",'MP1'!H114)</f>
        <v/>
      </c>
      <c r="I116" s="96" t="str">
        <f>IF('MP1'!I114=0,"",'MP1'!I114)</f>
        <v/>
      </c>
      <c r="J116" s="96" t="str">
        <f>IF('MP1'!J114=0,"",'MP1'!J114)</f>
        <v/>
      </c>
      <c r="K116" s="260" t="str">
        <f t="shared" ref="K116" si="169">IFERROR(ROUND(AVERAGE(E116:J118),0),"")</f>
        <v/>
      </c>
      <c r="L116" s="96" t="str">
        <f>IF('MP1'!L114=0,"",'MP1'!L114)</f>
        <v/>
      </c>
      <c r="M116" s="260" t="str">
        <f t="shared" ref="M116" si="170">IFERROR(ROUND(AVERAGE(L116:L118),0),"")</f>
        <v/>
      </c>
      <c r="N116" s="96" t="str">
        <f>IF('MP1'!N114=0,"",'MP1'!N114)</f>
        <v/>
      </c>
      <c r="O116" s="96" t="str">
        <f>IF('MP1'!O114=0,"",'MP1'!O114)</f>
        <v/>
      </c>
      <c r="P116" s="96" t="str">
        <f>IF('MP1'!P114=0,"",'MP1'!P114)</f>
        <v/>
      </c>
      <c r="Q116" s="96" t="str">
        <f>IF('MP1'!Q114=0,"",'MP1'!Q114)</f>
        <v/>
      </c>
      <c r="R116" s="96" t="str">
        <f>IF('MP1'!R114=0,"",'MP1'!R114)</f>
        <v/>
      </c>
      <c r="S116" s="260" t="str">
        <f t="shared" ref="S116" si="171">IFERROR(ROUND(AVERAGE(N116:R118),0),"")</f>
        <v/>
      </c>
      <c r="T116" s="96" t="str">
        <f>IF('MP1'!T114=0,"",'MP1'!T114)</f>
        <v/>
      </c>
      <c r="U116" s="260" t="str">
        <f t="shared" ref="U116" si="172">IFERROR(ROUND(AVERAGE(T116:T118),0),"")</f>
        <v/>
      </c>
      <c r="V116" s="246" t="str">
        <f t="shared" ref="V116" si="173">IFERROR(ROUND((K116+M116+S116+(2*U116))/5,0),"")</f>
        <v/>
      </c>
    </row>
    <row r="117" spans="1:22" ht="15" customHeight="1">
      <c r="A117" s="252"/>
      <c r="B117" s="249" t="str">
        <f>IF(VLOOKUP(A116,'Data Siswa 1'!$A$4:$D$43,3,0)=0,"",VLOOKUP(A116,'Data Siswa 1'!$A$4:$D$43,3,0))</f>
        <v/>
      </c>
      <c r="C117" s="255"/>
      <c r="D117" s="97" t="s">
        <v>6</v>
      </c>
      <c r="E117" s="98" t="str">
        <f>IF('MP1'!E115=0,"",'MP1'!E115)</f>
        <v/>
      </c>
      <c r="F117" s="98" t="str">
        <f>IF('MP1'!F115=0,"",'MP1'!F115)</f>
        <v/>
      </c>
      <c r="G117" s="98" t="str">
        <f>IF('MP1'!G115=0,"",'MP1'!G115)</f>
        <v/>
      </c>
      <c r="H117" s="98" t="str">
        <f>IF('MP1'!H115=0,"",'MP1'!H115)</f>
        <v/>
      </c>
      <c r="I117" s="98" t="str">
        <f>IF('MP1'!I115=0,"",'MP1'!I115)</f>
        <v/>
      </c>
      <c r="J117" s="98" t="str">
        <f>IF('MP1'!J115=0,"",'MP1'!J115)</f>
        <v/>
      </c>
      <c r="K117" s="258"/>
      <c r="L117" s="98" t="str">
        <f>IF('MP1'!L115=0,"",'MP1'!L115)</f>
        <v/>
      </c>
      <c r="M117" s="258"/>
      <c r="N117" s="98" t="str">
        <f>IF('MP1'!N115=0,"",'MP1'!N115)</f>
        <v/>
      </c>
      <c r="O117" s="98" t="str">
        <f>IF('MP1'!O115=0,"",'MP1'!O115)</f>
        <v/>
      </c>
      <c r="P117" s="98" t="str">
        <f>IF('MP1'!P115=0,"",'MP1'!P115)</f>
        <v/>
      </c>
      <c r="Q117" s="98" t="str">
        <f>IF('MP1'!Q115=0,"",'MP1'!Q115)</f>
        <v/>
      </c>
      <c r="R117" s="98" t="str">
        <f>IF('MP1'!R115=0,"",'MP1'!R115)</f>
        <v/>
      </c>
      <c r="S117" s="258"/>
      <c r="T117" s="98" t="str">
        <f>IF('MP1'!T115=0,"",'MP1'!T115)</f>
        <v/>
      </c>
      <c r="U117" s="258"/>
      <c r="V117" s="247"/>
    </row>
    <row r="118" spans="1:22">
      <c r="A118" s="253"/>
      <c r="B118" s="250"/>
      <c r="C118" s="256"/>
      <c r="D118" s="100" t="s">
        <v>7</v>
      </c>
      <c r="E118" s="101" t="str">
        <f>IF('MP1'!E116=0,"",'MP1'!E116)</f>
        <v/>
      </c>
      <c r="F118" s="101" t="str">
        <f>IF('MP1'!F116=0,"",'MP1'!F116)</f>
        <v/>
      </c>
      <c r="G118" s="101" t="str">
        <f>IF('MP1'!G116=0,"",'MP1'!G116)</f>
        <v/>
      </c>
      <c r="H118" s="101" t="str">
        <f>IF('MP1'!H116=0,"",'MP1'!H116)</f>
        <v/>
      </c>
      <c r="I118" s="101" t="str">
        <f>IF('MP1'!I116=0,"",'MP1'!I116)</f>
        <v/>
      </c>
      <c r="J118" s="101" t="str">
        <f>IF('MP1'!J116=0,"",'MP1'!J116)</f>
        <v/>
      </c>
      <c r="K118" s="259"/>
      <c r="L118" s="101" t="str">
        <f>IF('MP1'!L116=0,"",'MP1'!L116)</f>
        <v/>
      </c>
      <c r="M118" s="259"/>
      <c r="N118" s="101" t="str">
        <f>IF('MP1'!N116=0,"",'MP1'!N116)</f>
        <v/>
      </c>
      <c r="O118" s="101" t="str">
        <f>IF('MP1'!O116=0,"",'MP1'!O116)</f>
        <v/>
      </c>
      <c r="P118" s="101" t="str">
        <f>IF('MP1'!P116=0,"",'MP1'!P116)</f>
        <v/>
      </c>
      <c r="Q118" s="101" t="str">
        <f>IF('MP1'!Q116=0,"",'MP1'!Q116)</f>
        <v/>
      </c>
      <c r="R118" s="101" t="str">
        <f>IF('MP1'!R116=0,"",'MP1'!R116)</f>
        <v/>
      </c>
      <c r="S118" s="259"/>
      <c r="T118" s="101" t="str">
        <f>IF('MP1'!T116=0,"",'MP1'!T116)</f>
        <v/>
      </c>
      <c r="U118" s="259"/>
      <c r="V118" s="248"/>
    </row>
    <row r="119" spans="1:22">
      <c r="A119" s="262">
        <v>37</v>
      </c>
      <c r="B119" s="93" t="str">
        <f>IF(VLOOKUP(A119,'Data Siswa 1'!$A$4:$D$43,2,0)=0,"",VLOOKUP(A119,'Data Siswa 1'!$A$4:$D$43,2,0))</f>
        <v/>
      </c>
      <c r="C119" s="263" t="str">
        <f>IF(VLOOKUP(A119,'Data Siswa 1'!$A$4:$D$43,4,0)=0,"",VLOOKUP(A119,'Data Siswa 1'!$A$4:$D$43,4,0))</f>
        <v/>
      </c>
      <c r="D119" s="94" t="s">
        <v>5</v>
      </c>
      <c r="E119" s="96" t="str">
        <f>IF('MP1'!E117=0,"",'MP1'!E117)</f>
        <v/>
      </c>
      <c r="F119" s="96" t="str">
        <f>IF('MP1'!F117=0,"",'MP1'!F117)</f>
        <v/>
      </c>
      <c r="G119" s="96" t="str">
        <f>IF('MP1'!G117=0,"",'MP1'!G117)</f>
        <v/>
      </c>
      <c r="H119" s="96" t="str">
        <f>IF('MP1'!H117=0,"",'MP1'!H117)</f>
        <v/>
      </c>
      <c r="I119" s="96" t="str">
        <f>IF('MP1'!I117=0,"",'MP1'!I117)</f>
        <v/>
      </c>
      <c r="J119" s="96" t="str">
        <f>IF('MP1'!J117=0,"",'MP1'!J117)</f>
        <v/>
      </c>
      <c r="K119" s="260" t="str">
        <f t="shared" ref="K119" si="174">IFERROR(ROUND(AVERAGE(E119:J121),0),"")</f>
        <v/>
      </c>
      <c r="L119" s="96" t="str">
        <f>IF('MP1'!L117=0,"",'MP1'!L117)</f>
        <v/>
      </c>
      <c r="M119" s="260" t="str">
        <f t="shared" ref="M119" si="175">IFERROR(ROUND(AVERAGE(L119:L121),0),"")</f>
        <v/>
      </c>
      <c r="N119" s="96" t="str">
        <f>IF('MP1'!N117=0,"",'MP1'!N117)</f>
        <v/>
      </c>
      <c r="O119" s="96" t="str">
        <f>IF('MP1'!O117=0,"",'MP1'!O117)</f>
        <v/>
      </c>
      <c r="P119" s="96" t="str">
        <f>IF('MP1'!P117=0,"",'MP1'!P117)</f>
        <v/>
      </c>
      <c r="Q119" s="96" t="str">
        <f>IF('MP1'!Q117=0,"",'MP1'!Q117)</f>
        <v/>
      </c>
      <c r="R119" s="96" t="str">
        <f>IF('MP1'!R117=0,"",'MP1'!R117)</f>
        <v/>
      </c>
      <c r="S119" s="260" t="str">
        <f t="shared" ref="S119" si="176">IFERROR(ROUND(AVERAGE(N119:R121),0),"")</f>
        <v/>
      </c>
      <c r="T119" s="96" t="str">
        <f>IF('MP1'!T117=0,"",'MP1'!T117)</f>
        <v/>
      </c>
      <c r="U119" s="260" t="str">
        <f t="shared" ref="U119" si="177">IFERROR(ROUND(AVERAGE(T119:T121),0),"")</f>
        <v/>
      </c>
      <c r="V119" s="246" t="str">
        <f t="shared" ref="V119" si="178">IFERROR(ROUND((K119+M119+S119+(2*U119))/5,0),"")</f>
        <v/>
      </c>
    </row>
    <row r="120" spans="1:22" ht="15" customHeight="1">
      <c r="A120" s="252"/>
      <c r="B120" s="249" t="str">
        <f>IF(VLOOKUP(A119,'Data Siswa 1'!$A$4:$D$43,3,0)=0,"",VLOOKUP(A119,'Data Siswa 1'!$A$4:$D$43,3,0))</f>
        <v/>
      </c>
      <c r="C120" s="255"/>
      <c r="D120" s="97" t="s">
        <v>6</v>
      </c>
      <c r="E120" s="98" t="str">
        <f>IF('MP1'!E118=0,"",'MP1'!E118)</f>
        <v/>
      </c>
      <c r="F120" s="98" t="str">
        <f>IF('MP1'!F118=0,"",'MP1'!F118)</f>
        <v/>
      </c>
      <c r="G120" s="98" t="str">
        <f>IF('MP1'!G118=0,"",'MP1'!G118)</f>
        <v/>
      </c>
      <c r="H120" s="98" t="str">
        <f>IF('MP1'!H118=0,"",'MP1'!H118)</f>
        <v/>
      </c>
      <c r="I120" s="98" t="str">
        <f>IF('MP1'!I118=0,"",'MP1'!I118)</f>
        <v/>
      </c>
      <c r="J120" s="98" t="str">
        <f>IF('MP1'!J118=0,"",'MP1'!J118)</f>
        <v/>
      </c>
      <c r="K120" s="258"/>
      <c r="L120" s="98" t="str">
        <f>IF('MP1'!L118=0,"",'MP1'!L118)</f>
        <v/>
      </c>
      <c r="M120" s="258"/>
      <c r="N120" s="98" t="str">
        <f>IF('MP1'!N118=0,"",'MP1'!N118)</f>
        <v/>
      </c>
      <c r="O120" s="98" t="str">
        <f>IF('MP1'!O118=0,"",'MP1'!O118)</f>
        <v/>
      </c>
      <c r="P120" s="98" t="str">
        <f>IF('MP1'!P118=0,"",'MP1'!P118)</f>
        <v/>
      </c>
      <c r="Q120" s="98" t="str">
        <f>IF('MP1'!Q118=0,"",'MP1'!Q118)</f>
        <v/>
      </c>
      <c r="R120" s="98" t="str">
        <f>IF('MP1'!R118=0,"",'MP1'!R118)</f>
        <v/>
      </c>
      <c r="S120" s="258"/>
      <c r="T120" s="98" t="str">
        <f>IF('MP1'!T118=0,"",'MP1'!T118)</f>
        <v/>
      </c>
      <c r="U120" s="258"/>
      <c r="V120" s="247"/>
    </row>
    <row r="121" spans="1:22">
      <c r="A121" s="253"/>
      <c r="B121" s="250"/>
      <c r="C121" s="256"/>
      <c r="D121" s="100" t="s">
        <v>7</v>
      </c>
      <c r="E121" s="101" t="str">
        <f>IF('MP1'!E119=0,"",'MP1'!E119)</f>
        <v/>
      </c>
      <c r="F121" s="101" t="str">
        <f>IF('MP1'!F119=0,"",'MP1'!F119)</f>
        <v/>
      </c>
      <c r="G121" s="101" t="str">
        <f>IF('MP1'!G119=0,"",'MP1'!G119)</f>
        <v/>
      </c>
      <c r="H121" s="101" t="str">
        <f>IF('MP1'!H119=0,"",'MP1'!H119)</f>
        <v/>
      </c>
      <c r="I121" s="101" t="str">
        <f>IF('MP1'!I119=0,"",'MP1'!I119)</f>
        <v/>
      </c>
      <c r="J121" s="101" t="str">
        <f>IF('MP1'!J119=0,"",'MP1'!J119)</f>
        <v/>
      </c>
      <c r="K121" s="259"/>
      <c r="L121" s="101" t="str">
        <f>IF('MP1'!L119=0,"",'MP1'!L119)</f>
        <v/>
      </c>
      <c r="M121" s="259"/>
      <c r="N121" s="101" t="str">
        <f>IF('MP1'!N119=0,"",'MP1'!N119)</f>
        <v/>
      </c>
      <c r="O121" s="101" t="str">
        <f>IF('MP1'!O119=0,"",'MP1'!O119)</f>
        <v/>
      </c>
      <c r="P121" s="101" t="str">
        <f>IF('MP1'!P119=0,"",'MP1'!P119)</f>
        <v/>
      </c>
      <c r="Q121" s="101" t="str">
        <f>IF('MP1'!Q119=0,"",'MP1'!Q119)</f>
        <v/>
      </c>
      <c r="R121" s="101" t="str">
        <f>IF('MP1'!R119=0,"",'MP1'!R119)</f>
        <v/>
      </c>
      <c r="S121" s="259"/>
      <c r="T121" s="101" t="str">
        <f>IF('MP1'!T119=0,"",'MP1'!T119)</f>
        <v/>
      </c>
      <c r="U121" s="259"/>
      <c r="V121" s="248"/>
    </row>
    <row r="122" spans="1:22">
      <c r="A122" s="262">
        <v>38</v>
      </c>
      <c r="B122" s="93" t="str">
        <f>IF(VLOOKUP(A122,'Data Siswa 1'!$A$4:$D$43,2,0)=0,"",VLOOKUP(A122,'Data Siswa 1'!$A$4:$D$43,2,0))</f>
        <v/>
      </c>
      <c r="C122" s="263" t="str">
        <f>IF(VLOOKUP(A122,'Data Siswa 1'!$A$4:$D$43,4,0)=0,"",VLOOKUP(A122,'Data Siswa 1'!$A$4:$D$43,4,0))</f>
        <v/>
      </c>
      <c r="D122" s="94" t="s">
        <v>5</v>
      </c>
      <c r="E122" s="96" t="str">
        <f>IF('MP1'!E120=0,"",'MP1'!E120)</f>
        <v/>
      </c>
      <c r="F122" s="96" t="str">
        <f>IF('MP1'!F120=0,"",'MP1'!F120)</f>
        <v/>
      </c>
      <c r="G122" s="96" t="str">
        <f>IF('MP1'!G120=0,"",'MP1'!G120)</f>
        <v/>
      </c>
      <c r="H122" s="96" t="str">
        <f>IF('MP1'!H120=0,"",'MP1'!H120)</f>
        <v/>
      </c>
      <c r="I122" s="96" t="str">
        <f>IF('MP1'!I120=0,"",'MP1'!I120)</f>
        <v/>
      </c>
      <c r="J122" s="96" t="str">
        <f>IF('MP1'!J120=0,"",'MP1'!J120)</f>
        <v/>
      </c>
      <c r="K122" s="260" t="str">
        <f t="shared" ref="K122" si="179">IFERROR(ROUND(AVERAGE(E122:J124),0),"")</f>
        <v/>
      </c>
      <c r="L122" s="96" t="str">
        <f>IF('MP1'!L120=0,"",'MP1'!L120)</f>
        <v/>
      </c>
      <c r="M122" s="260" t="str">
        <f t="shared" ref="M122" si="180">IFERROR(ROUND(AVERAGE(L122:L124),0),"")</f>
        <v/>
      </c>
      <c r="N122" s="96" t="str">
        <f>IF('MP1'!N120=0,"",'MP1'!N120)</f>
        <v/>
      </c>
      <c r="O122" s="96" t="str">
        <f>IF('MP1'!O120=0,"",'MP1'!O120)</f>
        <v/>
      </c>
      <c r="P122" s="96" t="str">
        <f>IF('MP1'!P120=0,"",'MP1'!P120)</f>
        <v/>
      </c>
      <c r="Q122" s="96" t="str">
        <f>IF('MP1'!Q120=0,"",'MP1'!Q120)</f>
        <v/>
      </c>
      <c r="R122" s="96" t="str">
        <f>IF('MP1'!R120=0,"",'MP1'!R120)</f>
        <v/>
      </c>
      <c r="S122" s="260" t="str">
        <f t="shared" ref="S122" si="181">IFERROR(ROUND(AVERAGE(N122:R124),0),"")</f>
        <v/>
      </c>
      <c r="T122" s="96" t="str">
        <f>IF('MP1'!T120=0,"",'MP1'!T120)</f>
        <v/>
      </c>
      <c r="U122" s="260" t="str">
        <f t="shared" ref="U122" si="182">IFERROR(ROUND(AVERAGE(T122:T124),0),"")</f>
        <v/>
      </c>
      <c r="V122" s="246" t="str">
        <f t="shared" ref="V122" si="183">IFERROR(ROUND((K122+M122+S122+(2*U122))/5,0),"")</f>
        <v/>
      </c>
    </row>
    <row r="123" spans="1:22" ht="15" customHeight="1">
      <c r="A123" s="252"/>
      <c r="B123" s="249" t="str">
        <f>IF(VLOOKUP(A122,'Data Siswa 1'!$A$4:$D$43,3,0)=0,"",VLOOKUP(A122,'Data Siswa 1'!$A$4:$D$43,3,0))</f>
        <v/>
      </c>
      <c r="C123" s="255"/>
      <c r="D123" s="97" t="s">
        <v>6</v>
      </c>
      <c r="E123" s="98" t="str">
        <f>IF('MP1'!E121=0,"",'MP1'!E121)</f>
        <v/>
      </c>
      <c r="F123" s="98" t="str">
        <f>IF('MP1'!F121=0,"",'MP1'!F121)</f>
        <v/>
      </c>
      <c r="G123" s="98" t="str">
        <f>IF('MP1'!G121=0,"",'MP1'!G121)</f>
        <v/>
      </c>
      <c r="H123" s="98" t="str">
        <f>IF('MP1'!H121=0,"",'MP1'!H121)</f>
        <v/>
      </c>
      <c r="I123" s="98" t="str">
        <f>IF('MP1'!I121=0,"",'MP1'!I121)</f>
        <v/>
      </c>
      <c r="J123" s="98" t="str">
        <f>IF('MP1'!J121=0,"",'MP1'!J121)</f>
        <v/>
      </c>
      <c r="K123" s="258"/>
      <c r="L123" s="98" t="str">
        <f>IF('MP1'!L121=0,"",'MP1'!L121)</f>
        <v/>
      </c>
      <c r="M123" s="258"/>
      <c r="N123" s="98" t="str">
        <f>IF('MP1'!N121=0,"",'MP1'!N121)</f>
        <v/>
      </c>
      <c r="O123" s="98" t="str">
        <f>IF('MP1'!O121=0,"",'MP1'!O121)</f>
        <v/>
      </c>
      <c r="P123" s="98" t="str">
        <f>IF('MP1'!P121=0,"",'MP1'!P121)</f>
        <v/>
      </c>
      <c r="Q123" s="98" t="str">
        <f>IF('MP1'!Q121=0,"",'MP1'!Q121)</f>
        <v/>
      </c>
      <c r="R123" s="98" t="str">
        <f>IF('MP1'!R121=0,"",'MP1'!R121)</f>
        <v/>
      </c>
      <c r="S123" s="258"/>
      <c r="T123" s="98" t="str">
        <f>IF('MP1'!T121=0,"",'MP1'!T121)</f>
        <v/>
      </c>
      <c r="U123" s="258"/>
      <c r="V123" s="247"/>
    </row>
    <row r="124" spans="1:22">
      <c r="A124" s="253"/>
      <c r="B124" s="250"/>
      <c r="C124" s="256"/>
      <c r="D124" s="100" t="s">
        <v>7</v>
      </c>
      <c r="E124" s="101" t="str">
        <f>IF('MP1'!E122=0,"",'MP1'!E122)</f>
        <v/>
      </c>
      <c r="F124" s="101" t="str">
        <f>IF('MP1'!F122=0,"",'MP1'!F122)</f>
        <v/>
      </c>
      <c r="G124" s="101" t="str">
        <f>IF('MP1'!G122=0,"",'MP1'!G122)</f>
        <v/>
      </c>
      <c r="H124" s="101" t="str">
        <f>IF('MP1'!H122=0,"",'MP1'!H122)</f>
        <v/>
      </c>
      <c r="I124" s="101" t="str">
        <f>IF('MP1'!I122=0,"",'MP1'!I122)</f>
        <v/>
      </c>
      <c r="J124" s="101" t="str">
        <f>IF('MP1'!J122=0,"",'MP1'!J122)</f>
        <v/>
      </c>
      <c r="K124" s="259"/>
      <c r="L124" s="101" t="str">
        <f>IF('MP1'!L122=0,"",'MP1'!L122)</f>
        <v/>
      </c>
      <c r="M124" s="259"/>
      <c r="N124" s="101" t="str">
        <f>IF('MP1'!N122=0,"",'MP1'!N122)</f>
        <v/>
      </c>
      <c r="O124" s="101" t="str">
        <f>IF('MP1'!O122=0,"",'MP1'!O122)</f>
        <v/>
      </c>
      <c r="P124" s="101" t="str">
        <f>IF('MP1'!P122=0,"",'MP1'!P122)</f>
        <v/>
      </c>
      <c r="Q124" s="101" t="str">
        <f>IF('MP1'!Q122=0,"",'MP1'!Q122)</f>
        <v/>
      </c>
      <c r="R124" s="101" t="str">
        <f>IF('MP1'!R122=0,"",'MP1'!R122)</f>
        <v/>
      </c>
      <c r="S124" s="259"/>
      <c r="T124" s="101" t="str">
        <f>IF('MP1'!T122=0,"",'MP1'!T122)</f>
        <v/>
      </c>
      <c r="U124" s="259"/>
      <c r="V124" s="248"/>
    </row>
    <row r="125" spans="1:22">
      <c r="A125" s="262">
        <v>39</v>
      </c>
      <c r="B125" s="93" t="str">
        <f>IF(VLOOKUP(A125,'Data Siswa 1'!$A$4:$D$43,2,0)=0,"",VLOOKUP(A125,'Data Siswa 1'!$A$4:$D$43,2,0))</f>
        <v/>
      </c>
      <c r="C125" s="263" t="str">
        <f>IF(VLOOKUP(A125,'Data Siswa 1'!$A$4:$D$43,4,0)=0,"",VLOOKUP(A125,'Data Siswa 1'!$A$4:$D$43,4,0))</f>
        <v/>
      </c>
      <c r="D125" s="94" t="s">
        <v>5</v>
      </c>
      <c r="E125" s="96" t="str">
        <f>IF('MP1'!E123=0,"",'MP1'!E123)</f>
        <v/>
      </c>
      <c r="F125" s="96" t="str">
        <f>IF('MP1'!F123=0,"",'MP1'!F123)</f>
        <v/>
      </c>
      <c r="G125" s="96" t="str">
        <f>IF('MP1'!G123=0,"",'MP1'!G123)</f>
        <v/>
      </c>
      <c r="H125" s="96" t="str">
        <f>IF('MP1'!H123=0,"",'MP1'!H123)</f>
        <v/>
      </c>
      <c r="I125" s="96" t="str">
        <f>IF('MP1'!I123=0,"",'MP1'!I123)</f>
        <v/>
      </c>
      <c r="J125" s="96" t="str">
        <f>IF('MP1'!J123=0,"",'MP1'!J123)</f>
        <v/>
      </c>
      <c r="K125" s="260" t="str">
        <f t="shared" ref="K125" si="184">IFERROR(ROUND(AVERAGE(E125:J127),0),"")</f>
        <v/>
      </c>
      <c r="L125" s="96" t="str">
        <f>IF('MP1'!L123=0,"",'MP1'!L123)</f>
        <v/>
      </c>
      <c r="M125" s="260" t="str">
        <f t="shared" ref="M125" si="185">IFERROR(ROUND(AVERAGE(L125:L127),0),"")</f>
        <v/>
      </c>
      <c r="N125" s="96" t="str">
        <f>IF('MP1'!N123=0,"",'MP1'!N123)</f>
        <v/>
      </c>
      <c r="O125" s="96" t="str">
        <f>IF('MP1'!O123=0,"",'MP1'!O123)</f>
        <v/>
      </c>
      <c r="P125" s="96" t="str">
        <f>IF('MP1'!P123=0,"",'MP1'!P123)</f>
        <v/>
      </c>
      <c r="Q125" s="96" t="str">
        <f>IF('MP1'!Q123=0,"",'MP1'!Q123)</f>
        <v/>
      </c>
      <c r="R125" s="96" t="str">
        <f>IF('MP1'!R123=0,"",'MP1'!R123)</f>
        <v/>
      </c>
      <c r="S125" s="260" t="str">
        <f t="shared" ref="S125" si="186">IFERROR(ROUND(AVERAGE(N125:R127),0),"")</f>
        <v/>
      </c>
      <c r="T125" s="96" t="str">
        <f>IF('MP1'!T123=0,"",'MP1'!T123)</f>
        <v/>
      </c>
      <c r="U125" s="260" t="str">
        <f t="shared" ref="U125" si="187">IFERROR(ROUND(AVERAGE(T125:T127),0),"")</f>
        <v/>
      </c>
      <c r="V125" s="246" t="str">
        <f t="shared" ref="V125" si="188">IFERROR(ROUND((K125+M125+S125+(2*U125))/5,0),"")</f>
        <v/>
      </c>
    </row>
    <row r="126" spans="1:22" ht="15" customHeight="1">
      <c r="A126" s="252"/>
      <c r="B126" s="249" t="str">
        <f>IF(VLOOKUP(A125,'Data Siswa 1'!$A$4:$D$43,3,0)=0,"",VLOOKUP(A125,'Data Siswa 1'!$A$4:$D$43,3,0))</f>
        <v/>
      </c>
      <c r="C126" s="255"/>
      <c r="D126" s="97" t="s">
        <v>6</v>
      </c>
      <c r="E126" s="98" t="str">
        <f>IF('MP1'!E124=0,"",'MP1'!E124)</f>
        <v/>
      </c>
      <c r="F126" s="98" t="str">
        <f>IF('MP1'!F124=0,"",'MP1'!F124)</f>
        <v/>
      </c>
      <c r="G126" s="98" t="str">
        <f>IF('MP1'!G124=0,"",'MP1'!G124)</f>
        <v/>
      </c>
      <c r="H126" s="98" t="str">
        <f>IF('MP1'!H124=0,"",'MP1'!H124)</f>
        <v/>
      </c>
      <c r="I126" s="98" t="str">
        <f>IF('MP1'!I124=0,"",'MP1'!I124)</f>
        <v/>
      </c>
      <c r="J126" s="98" t="str">
        <f>IF('MP1'!J124=0,"",'MP1'!J124)</f>
        <v/>
      </c>
      <c r="K126" s="258"/>
      <c r="L126" s="98" t="str">
        <f>IF('MP1'!L124=0,"",'MP1'!L124)</f>
        <v/>
      </c>
      <c r="M126" s="258"/>
      <c r="N126" s="98" t="str">
        <f>IF('MP1'!N124=0,"",'MP1'!N124)</f>
        <v/>
      </c>
      <c r="O126" s="98" t="str">
        <f>IF('MP1'!O124=0,"",'MP1'!O124)</f>
        <v/>
      </c>
      <c r="P126" s="98" t="str">
        <f>IF('MP1'!P124=0,"",'MP1'!P124)</f>
        <v/>
      </c>
      <c r="Q126" s="98" t="str">
        <f>IF('MP1'!Q124=0,"",'MP1'!Q124)</f>
        <v/>
      </c>
      <c r="R126" s="98" t="str">
        <f>IF('MP1'!R124=0,"",'MP1'!R124)</f>
        <v/>
      </c>
      <c r="S126" s="258"/>
      <c r="T126" s="98" t="str">
        <f>IF('MP1'!T124=0,"",'MP1'!T124)</f>
        <v/>
      </c>
      <c r="U126" s="258"/>
      <c r="V126" s="247"/>
    </row>
    <row r="127" spans="1:22">
      <c r="A127" s="253"/>
      <c r="B127" s="250"/>
      <c r="C127" s="256"/>
      <c r="D127" s="100" t="s">
        <v>7</v>
      </c>
      <c r="E127" s="101" t="str">
        <f>IF('MP1'!E125=0,"",'MP1'!E125)</f>
        <v/>
      </c>
      <c r="F127" s="101" t="str">
        <f>IF('MP1'!F125=0,"",'MP1'!F125)</f>
        <v/>
      </c>
      <c r="G127" s="101" t="str">
        <f>IF('MP1'!G125=0,"",'MP1'!G125)</f>
        <v/>
      </c>
      <c r="H127" s="101" t="str">
        <f>IF('MP1'!H125=0,"",'MP1'!H125)</f>
        <v/>
      </c>
      <c r="I127" s="101" t="str">
        <f>IF('MP1'!I125=0,"",'MP1'!I125)</f>
        <v/>
      </c>
      <c r="J127" s="101" t="str">
        <f>IF('MP1'!J125=0,"",'MP1'!J125)</f>
        <v/>
      </c>
      <c r="K127" s="259"/>
      <c r="L127" s="101" t="str">
        <f>IF('MP1'!L125=0,"",'MP1'!L125)</f>
        <v/>
      </c>
      <c r="M127" s="259"/>
      <c r="N127" s="101" t="str">
        <f>IF('MP1'!N125=0,"",'MP1'!N125)</f>
        <v/>
      </c>
      <c r="O127" s="101" t="str">
        <f>IF('MP1'!O125=0,"",'MP1'!O125)</f>
        <v/>
      </c>
      <c r="P127" s="101" t="str">
        <f>IF('MP1'!P125=0,"",'MP1'!P125)</f>
        <v/>
      </c>
      <c r="Q127" s="101" t="str">
        <f>IF('MP1'!Q125=0,"",'MP1'!Q125)</f>
        <v/>
      </c>
      <c r="R127" s="101" t="str">
        <f>IF('MP1'!R125=0,"",'MP1'!R125)</f>
        <v/>
      </c>
      <c r="S127" s="259"/>
      <c r="T127" s="101" t="str">
        <f>IF('MP1'!T125=0,"",'MP1'!T125)</f>
        <v/>
      </c>
      <c r="U127" s="259"/>
      <c r="V127" s="248"/>
    </row>
    <row r="128" spans="1:22">
      <c r="A128" s="262">
        <v>40</v>
      </c>
      <c r="B128" s="93" t="str">
        <f>IF(VLOOKUP(A128,'Data Siswa 1'!$A$4:$D$43,2,0)=0,"",VLOOKUP(A128,'Data Siswa 1'!$A$4:$D$43,2,0))</f>
        <v/>
      </c>
      <c r="C128" s="263" t="str">
        <f>IF(VLOOKUP(A128,'Data Siswa 1'!$A$4:$D$43,4,0)=0,"",VLOOKUP(A128,'Data Siswa 1'!$A$4:$D$43,4,0))</f>
        <v/>
      </c>
      <c r="D128" s="94" t="s">
        <v>5</v>
      </c>
      <c r="E128" s="96" t="str">
        <f>IF('MP1'!E126=0,"",'MP1'!E126)</f>
        <v/>
      </c>
      <c r="F128" s="96" t="str">
        <f>IF('MP1'!F126=0,"",'MP1'!F126)</f>
        <v/>
      </c>
      <c r="G128" s="96" t="str">
        <f>IF('MP1'!G126=0,"",'MP1'!G126)</f>
        <v/>
      </c>
      <c r="H128" s="96" t="str">
        <f>IF('MP1'!H126=0,"",'MP1'!H126)</f>
        <v/>
      </c>
      <c r="I128" s="96" t="str">
        <f>IF('MP1'!I126=0,"",'MP1'!I126)</f>
        <v/>
      </c>
      <c r="J128" s="96" t="str">
        <f>IF('MP1'!J126=0,"",'MP1'!J126)</f>
        <v/>
      </c>
      <c r="K128" s="260" t="str">
        <f t="shared" ref="K128" si="189">IFERROR(ROUND(AVERAGE(E128:J130),0),"")</f>
        <v/>
      </c>
      <c r="L128" s="96" t="str">
        <f>IF('MP1'!L126=0,"",'MP1'!L126)</f>
        <v/>
      </c>
      <c r="M128" s="260" t="str">
        <f t="shared" ref="M128" si="190">IFERROR(ROUND(AVERAGE(L128:L130),0),"")</f>
        <v/>
      </c>
      <c r="N128" s="96" t="str">
        <f>IF('MP1'!N126=0,"",'MP1'!N126)</f>
        <v/>
      </c>
      <c r="O128" s="96" t="str">
        <f>IF('MP1'!O126=0,"",'MP1'!O126)</f>
        <v/>
      </c>
      <c r="P128" s="96" t="str">
        <f>IF('MP1'!P126=0,"",'MP1'!P126)</f>
        <v/>
      </c>
      <c r="Q128" s="96" t="str">
        <f>IF('MP1'!Q126=0,"",'MP1'!Q126)</f>
        <v/>
      </c>
      <c r="R128" s="96" t="str">
        <f>IF('MP1'!R126=0,"",'MP1'!R126)</f>
        <v/>
      </c>
      <c r="S128" s="260" t="str">
        <f t="shared" ref="S128" si="191">IFERROR(ROUND(AVERAGE(N128:R130),0),"")</f>
        <v/>
      </c>
      <c r="T128" s="96" t="str">
        <f>IF('MP1'!T126=0,"",'MP1'!T126)</f>
        <v/>
      </c>
      <c r="U128" s="260" t="str">
        <f t="shared" ref="U128" si="192">IFERROR(ROUND(AVERAGE(T128:T130),0),"")</f>
        <v/>
      </c>
      <c r="V128" s="246" t="str">
        <f t="shared" ref="V128" si="193">IFERROR(ROUND((K128+M128+S128+(2*U128))/5,0),"")</f>
        <v/>
      </c>
    </row>
    <row r="129" spans="1:22" ht="15" customHeight="1">
      <c r="A129" s="252"/>
      <c r="B129" s="249" t="str">
        <f>IF(VLOOKUP(A128,'Data Siswa 1'!$A$4:$D$43,3,0)=0,"",VLOOKUP(A128,'Data Siswa 1'!$A$4:$D$43,3,0))</f>
        <v/>
      </c>
      <c r="C129" s="255"/>
      <c r="D129" s="97" t="s">
        <v>6</v>
      </c>
      <c r="E129" s="98" t="str">
        <f>IF('MP1'!E127=0,"",'MP1'!E127)</f>
        <v/>
      </c>
      <c r="F129" s="98" t="str">
        <f>IF('MP1'!F127=0,"",'MP1'!F127)</f>
        <v/>
      </c>
      <c r="G129" s="98" t="str">
        <f>IF('MP1'!G127=0,"",'MP1'!G127)</f>
        <v/>
      </c>
      <c r="H129" s="98" t="str">
        <f>IF('MP1'!H127=0,"",'MP1'!H127)</f>
        <v/>
      </c>
      <c r="I129" s="98" t="str">
        <f>IF('MP1'!I127=0,"",'MP1'!I127)</f>
        <v/>
      </c>
      <c r="J129" s="98" t="str">
        <f>IF('MP1'!J127=0,"",'MP1'!J127)</f>
        <v/>
      </c>
      <c r="K129" s="258"/>
      <c r="L129" s="98" t="str">
        <f>IF('MP1'!L127=0,"",'MP1'!L127)</f>
        <v/>
      </c>
      <c r="M129" s="258"/>
      <c r="N129" s="98" t="str">
        <f>IF('MP1'!N127=0,"",'MP1'!N127)</f>
        <v/>
      </c>
      <c r="O129" s="98" t="str">
        <f>IF('MP1'!O127=0,"",'MP1'!O127)</f>
        <v/>
      </c>
      <c r="P129" s="98" t="str">
        <f>IF('MP1'!P127=0,"",'MP1'!P127)</f>
        <v/>
      </c>
      <c r="Q129" s="98" t="str">
        <f>IF('MP1'!Q127=0,"",'MP1'!Q127)</f>
        <v/>
      </c>
      <c r="R129" s="98" t="str">
        <f>IF('MP1'!R127=0,"",'MP1'!R127)</f>
        <v/>
      </c>
      <c r="S129" s="258"/>
      <c r="T129" s="98" t="str">
        <f>IF('MP1'!T127=0,"",'MP1'!T127)</f>
        <v/>
      </c>
      <c r="U129" s="258"/>
      <c r="V129" s="247"/>
    </row>
    <row r="130" spans="1:22">
      <c r="A130" s="253"/>
      <c r="B130" s="250"/>
      <c r="C130" s="256"/>
      <c r="D130" s="100" t="s">
        <v>7</v>
      </c>
      <c r="E130" s="101" t="str">
        <f>IF('MP1'!E128=0,"",'MP1'!E128)</f>
        <v/>
      </c>
      <c r="F130" s="101" t="str">
        <f>IF('MP1'!F128=0,"",'MP1'!F128)</f>
        <v/>
      </c>
      <c r="G130" s="101" t="str">
        <f>IF('MP1'!G128=0,"",'MP1'!G128)</f>
        <v/>
      </c>
      <c r="H130" s="101" t="str">
        <f>IF('MP1'!H128=0,"",'MP1'!H128)</f>
        <v/>
      </c>
      <c r="I130" s="101" t="str">
        <f>IF('MP1'!I128=0,"",'MP1'!I128)</f>
        <v/>
      </c>
      <c r="J130" s="101" t="str">
        <f>IF('MP1'!J128=0,"",'MP1'!J128)</f>
        <v/>
      </c>
      <c r="K130" s="259"/>
      <c r="L130" s="101" t="str">
        <f>IF('MP1'!L128=0,"",'MP1'!L128)</f>
        <v/>
      </c>
      <c r="M130" s="259"/>
      <c r="N130" s="101" t="str">
        <f>IF('MP1'!N128=0,"",'MP1'!N128)</f>
        <v/>
      </c>
      <c r="O130" s="101" t="str">
        <f>IF('MP1'!O128=0,"",'MP1'!O128)</f>
        <v/>
      </c>
      <c r="P130" s="101" t="str">
        <f>IF('MP1'!P128=0,"",'MP1'!P128)</f>
        <v/>
      </c>
      <c r="Q130" s="101" t="str">
        <f>IF('MP1'!Q128=0,"",'MP1'!Q128)</f>
        <v/>
      </c>
      <c r="R130" s="101" t="str">
        <f>IF('MP1'!R128=0,"",'MP1'!R128)</f>
        <v/>
      </c>
      <c r="S130" s="259"/>
      <c r="T130" s="101" t="str">
        <f>IF('MP1'!T128=0,"",'MP1'!T128)</f>
        <v/>
      </c>
      <c r="U130" s="259"/>
      <c r="V130" s="248"/>
    </row>
    <row r="131" spans="1:22">
      <c r="A131" s="105"/>
      <c r="B131" s="106"/>
      <c r="C131" s="107"/>
      <c r="D131" s="106"/>
      <c r="E131" s="107"/>
      <c r="F131" s="107"/>
      <c r="G131" s="107"/>
      <c r="H131" s="107"/>
      <c r="I131" s="107"/>
      <c r="J131" s="107"/>
      <c r="K131" s="107"/>
      <c r="L131" s="107"/>
      <c r="M131" s="107"/>
      <c r="N131" s="107"/>
      <c r="O131" s="107"/>
      <c r="P131" s="107"/>
      <c r="Q131" s="107"/>
      <c r="R131" s="107"/>
      <c r="S131" s="107"/>
      <c r="T131" s="107"/>
      <c r="U131" s="107"/>
      <c r="V131" s="107"/>
    </row>
    <row r="132" spans="1:22">
      <c r="A132" s="105"/>
      <c r="B132" s="106"/>
      <c r="D132" s="106"/>
      <c r="E132" s="107"/>
      <c r="F132" s="107"/>
      <c r="G132" s="107"/>
      <c r="H132" s="107"/>
      <c r="I132" s="107"/>
      <c r="J132" s="107"/>
      <c r="K132" s="107"/>
      <c r="L132" s="107"/>
      <c r="M132" s="107"/>
      <c r="N132" s="108"/>
      <c r="O132" s="108"/>
      <c r="P132" s="108"/>
      <c r="Q132" s="107"/>
      <c r="R132" s="107"/>
      <c r="S132" s="107"/>
      <c r="T132" s="107"/>
      <c r="U132" s="107"/>
      <c r="V132" s="107"/>
    </row>
    <row r="133" spans="1:22">
      <c r="C133" s="109" t="s">
        <v>51</v>
      </c>
      <c r="D133" s="110"/>
      <c r="E133" s="111"/>
      <c r="F133" s="111"/>
      <c r="G133" s="111"/>
      <c r="K133" s="107"/>
      <c r="L133" s="107"/>
      <c r="M133" s="107"/>
      <c r="N133" s="112"/>
      <c r="O133" s="113" t="e">
        <f>CONCATENATE(#REF!,","," ",#REF!)</f>
        <v>#REF!</v>
      </c>
      <c r="P133" s="113"/>
      <c r="Q133" s="113"/>
      <c r="R133" s="113"/>
      <c r="S133" s="107"/>
      <c r="T133" s="107"/>
      <c r="U133" s="107"/>
      <c r="V133" s="107"/>
    </row>
    <row r="134" spans="1:22">
      <c r="C134" s="86" t="s">
        <v>45</v>
      </c>
      <c r="D134" s="110"/>
      <c r="E134" s="111"/>
      <c r="F134" s="111"/>
      <c r="G134" s="111"/>
      <c r="K134" s="107"/>
      <c r="L134" s="107"/>
      <c r="M134" s="107"/>
      <c r="N134" s="108"/>
      <c r="O134" s="108" t="s">
        <v>28</v>
      </c>
      <c r="P134" s="108"/>
      <c r="Q134" s="107"/>
      <c r="R134" s="107"/>
      <c r="S134" s="107"/>
      <c r="T134" s="107"/>
      <c r="U134" s="107"/>
      <c r="V134" s="107"/>
    </row>
    <row r="135" spans="1:22">
      <c r="D135" s="110"/>
      <c r="E135" s="111"/>
      <c r="F135" s="111"/>
      <c r="G135" s="111"/>
      <c r="K135" s="107"/>
      <c r="L135" s="107"/>
      <c r="M135" s="107"/>
      <c r="N135" s="108"/>
      <c r="O135" s="108"/>
      <c r="P135" s="108"/>
      <c r="Q135" s="107"/>
      <c r="R135" s="107"/>
      <c r="S135" s="107"/>
      <c r="T135" s="107"/>
      <c r="U135" s="107"/>
      <c r="V135" s="107"/>
    </row>
    <row r="136" spans="1:22">
      <c r="D136" s="110"/>
      <c r="E136" s="111"/>
      <c r="F136" s="111"/>
      <c r="G136" s="111"/>
      <c r="K136" s="107"/>
      <c r="L136" s="107"/>
      <c r="M136" s="107"/>
      <c r="N136" s="108"/>
      <c r="O136" s="108"/>
      <c r="P136" s="108"/>
      <c r="Q136" s="107"/>
      <c r="R136" s="107"/>
      <c r="S136" s="107"/>
      <c r="T136" s="107"/>
      <c r="U136" s="107"/>
      <c r="V136" s="107"/>
    </row>
    <row r="137" spans="1:22">
      <c r="K137" s="107"/>
      <c r="L137" s="107"/>
      <c r="M137" s="107"/>
      <c r="N137" s="108"/>
      <c r="O137" s="108"/>
      <c r="P137" s="108"/>
      <c r="Q137" s="107"/>
      <c r="R137" s="107"/>
      <c r="S137" s="107"/>
      <c r="T137" s="107"/>
      <c r="U137" s="107"/>
      <c r="V137" s="107"/>
    </row>
    <row r="138" spans="1:22">
      <c r="C138" s="114" t="str">
        <f>'Halaman Depan'!$C$6</f>
        <v>...., S.Pd.SD.</v>
      </c>
      <c r="K138" s="107"/>
      <c r="L138" s="107"/>
      <c r="M138" s="107"/>
      <c r="N138" s="86"/>
      <c r="O138" s="115" t="str">
        <f>'Halaman Depan'!$C$8</f>
        <v>..., S.Pd.I.</v>
      </c>
      <c r="P138" s="108"/>
      <c r="Q138" s="107"/>
      <c r="R138" s="107"/>
      <c r="S138" s="107"/>
      <c r="T138" s="107"/>
      <c r="U138" s="107"/>
      <c r="V138" s="107"/>
    </row>
    <row r="139" spans="1:22">
      <c r="C139" s="116" t="str">
        <f>CONCATENATE("NIP."," ",'Halaman Depan'!$C$7)</f>
        <v>NIP. 19...</v>
      </c>
      <c r="K139" s="107"/>
      <c r="L139" s="107"/>
      <c r="M139" s="107"/>
      <c r="N139" s="86"/>
      <c r="O139" s="116" t="str">
        <f>CONCATENATE("NIP."," ",'Halaman Depan'!$C$9)</f>
        <v xml:space="preserve">NIP.  </v>
      </c>
      <c r="P139" s="108"/>
      <c r="Q139" s="107"/>
      <c r="R139" s="107"/>
      <c r="S139" s="107"/>
      <c r="T139" s="107"/>
      <c r="U139" s="107"/>
      <c r="V139" s="107"/>
    </row>
    <row r="140" spans="1:22">
      <c r="K140" s="107"/>
      <c r="L140" s="107"/>
      <c r="M140" s="107"/>
      <c r="N140" s="107"/>
      <c r="O140" s="107"/>
      <c r="P140" s="107"/>
      <c r="Q140" s="107"/>
      <c r="R140" s="107"/>
      <c r="S140" s="107"/>
      <c r="T140" s="107"/>
      <c r="U140" s="107"/>
      <c r="V140" s="107"/>
    </row>
    <row r="141" spans="1:22"/>
    <row r="142" spans="1:22"/>
    <row r="143" spans="1:22"/>
    <row r="144" spans="1:22"/>
    <row r="145" spans="1:9">
      <c r="C145" s="106"/>
      <c r="D145" s="106"/>
      <c r="E145" s="107"/>
      <c r="F145" s="107"/>
      <c r="G145" s="107"/>
      <c r="H145" s="107"/>
      <c r="I145" s="107"/>
    </row>
    <row r="146" spans="1:9">
      <c r="C146" s="106"/>
      <c r="D146" s="106"/>
      <c r="E146" s="107"/>
      <c r="F146" s="107"/>
      <c r="G146" s="107"/>
      <c r="H146" s="107"/>
      <c r="I146" s="107"/>
    </row>
    <row r="147" spans="1:9"/>
    <row r="148" spans="1:9"/>
    <row r="149" spans="1:9" s="90" customFormat="1"/>
    <row r="150" spans="1:9" s="90" customFormat="1"/>
    <row r="151" spans="1:9" s="90" customFormat="1"/>
    <row r="152" spans="1:9" s="90" customFormat="1"/>
    <row r="153" spans="1:9" s="90" customFormat="1"/>
    <row r="154" spans="1:9" s="90" customFormat="1"/>
    <row r="155" spans="1:9" s="90" customFormat="1"/>
    <row r="156" spans="1:9" s="90" customFormat="1"/>
    <row r="157" spans="1:9" s="90" customFormat="1">
      <c r="A157" s="86"/>
      <c r="B157" s="86"/>
      <c r="C157" s="86"/>
      <c r="D157" s="86"/>
    </row>
    <row r="158" spans="1:9" s="90" customFormat="1">
      <c r="A158" s="86"/>
      <c r="B158" s="86"/>
      <c r="C158" s="86"/>
      <c r="D158" s="86"/>
    </row>
    <row r="159" spans="1:9" ht="15.75" customHeight="1"/>
    <row r="160" spans="1:9" ht="15.75" customHeight="1"/>
    <row r="161" ht="15.75" customHeight="1"/>
    <row r="162" ht="15.75" customHeight="1"/>
  </sheetData>
  <sheetProtection sheet="1" objects="1" scenarios="1"/>
  <mergeCells count="332">
    <mergeCell ref="A7:C7"/>
    <mergeCell ref="A4:V4"/>
    <mergeCell ref="A5:V5"/>
    <mergeCell ref="A6:C6"/>
    <mergeCell ref="V125:V127"/>
    <mergeCell ref="B126:B127"/>
    <mergeCell ref="A128:A130"/>
    <mergeCell ref="C128:C130"/>
    <mergeCell ref="K128:K130"/>
    <mergeCell ref="M128:M130"/>
    <mergeCell ref="S128:S130"/>
    <mergeCell ref="U128:U130"/>
    <mergeCell ref="V128:V130"/>
    <mergeCell ref="B129:B130"/>
    <mergeCell ref="A125:A127"/>
    <mergeCell ref="C125:C127"/>
    <mergeCell ref="K125:K127"/>
    <mergeCell ref="M125:M127"/>
    <mergeCell ref="S125:S127"/>
    <mergeCell ref="U125:U127"/>
    <mergeCell ref="V119:V121"/>
    <mergeCell ref="B120:B121"/>
    <mergeCell ref="A122:A124"/>
    <mergeCell ref="C122:C124"/>
    <mergeCell ref="K122:K124"/>
    <mergeCell ref="M122:M124"/>
    <mergeCell ref="S122:S124"/>
    <mergeCell ref="U122:U124"/>
    <mergeCell ref="V122:V124"/>
    <mergeCell ref="B123:B124"/>
    <mergeCell ref="A119:A121"/>
    <mergeCell ref="C119:C121"/>
    <mergeCell ref="K119:K121"/>
    <mergeCell ref="M119:M121"/>
    <mergeCell ref="S119:S121"/>
    <mergeCell ref="U119:U121"/>
    <mergeCell ref="V113:V115"/>
    <mergeCell ref="B114:B115"/>
    <mergeCell ref="A116:A118"/>
    <mergeCell ref="C116:C118"/>
    <mergeCell ref="K116:K118"/>
    <mergeCell ref="M116:M118"/>
    <mergeCell ref="S116:S118"/>
    <mergeCell ref="U116:U118"/>
    <mergeCell ref="V116:V118"/>
    <mergeCell ref="B117:B118"/>
    <mergeCell ref="A113:A115"/>
    <mergeCell ref="C113:C115"/>
    <mergeCell ref="K113:K115"/>
    <mergeCell ref="M113:M115"/>
    <mergeCell ref="S113:S115"/>
    <mergeCell ref="U113:U115"/>
    <mergeCell ref="V107:V109"/>
    <mergeCell ref="B108:B109"/>
    <mergeCell ref="A110:A112"/>
    <mergeCell ref="C110:C112"/>
    <mergeCell ref="K110:K112"/>
    <mergeCell ref="M110:M112"/>
    <mergeCell ref="S110:S112"/>
    <mergeCell ref="U110:U112"/>
    <mergeCell ref="V110:V112"/>
    <mergeCell ref="B111:B112"/>
    <mergeCell ref="A107:A109"/>
    <mergeCell ref="C107:C109"/>
    <mergeCell ref="K107:K109"/>
    <mergeCell ref="M107:M109"/>
    <mergeCell ref="S107:S109"/>
    <mergeCell ref="U107:U109"/>
    <mergeCell ref="V101:V103"/>
    <mergeCell ref="B102:B103"/>
    <mergeCell ref="A104:A106"/>
    <mergeCell ref="C104:C106"/>
    <mergeCell ref="K104:K106"/>
    <mergeCell ref="M104:M106"/>
    <mergeCell ref="S104:S106"/>
    <mergeCell ref="U104:U106"/>
    <mergeCell ref="V104:V106"/>
    <mergeCell ref="B105:B106"/>
    <mergeCell ref="A101:A103"/>
    <mergeCell ref="C101:C103"/>
    <mergeCell ref="K101:K103"/>
    <mergeCell ref="M101:M103"/>
    <mergeCell ref="S101:S103"/>
    <mergeCell ref="U101:U103"/>
    <mergeCell ref="V95:V97"/>
    <mergeCell ref="B96:B97"/>
    <mergeCell ref="A98:A100"/>
    <mergeCell ref="C98:C100"/>
    <mergeCell ref="K98:K100"/>
    <mergeCell ref="M98:M100"/>
    <mergeCell ref="S98:S100"/>
    <mergeCell ref="U98:U100"/>
    <mergeCell ref="V98:V100"/>
    <mergeCell ref="B99:B100"/>
    <mergeCell ref="A95:A97"/>
    <mergeCell ref="C95:C97"/>
    <mergeCell ref="K95:K97"/>
    <mergeCell ref="M95:M97"/>
    <mergeCell ref="S95:S97"/>
    <mergeCell ref="U95:U97"/>
    <mergeCell ref="V89:V91"/>
    <mergeCell ref="B90:B91"/>
    <mergeCell ref="A92:A94"/>
    <mergeCell ref="C92:C94"/>
    <mergeCell ref="K92:K94"/>
    <mergeCell ref="M92:M94"/>
    <mergeCell ref="S92:S94"/>
    <mergeCell ref="U92:U94"/>
    <mergeCell ref="V92:V94"/>
    <mergeCell ref="B93:B94"/>
    <mergeCell ref="A89:A91"/>
    <mergeCell ref="C89:C91"/>
    <mergeCell ref="K89:K91"/>
    <mergeCell ref="M89:M91"/>
    <mergeCell ref="S89:S91"/>
    <mergeCell ref="U89:U91"/>
    <mergeCell ref="V83:V85"/>
    <mergeCell ref="B84:B85"/>
    <mergeCell ref="A86:A88"/>
    <mergeCell ref="C86:C88"/>
    <mergeCell ref="K86:K88"/>
    <mergeCell ref="M86:M88"/>
    <mergeCell ref="S86:S88"/>
    <mergeCell ref="U86:U88"/>
    <mergeCell ref="V86:V88"/>
    <mergeCell ref="B87:B88"/>
    <mergeCell ref="A83:A85"/>
    <mergeCell ref="C83:C85"/>
    <mergeCell ref="K83:K85"/>
    <mergeCell ref="M83:M85"/>
    <mergeCell ref="S83:S85"/>
    <mergeCell ref="U83:U85"/>
    <mergeCell ref="V77:V79"/>
    <mergeCell ref="B78:B79"/>
    <mergeCell ref="A80:A82"/>
    <mergeCell ref="C80:C82"/>
    <mergeCell ref="K80:K82"/>
    <mergeCell ref="M80:M82"/>
    <mergeCell ref="S80:S82"/>
    <mergeCell ref="U80:U82"/>
    <mergeCell ref="V80:V82"/>
    <mergeCell ref="B81:B82"/>
    <mergeCell ref="A77:A79"/>
    <mergeCell ref="C77:C79"/>
    <mergeCell ref="K77:K79"/>
    <mergeCell ref="M77:M79"/>
    <mergeCell ref="S77:S79"/>
    <mergeCell ref="U77:U79"/>
    <mergeCell ref="V71:V73"/>
    <mergeCell ref="B72:B73"/>
    <mergeCell ref="A74:A76"/>
    <mergeCell ref="C74:C76"/>
    <mergeCell ref="K74:K76"/>
    <mergeCell ref="M74:M76"/>
    <mergeCell ref="S74:S76"/>
    <mergeCell ref="U74:U76"/>
    <mergeCell ref="V74:V76"/>
    <mergeCell ref="B75:B76"/>
    <mergeCell ref="A71:A73"/>
    <mergeCell ref="C71:C73"/>
    <mergeCell ref="K71:K73"/>
    <mergeCell ref="M71:M73"/>
    <mergeCell ref="S71:S73"/>
    <mergeCell ref="U71:U73"/>
    <mergeCell ref="V65:V67"/>
    <mergeCell ref="B66:B67"/>
    <mergeCell ref="A68:A70"/>
    <mergeCell ref="C68:C70"/>
    <mergeCell ref="K68:K70"/>
    <mergeCell ref="M68:M70"/>
    <mergeCell ref="S68:S70"/>
    <mergeCell ref="U68:U70"/>
    <mergeCell ref="V68:V70"/>
    <mergeCell ref="B69:B70"/>
    <mergeCell ref="A65:A67"/>
    <mergeCell ref="C65:C67"/>
    <mergeCell ref="K65:K67"/>
    <mergeCell ref="M65:M67"/>
    <mergeCell ref="S65:S67"/>
    <mergeCell ref="U65:U67"/>
    <mergeCell ref="V59:V61"/>
    <mergeCell ref="B60:B61"/>
    <mergeCell ref="A62:A64"/>
    <mergeCell ref="C62:C64"/>
    <mergeCell ref="K62:K64"/>
    <mergeCell ref="M62:M64"/>
    <mergeCell ref="S62:S64"/>
    <mergeCell ref="U62:U64"/>
    <mergeCell ref="V62:V64"/>
    <mergeCell ref="B63:B64"/>
    <mergeCell ref="A59:A61"/>
    <mergeCell ref="C59:C61"/>
    <mergeCell ref="K59:K61"/>
    <mergeCell ref="M59:M61"/>
    <mergeCell ref="S59:S61"/>
    <mergeCell ref="U59:U61"/>
    <mergeCell ref="V53:V55"/>
    <mergeCell ref="B54:B55"/>
    <mergeCell ref="A56:A58"/>
    <mergeCell ref="C56:C58"/>
    <mergeCell ref="K56:K58"/>
    <mergeCell ref="M56:M58"/>
    <mergeCell ref="S56:S58"/>
    <mergeCell ref="U56:U58"/>
    <mergeCell ref="V56:V58"/>
    <mergeCell ref="B57:B58"/>
    <mergeCell ref="A53:A55"/>
    <mergeCell ref="C53:C55"/>
    <mergeCell ref="K53:K55"/>
    <mergeCell ref="M53:M55"/>
    <mergeCell ref="S53:S55"/>
    <mergeCell ref="U53:U55"/>
    <mergeCell ref="V47:V49"/>
    <mergeCell ref="B48:B49"/>
    <mergeCell ref="A50:A52"/>
    <mergeCell ref="C50:C52"/>
    <mergeCell ref="K50:K52"/>
    <mergeCell ref="M50:M52"/>
    <mergeCell ref="S50:S52"/>
    <mergeCell ref="U50:U52"/>
    <mergeCell ref="V50:V52"/>
    <mergeCell ref="B51:B52"/>
    <mergeCell ref="A47:A49"/>
    <mergeCell ref="C47:C49"/>
    <mergeCell ref="K47:K49"/>
    <mergeCell ref="M47:M49"/>
    <mergeCell ref="S47:S49"/>
    <mergeCell ref="U47:U49"/>
    <mergeCell ref="V41:V43"/>
    <mergeCell ref="B42:B43"/>
    <mergeCell ref="A44:A46"/>
    <mergeCell ref="C44:C46"/>
    <mergeCell ref="K44:K46"/>
    <mergeCell ref="M44:M46"/>
    <mergeCell ref="S44:S46"/>
    <mergeCell ref="U44:U46"/>
    <mergeCell ref="V44:V46"/>
    <mergeCell ref="B45:B46"/>
    <mergeCell ref="A41:A43"/>
    <mergeCell ref="C41:C43"/>
    <mergeCell ref="K41:K43"/>
    <mergeCell ref="M41:M43"/>
    <mergeCell ref="S41:S43"/>
    <mergeCell ref="U41:U43"/>
    <mergeCell ref="V35:V37"/>
    <mergeCell ref="B36:B37"/>
    <mergeCell ref="A38:A40"/>
    <mergeCell ref="C38:C40"/>
    <mergeCell ref="K38:K40"/>
    <mergeCell ref="M38:M40"/>
    <mergeCell ref="S38:S40"/>
    <mergeCell ref="U38:U40"/>
    <mergeCell ref="V38:V40"/>
    <mergeCell ref="B39:B40"/>
    <mergeCell ref="A35:A37"/>
    <mergeCell ref="C35:C37"/>
    <mergeCell ref="K35:K37"/>
    <mergeCell ref="M35:M37"/>
    <mergeCell ref="S35:S37"/>
    <mergeCell ref="U35:U37"/>
    <mergeCell ref="V29:V31"/>
    <mergeCell ref="B30:B31"/>
    <mergeCell ref="A32:A34"/>
    <mergeCell ref="C32:C34"/>
    <mergeCell ref="K32:K34"/>
    <mergeCell ref="M32:M34"/>
    <mergeCell ref="S32:S34"/>
    <mergeCell ref="U32:U34"/>
    <mergeCell ref="V32:V34"/>
    <mergeCell ref="B33:B34"/>
    <mergeCell ref="A29:A31"/>
    <mergeCell ref="C29:C31"/>
    <mergeCell ref="K29:K31"/>
    <mergeCell ref="M29:M31"/>
    <mergeCell ref="S29:S31"/>
    <mergeCell ref="U29:U31"/>
    <mergeCell ref="V23:V25"/>
    <mergeCell ref="B24:B25"/>
    <mergeCell ref="A26:A28"/>
    <mergeCell ref="C26:C28"/>
    <mergeCell ref="K26:K28"/>
    <mergeCell ref="M26:M28"/>
    <mergeCell ref="S26:S28"/>
    <mergeCell ref="U26:U28"/>
    <mergeCell ref="V26:V28"/>
    <mergeCell ref="B27:B28"/>
    <mergeCell ref="A23:A25"/>
    <mergeCell ref="C23:C25"/>
    <mergeCell ref="K23:K25"/>
    <mergeCell ref="M23:M25"/>
    <mergeCell ref="S23:S25"/>
    <mergeCell ref="U23:U25"/>
    <mergeCell ref="V17:V19"/>
    <mergeCell ref="B18:B19"/>
    <mergeCell ref="A20:A22"/>
    <mergeCell ref="C20:C22"/>
    <mergeCell ref="K20:K22"/>
    <mergeCell ref="M20:M22"/>
    <mergeCell ref="S20:S22"/>
    <mergeCell ref="U20:U22"/>
    <mergeCell ref="V20:V22"/>
    <mergeCell ref="B21:B22"/>
    <mergeCell ref="A17:A19"/>
    <mergeCell ref="C17:C19"/>
    <mergeCell ref="K17:K19"/>
    <mergeCell ref="M17:M19"/>
    <mergeCell ref="S17:S19"/>
    <mergeCell ref="U17:U19"/>
    <mergeCell ref="A14:A16"/>
    <mergeCell ref="C14:C16"/>
    <mergeCell ref="K14:K16"/>
    <mergeCell ref="M14:M16"/>
    <mergeCell ref="S14:S16"/>
    <mergeCell ref="U14:U16"/>
    <mergeCell ref="V14:V16"/>
    <mergeCell ref="B15:B16"/>
    <mergeCell ref="A11:A13"/>
    <mergeCell ref="C11:C13"/>
    <mergeCell ref="K11:K13"/>
    <mergeCell ref="M11:M13"/>
    <mergeCell ref="S11:S13"/>
    <mergeCell ref="U11:U13"/>
    <mergeCell ref="T9:U9"/>
    <mergeCell ref="V9:V10"/>
    <mergeCell ref="A9:B9"/>
    <mergeCell ref="C9:C10"/>
    <mergeCell ref="D9:D10"/>
    <mergeCell ref="E9:K9"/>
    <mergeCell ref="L9:M9"/>
    <mergeCell ref="N9:S9"/>
    <mergeCell ref="V11:V13"/>
    <mergeCell ref="B12:B13"/>
  </mergeCells>
  <conditionalFormatting sqref="E95:V130">
    <cfRule type="cellIs" dxfId="76" priority="13" operator="lessThan">
      <formula>$D$7</formula>
    </cfRule>
    <cfRule type="cellIs" dxfId="75" priority="14" operator="lessThan">
      <formula>$D$7</formula>
    </cfRule>
  </conditionalFormatting>
  <conditionalFormatting sqref="E11:V94">
    <cfRule type="cellIs" dxfId="74" priority="15" operator="lessThan">
      <formula>$D$7</formula>
    </cfRule>
  </conditionalFormatting>
  <conditionalFormatting sqref="S95:S130">
    <cfRule type="cellIs" dxfId="73" priority="8" operator="lessThan">
      <formula>$D$7</formula>
    </cfRule>
    <cfRule type="cellIs" dxfId="72" priority="9" operator="lessThan">
      <formula>$D$7</formula>
    </cfRule>
  </conditionalFormatting>
  <conditionalFormatting sqref="S11:S94">
    <cfRule type="cellIs" dxfId="71" priority="7" operator="lessThan">
      <formula>$D$7</formula>
    </cfRule>
  </conditionalFormatting>
  <conditionalFormatting sqref="S95:S130">
    <cfRule type="cellIs" dxfId="70" priority="5" operator="lessThan">
      <formula>$D$7</formula>
    </cfRule>
    <cfRule type="cellIs" dxfId="69" priority="6" operator="lessThan">
      <formula>$D$7</formula>
    </cfRule>
  </conditionalFormatting>
  <conditionalFormatting sqref="S11:S94">
    <cfRule type="cellIs" dxfId="68" priority="4" operator="lessThan">
      <formula>$D$7</formula>
    </cfRule>
  </conditionalFormatting>
  <conditionalFormatting sqref="S95:S130">
    <cfRule type="cellIs" dxfId="67" priority="2" operator="lessThan">
      <formula>$D$7</formula>
    </cfRule>
    <cfRule type="cellIs" dxfId="66" priority="3" operator="lessThan">
      <formula>$D$7</formula>
    </cfRule>
  </conditionalFormatting>
  <conditionalFormatting sqref="S11:S130">
    <cfRule type="cellIs" dxfId="65" priority="1" operator="lessThan">
      <formula>$D$7</formula>
    </cfRule>
  </conditionalFormatting>
  <dataValidations count="1">
    <dataValidation type="decimal" allowBlank="1" showInputMessage="1" showErrorMessage="1" errorTitle="Format Nilai" error="Nilai Maksimal 100" sqref="E11:J130 T11:T130 L11:L130 N11:R130">
      <formula1>10</formula1>
      <formula2>100</formula2>
    </dataValidation>
  </dataValidations>
  <hyperlinks>
    <hyperlink ref="C9:C10" location="Sheet2!A1" display="Nama"/>
  </hyperlinks>
  <pageMargins left="0.51181102362204722" right="1.4960629921259843" top="0.74803149606299213" bottom="0.55118110236220474" header="0.31496062992125984" footer="0.31496062992125984"/>
  <pageSetup paperSize="5" orientation="landscape" horizontalDpi="4294967293" verticalDpi="0" r:id="rId1"/>
  <drawing r:id="rId2"/>
</worksheet>
</file>

<file path=xl/worksheets/sheet22.xml><?xml version="1.0" encoding="utf-8"?>
<worksheet xmlns="http://schemas.openxmlformats.org/spreadsheetml/2006/main" xmlns:r="http://schemas.openxmlformats.org/officeDocument/2006/relationships">
  <sheetPr codeName="Sheet4"/>
  <dimension ref="A1:AO155"/>
  <sheetViews>
    <sheetView showGridLines="0" workbookViewId="0">
      <pane xSplit="4" ySplit="8" topLeftCell="E9" activePane="bottomRight" state="frozen"/>
      <selection pane="topRight" activeCell="E1" sqref="E1"/>
      <selection pane="bottomLeft" activeCell="A8" sqref="A8"/>
      <selection pane="bottomRight"/>
    </sheetView>
  </sheetViews>
  <sheetFormatPr defaultColWidth="0" defaultRowHeight="0" customHeight="1" zeroHeight="1"/>
  <cols>
    <col min="1" max="1" width="5" style="4" customWidth="1"/>
    <col min="2" max="2" width="10.28515625" style="4" customWidth="1"/>
    <col min="3" max="3" width="24.5703125" style="4" customWidth="1"/>
    <col min="4" max="4" width="11.28515625" style="4" customWidth="1"/>
    <col min="5" max="10" width="6.85546875" style="17" customWidth="1"/>
    <col min="11" max="11" width="7.5703125" style="17" customWidth="1"/>
    <col min="12" max="13" width="9.140625" style="17" customWidth="1"/>
    <col min="14" max="18" width="5.85546875" style="17" customWidth="1"/>
    <col min="19" max="19" width="8.28515625" style="17" customWidth="1"/>
    <col min="20" max="22" width="9.140625" style="17" customWidth="1"/>
    <col min="23" max="37" width="5" style="77" customWidth="1"/>
    <col min="38" max="41" width="5" style="134" customWidth="1"/>
    <col min="42" max="16384" width="9.140625" style="4" hidden="1"/>
  </cols>
  <sheetData>
    <row r="1" spans="1:41" s="31" customFormat="1" ht="15.75" customHeight="1">
      <c r="E1" s="79" t="s">
        <v>103</v>
      </c>
      <c r="F1" s="33"/>
      <c r="G1" s="33"/>
      <c r="H1" s="154"/>
      <c r="I1" s="32" t="s">
        <v>105</v>
      </c>
      <c r="J1" s="33"/>
      <c r="K1" s="32"/>
      <c r="L1" s="33"/>
      <c r="M1" s="33"/>
      <c r="N1" s="33"/>
      <c r="O1" s="33"/>
      <c r="P1" s="33"/>
      <c r="Q1" s="33"/>
      <c r="R1" s="33"/>
      <c r="S1" s="33"/>
      <c r="T1" s="33"/>
      <c r="U1" s="33"/>
      <c r="V1" s="33"/>
      <c r="W1" s="77"/>
      <c r="X1" s="77"/>
      <c r="Y1" s="77"/>
      <c r="Z1" s="77"/>
      <c r="AA1" s="77"/>
      <c r="AB1" s="77"/>
      <c r="AC1" s="77"/>
      <c r="AD1" s="77"/>
      <c r="AE1" s="77"/>
      <c r="AF1" s="77"/>
      <c r="AG1" s="77"/>
      <c r="AH1" s="77"/>
      <c r="AI1" s="77"/>
      <c r="AJ1" s="77"/>
      <c r="AK1" s="77"/>
      <c r="AL1" s="134"/>
      <c r="AM1" s="134"/>
      <c r="AN1" s="134"/>
      <c r="AO1" s="134"/>
    </row>
    <row r="2" spans="1:41" s="31" customFormat="1" ht="15.75" customHeight="1">
      <c r="E2" s="155">
        <f>COUNTA(Table32[Nama])</f>
        <v>31</v>
      </c>
      <c r="F2" s="33"/>
      <c r="G2" s="32"/>
      <c r="H2" s="33"/>
      <c r="J2" s="32"/>
      <c r="K2" s="32"/>
      <c r="L2" s="33"/>
      <c r="M2" s="33"/>
      <c r="N2" s="33"/>
      <c r="O2" s="33"/>
      <c r="P2" s="33"/>
      <c r="Q2" s="33"/>
      <c r="R2" s="33"/>
      <c r="S2" s="33"/>
      <c r="T2" s="33"/>
      <c r="U2" s="33"/>
      <c r="V2" s="33"/>
      <c r="W2" s="77"/>
      <c r="X2" s="77"/>
      <c r="Y2" s="77"/>
      <c r="Z2" s="77"/>
      <c r="AA2" s="77"/>
      <c r="AB2" s="77"/>
      <c r="AC2" s="77"/>
      <c r="AD2" s="77"/>
      <c r="AE2" s="77"/>
      <c r="AF2" s="77"/>
      <c r="AG2" s="77"/>
      <c r="AH2" s="77"/>
      <c r="AI2" s="77"/>
      <c r="AJ2" s="77"/>
      <c r="AK2" s="77"/>
      <c r="AL2" s="134"/>
      <c r="AM2" s="134"/>
      <c r="AN2" s="134"/>
      <c r="AO2" s="134"/>
    </row>
    <row r="3" spans="1:41" s="31" customFormat="1" ht="15.75" customHeight="1">
      <c r="E3" s="32" t="s">
        <v>104</v>
      </c>
      <c r="F3" s="33"/>
      <c r="G3" s="32"/>
      <c r="H3" s="33"/>
      <c r="J3" s="32"/>
      <c r="K3" s="49"/>
      <c r="L3" s="33"/>
      <c r="M3" s="33"/>
      <c r="N3" s="33"/>
      <c r="O3" s="33"/>
      <c r="P3" s="33"/>
      <c r="Q3" s="33"/>
      <c r="R3" s="33"/>
      <c r="S3" s="33"/>
      <c r="T3" s="33"/>
      <c r="U3" s="33"/>
      <c r="V3" s="33"/>
      <c r="W3" s="77"/>
      <c r="X3" s="77"/>
      <c r="Y3" s="77"/>
      <c r="Z3" s="77"/>
      <c r="AA3" s="77"/>
      <c r="AB3" s="77"/>
      <c r="AC3" s="77"/>
      <c r="AD3" s="77"/>
      <c r="AE3" s="77"/>
      <c r="AF3" s="77"/>
      <c r="AG3" s="77"/>
      <c r="AH3" s="77"/>
      <c r="AI3" s="77"/>
      <c r="AJ3" s="77"/>
      <c r="AK3" s="77"/>
      <c r="AL3" s="134"/>
      <c r="AM3" s="134"/>
      <c r="AN3" s="134"/>
      <c r="AO3" s="134"/>
    </row>
    <row r="4" spans="1:41" ht="15.75">
      <c r="A4" s="46" t="s">
        <v>21</v>
      </c>
      <c r="B4" s="46"/>
      <c r="C4" s="173" t="str">
        <f>'Halaman Depan'!$C$15</f>
        <v>Seni Budaya dan Kesenian</v>
      </c>
      <c r="D4" s="36"/>
      <c r="E4" s="156">
        <f>COUNT(E9,E12,E15,E18,E21,E24,E27,E30,E33,E36,E39,E42,E45,E48,E51,E54,E57,E60,E63,E66,E69,E72,E75,E78,E81,E84,E87,E90,E93,E96,E99,E102,E105,E108,E111,E114,E117,E120,E123,E126)</f>
        <v>0</v>
      </c>
      <c r="F4" s="156">
        <f t="shared" ref="F4:V6" si="0">COUNT(F9,F12,F15,F18,F21,F24,F27,F30,F33,F36,F39,F42,F45,F48,F51,F54,F57,F60,F63,F66,F69,F72,F75,F78,F81,F84,F87,F90,F93,F96,F99,F102,F105,F108,F111,F114,F117,F120,F123,F126)</f>
        <v>0</v>
      </c>
      <c r="G4" s="156">
        <f t="shared" si="0"/>
        <v>0</v>
      </c>
      <c r="H4" s="156">
        <f t="shared" si="0"/>
        <v>0</v>
      </c>
      <c r="I4" s="156">
        <f t="shared" si="0"/>
        <v>0</v>
      </c>
      <c r="J4" s="156">
        <f t="shared" si="0"/>
        <v>0</v>
      </c>
      <c r="K4" s="241">
        <f t="shared" si="0"/>
        <v>0</v>
      </c>
      <c r="L4" s="156">
        <f t="shared" si="0"/>
        <v>0</v>
      </c>
      <c r="M4" s="241">
        <f t="shared" si="0"/>
        <v>0</v>
      </c>
      <c r="N4" s="156">
        <f t="shared" si="0"/>
        <v>0</v>
      </c>
      <c r="O4" s="156">
        <f t="shared" si="0"/>
        <v>0</v>
      </c>
      <c r="P4" s="156">
        <f t="shared" si="0"/>
        <v>0</v>
      </c>
      <c r="Q4" s="156">
        <f t="shared" si="0"/>
        <v>0</v>
      </c>
      <c r="R4" s="156">
        <f t="shared" si="0"/>
        <v>0</v>
      </c>
      <c r="S4" s="241">
        <f t="shared" si="0"/>
        <v>0</v>
      </c>
      <c r="T4" s="156">
        <f t="shared" si="0"/>
        <v>0</v>
      </c>
      <c r="U4" s="241">
        <f t="shared" si="0"/>
        <v>0</v>
      </c>
      <c r="V4" s="241">
        <f t="shared" si="0"/>
        <v>0</v>
      </c>
    </row>
    <row r="5" spans="1:41" ht="15.75">
      <c r="A5" s="47" t="s">
        <v>16</v>
      </c>
      <c r="B5" s="47"/>
      <c r="C5" s="48">
        <f>'Halaman Depan'!H7</f>
        <v>20</v>
      </c>
      <c r="D5" s="37"/>
      <c r="E5" s="157">
        <f t="shared" ref="E5:T6" si="1">COUNT(E10,E13,E16,E19,E22,E25,E28,E31,E34,E37,E40,E43,E46,E49,E52,E55,E58,E61,E64,E67,E70,E73,E76,E79,E82,E85,E88,E91,E94,E97,E100,E103,E106,E109,E112,E115,E118,E121,E124,E127)</f>
        <v>0</v>
      </c>
      <c r="F5" s="157">
        <f t="shared" si="1"/>
        <v>0</v>
      </c>
      <c r="G5" s="157">
        <f t="shared" si="1"/>
        <v>0</v>
      </c>
      <c r="H5" s="157">
        <f t="shared" si="1"/>
        <v>0</v>
      </c>
      <c r="I5" s="157">
        <f t="shared" si="1"/>
        <v>0</v>
      </c>
      <c r="J5" s="157">
        <f t="shared" si="1"/>
        <v>0</v>
      </c>
      <c r="K5" s="241"/>
      <c r="L5" s="157">
        <f t="shared" si="1"/>
        <v>0</v>
      </c>
      <c r="M5" s="241"/>
      <c r="N5" s="157">
        <f t="shared" si="1"/>
        <v>0</v>
      </c>
      <c r="O5" s="157">
        <f t="shared" si="1"/>
        <v>0</v>
      </c>
      <c r="P5" s="157">
        <f t="shared" si="1"/>
        <v>0</v>
      </c>
      <c r="Q5" s="157">
        <f t="shared" si="1"/>
        <v>0</v>
      </c>
      <c r="R5" s="157">
        <f t="shared" si="1"/>
        <v>0</v>
      </c>
      <c r="S5" s="241"/>
      <c r="T5" s="157">
        <f t="shared" si="1"/>
        <v>0</v>
      </c>
      <c r="U5" s="241"/>
      <c r="V5" s="241"/>
    </row>
    <row r="6" spans="1:41" ht="15.75">
      <c r="A6" s="46" t="s">
        <v>133</v>
      </c>
      <c r="B6" s="46"/>
      <c r="C6" s="46"/>
      <c r="D6" s="46"/>
      <c r="E6" s="158">
        <f t="shared" si="1"/>
        <v>0</v>
      </c>
      <c r="F6" s="158">
        <f t="shared" si="0"/>
        <v>0</v>
      </c>
      <c r="G6" s="158">
        <f t="shared" si="0"/>
        <v>0</v>
      </c>
      <c r="H6" s="158">
        <f t="shared" si="0"/>
        <v>0</v>
      </c>
      <c r="I6" s="158">
        <f t="shared" si="0"/>
        <v>0</v>
      </c>
      <c r="J6" s="158">
        <f t="shared" si="0"/>
        <v>0</v>
      </c>
      <c r="K6" s="242"/>
      <c r="L6" s="158">
        <f t="shared" si="0"/>
        <v>0</v>
      </c>
      <c r="M6" s="242"/>
      <c r="N6" s="158">
        <f t="shared" si="0"/>
        <v>0</v>
      </c>
      <c r="O6" s="158">
        <f t="shared" si="0"/>
        <v>0</v>
      </c>
      <c r="P6" s="158">
        <f t="shared" si="0"/>
        <v>0</v>
      </c>
      <c r="Q6" s="158">
        <f t="shared" si="0"/>
        <v>0</v>
      </c>
      <c r="R6" s="158">
        <f t="shared" si="0"/>
        <v>0</v>
      </c>
      <c r="S6" s="242"/>
      <c r="T6" s="158">
        <f t="shared" si="0"/>
        <v>0</v>
      </c>
      <c r="U6" s="242"/>
      <c r="V6" s="242"/>
      <c r="W6" s="224" t="s">
        <v>62</v>
      </c>
      <c r="X6" s="224"/>
      <c r="Y6" s="224"/>
      <c r="Z6" s="224"/>
      <c r="AA6" s="224"/>
      <c r="AB6" s="224"/>
      <c r="AC6" s="224"/>
      <c r="AD6" s="224"/>
      <c r="AE6" s="224"/>
      <c r="AF6" s="224"/>
      <c r="AG6" s="224"/>
      <c r="AH6" s="224"/>
      <c r="AI6" s="224"/>
      <c r="AJ6" s="224"/>
      <c r="AK6" s="224"/>
      <c r="AO6" s="78"/>
    </row>
    <row r="7" spans="1:41" ht="15.75">
      <c r="A7" s="237" t="s">
        <v>0</v>
      </c>
      <c r="B7" s="237"/>
      <c r="C7" s="265" t="s">
        <v>3</v>
      </c>
      <c r="D7" s="226" t="s">
        <v>4</v>
      </c>
      <c r="E7" s="226" t="s">
        <v>9</v>
      </c>
      <c r="F7" s="226"/>
      <c r="G7" s="226"/>
      <c r="H7" s="226"/>
      <c r="I7" s="226"/>
      <c r="J7" s="226"/>
      <c r="K7" s="226"/>
      <c r="L7" s="226" t="s">
        <v>12</v>
      </c>
      <c r="M7" s="226"/>
      <c r="N7" s="226" t="s">
        <v>13</v>
      </c>
      <c r="O7" s="226"/>
      <c r="P7" s="226"/>
      <c r="Q7" s="226"/>
      <c r="R7" s="226"/>
      <c r="S7" s="226"/>
      <c r="T7" s="226" t="s">
        <v>14</v>
      </c>
      <c r="U7" s="226"/>
      <c r="V7" s="226" t="s">
        <v>15</v>
      </c>
      <c r="W7" s="239" t="s">
        <v>46</v>
      </c>
      <c r="X7" s="240"/>
      <c r="Y7" s="240"/>
      <c r="Z7" s="225" t="s">
        <v>47</v>
      </c>
      <c r="AA7" s="225"/>
      <c r="AB7" s="225"/>
      <c r="AC7" s="225"/>
      <c r="AD7" s="225" t="s">
        <v>48</v>
      </c>
      <c r="AE7" s="225"/>
      <c r="AF7" s="225"/>
      <c r="AG7" s="225"/>
      <c r="AH7" s="225" t="s">
        <v>49</v>
      </c>
      <c r="AI7" s="225"/>
      <c r="AJ7" s="225"/>
      <c r="AK7" s="225"/>
      <c r="AL7" s="225" t="s">
        <v>91</v>
      </c>
      <c r="AM7" s="225"/>
      <c r="AN7" s="225"/>
      <c r="AO7" s="225"/>
    </row>
    <row r="8" spans="1:41" ht="15.75">
      <c r="A8" s="40" t="s">
        <v>1</v>
      </c>
      <c r="B8" s="40" t="s">
        <v>2</v>
      </c>
      <c r="C8" s="265"/>
      <c r="D8" s="226"/>
      <c r="E8" s="35">
        <v>1</v>
      </c>
      <c r="F8" s="35">
        <v>2</v>
      </c>
      <c r="G8" s="35">
        <v>3</v>
      </c>
      <c r="H8" s="35">
        <v>4</v>
      </c>
      <c r="I8" s="35">
        <v>5</v>
      </c>
      <c r="J8" s="35">
        <v>6</v>
      </c>
      <c r="K8" s="39" t="s">
        <v>8</v>
      </c>
      <c r="L8" s="39" t="s">
        <v>10</v>
      </c>
      <c r="M8" s="39" t="s">
        <v>11</v>
      </c>
      <c r="N8" s="35">
        <v>1</v>
      </c>
      <c r="O8" s="35">
        <v>2</v>
      </c>
      <c r="P8" s="35">
        <v>3</v>
      </c>
      <c r="Q8" s="35">
        <v>4</v>
      </c>
      <c r="R8" s="35">
        <v>5</v>
      </c>
      <c r="S8" s="39" t="s">
        <v>8</v>
      </c>
      <c r="T8" s="35" t="s">
        <v>10</v>
      </c>
      <c r="U8" s="39" t="s">
        <v>11</v>
      </c>
      <c r="V8" s="226"/>
      <c r="W8" s="239"/>
      <c r="X8" s="240"/>
      <c r="Y8" s="240"/>
      <c r="Z8" s="225"/>
      <c r="AA8" s="225"/>
      <c r="AB8" s="225"/>
      <c r="AC8" s="225"/>
      <c r="AD8" s="225"/>
      <c r="AE8" s="225"/>
      <c r="AF8" s="225"/>
      <c r="AG8" s="225"/>
      <c r="AH8" s="225"/>
      <c r="AI8" s="225"/>
      <c r="AJ8" s="225"/>
      <c r="AK8" s="225"/>
      <c r="AL8" s="225"/>
      <c r="AM8" s="225"/>
      <c r="AN8" s="225"/>
      <c r="AO8" s="225"/>
    </row>
    <row r="9" spans="1:41" ht="20.25" customHeight="1">
      <c r="A9" s="227">
        <v>1</v>
      </c>
      <c r="B9" s="38" t="str">
        <f>IF(VLOOKUP(A9,'Data Siswa 2'!$A$4:$D$43,2,0)=0,"",VLOOKUP(A9,'Data Siswa 2'!$A$4:$D$43,2,0))</f>
        <v>601</v>
      </c>
      <c r="C9" s="228" t="str">
        <f>IF(VLOOKUP(A9,'Data Siswa 2'!$A$4:$D$43,4,0)=0,"",VLOOKUP(A9,'Data Siswa 2'!$A$4:$D$43,4,0))</f>
        <v>Siswa kelas 2 1</v>
      </c>
      <c r="D9" s="10" t="s">
        <v>5</v>
      </c>
      <c r="E9" s="19"/>
      <c r="F9" s="19"/>
      <c r="G9" s="19"/>
      <c r="H9" s="19"/>
      <c r="I9" s="19"/>
      <c r="J9" s="19"/>
      <c r="K9" s="229" t="str">
        <f>IFERROR(ROUND(AVERAGE(E9:J11),0),"")</f>
        <v/>
      </c>
      <c r="L9" s="19"/>
      <c r="M9" s="229" t="str">
        <f>IFERROR(ROUND(AVERAGE(L9:L11),0),"")</f>
        <v/>
      </c>
      <c r="N9" s="19"/>
      <c r="O9" s="19"/>
      <c r="P9" s="19"/>
      <c r="Q9" s="19"/>
      <c r="R9" s="19"/>
      <c r="S9" s="229" t="str">
        <f>IFERROR(ROUND(AVERAGE(N9:R11),0),"")</f>
        <v/>
      </c>
      <c r="T9" s="19"/>
      <c r="U9" s="229" t="str">
        <f>IFERROR(ROUND(AVERAGE(T9:T11),0),"")</f>
        <v/>
      </c>
      <c r="V9" s="266" t="str">
        <f>IFERROR(ROUND((K9+M9+S9+(2*U9))/5,0),"")</f>
        <v/>
      </c>
      <c r="W9" s="77">
        <v>1</v>
      </c>
      <c r="X9" s="77">
        <v>1</v>
      </c>
      <c r="Y9" s="34" t="str">
        <f>INDEX(V9:W128,MATCH(X9,W9:W128,0),1)</f>
        <v/>
      </c>
      <c r="Z9" s="77" t="str">
        <f>K9</f>
        <v/>
      </c>
      <c r="AA9" s="77">
        <v>1</v>
      </c>
      <c r="AB9" s="77">
        <v>1</v>
      </c>
      <c r="AC9" s="77" t="str">
        <f>INDEX(Z9:AA128,MATCH(AB9,AA9:AA128,0),1)</f>
        <v/>
      </c>
      <c r="AD9" s="77" t="str">
        <f>M9</f>
        <v/>
      </c>
      <c r="AE9" s="77">
        <v>1</v>
      </c>
      <c r="AF9" s="77">
        <v>1</v>
      </c>
      <c r="AG9" s="77" t="str">
        <f>INDEX(AD9:AE128,MATCH(AF9,AE9:AE128,0),1)</f>
        <v/>
      </c>
      <c r="AH9" s="77" t="str">
        <f>S9</f>
        <v/>
      </c>
      <c r="AI9" s="77">
        <v>1</v>
      </c>
      <c r="AJ9" s="77">
        <v>1</v>
      </c>
      <c r="AK9" s="77" t="str">
        <f>INDEX(AH9:AI128,MATCH(AJ9,AI9:AI128,0),1)</f>
        <v/>
      </c>
      <c r="AL9" s="34" t="str">
        <f>U9</f>
        <v/>
      </c>
      <c r="AM9" s="134">
        <v>1</v>
      </c>
      <c r="AN9" s="134">
        <v>1</v>
      </c>
      <c r="AO9" s="134" t="str">
        <f>INDEX(AL9:AM128,MATCH(AN9,AM9:AM128,0),1)</f>
        <v/>
      </c>
    </row>
    <row r="10" spans="1:41" ht="20.25" customHeight="1">
      <c r="A10" s="227"/>
      <c r="B10" s="232" t="str">
        <f>IF(VLOOKUP(A9,'Data Siswa 2'!$A$4:$D$43,3,0)=0,"",VLOOKUP(A9,'Data Siswa 2'!$A$4:$D$43,3,0))</f>
        <v/>
      </c>
      <c r="C10" s="228"/>
      <c r="D10" s="11" t="s">
        <v>6</v>
      </c>
      <c r="E10" s="20"/>
      <c r="F10" s="20"/>
      <c r="G10" s="20"/>
      <c r="H10" s="20"/>
      <c r="I10" s="20"/>
      <c r="J10" s="20"/>
      <c r="K10" s="230"/>
      <c r="L10" s="20"/>
      <c r="M10" s="230"/>
      <c r="N10" s="20"/>
      <c r="O10" s="20"/>
      <c r="P10" s="20"/>
      <c r="Q10" s="20"/>
      <c r="R10" s="20"/>
      <c r="S10" s="230"/>
      <c r="T10" s="20"/>
      <c r="U10" s="230"/>
      <c r="V10" s="267"/>
      <c r="W10" s="77">
        <v>2</v>
      </c>
      <c r="X10" s="77">
        <f>X9+3</f>
        <v>4</v>
      </c>
      <c r="Y10" s="34" t="str">
        <f t="shared" ref="Y10:Y48" si="2">INDEX(V10:W129,MATCH(X10,W10:W129,0),1)</f>
        <v/>
      </c>
      <c r="Z10" s="77">
        <f t="shared" ref="Z10:Z73" si="3">K10</f>
        <v>0</v>
      </c>
      <c r="AA10" s="77">
        <v>2</v>
      </c>
      <c r="AB10" s="77">
        <f>AB9+3</f>
        <v>4</v>
      </c>
      <c r="AC10" s="77" t="str">
        <f>INDEX(Z10:AA129,MATCH(AB10,AA10:AA129,0),1)</f>
        <v/>
      </c>
      <c r="AD10" s="77">
        <f t="shared" ref="AD10:AD73" si="4">M10</f>
        <v>0</v>
      </c>
      <c r="AE10" s="77">
        <v>2</v>
      </c>
      <c r="AF10" s="77">
        <f>AF9+3</f>
        <v>4</v>
      </c>
      <c r="AG10" s="77" t="str">
        <f>INDEX(AD10:AE129,MATCH(AF10,AE10:AE129,0),1)</f>
        <v/>
      </c>
      <c r="AH10" s="77">
        <f t="shared" ref="AH10:AH73" si="5">S10</f>
        <v>0</v>
      </c>
      <c r="AI10" s="77">
        <v>2</v>
      </c>
      <c r="AJ10" s="77">
        <f>AJ9+3</f>
        <v>4</v>
      </c>
      <c r="AK10" s="77" t="str">
        <f t="shared" ref="AK10:AK48" si="6">INDEX(AH10:AI129,MATCH(AJ10,AI10:AI129,0),1)</f>
        <v/>
      </c>
      <c r="AL10" s="34">
        <f t="shared" ref="AL10:AL73" si="7">U10</f>
        <v>0</v>
      </c>
      <c r="AM10" s="134">
        <v>2</v>
      </c>
      <c r="AN10" s="134">
        <f>AN9+3</f>
        <v>4</v>
      </c>
      <c r="AO10" s="134" t="str">
        <f t="shared" ref="AO10:AO48" si="8">INDEX(AL10:AM129,MATCH(AN10,AM10:AM129,0),1)</f>
        <v/>
      </c>
    </row>
    <row r="11" spans="1:41" ht="20.25" customHeight="1">
      <c r="A11" s="227"/>
      <c r="B11" s="233"/>
      <c r="C11" s="228"/>
      <c r="D11" s="12" t="s">
        <v>7</v>
      </c>
      <c r="E11" s="21"/>
      <c r="F11" s="21"/>
      <c r="G11" s="21"/>
      <c r="H11" s="21"/>
      <c r="I11" s="21"/>
      <c r="J11" s="21"/>
      <c r="K11" s="231"/>
      <c r="L11" s="21"/>
      <c r="M11" s="231"/>
      <c r="N11" s="21"/>
      <c r="O11" s="21"/>
      <c r="P11" s="21"/>
      <c r="Q11" s="21"/>
      <c r="R11" s="21"/>
      <c r="S11" s="231"/>
      <c r="T11" s="21"/>
      <c r="U11" s="231"/>
      <c r="V11" s="268"/>
      <c r="W11" s="77">
        <v>3</v>
      </c>
      <c r="X11" s="77">
        <f t="shared" ref="X11:X48" si="9">X10+3</f>
        <v>7</v>
      </c>
      <c r="Y11" s="34" t="str">
        <f t="shared" si="2"/>
        <v/>
      </c>
      <c r="Z11" s="77">
        <f t="shared" si="3"/>
        <v>0</v>
      </c>
      <c r="AA11" s="77">
        <v>3</v>
      </c>
      <c r="AB11" s="77">
        <f t="shared" ref="AB11:AB48" si="10">AB10+3</f>
        <v>7</v>
      </c>
      <c r="AC11" s="77" t="str">
        <f>INDEX(Z11:AA130,MATCH(AB11,AA11:AA130,0),1)</f>
        <v/>
      </c>
      <c r="AD11" s="77">
        <f t="shared" si="4"/>
        <v>0</v>
      </c>
      <c r="AE11" s="77">
        <v>3</v>
      </c>
      <c r="AF11" s="77">
        <f t="shared" ref="AF11:AF48" si="11">AF10+3</f>
        <v>7</v>
      </c>
      <c r="AG11" s="77" t="str">
        <f t="shared" ref="AG11:AG48" si="12">INDEX(AD11:AE130,MATCH(AF11,AE11:AE130,0),1)</f>
        <v/>
      </c>
      <c r="AH11" s="77">
        <f t="shared" si="5"/>
        <v>0</v>
      </c>
      <c r="AI11" s="77">
        <v>3</v>
      </c>
      <c r="AJ11" s="77">
        <f t="shared" ref="AJ11:AJ48" si="13">AJ10+3</f>
        <v>7</v>
      </c>
      <c r="AK11" s="77" t="str">
        <f t="shared" si="6"/>
        <v/>
      </c>
      <c r="AL11" s="34">
        <f t="shared" si="7"/>
        <v>0</v>
      </c>
      <c r="AM11" s="134">
        <v>3</v>
      </c>
      <c r="AN11" s="134">
        <f t="shared" ref="AN11:AN48" si="14">AN10+3</f>
        <v>7</v>
      </c>
      <c r="AO11" s="134" t="str">
        <f t="shared" si="8"/>
        <v/>
      </c>
    </row>
    <row r="12" spans="1:41" ht="20.25" customHeight="1">
      <c r="A12" s="227">
        <v>2</v>
      </c>
      <c r="B12" s="43" t="str">
        <f>IF(VLOOKUP(A12,'Data Siswa 2'!$A$4:$D$43,2,0)=0,"",VLOOKUP(A12,'Data Siswa 2'!$A$4:$D$43,2,0))</f>
        <v>602</v>
      </c>
      <c r="C12" s="228" t="str">
        <f>IF(VLOOKUP(A12,'Data Siswa 2'!$A$4:$D$43,4,0)=0,"",VLOOKUP(A12,'Data Siswa 2'!$A$4:$D$43,4,0))</f>
        <v>Siswa kelas 2 2</v>
      </c>
      <c r="D12" s="10" t="s">
        <v>5</v>
      </c>
      <c r="E12" s="19"/>
      <c r="F12" s="19"/>
      <c r="G12" s="19"/>
      <c r="H12" s="19"/>
      <c r="I12" s="19"/>
      <c r="J12" s="19"/>
      <c r="K12" s="229" t="str">
        <f t="shared" ref="K12" si="15">IFERROR(ROUND(AVERAGE(E12:J14),0),"")</f>
        <v/>
      </c>
      <c r="L12" s="19"/>
      <c r="M12" s="229" t="str">
        <f t="shared" ref="M12" si="16">IFERROR(ROUND(AVERAGE(L12:L14),0),"")</f>
        <v/>
      </c>
      <c r="N12" s="19"/>
      <c r="O12" s="19"/>
      <c r="P12" s="19"/>
      <c r="Q12" s="19"/>
      <c r="R12" s="19"/>
      <c r="S12" s="229" t="str">
        <f t="shared" ref="S12" si="17">IFERROR(ROUND(AVERAGE(N12:R14),0),"")</f>
        <v/>
      </c>
      <c r="T12" s="19"/>
      <c r="U12" s="229" t="str">
        <f t="shared" ref="U12" si="18">IFERROR(ROUND(AVERAGE(T12:T14),0),"")</f>
        <v/>
      </c>
      <c r="V12" s="266" t="str">
        <f t="shared" ref="V12" si="19">IFERROR(ROUND((K12+M12+S12+(2*U12))/5,0),"")</f>
        <v/>
      </c>
      <c r="W12" s="77">
        <v>4</v>
      </c>
      <c r="X12" s="77">
        <f t="shared" si="9"/>
        <v>10</v>
      </c>
      <c r="Y12" s="34" t="str">
        <f t="shared" si="2"/>
        <v/>
      </c>
      <c r="Z12" s="77" t="str">
        <f t="shared" si="3"/>
        <v/>
      </c>
      <c r="AA12" s="77">
        <v>4</v>
      </c>
      <c r="AB12" s="77">
        <f t="shared" si="10"/>
        <v>10</v>
      </c>
      <c r="AC12" s="77" t="str">
        <f t="shared" ref="AC12:AC48" si="20">INDEX(Z12:AA131,MATCH(AB12,AA12:AA131,0),1)</f>
        <v/>
      </c>
      <c r="AD12" s="77" t="str">
        <f t="shared" si="4"/>
        <v/>
      </c>
      <c r="AE12" s="77">
        <v>4</v>
      </c>
      <c r="AF12" s="77">
        <f t="shared" si="11"/>
        <v>10</v>
      </c>
      <c r="AG12" s="77" t="str">
        <f t="shared" si="12"/>
        <v/>
      </c>
      <c r="AH12" s="77" t="str">
        <f t="shared" si="5"/>
        <v/>
      </c>
      <c r="AI12" s="77">
        <v>4</v>
      </c>
      <c r="AJ12" s="77">
        <f t="shared" si="13"/>
        <v>10</v>
      </c>
      <c r="AK12" s="77" t="str">
        <f t="shared" si="6"/>
        <v/>
      </c>
      <c r="AL12" s="34" t="str">
        <f t="shared" si="7"/>
        <v/>
      </c>
      <c r="AM12" s="134">
        <v>4</v>
      </c>
      <c r="AN12" s="134">
        <f t="shared" si="14"/>
        <v>10</v>
      </c>
      <c r="AO12" s="134" t="str">
        <f t="shared" si="8"/>
        <v/>
      </c>
    </row>
    <row r="13" spans="1:41" ht="20.25" customHeight="1">
      <c r="A13" s="227"/>
      <c r="B13" s="232" t="str">
        <f>IF(VLOOKUP(A12,'Data Siswa 2'!$A$4:$D$43,3,0)=0,"",VLOOKUP(A12,'Data Siswa 2'!$A$4:$D$43,3,0))</f>
        <v/>
      </c>
      <c r="C13" s="228"/>
      <c r="D13" s="11" t="s">
        <v>6</v>
      </c>
      <c r="E13" s="20"/>
      <c r="F13" s="20"/>
      <c r="G13" s="20"/>
      <c r="H13" s="20"/>
      <c r="I13" s="20"/>
      <c r="J13" s="20"/>
      <c r="K13" s="230"/>
      <c r="L13" s="20"/>
      <c r="M13" s="230"/>
      <c r="N13" s="20"/>
      <c r="O13" s="20"/>
      <c r="P13" s="20"/>
      <c r="Q13" s="20"/>
      <c r="R13" s="20"/>
      <c r="S13" s="230"/>
      <c r="T13" s="20"/>
      <c r="U13" s="230"/>
      <c r="V13" s="267"/>
      <c r="W13" s="77">
        <v>5</v>
      </c>
      <c r="X13" s="77">
        <f t="shared" si="9"/>
        <v>13</v>
      </c>
      <c r="Y13" s="34" t="str">
        <f t="shared" si="2"/>
        <v/>
      </c>
      <c r="Z13" s="77">
        <f t="shared" si="3"/>
        <v>0</v>
      </c>
      <c r="AA13" s="77">
        <v>5</v>
      </c>
      <c r="AB13" s="77">
        <f t="shared" si="10"/>
        <v>13</v>
      </c>
      <c r="AC13" s="77" t="str">
        <f t="shared" si="20"/>
        <v/>
      </c>
      <c r="AD13" s="77">
        <f t="shared" si="4"/>
        <v>0</v>
      </c>
      <c r="AE13" s="77">
        <v>5</v>
      </c>
      <c r="AF13" s="77">
        <f t="shared" si="11"/>
        <v>13</v>
      </c>
      <c r="AG13" s="77" t="str">
        <f t="shared" si="12"/>
        <v/>
      </c>
      <c r="AH13" s="77">
        <f t="shared" si="5"/>
        <v>0</v>
      </c>
      <c r="AI13" s="77">
        <v>5</v>
      </c>
      <c r="AJ13" s="77">
        <f t="shared" si="13"/>
        <v>13</v>
      </c>
      <c r="AK13" s="77" t="str">
        <f t="shared" si="6"/>
        <v/>
      </c>
      <c r="AL13" s="34">
        <f t="shared" si="7"/>
        <v>0</v>
      </c>
      <c r="AM13" s="134">
        <v>5</v>
      </c>
      <c r="AN13" s="134">
        <f t="shared" si="14"/>
        <v>13</v>
      </c>
      <c r="AO13" s="134" t="str">
        <f t="shared" si="8"/>
        <v/>
      </c>
    </row>
    <row r="14" spans="1:41" ht="20.25" customHeight="1">
      <c r="A14" s="227"/>
      <c r="B14" s="233"/>
      <c r="C14" s="228"/>
      <c r="D14" s="12" t="s">
        <v>7</v>
      </c>
      <c r="E14" s="21"/>
      <c r="F14" s="21"/>
      <c r="G14" s="21"/>
      <c r="H14" s="21"/>
      <c r="I14" s="21"/>
      <c r="J14" s="21"/>
      <c r="K14" s="231"/>
      <c r="L14" s="21"/>
      <c r="M14" s="231"/>
      <c r="N14" s="21"/>
      <c r="O14" s="21"/>
      <c r="P14" s="21"/>
      <c r="Q14" s="21"/>
      <c r="R14" s="21"/>
      <c r="S14" s="231"/>
      <c r="T14" s="21"/>
      <c r="U14" s="231"/>
      <c r="V14" s="268"/>
      <c r="W14" s="77">
        <v>6</v>
      </c>
      <c r="X14" s="77">
        <f t="shared" si="9"/>
        <v>16</v>
      </c>
      <c r="Y14" s="34" t="str">
        <f t="shared" si="2"/>
        <v/>
      </c>
      <c r="Z14" s="77">
        <f t="shared" si="3"/>
        <v>0</v>
      </c>
      <c r="AA14" s="77">
        <v>6</v>
      </c>
      <c r="AB14" s="77">
        <f t="shared" si="10"/>
        <v>16</v>
      </c>
      <c r="AC14" s="77" t="str">
        <f t="shared" si="20"/>
        <v/>
      </c>
      <c r="AD14" s="77">
        <f t="shared" si="4"/>
        <v>0</v>
      </c>
      <c r="AE14" s="77">
        <v>6</v>
      </c>
      <c r="AF14" s="77">
        <f t="shared" si="11"/>
        <v>16</v>
      </c>
      <c r="AG14" s="77" t="str">
        <f t="shared" si="12"/>
        <v/>
      </c>
      <c r="AH14" s="77">
        <f t="shared" si="5"/>
        <v>0</v>
      </c>
      <c r="AI14" s="77">
        <v>6</v>
      </c>
      <c r="AJ14" s="77">
        <f t="shared" si="13"/>
        <v>16</v>
      </c>
      <c r="AK14" s="77" t="str">
        <f t="shared" si="6"/>
        <v/>
      </c>
      <c r="AL14" s="34">
        <f t="shared" si="7"/>
        <v>0</v>
      </c>
      <c r="AM14" s="134">
        <v>6</v>
      </c>
      <c r="AN14" s="134">
        <f t="shared" si="14"/>
        <v>16</v>
      </c>
      <c r="AO14" s="134" t="str">
        <f t="shared" si="8"/>
        <v/>
      </c>
    </row>
    <row r="15" spans="1:41" ht="20.25" customHeight="1">
      <c r="A15" s="227">
        <v>3</v>
      </c>
      <c r="B15" s="43" t="str">
        <f>IF(VLOOKUP(A15,'Data Siswa 2'!$A$4:$D$43,2,0)=0,"",VLOOKUP(A15,'Data Siswa 2'!$A$4:$D$43,2,0))</f>
        <v>603</v>
      </c>
      <c r="C15" s="228" t="str">
        <f>IF(VLOOKUP(A15,'Data Siswa 2'!$A$4:$D$43,4,0)=0,"",VLOOKUP(A15,'Data Siswa 2'!$A$4:$D$43,4,0))</f>
        <v>Siswa kelas 2 3</v>
      </c>
      <c r="D15" s="10" t="s">
        <v>5</v>
      </c>
      <c r="E15" s="19"/>
      <c r="F15" s="19"/>
      <c r="G15" s="19"/>
      <c r="H15" s="19"/>
      <c r="I15" s="19"/>
      <c r="J15" s="19"/>
      <c r="K15" s="229" t="str">
        <f t="shared" ref="K15" si="21">IFERROR(ROUND(AVERAGE(E15:J17),0),"")</f>
        <v/>
      </c>
      <c r="L15" s="19"/>
      <c r="M15" s="229" t="str">
        <f t="shared" ref="M15" si="22">IFERROR(ROUND(AVERAGE(L15:L17),0),"")</f>
        <v/>
      </c>
      <c r="N15" s="19"/>
      <c r="O15" s="19"/>
      <c r="P15" s="19"/>
      <c r="Q15" s="19"/>
      <c r="R15" s="19"/>
      <c r="S15" s="229" t="str">
        <f t="shared" ref="S15" si="23">IFERROR(ROUND(AVERAGE(N15:R17),0),"")</f>
        <v/>
      </c>
      <c r="T15" s="19"/>
      <c r="U15" s="229" t="str">
        <f t="shared" ref="U15" si="24">IFERROR(ROUND(AVERAGE(T15:T17),0),"")</f>
        <v/>
      </c>
      <c r="V15" s="266" t="str">
        <f t="shared" ref="V15" si="25">IFERROR(ROUND((K15+M15+S15+(2*U15))/5,0),"")</f>
        <v/>
      </c>
      <c r="W15" s="77">
        <v>7</v>
      </c>
      <c r="X15" s="77">
        <f t="shared" si="9"/>
        <v>19</v>
      </c>
      <c r="Y15" s="34" t="str">
        <f t="shared" si="2"/>
        <v/>
      </c>
      <c r="Z15" s="77" t="str">
        <f t="shared" si="3"/>
        <v/>
      </c>
      <c r="AA15" s="77">
        <v>7</v>
      </c>
      <c r="AB15" s="77">
        <f t="shared" si="10"/>
        <v>19</v>
      </c>
      <c r="AC15" s="77" t="str">
        <f t="shared" si="20"/>
        <v/>
      </c>
      <c r="AD15" s="77" t="str">
        <f t="shared" si="4"/>
        <v/>
      </c>
      <c r="AE15" s="77">
        <v>7</v>
      </c>
      <c r="AF15" s="77">
        <f t="shared" si="11"/>
        <v>19</v>
      </c>
      <c r="AG15" s="77" t="str">
        <f t="shared" si="12"/>
        <v/>
      </c>
      <c r="AH15" s="77" t="str">
        <f t="shared" si="5"/>
        <v/>
      </c>
      <c r="AI15" s="77">
        <v>7</v>
      </c>
      <c r="AJ15" s="77">
        <f t="shared" si="13"/>
        <v>19</v>
      </c>
      <c r="AK15" s="77" t="str">
        <f t="shared" si="6"/>
        <v/>
      </c>
      <c r="AL15" s="34" t="str">
        <f t="shared" si="7"/>
        <v/>
      </c>
      <c r="AM15" s="134">
        <v>7</v>
      </c>
      <c r="AN15" s="134">
        <f t="shared" si="14"/>
        <v>19</v>
      </c>
      <c r="AO15" s="134" t="str">
        <f t="shared" si="8"/>
        <v/>
      </c>
    </row>
    <row r="16" spans="1:41" ht="20.25" customHeight="1">
      <c r="A16" s="227"/>
      <c r="B16" s="232" t="str">
        <f>IF(VLOOKUP(A15,'Data Siswa 2'!$A$4:$D$43,3,0)=0,"",VLOOKUP(A15,'Data Siswa 2'!$A$4:$D$43,3,0))</f>
        <v/>
      </c>
      <c r="C16" s="228"/>
      <c r="D16" s="11" t="s">
        <v>6</v>
      </c>
      <c r="E16" s="20"/>
      <c r="F16" s="20"/>
      <c r="G16" s="20"/>
      <c r="H16" s="20"/>
      <c r="I16" s="20"/>
      <c r="J16" s="20"/>
      <c r="K16" s="230"/>
      <c r="L16" s="20"/>
      <c r="M16" s="230"/>
      <c r="N16" s="20"/>
      <c r="O16" s="20"/>
      <c r="P16" s="20"/>
      <c r="Q16" s="20"/>
      <c r="R16" s="20"/>
      <c r="S16" s="230"/>
      <c r="T16" s="20"/>
      <c r="U16" s="230"/>
      <c r="V16" s="267"/>
      <c r="W16" s="77">
        <v>8</v>
      </c>
      <c r="X16" s="77">
        <f t="shared" si="9"/>
        <v>22</v>
      </c>
      <c r="Y16" s="34" t="str">
        <f t="shared" si="2"/>
        <v/>
      </c>
      <c r="Z16" s="77">
        <f t="shared" si="3"/>
        <v>0</v>
      </c>
      <c r="AA16" s="77">
        <v>8</v>
      </c>
      <c r="AB16" s="77">
        <f t="shared" si="10"/>
        <v>22</v>
      </c>
      <c r="AC16" s="77" t="str">
        <f t="shared" si="20"/>
        <v/>
      </c>
      <c r="AD16" s="77">
        <f t="shared" si="4"/>
        <v>0</v>
      </c>
      <c r="AE16" s="77">
        <v>8</v>
      </c>
      <c r="AF16" s="77">
        <f t="shared" si="11"/>
        <v>22</v>
      </c>
      <c r="AG16" s="77" t="str">
        <f t="shared" si="12"/>
        <v/>
      </c>
      <c r="AH16" s="77">
        <f t="shared" si="5"/>
        <v>0</v>
      </c>
      <c r="AI16" s="77">
        <v>8</v>
      </c>
      <c r="AJ16" s="77">
        <f t="shared" si="13"/>
        <v>22</v>
      </c>
      <c r="AK16" s="77" t="str">
        <f t="shared" si="6"/>
        <v/>
      </c>
      <c r="AL16" s="34">
        <f t="shared" si="7"/>
        <v>0</v>
      </c>
      <c r="AM16" s="134">
        <v>8</v>
      </c>
      <c r="AN16" s="134">
        <f t="shared" si="14"/>
        <v>22</v>
      </c>
      <c r="AO16" s="134" t="str">
        <f t="shared" si="8"/>
        <v/>
      </c>
    </row>
    <row r="17" spans="1:41" ht="20.25" customHeight="1">
      <c r="A17" s="227"/>
      <c r="B17" s="233"/>
      <c r="C17" s="228"/>
      <c r="D17" s="12" t="s">
        <v>7</v>
      </c>
      <c r="E17" s="21"/>
      <c r="F17" s="21"/>
      <c r="G17" s="21"/>
      <c r="H17" s="21"/>
      <c r="I17" s="21"/>
      <c r="J17" s="21"/>
      <c r="K17" s="231"/>
      <c r="L17" s="21"/>
      <c r="M17" s="231"/>
      <c r="N17" s="21"/>
      <c r="O17" s="21"/>
      <c r="P17" s="21"/>
      <c r="Q17" s="21"/>
      <c r="R17" s="21"/>
      <c r="S17" s="231"/>
      <c r="T17" s="21"/>
      <c r="U17" s="231"/>
      <c r="V17" s="268"/>
      <c r="W17" s="77">
        <v>9</v>
      </c>
      <c r="X17" s="77">
        <f t="shared" si="9"/>
        <v>25</v>
      </c>
      <c r="Y17" s="34" t="str">
        <f t="shared" si="2"/>
        <v/>
      </c>
      <c r="Z17" s="77">
        <f t="shared" si="3"/>
        <v>0</v>
      </c>
      <c r="AA17" s="77">
        <v>9</v>
      </c>
      <c r="AB17" s="77">
        <f t="shared" si="10"/>
        <v>25</v>
      </c>
      <c r="AC17" s="77" t="str">
        <f t="shared" si="20"/>
        <v/>
      </c>
      <c r="AD17" s="77">
        <f t="shared" si="4"/>
        <v>0</v>
      </c>
      <c r="AE17" s="77">
        <v>9</v>
      </c>
      <c r="AF17" s="77">
        <f t="shared" si="11"/>
        <v>25</v>
      </c>
      <c r="AG17" s="77" t="str">
        <f t="shared" si="12"/>
        <v/>
      </c>
      <c r="AH17" s="77">
        <f t="shared" si="5"/>
        <v>0</v>
      </c>
      <c r="AI17" s="77">
        <v>9</v>
      </c>
      <c r="AJ17" s="77">
        <f t="shared" si="13"/>
        <v>25</v>
      </c>
      <c r="AK17" s="77" t="str">
        <f t="shared" si="6"/>
        <v/>
      </c>
      <c r="AL17" s="34">
        <f t="shared" si="7"/>
        <v>0</v>
      </c>
      <c r="AM17" s="134">
        <v>9</v>
      </c>
      <c r="AN17" s="134">
        <f t="shared" si="14"/>
        <v>25</v>
      </c>
      <c r="AO17" s="134" t="str">
        <f t="shared" si="8"/>
        <v/>
      </c>
    </row>
    <row r="18" spans="1:41" ht="20.25" customHeight="1">
      <c r="A18" s="227">
        <v>4</v>
      </c>
      <c r="B18" s="43" t="str">
        <f>IF(VLOOKUP(A18,'Data Siswa 2'!$A$4:$D$43,2,0)=0,"",VLOOKUP(A18,'Data Siswa 2'!$A$4:$D$43,2,0))</f>
        <v>604</v>
      </c>
      <c r="C18" s="228" t="str">
        <f>IF(VLOOKUP(A18,'Data Siswa 2'!$A$4:$D$43,4,0)=0,"",VLOOKUP(A18,'Data Siswa 2'!$A$4:$D$43,4,0))</f>
        <v>Siswa kelas 2 4</v>
      </c>
      <c r="D18" s="10" t="s">
        <v>5</v>
      </c>
      <c r="E18" s="19"/>
      <c r="F18" s="19"/>
      <c r="G18" s="19"/>
      <c r="H18" s="19"/>
      <c r="I18" s="19"/>
      <c r="J18" s="19"/>
      <c r="K18" s="229" t="str">
        <f t="shared" ref="K18" si="26">IFERROR(ROUND(AVERAGE(E18:J20),0),"")</f>
        <v/>
      </c>
      <c r="L18" s="19"/>
      <c r="M18" s="229" t="str">
        <f t="shared" ref="M18" si="27">IFERROR(ROUND(AVERAGE(L18:L20),0),"")</f>
        <v/>
      </c>
      <c r="N18" s="19"/>
      <c r="O18" s="19"/>
      <c r="P18" s="19"/>
      <c r="Q18" s="19"/>
      <c r="R18" s="19"/>
      <c r="S18" s="229" t="str">
        <f t="shared" ref="S18" si="28">IFERROR(ROUND(AVERAGE(N18:R20),0),"")</f>
        <v/>
      </c>
      <c r="T18" s="19"/>
      <c r="U18" s="229" t="str">
        <f t="shared" ref="U18" si="29">IFERROR(ROUND(AVERAGE(T18:T20),0),"")</f>
        <v/>
      </c>
      <c r="V18" s="266" t="str">
        <f t="shared" ref="V18" si="30">IFERROR(ROUND((K18+M18+S18+(2*U18))/5,0),"")</f>
        <v/>
      </c>
      <c r="W18" s="77">
        <v>10</v>
      </c>
      <c r="X18" s="77">
        <f t="shared" si="9"/>
        <v>28</v>
      </c>
      <c r="Y18" s="34" t="str">
        <f t="shared" si="2"/>
        <v/>
      </c>
      <c r="Z18" s="77" t="str">
        <f t="shared" si="3"/>
        <v/>
      </c>
      <c r="AA18" s="77">
        <v>10</v>
      </c>
      <c r="AB18" s="77">
        <f t="shared" si="10"/>
        <v>28</v>
      </c>
      <c r="AC18" s="77" t="str">
        <f t="shared" si="20"/>
        <v/>
      </c>
      <c r="AD18" s="77" t="str">
        <f t="shared" si="4"/>
        <v/>
      </c>
      <c r="AE18" s="77">
        <v>10</v>
      </c>
      <c r="AF18" s="77">
        <f t="shared" si="11"/>
        <v>28</v>
      </c>
      <c r="AG18" s="77" t="str">
        <f t="shared" si="12"/>
        <v/>
      </c>
      <c r="AH18" s="77" t="str">
        <f t="shared" si="5"/>
        <v/>
      </c>
      <c r="AI18" s="77">
        <v>10</v>
      </c>
      <c r="AJ18" s="77">
        <f t="shared" si="13"/>
        <v>28</v>
      </c>
      <c r="AK18" s="77" t="str">
        <f t="shared" si="6"/>
        <v/>
      </c>
      <c r="AL18" s="34" t="str">
        <f t="shared" si="7"/>
        <v/>
      </c>
      <c r="AM18" s="134">
        <v>10</v>
      </c>
      <c r="AN18" s="134">
        <f t="shared" si="14"/>
        <v>28</v>
      </c>
      <c r="AO18" s="134" t="str">
        <f t="shared" si="8"/>
        <v/>
      </c>
    </row>
    <row r="19" spans="1:41" ht="20.25" customHeight="1">
      <c r="A19" s="227"/>
      <c r="B19" s="232" t="str">
        <f>IF(VLOOKUP(A18,'Data Siswa 2'!$A$4:$D$43,3,0)=0,"",VLOOKUP(A18,'Data Siswa 2'!$A$4:$D$43,3,0))</f>
        <v/>
      </c>
      <c r="C19" s="228"/>
      <c r="D19" s="11" t="s">
        <v>6</v>
      </c>
      <c r="E19" s="20"/>
      <c r="F19" s="20"/>
      <c r="G19" s="20"/>
      <c r="H19" s="20"/>
      <c r="I19" s="20"/>
      <c r="J19" s="20"/>
      <c r="K19" s="230"/>
      <c r="L19" s="20"/>
      <c r="M19" s="230"/>
      <c r="N19" s="20"/>
      <c r="O19" s="20"/>
      <c r="P19" s="20"/>
      <c r="Q19" s="20"/>
      <c r="R19" s="20"/>
      <c r="S19" s="230"/>
      <c r="T19" s="20"/>
      <c r="U19" s="230"/>
      <c r="V19" s="267"/>
      <c r="W19" s="77">
        <v>11</v>
      </c>
      <c r="X19" s="77">
        <f t="shared" si="9"/>
        <v>31</v>
      </c>
      <c r="Y19" s="34" t="str">
        <f t="shared" si="2"/>
        <v/>
      </c>
      <c r="Z19" s="77">
        <f t="shared" si="3"/>
        <v>0</v>
      </c>
      <c r="AA19" s="77">
        <v>11</v>
      </c>
      <c r="AB19" s="77">
        <f t="shared" si="10"/>
        <v>31</v>
      </c>
      <c r="AC19" s="77" t="str">
        <f t="shared" si="20"/>
        <v/>
      </c>
      <c r="AD19" s="77">
        <f t="shared" si="4"/>
        <v>0</v>
      </c>
      <c r="AE19" s="77">
        <v>11</v>
      </c>
      <c r="AF19" s="77">
        <f t="shared" si="11"/>
        <v>31</v>
      </c>
      <c r="AG19" s="77" t="str">
        <f>INDEX(AD19:AE138,MATCH(AF19,AE19:AE138,0),1)</f>
        <v/>
      </c>
      <c r="AH19" s="77">
        <f t="shared" si="5"/>
        <v>0</v>
      </c>
      <c r="AI19" s="77">
        <v>11</v>
      </c>
      <c r="AJ19" s="77">
        <f t="shared" si="13"/>
        <v>31</v>
      </c>
      <c r="AK19" s="77" t="str">
        <f t="shared" si="6"/>
        <v/>
      </c>
      <c r="AL19" s="34">
        <f t="shared" si="7"/>
        <v>0</v>
      </c>
      <c r="AM19" s="134">
        <v>11</v>
      </c>
      <c r="AN19" s="134">
        <f t="shared" si="14"/>
        <v>31</v>
      </c>
      <c r="AO19" s="134" t="str">
        <f t="shared" si="8"/>
        <v/>
      </c>
    </row>
    <row r="20" spans="1:41" ht="20.25" customHeight="1">
      <c r="A20" s="227"/>
      <c r="B20" s="233"/>
      <c r="C20" s="228"/>
      <c r="D20" s="12" t="s">
        <v>7</v>
      </c>
      <c r="E20" s="21"/>
      <c r="F20" s="21"/>
      <c r="G20" s="21"/>
      <c r="H20" s="21"/>
      <c r="I20" s="21"/>
      <c r="J20" s="21"/>
      <c r="K20" s="231"/>
      <c r="L20" s="21"/>
      <c r="M20" s="231"/>
      <c r="N20" s="21"/>
      <c r="O20" s="21"/>
      <c r="P20" s="21"/>
      <c r="Q20" s="21"/>
      <c r="R20" s="21"/>
      <c r="S20" s="231"/>
      <c r="T20" s="21"/>
      <c r="U20" s="231"/>
      <c r="V20" s="268"/>
      <c r="W20" s="77">
        <v>12</v>
      </c>
      <c r="X20" s="77">
        <f t="shared" si="9"/>
        <v>34</v>
      </c>
      <c r="Y20" s="34" t="str">
        <f t="shared" si="2"/>
        <v/>
      </c>
      <c r="Z20" s="77">
        <f t="shared" si="3"/>
        <v>0</v>
      </c>
      <c r="AA20" s="77">
        <v>12</v>
      </c>
      <c r="AB20" s="77">
        <f t="shared" si="10"/>
        <v>34</v>
      </c>
      <c r="AC20" s="77" t="str">
        <f t="shared" si="20"/>
        <v/>
      </c>
      <c r="AD20" s="77">
        <f t="shared" si="4"/>
        <v>0</v>
      </c>
      <c r="AE20" s="77">
        <v>12</v>
      </c>
      <c r="AF20" s="77">
        <f t="shared" si="11"/>
        <v>34</v>
      </c>
      <c r="AG20" s="77" t="str">
        <f>INDEX(AD20:AE139,MATCH(AF20,AE20:AE139,0),1)</f>
        <v/>
      </c>
      <c r="AH20" s="77">
        <f t="shared" si="5"/>
        <v>0</v>
      </c>
      <c r="AI20" s="77">
        <v>12</v>
      </c>
      <c r="AJ20" s="77">
        <f t="shared" si="13"/>
        <v>34</v>
      </c>
      <c r="AK20" s="77" t="str">
        <f t="shared" si="6"/>
        <v/>
      </c>
      <c r="AL20" s="34">
        <f t="shared" si="7"/>
        <v>0</v>
      </c>
      <c r="AM20" s="134">
        <v>12</v>
      </c>
      <c r="AN20" s="134">
        <f t="shared" si="14"/>
        <v>34</v>
      </c>
      <c r="AO20" s="134" t="str">
        <f t="shared" si="8"/>
        <v/>
      </c>
    </row>
    <row r="21" spans="1:41" ht="20.25" customHeight="1">
      <c r="A21" s="227">
        <v>5</v>
      </c>
      <c r="B21" s="43" t="str">
        <f>IF(VLOOKUP(A21,'Data Siswa 2'!$A$4:$D$43,2,0)=0,"",VLOOKUP(A21,'Data Siswa 2'!$A$4:$D$43,2,0))</f>
        <v>605</v>
      </c>
      <c r="C21" s="228" t="str">
        <f>IF(VLOOKUP(A21,'Data Siswa 2'!$A$4:$D$43,4,0)=0,"",VLOOKUP(A21,'Data Siswa 2'!$A$4:$D$43,4,0))</f>
        <v>Siswa kelas 2 5</v>
      </c>
      <c r="D21" s="10" t="s">
        <v>5</v>
      </c>
      <c r="E21" s="19"/>
      <c r="F21" s="19"/>
      <c r="G21" s="19"/>
      <c r="H21" s="19"/>
      <c r="I21" s="19"/>
      <c r="J21" s="19"/>
      <c r="K21" s="229" t="str">
        <f t="shared" ref="K21" si="31">IFERROR(ROUND(AVERAGE(E21:J23),0),"")</f>
        <v/>
      </c>
      <c r="L21" s="19"/>
      <c r="M21" s="229" t="str">
        <f t="shared" ref="M21" si="32">IFERROR(ROUND(AVERAGE(L21:L23),0),"")</f>
        <v/>
      </c>
      <c r="N21" s="19"/>
      <c r="O21" s="19"/>
      <c r="P21" s="19"/>
      <c r="Q21" s="19"/>
      <c r="R21" s="19"/>
      <c r="S21" s="229" t="str">
        <f t="shared" ref="S21" si="33">IFERROR(ROUND(AVERAGE(N21:R23),0),"")</f>
        <v/>
      </c>
      <c r="T21" s="19"/>
      <c r="U21" s="229" t="str">
        <f t="shared" ref="U21" si="34">IFERROR(ROUND(AVERAGE(T21:T23),0),"")</f>
        <v/>
      </c>
      <c r="V21" s="266" t="str">
        <f t="shared" ref="V21" si="35">IFERROR(ROUND((K21+M21+S21+(2*U21))/5,0),"")</f>
        <v/>
      </c>
      <c r="W21" s="77">
        <v>13</v>
      </c>
      <c r="X21" s="77">
        <f t="shared" si="9"/>
        <v>37</v>
      </c>
      <c r="Y21" s="34" t="str">
        <f t="shared" si="2"/>
        <v/>
      </c>
      <c r="Z21" s="77" t="str">
        <f t="shared" si="3"/>
        <v/>
      </c>
      <c r="AA21" s="77">
        <v>13</v>
      </c>
      <c r="AB21" s="77">
        <f t="shared" si="10"/>
        <v>37</v>
      </c>
      <c r="AC21" s="77" t="str">
        <f t="shared" si="20"/>
        <v/>
      </c>
      <c r="AD21" s="77" t="str">
        <f t="shared" si="4"/>
        <v/>
      </c>
      <c r="AE21" s="77">
        <v>13</v>
      </c>
      <c r="AF21" s="77">
        <f t="shared" si="11"/>
        <v>37</v>
      </c>
      <c r="AG21" s="77" t="str">
        <f t="shared" si="12"/>
        <v/>
      </c>
      <c r="AH21" s="77" t="str">
        <f t="shared" si="5"/>
        <v/>
      </c>
      <c r="AI21" s="77">
        <v>13</v>
      </c>
      <c r="AJ21" s="77">
        <f t="shared" si="13"/>
        <v>37</v>
      </c>
      <c r="AK21" s="77" t="str">
        <f t="shared" si="6"/>
        <v/>
      </c>
      <c r="AL21" s="34" t="str">
        <f t="shared" si="7"/>
        <v/>
      </c>
      <c r="AM21" s="134">
        <v>13</v>
      </c>
      <c r="AN21" s="134">
        <f t="shared" si="14"/>
        <v>37</v>
      </c>
      <c r="AO21" s="134" t="str">
        <f t="shared" si="8"/>
        <v/>
      </c>
    </row>
    <row r="22" spans="1:41" ht="20.25" customHeight="1">
      <c r="A22" s="227"/>
      <c r="B22" s="232" t="str">
        <f>IF(VLOOKUP(A21,'Data Siswa 2'!$A$4:$D$43,3,0)=0,"",VLOOKUP(A21,'Data Siswa 2'!$A$4:$D$43,3,0))</f>
        <v/>
      </c>
      <c r="C22" s="228"/>
      <c r="D22" s="11" t="s">
        <v>6</v>
      </c>
      <c r="E22" s="20"/>
      <c r="F22" s="20"/>
      <c r="G22" s="20"/>
      <c r="H22" s="20"/>
      <c r="I22" s="20"/>
      <c r="J22" s="20"/>
      <c r="K22" s="230"/>
      <c r="L22" s="20"/>
      <c r="M22" s="230"/>
      <c r="N22" s="20"/>
      <c r="O22" s="20"/>
      <c r="P22" s="20"/>
      <c r="Q22" s="20"/>
      <c r="R22" s="20"/>
      <c r="S22" s="230"/>
      <c r="T22" s="20"/>
      <c r="U22" s="230"/>
      <c r="V22" s="267"/>
      <c r="W22" s="77">
        <v>14</v>
      </c>
      <c r="X22" s="77">
        <f t="shared" si="9"/>
        <v>40</v>
      </c>
      <c r="Y22" s="34" t="str">
        <f t="shared" si="2"/>
        <v/>
      </c>
      <c r="Z22" s="77">
        <f t="shared" si="3"/>
        <v>0</v>
      </c>
      <c r="AA22" s="77">
        <v>14</v>
      </c>
      <c r="AB22" s="77">
        <f t="shared" si="10"/>
        <v>40</v>
      </c>
      <c r="AC22" s="77" t="str">
        <f t="shared" si="20"/>
        <v/>
      </c>
      <c r="AD22" s="77">
        <f t="shared" si="4"/>
        <v>0</v>
      </c>
      <c r="AE22" s="77">
        <v>14</v>
      </c>
      <c r="AF22" s="77">
        <f t="shared" si="11"/>
        <v>40</v>
      </c>
      <c r="AG22" s="77" t="str">
        <f t="shared" si="12"/>
        <v/>
      </c>
      <c r="AH22" s="77">
        <f t="shared" si="5"/>
        <v>0</v>
      </c>
      <c r="AI22" s="77">
        <v>14</v>
      </c>
      <c r="AJ22" s="77">
        <f t="shared" si="13"/>
        <v>40</v>
      </c>
      <c r="AK22" s="77" t="str">
        <f t="shared" si="6"/>
        <v/>
      </c>
      <c r="AL22" s="34">
        <f t="shared" si="7"/>
        <v>0</v>
      </c>
      <c r="AM22" s="134">
        <v>14</v>
      </c>
      <c r="AN22" s="134">
        <f t="shared" si="14"/>
        <v>40</v>
      </c>
      <c r="AO22" s="134" t="str">
        <f t="shared" si="8"/>
        <v/>
      </c>
    </row>
    <row r="23" spans="1:41" ht="20.25" customHeight="1">
      <c r="A23" s="227"/>
      <c r="B23" s="233"/>
      <c r="C23" s="228"/>
      <c r="D23" s="12" t="s">
        <v>7</v>
      </c>
      <c r="E23" s="21"/>
      <c r="F23" s="21"/>
      <c r="G23" s="21"/>
      <c r="H23" s="21"/>
      <c r="I23" s="21"/>
      <c r="J23" s="21"/>
      <c r="K23" s="231"/>
      <c r="L23" s="21"/>
      <c r="M23" s="231"/>
      <c r="N23" s="21"/>
      <c r="O23" s="21"/>
      <c r="P23" s="21"/>
      <c r="Q23" s="21"/>
      <c r="R23" s="21"/>
      <c r="S23" s="231"/>
      <c r="T23" s="21"/>
      <c r="U23" s="231"/>
      <c r="V23" s="268"/>
      <c r="W23" s="77">
        <v>15</v>
      </c>
      <c r="X23" s="77">
        <f t="shared" si="9"/>
        <v>43</v>
      </c>
      <c r="Y23" s="34" t="str">
        <f t="shared" si="2"/>
        <v/>
      </c>
      <c r="Z23" s="77">
        <f t="shared" si="3"/>
        <v>0</v>
      </c>
      <c r="AA23" s="77">
        <v>15</v>
      </c>
      <c r="AB23" s="77">
        <f t="shared" si="10"/>
        <v>43</v>
      </c>
      <c r="AC23" s="77" t="str">
        <f t="shared" si="20"/>
        <v/>
      </c>
      <c r="AD23" s="77">
        <f t="shared" si="4"/>
        <v>0</v>
      </c>
      <c r="AE23" s="77">
        <v>15</v>
      </c>
      <c r="AF23" s="77">
        <f t="shared" si="11"/>
        <v>43</v>
      </c>
      <c r="AG23" s="77" t="str">
        <f t="shared" si="12"/>
        <v/>
      </c>
      <c r="AH23" s="77">
        <f t="shared" si="5"/>
        <v>0</v>
      </c>
      <c r="AI23" s="77">
        <v>15</v>
      </c>
      <c r="AJ23" s="77">
        <f t="shared" si="13"/>
        <v>43</v>
      </c>
      <c r="AK23" s="77" t="str">
        <f t="shared" si="6"/>
        <v/>
      </c>
      <c r="AL23" s="34">
        <f t="shared" si="7"/>
        <v>0</v>
      </c>
      <c r="AM23" s="134">
        <v>15</v>
      </c>
      <c r="AN23" s="134">
        <f t="shared" si="14"/>
        <v>43</v>
      </c>
      <c r="AO23" s="134" t="str">
        <f t="shared" si="8"/>
        <v/>
      </c>
    </row>
    <row r="24" spans="1:41" ht="20.25" customHeight="1">
      <c r="A24" s="227">
        <v>6</v>
      </c>
      <c r="B24" s="43" t="str">
        <f>IF(VLOOKUP(A24,'Data Siswa 2'!$A$4:$D$43,2,0)=0,"",VLOOKUP(A24,'Data Siswa 2'!$A$4:$D$43,2,0))</f>
        <v>606</v>
      </c>
      <c r="C24" s="228" t="str">
        <f>IF(VLOOKUP(A24,'Data Siswa 2'!$A$4:$D$43,4,0)=0,"",VLOOKUP(A24,'Data Siswa 2'!$A$4:$D$43,4,0))</f>
        <v>Siswa kelas 2 6</v>
      </c>
      <c r="D24" s="10" t="s">
        <v>5</v>
      </c>
      <c r="E24" s="19"/>
      <c r="F24" s="19"/>
      <c r="G24" s="19"/>
      <c r="H24" s="19"/>
      <c r="I24" s="19"/>
      <c r="J24" s="19"/>
      <c r="K24" s="229" t="str">
        <f t="shared" ref="K24" si="36">IFERROR(ROUND(AVERAGE(E24:J26),0),"")</f>
        <v/>
      </c>
      <c r="L24" s="19"/>
      <c r="M24" s="229" t="str">
        <f t="shared" ref="M24" si="37">IFERROR(ROUND(AVERAGE(L24:L26),0),"")</f>
        <v/>
      </c>
      <c r="N24" s="19"/>
      <c r="O24" s="19"/>
      <c r="P24" s="19"/>
      <c r="Q24" s="19"/>
      <c r="R24" s="19"/>
      <c r="S24" s="229" t="str">
        <f t="shared" ref="S24" si="38">IFERROR(ROUND(AVERAGE(N24:R26),0),"")</f>
        <v/>
      </c>
      <c r="T24" s="19"/>
      <c r="U24" s="229" t="str">
        <f t="shared" ref="U24" si="39">IFERROR(ROUND(AVERAGE(T24:T26),0),"")</f>
        <v/>
      </c>
      <c r="V24" s="266" t="str">
        <f t="shared" ref="V24" si="40">IFERROR(ROUND((K24+M24+S24+(2*U24))/5,0),"")</f>
        <v/>
      </c>
      <c r="W24" s="77">
        <v>16</v>
      </c>
      <c r="X24" s="77">
        <f t="shared" si="9"/>
        <v>46</v>
      </c>
      <c r="Y24" s="34" t="str">
        <f t="shared" si="2"/>
        <v/>
      </c>
      <c r="Z24" s="77" t="str">
        <f t="shared" si="3"/>
        <v/>
      </c>
      <c r="AA24" s="77">
        <v>16</v>
      </c>
      <c r="AB24" s="77">
        <f t="shared" si="10"/>
        <v>46</v>
      </c>
      <c r="AC24" s="77" t="str">
        <f t="shared" si="20"/>
        <v/>
      </c>
      <c r="AD24" s="77" t="str">
        <f t="shared" si="4"/>
        <v/>
      </c>
      <c r="AE24" s="77">
        <v>16</v>
      </c>
      <c r="AF24" s="77">
        <f t="shared" si="11"/>
        <v>46</v>
      </c>
      <c r="AG24" s="77" t="str">
        <f t="shared" si="12"/>
        <v/>
      </c>
      <c r="AH24" s="77" t="str">
        <f t="shared" si="5"/>
        <v/>
      </c>
      <c r="AI24" s="77">
        <v>16</v>
      </c>
      <c r="AJ24" s="77">
        <f t="shared" si="13"/>
        <v>46</v>
      </c>
      <c r="AK24" s="77" t="str">
        <f t="shared" si="6"/>
        <v/>
      </c>
      <c r="AL24" s="34" t="str">
        <f t="shared" si="7"/>
        <v/>
      </c>
      <c r="AM24" s="134">
        <v>16</v>
      </c>
      <c r="AN24" s="134">
        <f t="shared" si="14"/>
        <v>46</v>
      </c>
      <c r="AO24" s="134" t="str">
        <f t="shared" si="8"/>
        <v/>
      </c>
    </row>
    <row r="25" spans="1:41" ht="20.25" customHeight="1">
      <c r="A25" s="227"/>
      <c r="B25" s="232" t="str">
        <f>IF(VLOOKUP(A24,'Data Siswa 2'!$A$4:$D$43,3,0)=0,"",VLOOKUP(A24,'Data Siswa 2'!$A$4:$D$43,3,0))</f>
        <v/>
      </c>
      <c r="C25" s="228"/>
      <c r="D25" s="11" t="s">
        <v>6</v>
      </c>
      <c r="E25" s="20"/>
      <c r="F25" s="20"/>
      <c r="G25" s="20"/>
      <c r="H25" s="20"/>
      <c r="I25" s="20"/>
      <c r="J25" s="20"/>
      <c r="K25" s="230"/>
      <c r="L25" s="20"/>
      <c r="M25" s="230"/>
      <c r="N25" s="20"/>
      <c r="O25" s="20"/>
      <c r="P25" s="20"/>
      <c r="Q25" s="20"/>
      <c r="R25" s="20"/>
      <c r="S25" s="230"/>
      <c r="T25" s="20"/>
      <c r="U25" s="230"/>
      <c r="V25" s="267"/>
      <c r="W25" s="77">
        <v>17</v>
      </c>
      <c r="X25" s="77">
        <f t="shared" si="9"/>
        <v>49</v>
      </c>
      <c r="Y25" s="34" t="str">
        <f t="shared" si="2"/>
        <v/>
      </c>
      <c r="Z25" s="77">
        <f t="shared" si="3"/>
        <v>0</v>
      </c>
      <c r="AA25" s="77">
        <v>17</v>
      </c>
      <c r="AB25" s="77">
        <f t="shared" si="10"/>
        <v>49</v>
      </c>
      <c r="AC25" s="77" t="str">
        <f t="shared" si="20"/>
        <v/>
      </c>
      <c r="AD25" s="77">
        <f t="shared" si="4"/>
        <v>0</v>
      </c>
      <c r="AE25" s="77">
        <v>17</v>
      </c>
      <c r="AF25" s="77">
        <f t="shared" si="11"/>
        <v>49</v>
      </c>
      <c r="AG25" s="77" t="str">
        <f t="shared" si="12"/>
        <v/>
      </c>
      <c r="AH25" s="77">
        <f t="shared" si="5"/>
        <v>0</v>
      </c>
      <c r="AI25" s="77">
        <v>17</v>
      </c>
      <c r="AJ25" s="77">
        <f t="shared" si="13"/>
        <v>49</v>
      </c>
      <c r="AK25" s="77" t="str">
        <f t="shared" si="6"/>
        <v/>
      </c>
      <c r="AL25" s="34">
        <f t="shared" si="7"/>
        <v>0</v>
      </c>
      <c r="AM25" s="134">
        <v>17</v>
      </c>
      <c r="AN25" s="134">
        <f t="shared" si="14"/>
        <v>49</v>
      </c>
      <c r="AO25" s="134" t="str">
        <f t="shared" si="8"/>
        <v/>
      </c>
    </row>
    <row r="26" spans="1:41" ht="20.25" customHeight="1">
      <c r="A26" s="227"/>
      <c r="B26" s="233"/>
      <c r="C26" s="228"/>
      <c r="D26" s="12" t="s">
        <v>7</v>
      </c>
      <c r="E26" s="21"/>
      <c r="F26" s="21"/>
      <c r="G26" s="21"/>
      <c r="H26" s="21"/>
      <c r="I26" s="21"/>
      <c r="J26" s="21"/>
      <c r="K26" s="231"/>
      <c r="L26" s="21"/>
      <c r="M26" s="231"/>
      <c r="N26" s="21"/>
      <c r="O26" s="21"/>
      <c r="P26" s="21"/>
      <c r="Q26" s="21"/>
      <c r="R26" s="21"/>
      <c r="S26" s="231"/>
      <c r="T26" s="21"/>
      <c r="U26" s="231"/>
      <c r="V26" s="268"/>
      <c r="W26" s="77">
        <v>18</v>
      </c>
      <c r="X26" s="77">
        <f t="shared" si="9"/>
        <v>52</v>
      </c>
      <c r="Y26" s="34" t="str">
        <f t="shared" si="2"/>
        <v/>
      </c>
      <c r="Z26" s="77">
        <f t="shared" si="3"/>
        <v>0</v>
      </c>
      <c r="AA26" s="77">
        <v>18</v>
      </c>
      <c r="AB26" s="77">
        <f t="shared" si="10"/>
        <v>52</v>
      </c>
      <c r="AC26" s="77" t="str">
        <f t="shared" si="20"/>
        <v/>
      </c>
      <c r="AD26" s="77">
        <f t="shared" si="4"/>
        <v>0</v>
      </c>
      <c r="AE26" s="77">
        <v>18</v>
      </c>
      <c r="AF26" s="77">
        <f t="shared" si="11"/>
        <v>52</v>
      </c>
      <c r="AG26" s="77" t="str">
        <f t="shared" si="12"/>
        <v/>
      </c>
      <c r="AH26" s="77">
        <f t="shared" si="5"/>
        <v>0</v>
      </c>
      <c r="AI26" s="77">
        <v>18</v>
      </c>
      <c r="AJ26" s="77">
        <f t="shared" si="13"/>
        <v>52</v>
      </c>
      <c r="AK26" s="77" t="str">
        <f t="shared" si="6"/>
        <v/>
      </c>
      <c r="AL26" s="34">
        <f t="shared" si="7"/>
        <v>0</v>
      </c>
      <c r="AM26" s="134">
        <v>18</v>
      </c>
      <c r="AN26" s="134">
        <f t="shared" si="14"/>
        <v>52</v>
      </c>
      <c r="AO26" s="134" t="str">
        <f t="shared" si="8"/>
        <v/>
      </c>
    </row>
    <row r="27" spans="1:41" ht="20.25" customHeight="1">
      <c r="A27" s="227">
        <v>7</v>
      </c>
      <c r="B27" s="43" t="str">
        <f>IF(VLOOKUP(A27,'Data Siswa 2'!$A$4:$D$43,2,0)=0,"",VLOOKUP(A27,'Data Siswa 2'!$A$4:$D$43,2,0))</f>
        <v>607</v>
      </c>
      <c r="C27" s="228" t="str">
        <f>IF(VLOOKUP(A27,'Data Siswa 2'!$A$4:$D$43,4,0)=0,"",VLOOKUP(A27,'Data Siswa 2'!$A$4:$D$43,4,0))</f>
        <v>Siswa kelas 2 7</v>
      </c>
      <c r="D27" s="10" t="s">
        <v>5</v>
      </c>
      <c r="E27" s="19"/>
      <c r="F27" s="19"/>
      <c r="G27" s="19"/>
      <c r="H27" s="19"/>
      <c r="I27" s="19"/>
      <c r="J27" s="19"/>
      <c r="K27" s="229" t="str">
        <f t="shared" ref="K27" si="41">IFERROR(ROUND(AVERAGE(E27:J29),0),"")</f>
        <v/>
      </c>
      <c r="L27" s="19"/>
      <c r="M27" s="229" t="str">
        <f t="shared" ref="M27" si="42">IFERROR(ROUND(AVERAGE(L27:L29),0),"")</f>
        <v/>
      </c>
      <c r="N27" s="19"/>
      <c r="O27" s="19"/>
      <c r="P27" s="19"/>
      <c r="Q27" s="19"/>
      <c r="R27" s="19"/>
      <c r="S27" s="229" t="str">
        <f t="shared" ref="S27" si="43">IFERROR(ROUND(AVERAGE(N27:R29),0),"")</f>
        <v/>
      </c>
      <c r="T27" s="19"/>
      <c r="U27" s="229" t="str">
        <f t="shared" ref="U27" si="44">IFERROR(ROUND(AVERAGE(T27:T29),0),"")</f>
        <v/>
      </c>
      <c r="V27" s="266" t="str">
        <f t="shared" ref="V27" si="45">IFERROR(ROUND((K27+M27+S27+(2*U27))/5,0),"")</f>
        <v/>
      </c>
      <c r="W27" s="77">
        <v>19</v>
      </c>
      <c r="X27" s="77">
        <f t="shared" si="9"/>
        <v>55</v>
      </c>
      <c r="Y27" s="34" t="str">
        <f t="shared" si="2"/>
        <v/>
      </c>
      <c r="Z27" s="77" t="str">
        <f t="shared" si="3"/>
        <v/>
      </c>
      <c r="AA27" s="77">
        <v>19</v>
      </c>
      <c r="AB27" s="77">
        <f t="shared" si="10"/>
        <v>55</v>
      </c>
      <c r="AC27" s="77" t="str">
        <f t="shared" si="20"/>
        <v/>
      </c>
      <c r="AD27" s="77" t="str">
        <f t="shared" si="4"/>
        <v/>
      </c>
      <c r="AE27" s="77">
        <v>19</v>
      </c>
      <c r="AF27" s="77">
        <f t="shared" si="11"/>
        <v>55</v>
      </c>
      <c r="AG27" s="77" t="str">
        <f t="shared" si="12"/>
        <v/>
      </c>
      <c r="AH27" s="77" t="str">
        <f t="shared" si="5"/>
        <v/>
      </c>
      <c r="AI27" s="77">
        <v>19</v>
      </c>
      <c r="AJ27" s="77">
        <f t="shared" si="13"/>
        <v>55</v>
      </c>
      <c r="AK27" s="77" t="str">
        <f t="shared" si="6"/>
        <v/>
      </c>
      <c r="AL27" s="34" t="str">
        <f t="shared" si="7"/>
        <v/>
      </c>
      <c r="AM27" s="134">
        <v>19</v>
      </c>
      <c r="AN27" s="134">
        <f t="shared" si="14"/>
        <v>55</v>
      </c>
      <c r="AO27" s="134" t="str">
        <f t="shared" si="8"/>
        <v/>
      </c>
    </row>
    <row r="28" spans="1:41" ht="20.25" customHeight="1">
      <c r="A28" s="227"/>
      <c r="B28" s="232" t="str">
        <f>IF(VLOOKUP(A27,'Data Siswa 2'!$A$4:$D$43,3,0)=0,"",VLOOKUP(A27,'Data Siswa 2'!$A$4:$D$43,3,0))</f>
        <v/>
      </c>
      <c r="C28" s="228"/>
      <c r="D28" s="11" t="s">
        <v>6</v>
      </c>
      <c r="E28" s="20"/>
      <c r="F28" s="20"/>
      <c r="G28" s="20"/>
      <c r="H28" s="20"/>
      <c r="I28" s="20"/>
      <c r="J28" s="20"/>
      <c r="K28" s="230"/>
      <c r="L28" s="20"/>
      <c r="M28" s="230"/>
      <c r="N28" s="20"/>
      <c r="O28" s="20"/>
      <c r="P28" s="20"/>
      <c r="Q28" s="20"/>
      <c r="R28" s="20"/>
      <c r="S28" s="230"/>
      <c r="T28" s="20"/>
      <c r="U28" s="230"/>
      <c r="V28" s="267"/>
      <c r="W28" s="77">
        <v>20</v>
      </c>
      <c r="X28" s="77">
        <f t="shared" si="9"/>
        <v>58</v>
      </c>
      <c r="Y28" s="34" t="str">
        <f t="shared" si="2"/>
        <v/>
      </c>
      <c r="Z28" s="77">
        <f t="shared" si="3"/>
        <v>0</v>
      </c>
      <c r="AA28" s="77">
        <v>20</v>
      </c>
      <c r="AB28" s="77">
        <f t="shared" si="10"/>
        <v>58</v>
      </c>
      <c r="AC28" s="77" t="str">
        <f t="shared" si="20"/>
        <v/>
      </c>
      <c r="AD28" s="77">
        <f t="shared" si="4"/>
        <v>0</v>
      </c>
      <c r="AE28" s="77">
        <v>20</v>
      </c>
      <c r="AF28" s="77">
        <f t="shared" si="11"/>
        <v>58</v>
      </c>
      <c r="AG28" s="77" t="str">
        <f t="shared" si="12"/>
        <v/>
      </c>
      <c r="AH28" s="77">
        <f t="shared" si="5"/>
        <v>0</v>
      </c>
      <c r="AI28" s="77">
        <v>20</v>
      </c>
      <c r="AJ28" s="77">
        <f t="shared" si="13"/>
        <v>58</v>
      </c>
      <c r="AK28" s="77" t="str">
        <f t="shared" si="6"/>
        <v/>
      </c>
      <c r="AL28" s="34">
        <f t="shared" si="7"/>
        <v>0</v>
      </c>
      <c r="AM28" s="134">
        <v>20</v>
      </c>
      <c r="AN28" s="134">
        <f t="shared" si="14"/>
        <v>58</v>
      </c>
      <c r="AO28" s="134" t="str">
        <f t="shared" si="8"/>
        <v/>
      </c>
    </row>
    <row r="29" spans="1:41" ht="20.25" customHeight="1">
      <c r="A29" s="227"/>
      <c r="B29" s="233"/>
      <c r="C29" s="228"/>
      <c r="D29" s="12" t="s">
        <v>7</v>
      </c>
      <c r="E29" s="21"/>
      <c r="F29" s="21"/>
      <c r="G29" s="21"/>
      <c r="H29" s="21"/>
      <c r="I29" s="21"/>
      <c r="J29" s="21"/>
      <c r="K29" s="231"/>
      <c r="L29" s="21"/>
      <c r="M29" s="231"/>
      <c r="N29" s="21"/>
      <c r="O29" s="21"/>
      <c r="P29" s="21"/>
      <c r="Q29" s="21"/>
      <c r="R29" s="21"/>
      <c r="S29" s="231"/>
      <c r="T29" s="21"/>
      <c r="U29" s="231"/>
      <c r="V29" s="268"/>
      <c r="W29" s="77">
        <v>21</v>
      </c>
      <c r="X29" s="77">
        <f t="shared" si="9"/>
        <v>61</v>
      </c>
      <c r="Y29" s="34" t="str">
        <f t="shared" si="2"/>
        <v/>
      </c>
      <c r="Z29" s="77">
        <f t="shared" si="3"/>
        <v>0</v>
      </c>
      <c r="AA29" s="77">
        <v>21</v>
      </c>
      <c r="AB29" s="77">
        <f t="shared" si="10"/>
        <v>61</v>
      </c>
      <c r="AC29" s="77" t="str">
        <f t="shared" si="20"/>
        <v/>
      </c>
      <c r="AD29" s="77">
        <f t="shared" si="4"/>
        <v>0</v>
      </c>
      <c r="AE29" s="77">
        <v>21</v>
      </c>
      <c r="AF29" s="77">
        <f t="shared" si="11"/>
        <v>61</v>
      </c>
      <c r="AG29" s="77" t="str">
        <f t="shared" si="12"/>
        <v/>
      </c>
      <c r="AH29" s="77">
        <f t="shared" si="5"/>
        <v>0</v>
      </c>
      <c r="AI29" s="77">
        <v>21</v>
      </c>
      <c r="AJ29" s="77">
        <f t="shared" si="13"/>
        <v>61</v>
      </c>
      <c r="AK29" s="77" t="str">
        <f t="shared" si="6"/>
        <v/>
      </c>
      <c r="AL29" s="34">
        <f t="shared" si="7"/>
        <v>0</v>
      </c>
      <c r="AM29" s="134">
        <v>21</v>
      </c>
      <c r="AN29" s="134">
        <f t="shared" si="14"/>
        <v>61</v>
      </c>
      <c r="AO29" s="134" t="str">
        <f t="shared" si="8"/>
        <v/>
      </c>
    </row>
    <row r="30" spans="1:41" ht="20.25" customHeight="1">
      <c r="A30" s="227">
        <v>8</v>
      </c>
      <c r="B30" s="43" t="str">
        <f>IF(VLOOKUP(A30,'Data Siswa 2'!$A$4:$D$43,2,0)=0,"",VLOOKUP(A30,'Data Siswa 2'!$A$4:$D$43,2,0))</f>
        <v>608</v>
      </c>
      <c r="C30" s="228" t="str">
        <f>IF(VLOOKUP(A30,'Data Siswa 2'!$A$4:$D$43,4,0)=0,"",VLOOKUP(A30,'Data Siswa 2'!$A$4:$D$43,4,0))</f>
        <v>Siswa kelas 2 8</v>
      </c>
      <c r="D30" s="10" t="s">
        <v>5</v>
      </c>
      <c r="E30" s="19"/>
      <c r="F30" s="19"/>
      <c r="G30" s="19"/>
      <c r="H30" s="19"/>
      <c r="I30" s="19"/>
      <c r="J30" s="19"/>
      <c r="K30" s="229" t="str">
        <f t="shared" ref="K30" si="46">IFERROR(ROUND(AVERAGE(E30:J32),0),"")</f>
        <v/>
      </c>
      <c r="L30" s="19"/>
      <c r="M30" s="229" t="str">
        <f t="shared" ref="M30" si="47">IFERROR(ROUND(AVERAGE(L30:L32),0),"")</f>
        <v/>
      </c>
      <c r="N30" s="19"/>
      <c r="O30" s="19"/>
      <c r="P30" s="19"/>
      <c r="Q30" s="19"/>
      <c r="R30" s="19"/>
      <c r="S30" s="229" t="str">
        <f t="shared" ref="S30" si="48">IFERROR(ROUND(AVERAGE(N30:R32),0),"")</f>
        <v/>
      </c>
      <c r="T30" s="19"/>
      <c r="U30" s="229" t="str">
        <f t="shared" ref="U30" si="49">IFERROR(ROUND(AVERAGE(T30:T32),0),"")</f>
        <v/>
      </c>
      <c r="V30" s="266" t="str">
        <f t="shared" ref="V30" si="50">IFERROR(ROUND((K30+M30+S30+(2*U30))/5,0),"")</f>
        <v/>
      </c>
      <c r="W30" s="77">
        <v>22</v>
      </c>
      <c r="X30" s="77">
        <f t="shared" si="9"/>
        <v>64</v>
      </c>
      <c r="Y30" s="34" t="str">
        <f t="shared" si="2"/>
        <v/>
      </c>
      <c r="Z30" s="77" t="str">
        <f t="shared" si="3"/>
        <v/>
      </c>
      <c r="AA30" s="77">
        <v>22</v>
      </c>
      <c r="AB30" s="77">
        <f t="shared" si="10"/>
        <v>64</v>
      </c>
      <c r="AC30" s="77" t="str">
        <f t="shared" si="20"/>
        <v/>
      </c>
      <c r="AD30" s="77" t="str">
        <f t="shared" si="4"/>
        <v/>
      </c>
      <c r="AE30" s="77">
        <v>22</v>
      </c>
      <c r="AF30" s="77">
        <f t="shared" si="11"/>
        <v>64</v>
      </c>
      <c r="AG30" s="77" t="str">
        <f t="shared" si="12"/>
        <v/>
      </c>
      <c r="AH30" s="77" t="str">
        <f t="shared" si="5"/>
        <v/>
      </c>
      <c r="AI30" s="77">
        <v>22</v>
      </c>
      <c r="AJ30" s="77">
        <f t="shared" si="13"/>
        <v>64</v>
      </c>
      <c r="AK30" s="77" t="str">
        <f t="shared" si="6"/>
        <v/>
      </c>
      <c r="AL30" s="34" t="str">
        <f t="shared" si="7"/>
        <v/>
      </c>
      <c r="AM30" s="134">
        <v>22</v>
      </c>
      <c r="AN30" s="134">
        <f t="shared" si="14"/>
        <v>64</v>
      </c>
      <c r="AO30" s="134" t="str">
        <f t="shared" si="8"/>
        <v/>
      </c>
    </row>
    <row r="31" spans="1:41" ht="20.25" customHeight="1">
      <c r="A31" s="227"/>
      <c r="B31" s="232" t="str">
        <f>IF(VLOOKUP(A30,'Data Siswa 2'!$A$4:$D$43,3,0)=0,"",VLOOKUP(A30,'Data Siswa 2'!$A$4:$D$43,3,0))</f>
        <v/>
      </c>
      <c r="C31" s="228"/>
      <c r="D31" s="11" t="s">
        <v>6</v>
      </c>
      <c r="E31" s="20"/>
      <c r="F31" s="20"/>
      <c r="G31" s="20"/>
      <c r="H31" s="20"/>
      <c r="I31" s="20"/>
      <c r="J31" s="20"/>
      <c r="K31" s="230"/>
      <c r="L31" s="20"/>
      <c r="M31" s="230"/>
      <c r="N31" s="20"/>
      <c r="O31" s="20"/>
      <c r="P31" s="20"/>
      <c r="Q31" s="20"/>
      <c r="R31" s="20"/>
      <c r="S31" s="230"/>
      <c r="T31" s="20"/>
      <c r="U31" s="230"/>
      <c r="V31" s="267"/>
      <c r="W31" s="77">
        <v>23</v>
      </c>
      <c r="X31" s="77">
        <f t="shared" si="9"/>
        <v>67</v>
      </c>
      <c r="Y31" s="34" t="str">
        <f t="shared" si="2"/>
        <v/>
      </c>
      <c r="Z31" s="77">
        <f t="shared" si="3"/>
        <v>0</v>
      </c>
      <c r="AA31" s="77">
        <v>23</v>
      </c>
      <c r="AB31" s="77">
        <f t="shared" si="10"/>
        <v>67</v>
      </c>
      <c r="AC31" s="77" t="str">
        <f t="shared" si="20"/>
        <v/>
      </c>
      <c r="AD31" s="77">
        <f t="shared" si="4"/>
        <v>0</v>
      </c>
      <c r="AE31" s="77">
        <v>23</v>
      </c>
      <c r="AF31" s="77">
        <f t="shared" si="11"/>
        <v>67</v>
      </c>
      <c r="AG31" s="77" t="str">
        <f t="shared" si="12"/>
        <v/>
      </c>
      <c r="AH31" s="77">
        <f t="shared" si="5"/>
        <v>0</v>
      </c>
      <c r="AI31" s="77">
        <v>23</v>
      </c>
      <c r="AJ31" s="77">
        <f t="shared" si="13"/>
        <v>67</v>
      </c>
      <c r="AK31" s="77" t="str">
        <f t="shared" si="6"/>
        <v/>
      </c>
      <c r="AL31" s="34">
        <f t="shared" si="7"/>
        <v>0</v>
      </c>
      <c r="AM31" s="134">
        <v>23</v>
      </c>
      <c r="AN31" s="134">
        <f t="shared" si="14"/>
        <v>67</v>
      </c>
      <c r="AO31" s="134" t="str">
        <f t="shared" si="8"/>
        <v/>
      </c>
    </row>
    <row r="32" spans="1:41" ht="20.25" customHeight="1">
      <c r="A32" s="227"/>
      <c r="B32" s="233"/>
      <c r="C32" s="228"/>
      <c r="D32" s="12" t="s">
        <v>7</v>
      </c>
      <c r="E32" s="21"/>
      <c r="F32" s="21"/>
      <c r="G32" s="21"/>
      <c r="H32" s="21"/>
      <c r="I32" s="21"/>
      <c r="J32" s="21"/>
      <c r="K32" s="231"/>
      <c r="L32" s="21"/>
      <c r="M32" s="231"/>
      <c r="N32" s="21"/>
      <c r="O32" s="21"/>
      <c r="P32" s="21"/>
      <c r="Q32" s="21"/>
      <c r="R32" s="21"/>
      <c r="S32" s="231"/>
      <c r="T32" s="21"/>
      <c r="U32" s="231"/>
      <c r="V32" s="268"/>
      <c r="W32" s="77">
        <v>24</v>
      </c>
      <c r="X32" s="77">
        <f t="shared" si="9"/>
        <v>70</v>
      </c>
      <c r="Y32" s="34" t="str">
        <f t="shared" si="2"/>
        <v/>
      </c>
      <c r="Z32" s="77">
        <f t="shared" si="3"/>
        <v>0</v>
      </c>
      <c r="AA32" s="77">
        <v>24</v>
      </c>
      <c r="AB32" s="77">
        <f t="shared" si="10"/>
        <v>70</v>
      </c>
      <c r="AC32" s="77" t="str">
        <f t="shared" si="20"/>
        <v/>
      </c>
      <c r="AD32" s="77">
        <f t="shared" si="4"/>
        <v>0</v>
      </c>
      <c r="AE32" s="77">
        <v>24</v>
      </c>
      <c r="AF32" s="77">
        <f t="shared" si="11"/>
        <v>70</v>
      </c>
      <c r="AG32" s="77" t="str">
        <f t="shared" si="12"/>
        <v/>
      </c>
      <c r="AH32" s="77">
        <f t="shared" si="5"/>
        <v>0</v>
      </c>
      <c r="AI32" s="77">
        <v>24</v>
      </c>
      <c r="AJ32" s="77">
        <f t="shared" si="13"/>
        <v>70</v>
      </c>
      <c r="AK32" s="77" t="str">
        <f t="shared" si="6"/>
        <v/>
      </c>
      <c r="AL32" s="34">
        <f t="shared" si="7"/>
        <v>0</v>
      </c>
      <c r="AM32" s="134">
        <v>24</v>
      </c>
      <c r="AN32" s="134">
        <f t="shared" si="14"/>
        <v>70</v>
      </c>
      <c r="AO32" s="134" t="str">
        <f t="shared" si="8"/>
        <v/>
      </c>
    </row>
    <row r="33" spans="1:41" ht="20.25" customHeight="1">
      <c r="A33" s="227">
        <v>9</v>
      </c>
      <c r="B33" s="43" t="str">
        <f>IF(VLOOKUP(A33,'Data Siswa 2'!$A$4:$D$43,2,0)=0,"",VLOOKUP(A33,'Data Siswa 2'!$A$4:$D$43,2,0))</f>
        <v>609</v>
      </c>
      <c r="C33" s="228" t="str">
        <f>IF(VLOOKUP(A33,'Data Siswa 2'!$A$4:$D$43,4,0)=0,"",VLOOKUP(A33,'Data Siswa 2'!$A$4:$D$43,4,0))</f>
        <v>Siswa kelas 2 9</v>
      </c>
      <c r="D33" s="10" t="s">
        <v>5</v>
      </c>
      <c r="E33" s="19"/>
      <c r="F33" s="19"/>
      <c r="G33" s="19"/>
      <c r="H33" s="19"/>
      <c r="I33" s="19"/>
      <c r="J33" s="19"/>
      <c r="K33" s="229" t="str">
        <f t="shared" ref="K33" si="51">IFERROR(ROUND(AVERAGE(E33:J35),0),"")</f>
        <v/>
      </c>
      <c r="L33" s="19"/>
      <c r="M33" s="229" t="str">
        <f t="shared" ref="M33" si="52">IFERROR(ROUND(AVERAGE(L33:L35),0),"")</f>
        <v/>
      </c>
      <c r="N33" s="19"/>
      <c r="O33" s="19"/>
      <c r="P33" s="19"/>
      <c r="Q33" s="19"/>
      <c r="R33" s="19"/>
      <c r="S33" s="229" t="str">
        <f t="shared" ref="S33" si="53">IFERROR(ROUND(AVERAGE(N33:R35),0),"")</f>
        <v/>
      </c>
      <c r="T33" s="19"/>
      <c r="U33" s="229" t="str">
        <f t="shared" ref="U33" si="54">IFERROR(ROUND(AVERAGE(T33:T35),0),"")</f>
        <v/>
      </c>
      <c r="V33" s="266" t="str">
        <f t="shared" ref="V33" si="55">IFERROR(ROUND((K33+M33+S33+(2*U33))/5,0),"")</f>
        <v/>
      </c>
      <c r="W33" s="77">
        <v>25</v>
      </c>
      <c r="X33" s="77">
        <f t="shared" si="9"/>
        <v>73</v>
      </c>
      <c r="Y33" s="34" t="str">
        <f t="shared" si="2"/>
        <v/>
      </c>
      <c r="Z33" s="77" t="str">
        <f t="shared" si="3"/>
        <v/>
      </c>
      <c r="AA33" s="77">
        <v>25</v>
      </c>
      <c r="AB33" s="77">
        <f t="shared" si="10"/>
        <v>73</v>
      </c>
      <c r="AC33" s="77" t="str">
        <f t="shared" si="20"/>
        <v/>
      </c>
      <c r="AD33" s="77" t="str">
        <f t="shared" si="4"/>
        <v/>
      </c>
      <c r="AE33" s="77">
        <v>25</v>
      </c>
      <c r="AF33" s="77">
        <f t="shared" si="11"/>
        <v>73</v>
      </c>
      <c r="AG33" s="77" t="str">
        <f t="shared" si="12"/>
        <v/>
      </c>
      <c r="AH33" s="77" t="str">
        <f t="shared" si="5"/>
        <v/>
      </c>
      <c r="AI33" s="77">
        <v>25</v>
      </c>
      <c r="AJ33" s="77">
        <f t="shared" si="13"/>
        <v>73</v>
      </c>
      <c r="AK33" s="77" t="str">
        <f t="shared" si="6"/>
        <v/>
      </c>
      <c r="AL33" s="34" t="str">
        <f t="shared" si="7"/>
        <v/>
      </c>
      <c r="AM33" s="134">
        <v>25</v>
      </c>
      <c r="AN33" s="134">
        <f t="shared" si="14"/>
        <v>73</v>
      </c>
      <c r="AO33" s="134" t="str">
        <f t="shared" si="8"/>
        <v/>
      </c>
    </row>
    <row r="34" spans="1:41" ht="20.25" customHeight="1">
      <c r="A34" s="227"/>
      <c r="B34" s="232" t="str">
        <f>IF(VLOOKUP(A33,'Data Siswa 2'!$A$4:$D$43,3,0)=0,"",VLOOKUP(A33,'Data Siswa 2'!$A$4:$D$43,3,0))</f>
        <v/>
      </c>
      <c r="C34" s="228"/>
      <c r="D34" s="11" t="s">
        <v>6</v>
      </c>
      <c r="E34" s="20"/>
      <c r="F34" s="20"/>
      <c r="G34" s="20"/>
      <c r="H34" s="20"/>
      <c r="I34" s="20"/>
      <c r="J34" s="20"/>
      <c r="K34" s="230"/>
      <c r="L34" s="20"/>
      <c r="M34" s="230"/>
      <c r="N34" s="20"/>
      <c r="O34" s="20"/>
      <c r="P34" s="20"/>
      <c r="Q34" s="20"/>
      <c r="R34" s="20"/>
      <c r="S34" s="230"/>
      <c r="T34" s="20"/>
      <c r="U34" s="230"/>
      <c r="V34" s="267"/>
      <c r="W34" s="77">
        <v>26</v>
      </c>
      <c r="X34" s="77">
        <f t="shared" si="9"/>
        <v>76</v>
      </c>
      <c r="Y34" s="34" t="str">
        <f t="shared" si="2"/>
        <v/>
      </c>
      <c r="Z34" s="77">
        <f t="shared" si="3"/>
        <v>0</v>
      </c>
      <c r="AA34" s="77">
        <v>26</v>
      </c>
      <c r="AB34" s="77">
        <f t="shared" si="10"/>
        <v>76</v>
      </c>
      <c r="AC34" s="77" t="str">
        <f t="shared" si="20"/>
        <v/>
      </c>
      <c r="AD34" s="77">
        <f t="shared" si="4"/>
        <v>0</v>
      </c>
      <c r="AE34" s="77">
        <v>26</v>
      </c>
      <c r="AF34" s="77">
        <f t="shared" si="11"/>
        <v>76</v>
      </c>
      <c r="AG34" s="77" t="str">
        <f t="shared" si="12"/>
        <v/>
      </c>
      <c r="AH34" s="77">
        <f t="shared" si="5"/>
        <v>0</v>
      </c>
      <c r="AI34" s="77">
        <v>26</v>
      </c>
      <c r="AJ34" s="77">
        <f t="shared" si="13"/>
        <v>76</v>
      </c>
      <c r="AK34" s="77" t="str">
        <f t="shared" si="6"/>
        <v/>
      </c>
      <c r="AL34" s="34">
        <f t="shared" si="7"/>
        <v>0</v>
      </c>
      <c r="AM34" s="134">
        <v>26</v>
      </c>
      <c r="AN34" s="134">
        <f t="shared" si="14"/>
        <v>76</v>
      </c>
      <c r="AO34" s="134" t="str">
        <f t="shared" si="8"/>
        <v/>
      </c>
    </row>
    <row r="35" spans="1:41" ht="20.25" customHeight="1">
      <c r="A35" s="227"/>
      <c r="B35" s="233"/>
      <c r="C35" s="228"/>
      <c r="D35" s="12" t="s">
        <v>7</v>
      </c>
      <c r="E35" s="21"/>
      <c r="F35" s="21"/>
      <c r="G35" s="21"/>
      <c r="H35" s="21"/>
      <c r="I35" s="21"/>
      <c r="J35" s="21"/>
      <c r="K35" s="231"/>
      <c r="L35" s="21"/>
      <c r="M35" s="231"/>
      <c r="N35" s="21"/>
      <c r="O35" s="21"/>
      <c r="P35" s="21"/>
      <c r="Q35" s="21"/>
      <c r="R35" s="21"/>
      <c r="S35" s="231"/>
      <c r="T35" s="21"/>
      <c r="U35" s="231"/>
      <c r="V35" s="268"/>
      <c r="W35" s="77">
        <v>27</v>
      </c>
      <c r="X35" s="77">
        <f t="shared" si="9"/>
        <v>79</v>
      </c>
      <c r="Y35" s="34" t="str">
        <f t="shared" si="2"/>
        <v/>
      </c>
      <c r="Z35" s="77">
        <f t="shared" si="3"/>
        <v>0</v>
      </c>
      <c r="AA35" s="77">
        <v>27</v>
      </c>
      <c r="AB35" s="77">
        <f t="shared" si="10"/>
        <v>79</v>
      </c>
      <c r="AC35" s="77" t="str">
        <f t="shared" si="20"/>
        <v/>
      </c>
      <c r="AD35" s="77">
        <f t="shared" si="4"/>
        <v>0</v>
      </c>
      <c r="AE35" s="77">
        <v>27</v>
      </c>
      <c r="AF35" s="77">
        <f t="shared" si="11"/>
        <v>79</v>
      </c>
      <c r="AG35" s="77" t="str">
        <f t="shared" si="12"/>
        <v/>
      </c>
      <c r="AH35" s="77">
        <f t="shared" si="5"/>
        <v>0</v>
      </c>
      <c r="AI35" s="77">
        <v>27</v>
      </c>
      <c r="AJ35" s="77">
        <f t="shared" si="13"/>
        <v>79</v>
      </c>
      <c r="AK35" s="77" t="str">
        <f t="shared" si="6"/>
        <v/>
      </c>
      <c r="AL35" s="34">
        <f t="shared" si="7"/>
        <v>0</v>
      </c>
      <c r="AM35" s="134">
        <v>27</v>
      </c>
      <c r="AN35" s="134">
        <f t="shared" si="14"/>
        <v>79</v>
      </c>
      <c r="AO35" s="134" t="str">
        <f t="shared" si="8"/>
        <v/>
      </c>
    </row>
    <row r="36" spans="1:41" ht="20.25" customHeight="1">
      <c r="A36" s="227">
        <v>10</v>
      </c>
      <c r="B36" s="43" t="str">
        <f>IF(VLOOKUP(A36,'Data Siswa 2'!$A$4:$D$43,2,0)=0,"",VLOOKUP(A36,'Data Siswa 2'!$A$4:$D$43,2,0))</f>
        <v>610</v>
      </c>
      <c r="C36" s="228" t="str">
        <f>IF(VLOOKUP(A36,'Data Siswa 2'!$A$4:$D$43,4,0)=0,"",VLOOKUP(A36,'Data Siswa 2'!$A$4:$D$43,4,0))</f>
        <v>Siswa kelas 2 10</v>
      </c>
      <c r="D36" s="10" t="s">
        <v>5</v>
      </c>
      <c r="E36" s="19"/>
      <c r="F36" s="19"/>
      <c r="G36" s="19"/>
      <c r="H36" s="19"/>
      <c r="I36" s="19"/>
      <c r="J36" s="19"/>
      <c r="K36" s="229" t="str">
        <f t="shared" ref="K36" si="56">IFERROR(ROUND(AVERAGE(E36:J38),0),"")</f>
        <v/>
      </c>
      <c r="L36" s="19"/>
      <c r="M36" s="229" t="str">
        <f t="shared" ref="M36" si="57">IFERROR(ROUND(AVERAGE(L36:L38),0),"")</f>
        <v/>
      </c>
      <c r="N36" s="19"/>
      <c r="O36" s="19"/>
      <c r="P36" s="19"/>
      <c r="Q36" s="19"/>
      <c r="R36" s="19"/>
      <c r="S36" s="229" t="str">
        <f t="shared" ref="S36" si="58">IFERROR(ROUND(AVERAGE(N36:R38),0),"")</f>
        <v/>
      </c>
      <c r="T36" s="19"/>
      <c r="U36" s="229" t="str">
        <f t="shared" ref="U36" si="59">IFERROR(ROUND(AVERAGE(T36:T38),0),"")</f>
        <v/>
      </c>
      <c r="V36" s="266" t="str">
        <f t="shared" ref="V36" si="60">IFERROR(ROUND((K36+M36+S36+(2*U36))/5,0),"")</f>
        <v/>
      </c>
      <c r="W36" s="77">
        <v>28</v>
      </c>
      <c r="X36" s="77">
        <f t="shared" si="9"/>
        <v>82</v>
      </c>
      <c r="Y36" s="34" t="str">
        <f t="shared" si="2"/>
        <v/>
      </c>
      <c r="Z36" s="77" t="str">
        <f t="shared" si="3"/>
        <v/>
      </c>
      <c r="AA36" s="77">
        <v>28</v>
      </c>
      <c r="AB36" s="77">
        <f t="shared" si="10"/>
        <v>82</v>
      </c>
      <c r="AC36" s="77" t="str">
        <f t="shared" si="20"/>
        <v/>
      </c>
      <c r="AD36" s="77" t="str">
        <f t="shared" si="4"/>
        <v/>
      </c>
      <c r="AE36" s="77">
        <v>28</v>
      </c>
      <c r="AF36" s="77">
        <f t="shared" si="11"/>
        <v>82</v>
      </c>
      <c r="AG36" s="77" t="str">
        <f t="shared" si="12"/>
        <v/>
      </c>
      <c r="AH36" s="77" t="str">
        <f t="shared" si="5"/>
        <v/>
      </c>
      <c r="AI36" s="77">
        <v>28</v>
      </c>
      <c r="AJ36" s="77">
        <f t="shared" si="13"/>
        <v>82</v>
      </c>
      <c r="AK36" s="77" t="str">
        <f t="shared" si="6"/>
        <v/>
      </c>
      <c r="AL36" s="34" t="str">
        <f t="shared" si="7"/>
        <v/>
      </c>
      <c r="AM36" s="134">
        <v>28</v>
      </c>
      <c r="AN36" s="134">
        <f t="shared" si="14"/>
        <v>82</v>
      </c>
      <c r="AO36" s="134" t="str">
        <f t="shared" si="8"/>
        <v/>
      </c>
    </row>
    <row r="37" spans="1:41" ht="20.25" customHeight="1">
      <c r="A37" s="227"/>
      <c r="B37" s="232" t="str">
        <f>IF(VLOOKUP(A36,'Data Siswa 2'!$A$4:$D$43,3,0)=0,"",VLOOKUP(A36,'Data Siswa 2'!$A$4:$D$43,3,0))</f>
        <v/>
      </c>
      <c r="C37" s="228"/>
      <c r="D37" s="11" t="s">
        <v>6</v>
      </c>
      <c r="E37" s="20"/>
      <c r="F37" s="20"/>
      <c r="G37" s="20"/>
      <c r="H37" s="20"/>
      <c r="I37" s="20"/>
      <c r="J37" s="20"/>
      <c r="K37" s="230"/>
      <c r="L37" s="20"/>
      <c r="M37" s="230"/>
      <c r="N37" s="20"/>
      <c r="O37" s="20"/>
      <c r="P37" s="20"/>
      <c r="Q37" s="20"/>
      <c r="R37" s="20"/>
      <c r="S37" s="230"/>
      <c r="T37" s="20"/>
      <c r="U37" s="230"/>
      <c r="V37" s="267"/>
      <c r="W37" s="77">
        <v>29</v>
      </c>
      <c r="X37" s="77">
        <f t="shared" si="9"/>
        <v>85</v>
      </c>
      <c r="Y37" s="34" t="str">
        <f t="shared" si="2"/>
        <v/>
      </c>
      <c r="Z37" s="77">
        <f t="shared" si="3"/>
        <v>0</v>
      </c>
      <c r="AA37" s="77">
        <v>29</v>
      </c>
      <c r="AB37" s="77">
        <f t="shared" si="10"/>
        <v>85</v>
      </c>
      <c r="AC37" s="77" t="str">
        <f t="shared" si="20"/>
        <v/>
      </c>
      <c r="AD37" s="77">
        <f t="shared" si="4"/>
        <v>0</v>
      </c>
      <c r="AE37" s="77">
        <v>29</v>
      </c>
      <c r="AF37" s="77">
        <f t="shared" si="11"/>
        <v>85</v>
      </c>
      <c r="AG37" s="77" t="str">
        <f t="shared" si="12"/>
        <v/>
      </c>
      <c r="AH37" s="77">
        <f t="shared" si="5"/>
        <v>0</v>
      </c>
      <c r="AI37" s="77">
        <v>29</v>
      </c>
      <c r="AJ37" s="77">
        <f t="shared" si="13"/>
        <v>85</v>
      </c>
      <c r="AK37" s="77" t="str">
        <f t="shared" si="6"/>
        <v/>
      </c>
      <c r="AL37" s="34">
        <f t="shared" si="7"/>
        <v>0</v>
      </c>
      <c r="AM37" s="134">
        <v>29</v>
      </c>
      <c r="AN37" s="134">
        <f t="shared" si="14"/>
        <v>85</v>
      </c>
      <c r="AO37" s="134" t="str">
        <f t="shared" si="8"/>
        <v/>
      </c>
    </row>
    <row r="38" spans="1:41" ht="20.25" customHeight="1">
      <c r="A38" s="227"/>
      <c r="B38" s="233"/>
      <c r="C38" s="228"/>
      <c r="D38" s="12" t="s">
        <v>7</v>
      </c>
      <c r="E38" s="21"/>
      <c r="F38" s="21"/>
      <c r="G38" s="21"/>
      <c r="H38" s="21"/>
      <c r="I38" s="21"/>
      <c r="J38" s="21"/>
      <c r="K38" s="231"/>
      <c r="L38" s="21"/>
      <c r="M38" s="231"/>
      <c r="N38" s="21"/>
      <c r="O38" s="21"/>
      <c r="P38" s="21"/>
      <c r="Q38" s="21"/>
      <c r="R38" s="21"/>
      <c r="S38" s="231"/>
      <c r="T38" s="21"/>
      <c r="U38" s="231"/>
      <c r="V38" s="268"/>
      <c r="W38" s="77">
        <v>30</v>
      </c>
      <c r="X38" s="77">
        <f t="shared" si="9"/>
        <v>88</v>
      </c>
      <c r="Y38" s="34" t="str">
        <f t="shared" si="2"/>
        <v/>
      </c>
      <c r="Z38" s="77">
        <f t="shared" si="3"/>
        <v>0</v>
      </c>
      <c r="AA38" s="77">
        <v>30</v>
      </c>
      <c r="AB38" s="77">
        <f t="shared" si="10"/>
        <v>88</v>
      </c>
      <c r="AC38" s="77" t="str">
        <f t="shared" si="20"/>
        <v/>
      </c>
      <c r="AD38" s="77">
        <f t="shared" si="4"/>
        <v>0</v>
      </c>
      <c r="AE38" s="77">
        <v>30</v>
      </c>
      <c r="AF38" s="77">
        <f t="shared" si="11"/>
        <v>88</v>
      </c>
      <c r="AG38" s="77" t="str">
        <f t="shared" si="12"/>
        <v/>
      </c>
      <c r="AH38" s="77">
        <f t="shared" si="5"/>
        <v>0</v>
      </c>
      <c r="AI38" s="77">
        <v>30</v>
      </c>
      <c r="AJ38" s="77">
        <f t="shared" si="13"/>
        <v>88</v>
      </c>
      <c r="AK38" s="77" t="str">
        <f t="shared" si="6"/>
        <v/>
      </c>
      <c r="AL38" s="34">
        <f t="shared" si="7"/>
        <v>0</v>
      </c>
      <c r="AM38" s="134">
        <v>30</v>
      </c>
      <c r="AN38" s="134">
        <f t="shared" si="14"/>
        <v>88</v>
      </c>
      <c r="AO38" s="134" t="str">
        <f t="shared" si="8"/>
        <v/>
      </c>
    </row>
    <row r="39" spans="1:41" ht="20.25" customHeight="1">
      <c r="A39" s="227">
        <v>11</v>
      </c>
      <c r="B39" s="43" t="str">
        <f>IF(VLOOKUP(A39,'Data Siswa 2'!$A$4:$D$43,2,0)=0,"",VLOOKUP(A39,'Data Siswa 2'!$A$4:$D$43,2,0))</f>
        <v>611</v>
      </c>
      <c r="C39" s="228" t="str">
        <f>IF(VLOOKUP(A39,'Data Siswa 2'!$A$4:$D$43,4,0)=0,"",VLOOKUP(A39,'Data Siswa 2'!$A$4:$D$43,4,0))</f>
        <v>Siswa kelas 2 11</v>
      </c>
      <c r="D39" s="10" t="s">
        <v>5</v>
      </c>
      <c r="E39" s="19"/>
      <c r="F39" s="19"/>
      <c r="G39" s="19"/>
      <c r="H39" s="19"/>
      <c r="I39" s="19"/>
      <c r="J39" s="19"/>
      <c r="K39" s="229" t="str">
        <f t="shared" ref="K39" si="61">IFERROR(ROUND(AVERAGE(E39:J41),0),"")</f>
        <v/>
      </c>
      <c r="L39" s="19"/>
      <c r="M39" s="229" t="str">
        <f t="shared" ref="M39" si="62">IFERROR(ROUND(AVERAGE(L39:L41),0),"")</f>
        <v/>
      </c>
      <c r="N39" s="19"/>
      <c r="O39" s="19"/>
      <c r="P39" s="19"/>
      <c r="Q39" s="19"/>
      <c r="R39" s="19"/>
      <c r="S39" s="229" t="str">
        <f t="shared" ref="S39" si="63">IFERROR(ROUND(AVERAGE(N39:R41),0),"")</f>
        <v/>
      </c>
      <c r="T39" s="19"/>
      <c r="U39" s="229" t="str">
        <f t="shared" ref="U39" si="64">IFERROR(ROUND(AVERAGE(T39:T41),0),"")</f>
        <v/>
      </c>
      <c r="V39" s="266" t="str">
        <f t="shared" ref="V39" si="65">IFERROR(ROUND((K39+M39+S39+(2*U39))/5,0),"")</f>
        <v/>
      </c>
      <c r="W39" s="77">
        <v>31</v>
      </c>
      <c r="X39" s="77">
        <f t="shared" si="9"/>
        <v>91</v>
      </c>
      <c r="Y39" s="34" t="str">
        <f t="shared" si="2"/>
        <v/>
      </c>
      <c r="Z39" s="77" t="str">
        <f t="shared" si="3"/>
        <v/>
      </c>
      <c r="AA39" s="77">
        <v>31</v>
      </c>
      <c r="AB39" s="77">
        <f t="shared" si="10"/>
        <v>91</v>
      </c>
      <c r="AC39" s="77" t="str">
        <f t="shared" si="20"/>
        <v/>
      </c>
      <c r="AD39" s="77" t="str">
        <f t="shared" si="4"/>
        <v/>
      </c>
      <c r="AE39" s="77">
        <v>31</v>
      </c>
      <c r="AF39" s="77">
        <f t="shared" si="11"/>
        <v>91</v>
      </c>
      <c r="AG39" s="77" t="str">
        <f t="shared" si="12"/>
        <v/>
      </c>
      <c r="AH39" s="77" t="str">
        <f t="shared" si="5"/>
        <v/>
      </c>
      <c r="AI39" s="77">
        <v>31</v>
      </c>
      <c r="AJ39" s="77">
        <f t="shared" si="13"/>
        <v>91</v>
      </c>
      <c r="AK39" s="77" t="str">
        <f t="shared" si="6"/>
        <v/>
      </c>
      <c r="AL39" s="34" t="str">
        <f t="shared" si="7"/>
        <v/>
      </c>
      <c r="AM39" s="134">
        <v>31</v>
      </c>
      <c r="AN39" s="134">
        <f t="shared" si="14"/>
        <v>91</v>
      </c>
      <c r="AO39" s="134" t="str">
        <f t="shared" si="8"/>
        <v/>
      </c>
    </row>
    <row r="40" spans="1:41" ht="20.25" customHeight="1">
      <c r="A40" s="227"/>
      <c r="B40" s="232" t="str">
        <f>IF(VLOOKUP(A39,'Data Siswa 2'!$A$4:$D$43,3,0)=0,"",VLOOKUP(A39,'Data Siswa 2'!$A$4:$D$43,3,0))</f>
        <v/>
      </c>
      <c r="C40" s="228"/>
      <c r="D40" s="11" t="s">
        <v>6</v>
      </c>
      <c r="E40" s="20"/>
      <c r="F40" s="20"/>
      <c r="G40" s="20"/>
      <c r="H40" s="20"/>
      <c r="I40" s="20"/>
      <c r="J40" s="20"/>
      <c r="K40" s="230"/>
      <c r="L40" s="20"/>
      <c r="M40" s="230"/>
      <c r="N40" s="20"/>
      <c r="O40" s="20"/>
      <c r="P40" s="20"/>
      <c r="Q40" s="20"/>
      <c r="R40" s="20"/>
      <c r="S40" s="230"/>
      <c r="T40" s="20"/>
      <c r="U40" s="230"/>
      <c r="V40" s="267"/>
      <c r="W40" s="77">
        <v>32</v>
      </c>
      <c r="X40" s="77">
        <f t="shared" si="9"/>
        <v>94</v>
      </c>
      <c r="Y40" s="34" t="str">
        <f t="shared" si="2"/>
        <v/>
      </c>
      <c r="Z40" s="77">
        <f t="shared" si="3"/>
        <v>0</v>
      </c>
      <c r="AA40" s="77">
        <v>32</v>
      </c>
      <c r="AB40" s="77">
        <f t="shared" si="10"/>
        <v>94</v>
      </c>
      <c r="AC40" s="77" t="str">
        <f t="shared" si="20"/>
        <v/>
      </c>
      <c r="AD40" s="77">
        <f t="shared" si="4"/>
        <v>0</v>
      </c>
      <c r="AE40" s="77">
        <v>32</v>
      </c>
      <c r="AF40" s="77">
        <f t="shared" si="11"/>
        <v>94</v>
      </c>
      <c r="AG40" s="77" t="str">
        <f t="shared" si="12"/>
        <v/>
      </c>
      <c r="AH40" s="77">
        <f t="shared" si="5"/>
        <v>0</v>
      </c>
      <c r="AI40" s="77">
        <v>32</v>
      </c>
      <c r="AJ40" s="77">
        <f t="shared" si="13"/>
        <v>94</v>
      </c>
      <c r="AK40" s="77" t="str">
        <f t="shared" si="6"/>
        <v/>
      </c>
      <c r="AL40" s="34">
        <f t="shared" si="7"/>
        <v>0</v>
      </c>
      <c r="AM40" s="134">
        <v>32</v>
      </c>
      <c r="AN40" s="134">
        <f t="shared" si="14"/>
        <v>94</v>
      </c>
      <c r="AO40" s="134" t="str">
        <f t="shared" si="8"/>
        <v/>
      </c>
    </row>
    <row r="41" spans="1:41" ht="20.25" customHeight="1">
      <c r="A41" s="227"/>
      <c r="B41" s="233"/>
      <c r="C41" s="228"/>
      <c r="D41" s="12" t="s">
        <v>7</v>
      </c>
      <c r="E41" s="21"/>
      <c r="F41" s="21"/>
      <c r="G41" s="21"/>
      <c r="H41" s="21"/>
      <c r="I41" s="21"/>
      <c r="J41" s="21"/>
      <c r="K41" s="231"/>
      <c r="L41" s="21"/>
      <c r="M41" s="231"/>
      <c r="N41" s="21"/>
      <c r="O41" s="21"/>
      <c r="P41" s="21"/>
      <c r="Q41" s="21"/>
      <c r="R41" s="21"/>
      <c r="S41" s="231"/>
      <c r="T41" s="21"/>
      <c r="U41" s="231"/>
      <c r="V41" s="268"/>
      <c r="W41" s="77">
        <v>33</v>
      </c>
      <c r="X41" s="77">
        <f t="shared" si="9"/>
        <v>97</v>
      </c>
      <c r="Y41" s="34" t="str">
        <f t="shared" si="2"/>
        <v/>
      </c>
      <c r="Z41" s="77">
        <f t="shared" si="3"/>
        <v>0</v>
      </c>
      <c r="AA41" s="77">
        <v>33</v>
      </c>
      <c r="AB41" s="77">
        <f t="shared" si="10"/>
        <v>97</v>
      </c>
      <c r="AC41" s="77" t="str">
        <f t="shared" si="20"/>
        <v/>
      </c>
      <c r="AD41" s="77">
        <f t="shared" si="4"/>
        <v>0</v>
      </c>
      <c r="AE41" s="77">
        <v>33</v>
      </c>
      <c r="AF41" s="77">
        <f t="shared" si="11"/>
        <v>97</v>
      </c>
      <c r="AG41" s="77" t="str">
        <f t="shared" si="12"/>
        <v/>
      </c>
      <c r="AH41" s="77">
        <f t="shared" si="5"/>
        <v>0</v>
      </c>
      <c r="AI41" s="77">
        <v>33</v>
      </c>
      <c r="AJ41" s="77">
        <f t="shared" si="13"/>
        <v>97</v>
      </c>
      <c r="AK41" s="77" t="str">
        <f t="shared" si="6"/>
        <v/>
      </c>
      <c r="AL41" s="34">
        <f t="shared" si="7"/>
        <v>0</v>
      </c>
      <c r="AM41" s="134">
        <v>33</v>
      </c>
      <c r="AN41" s="134">
        <f t="shared" si="14"/>
        <v>97</v>
      </c>
      <c r="AO41" s="134" t="str">
        <f t="shared" si="8"/>
        <v/>
      </c>
    </row>
    <row r="42" spans="1:41" ht="20.25" customHeight="1">
      <c r="A42" s="227">
        <v>12</v>
      </c>
      <c r="B42" s="43" t="str">
        <f>IF(VLOOKUP(A42,'Data Siswa 2'!$A$4:$D$43,2,0)=0,"",VLOOKUP(A42,'Data Siswa 2'!$A$4:$D$43,2,0))</f>
        <v>612</v>
      </c>
      <c r="C42" s="228" t="str">
        <f>IF(VLOOKUP(A42,'Data Siswa 2'!$A$4:$D$43,4,0)=0,"",VLOOKUP(A42,'Data Siswa 2'!$A$4:$D$43,4,0))</f>
        <v>Siswa kelas 2 12</v>
      </c>
      <c r="D42" s="10" t="s">
        <v>5</v>
      </c>
      <c r="E42" s="19"/>
      <c r="F42" s="19"/>
      <c r="G42" s="19"/>
      <c r="H42" s="19"/>
      <c r="I42" s="19"/>
      <c r="J42" s="19"/>
      <c r="K42" s="229" t="str">
        <f t="shared" ref="K42" si="66">IFERROR(ROUND(AVERAGE(E42:J44),0),"")</f>
        <v/>
      </c>
      <c r="L42" s="19"/>
      <c r="M42" s="229" t="str">
        <f t="shared" ref="M42" si="67">IFERROR(ROUND(AVERAGE(L42:L44),0),"")</f>
        <v/>
      </c>
      <c r="N42" s="19"/>
      <c r="O42" s="19"/>
      <c r="P42" s="19"/>
      <c r="Q42" s="19"/>
      <c r="R42" s="19"/>
      <c r="S42" s="229" t="str">
        <f t="shared" ref="S42" si="68">IFERROR(ROUND(AVERAGE(N42:R44),0),"")</f>
        <v/>
      </c>
      <c r="T42" s="19"/>
      <c r="U42" s="229" t="str">
        <f t="shared" ref="U42" si="69">IFERROR(ROUND(AVERAGE(T42:T44),0),"")</f>
        <v/>
      </c>
      <c r="V42" s="266" t="str">
        <f t="shared" ref="V42" si="70">IFERROR(ROUND((K42+M42+S42+(2*U42))/5,0),"")</f>
        <v/>
      </c>
      <c r="W42" s="77">
        <v>34</v>
      </c>
      <c r="X42" s="77">
        <f t="shared" si="9"/>
        <v>100</v>
      </c>
      <c r="Y42" s="34" t="str">
        <f t="shared" si="2"/>
        <v/>
      </c>
      <c r="Z42" s="77" t="str">
        <f t="shared" si="3"/>
        <v/>
      </c>
      <c r="AA42" s="77">
        <v>34</v>
      </c>
      <c r="AB42" s="77">
        <f t="shared" si="10"/>
        <v>100</v>
      </c>
      <c r="AC42" s="77" t="str">
        <f t="shared" si="20"/>
        <v/>
      </c>
      <c r="AD42" s="77" t="str">
        <f t="shared" si="4"/>
        <v/>
      </c>
      <c r="AE42" s="77">
        <v>34</v>
      </c>
      <c r="AF42" s="77">
        <f t="shared" si="11"/>
        <v>100</v>
      </c>
      <c r="AG42" s="77" t="str">
        <f t="shared" si="12"/>
        <v/>
      </c>
      <c r="AH42" s="77" t="str">
        <f t="shared" si="5"/>
        <v/>
      </c>
      <c r="AI42" s="77">
        <v>34</v>
      </c>
      <c r="AJ42" s="77">
        <f t="shared" si="13"/>
        <v>100</v>
      </c>
      <c r="AK42" s="77" t="str">
        <f t="shared" si="6"/>
        <v/>
      </c>
      <c r="AL42" s="34" t="str">
        <f t="shared" si="7"/>
        <v/>
      </c>
      <c r="AM42" s="134">
        <v>34</v>
      </c>
      <c r="AN42" s="134">
        <f t="shared" si="14"/>
        <v>100</v>
      </c>
      <c r="AO42" s="134" t="str">
        <f t="shared" si="8"/>
        <v/>
      </c>
    </row>
    <row r="43" spans="1:41" ht="20.25" customHeight="1">
      <c r="A43" s="227"/>
      <c r="B43" s="232" t="str">
        <f>IF(VLOOKUP(A42,'Data Siswa 2'!$A$4:$D$43,3,0)=0,"",VLOOKUP(A42,'Data Siswa 2'!$A$4:$D$43,3,0))</f>
        <v/>
      </c>
      <c r="C43" s="228"/>
      <c r="D43" s="11" t="s">
        <v>6</v>
      </c>
      <c r="E43" s="20"/>
      <c r="F43" s="20"/>
      <c r="G43" s="20"/>
      <c r="H43" s="20"/>
      <c r="I43" s="20"/>
      <c r="J43" s="20"/>
      <c r="K43" s="230"/>
      <c r="L43" s="20"/>
      <c r="M43" s="230"/>
      <c r="N43" s="20"/>
      <c r="O43" s="20"/>
      <c r="P43" s="20"/>
      <c r="Q43" s="20"/>
      <c r="R43" s="20"/>
      <c r="S43" s="230"/>
      <c r="T43" s="20"/>
      <c r="U43" s="230"/>
      <c r="V43" s="267"/>
      <c r="W43" s="77">
        <v>35</v>
      </c>
      <c r="X43" s="77">
        <f t="shared" si="9"/>
        <v>103</v>
      </c>
      <c r="Y43" s="34" t="str">
        <f t="shared" si="2"/>
        <v/>
      </c>
      <c r="Z43" s="77">
        <f t="shared" si="3"/>
        <v>0</v>
      </c>
      <c r="AA43" s="77">
        <v>35</v>
      </c>
      <c r="AB43" s="77">
        <f t="shared" si="10"/>
        <v>103</v>
      </c>
      <c r="AC43" s="77" t="str">
        <f t="shared" si="20"/>
        <v/>
      </c>
      <c r="AD43" s="77">
        <f t="shared" si="4"/>
        <v>0</v>
      </c>
      <c r="AE43" s="77">
        <v>35</v>
      </c>
      <c r="AF43" s="77">
        <f t="shared" si="11"/>
        <v>103</v>
      </c>
      <c r="AG43" s="77" t="str">
        <f t="shared" si="12"/>
        <v/>
      </c>
      <c r="AH43" s="77">
        <f t="shared" si="5"/>
        <v>0</v>
      </c>
      <c r="AI43" s="77">
        <v>35</v>
      </c>
      <c r="AJ43" s="77">
        <f t="shared" si="13"/>
        <v>103</v>
      </c>
      <c r="AK43" s="77" t="str">
        <f t="shared" si="6"/>
        <v/>
      </c>
      <c r="AL43" s="34">
        <f t="shared" si="7"/>
        <v>0</v>
      </c>
      <c r="AM43" s="134">
        <v>35</v>
      </c>
      <c r="AN43" s="134">
        <f t="shared" si="14"/>
        <v>103</v>
      </c>
      <c r="AO43" s="134" t="str">
        <f t="shared" si="8"/>
        <v/>
      </c>
    </row>
    <row r="44" spans="1:41" ht="20.25" customHeight="1">
      <c r="A44" s="227"/>
      <c r="B44" s="233"/>
      <c r="C44" s="228"/>
      <c r="D44" s="12" t="s">
        <v>7</v>
      </c>
      <c r="E44" s="21"/>
      <c r="F44" s="21"/>
      <c r="G44" s="21"/>
      <c r="H44" s="21"/>
      <c r="I44" s="21"/>
      <c r="J44" s="21"/>
      <c r="K44" s="231"/>
      <c r="L44" s="21"/>
      <c r="M44" s="231"/>
      <c r="N44" s="21"/>
      <c r="O44" s="21"/>
      <c r="P44" s="21"/>
      <c r="Q44" s="21"/>
      <c r="R44" s="21"/>
      <c r="S44" s="231"/>
      <c r="T44" s="21"/>
      <c r="U44" s="231"/>
      <c r="V44" s="268"/>
      <c r="W44" s="77">
        <v>36</v>
      </c>
      <c r="X44" s="77">
        <f t="shared" si="9"/>
        <v>106</v>
      </c>
      <c r="Y44" s="34" t="str">
        <f t="shared" si="2"/>
        <v/>
      </c>
      <c r="Z44" s="77">
        <f t="shared" si="3"/>
        <v>0</v>
      </c>
      <c r="AA44" s="77">
        <v>36</v>
      </c>
      <c r="AB44" s="77">
        <f t="shared" si="10"/>
        <v>106</v>
      </c>
      <c r="AC44" s="77" t="str">
        <f t="shared" si="20"/>
        <v/>
      </c>
      <c r="AD44" s="77">
        <f t="shared" si="4"/>
        <v>0</v>
      </c>
      <c r="AE44" s="77">
        <v>36</v>
      </c>
      <c r="AF44" s="77">
        <f t="shared" si="11"/>
        <v>106</v>
      </c>
      <c r="AG44" s="77" t="str">
        <f t="shared" si="12"/>
        <v/>
      </c>
      <c r="AH44" s="77">
        <f t="shared" si="5"/>
        <v>0</v>
      </c>
      <c r="AI44" s="77">
        <v>36</v>
      </c>
      <c r="AJ44" s="77">
        <f t="shared" si="13"/>
        <v>106</v>
      </c>
      <c r="AK44" s="77" t="str">
        <f t="shared" si="6"/>
        <v/>
      </c>
      <c r="AL44" s="34">
        <f t="shared" si="7"/>
        <v>0</v>
      </c>
      <c r="AM44" s="134">
        <v>36</v>
      </c>
      <c r="AN44" s="134">
        <f t="shared" si="14"/>
        <v>106</v>
      </c>
      <c r="AO44" s="134" t="str">
        <f t="shared" si="8"/>
        <v/>
      </c>
    </row>
    <row r="45" spans="1:41" ht="20.25" customHeight="1">
      <c r="A45" s="227">
        <v>13</v>
      </c>
      <c r="B45" s="43" t="str">
        <f>IF(VLOOKUP(A45,'Data Siswa 2'!$A$4:$D$43,2,0)=0,"",VLOOKUP(A45,'Data Siswa 2'!$A$4:$D$43,2,0))</f>
        <v>613</v>
      </c>
      <c r="C45" s="228" t="str">
        <f>IF(VLOOKUP(A45,'Data Siswa 2'!$A$4:$D$43,4,0)=0,"",VLOOKUP(A45,'Data Siswa 2'!$A$4:$D$43,4,0))</f>
        <v>Siswa kelas 2 13</v>
      </c>
      <c r="D45" s="10" t="s">
        <v>5</v>
      </c>
      <c r="E45" s="19"/>
      <c r="F45" s="19"/>
      <c r="G45" s="19"/>
      <c r="H45" s="19"/>
      <c r="I45" s="19"/>
      <c r="J45" s="19"/>
      <c r="K45" s="229" t="str">
        <f t="shared" ref="K45" si="71">IFERROR(ROUND(AVERAGE(E45:J47),0),"")</f>
        <v/>
      </c>
      <c r="L45" s="19"/>
      <c r="M45" s="229" t="str">
        <f t="shared" ref="M45" si="72">IFERROR(ROUND(AVERAGE(L45:L47),0),"")</f>
        <v/>
      </c>
      <c r="N45" s="19"/>
      <c r="O45" s="19"/>
      <c r="P45" s="19"/>
      <c r="Q45" s="19"/>
      <c r="R45" s="19"/>
      <c r="S45" s="229" t="str">
        <f t="shared" ref="S45" si="73">IFERROR(ROUND(AVERAGE(N45:R47),0),"")</f>
        <v/>
      </c>
      <c r="T45" s="19"/>
      <c r="U45" s="229" t="str">
        <f t="shared" ref="U45" si="74">IFERROR(ROUND(AVERAGE(T45:T47),0),"")</f>
        <v/>
      </c>
      <c r="V45" s="266" t="str">
        <f t="shared" ref="V45" si="75">IFERROR(ROUND((K45+M45+S45+(2*U45))/5,0),"")</f>
        <v/>
      </c>
      <c r="W45" s="77">
        <v>37</v>
      </c>
      <c r="X45" s="77">
        <f t="shared" si="9"/>
        <v>109</v>
      </c>
      <c r="Y45" s="34" t="str">
        <f t="shared" si="2"/>
        <v/>
      </c>
      <c r="Z45" s="77" t="str">
        <f t="shared" si="3"/>
        <v/>
      </c>
      <c r="AA45" s="77">
        <v>37</v>
      </c>
      <c r="AB45" s="77">
        <f t="shared" si="10"/>
        <v>109</v>
      </c>
      <c r="AC45" s="77" t="str">
        <f t="shared" si="20"/>
        <v/>
      </c>
      <c r="AD45" s="77" t="str">
        <f t="shared" si="4"/>
        <v/>
      </c>
      <c r="AE45" s="77">
        <v>37</v>
      </c>
      <c r="AF45" s="77">
        <f t="shared" si="11"/>
        <v>109</v>
      </c>
      <c r="AG45" s="77" t="str">
        <f t="shared" si="12"/>
        <v/>
      </c>
      <c r="AH45" s="77" t="str">
        <f t="shared" si="5"/>
        <v/>
      </c>
      <c r="AI45" s="77">
        <v>37</v>
      </c>
      <c r="AJ45" s="77">
        <f t="shared" si="13"/>
        <v>109</v>
      </c>
      <c r="AK45" s="77" t="str">
        <f t="shared" si="6"/>
        <v/>
      </c>
      <c r="AL45" s="34" t="str">
        <f t="shared" si="7"/>
        <v/>
      </c>
      <c r="AM45" s="134">
        <v>37</v>
      </c>
      <c r="AN45" s="134">
        <f t="shared" si="14"/>
        <v>109</v>
      </c>
      <c r="AO45" s="134" t="str">
        <f t="shared" si="8"/>
        <v/>
      </c>
    </row>
    <row r="46" spans="1:41" ht="20.25" customHeight="1">
      <c r="A46" s="227"/>
      <c r="B46" s="232" t="str">
        <f>IF(VLOOKUP(A45,'Data Siswa 2'!$A$4:$D$43,3,0)=0,"",VLOOKUP(A45,'Data Siswa 2'!$A$4:$D$43,3,0))</f>
        <v/>
      </c>
      <c r="C46" s="228"/>
      <c r="D46" s="11" t="s">
        <v>6</v>
      </c>
      <c r="E46" s="20"/>
      <c r="F46" s="20"/>
      <c r="G46" s="20"/>
      <c r="H46" s="20"/>
      <c r="I46" s="20"/>
      <c r="J46" s="20"/>
      <c r="K46" s="230"/>
      <c r="L46" s="20"/>
      <c r="M46" s="230"/>
      <c r="N46" s="20"/>
      <c r="O46" s="20"/>
      <c r="P46" s="20"/>
      <c r="Q46" s="20"/>
      <c r="R46" s="20"/>
      <c r="S46" s="230"/>
      <c r="T46" s="20"/>
      <c r="U46" s="230"/>
      <c r="V46" s="267"/>
      <c r="W46" s="77">
        <v>38</v>
      </c>
      <c r="X46" s="77">
        <f t="shared" si="9"/>
        <v>112</v>
      </c>
      <c r="Y46" s="34" t="str">
        <f t="shared" si="2"/>
        <v/>
      </c>
      <c r="Z46" s="77">
        <f t="shared" si="3"/>
        <v>0</v>
      </c>
      <c r="AA46" s="77">
        <v>38</v>
      </c>
      <c r="AB46" s="77">
        <f t="shared" si="10"/>
        <v>112</v>
      </c>
      <c r="AC46" s="77" t="str">
        <f t="shared" si="20"/>
        <v/>
      </c>
      <c r="AD46" s="77">
        <f t="shared" si="4"/>
        <v>0</v>
      </c>
      <c r="AE46" s="77">
        <v>38</v>
      </c>
      <c r="AF46" s="77">
        <f t="shared" si="11"/>
        <v>112</v>
      </c>
      <c r="AG46" s="77" t="str">
        <f t="shared" si="12"/>
        <v/>
      </c>
      <c r="AH46" s="77">
        <f t="shared" si="5"/>
        <v>0</v>
      </c>
      <c r="AI46" s="77">
        <v>38</v>
      </c>
      <c r="AJ46" s="77">
        <f t="shared" si="13"/>
        <v>112</v>
      </c>
      <c r="AK46" s="77" t="str">
        <f t="shared" si="6"/>
        <v/>
      </c>
      <c r="AL46" s="34">
        <f t="shared" si="7"/>
        <v>0</v>
      </c>
      <c r="AM46" s="134">
        <v>38</v>
      </c>
      <c r="AN46" s="134">
        <f t="shared" si="14"/>
        <v>112</v>
      </c>
      <c r="AO46" s="134" t="str">
        <f t="shared" si="8"/>
        <v/>
      </c>
    </row>
    <row r="47" spans="1:41" ht="20.25" customHeight="1">
      <c r="A47" s="227"/>
      <c r="B47" s="233"/>
      <c r="C47" s="228"/>
      <c r="D47" s="12" t="s">
        <v>7</v>
      </c>
      <c r="E47" s="21"/>
      <c r="F47" s="21"/>
      <c r="G47" s="21"/>
      <c r="H47" s="21"/>
      <c r="I47" s="21"/>
      <c r="J47" s="21"/>
      <c r="K47" s="231"/>
      <c r="L47" s="21"/>
      <c r="M47" s="231"/>
      <c r="N47" s="21"/>
      <c r="O47" s="21"/>
      <c r="P47" s="21"/>
      <c r="Q47" s="21"/>
      <c r="R47" s="21"/>
      <c r="S47" s="231"/>
      <c r="T47" s="21"/>
      <c r="U47" s="231"/>
      <c r="V47" s="268"/>
      <c r="W47" s="77">
        <v>39</v>
      </c>
      <c r="X47" s="77">
        <f t="shared" si="9"/>
        <v>115</v>
      </c>
      <c r="Y47" s="34" t="str">
        <f t="shared" si="2"/>
        <v/>
      </c>
      <c r="Z47" s="77">
        <f t="shared" si="3"/>
        <v>0</v>
      </c>
      <c r="AA47" s="77">
        <v>39</v>
      </c>
      <c r="AB47" s="77">
        <f t="shared" si="10"/>
        <v>115</v>
      </c>
      <c r="AC47" s="77" t="str">
        <f t="shared" si="20"/>
        <v/>
      </c>
      <c r="AD47" s="77">
        <f t="shared" si="4"/>
        <v>0</v>
      </c>
      <c r="AE47" s="77">
        <v>39</v>
      </c>
      <c r="AF47" s="77">
        <f t="shared" si="11"/>
        <v>115</v>
      </c>
      <c r="AG47" s="77" t="str">
        <f t="shared" si="12"/>
        <v/>
      </c>
      <c r="AH47" s="77">
        <f t="shared" si="5"/>
        <v>0</v>
      </c>
      <c r="AI47" s="77">
        <v>39</v>
      </c>
      <c r="AJ47" s="77">
        <f t="shared" si="13"/>
        <v>115</v>
      </c>
      <c r="AK47" s="77" t="str">
        <f t="shared" si="6"/>
        <v/>
      </c>
      <c r="AL47" s="34">
        <f t="shared" si="7"/>
        <v>0</v>
      </c>
      <c r="AM47" s="134">
        <v>39</v>
      </c>
      <c r="AN47" s="134">
        <f t="shared" si="14"/>
        <v>115</v>
      </c>
      <c r="AO47" s="134" t="str">
        <f t="shared" si="8"/>
        <v/>
      </c>
    </row>
    <row r="48" spans="1:41" ht="20.25" customHeight="1">
      <c r="A48" s="227">
        <v>14</v>
      </c>
      <c r="B48" s="43" t="str">
        <f>IF(VLOOKUP(A48,'Data Siswa 2'!$A$4:$D$43,2,0)=0,"",VLOOKUP(A48,'Data Siswa 2'!$A$4:$D$43,2,0))</f>
        <v>614</v>
      </c>
      <c r="C48" s="228" t="str">
        <f>IF(VLOOKUP(A48,'Data Siswa 2'!$A$4:$D$43,4,0)=0,"",VLOOKUP(A48,'Data Siswa 2'!$A$4:$D$43,4,0))</f>
        <v>Siswa kelas 2 14</v>
      </c>
      <c r="D48" s="10" t="s">
        <v>5</v>
      </c>
      <c r="E48" s="19"/>
      <c r="F48" s="19"/>
      <c r="G48" s="19"/>
      <c r="H48" s="19"/>
      <c r="I48" s="19"/>
      <c r="J48" s="19"/>
      <c r="K48" s="229" t="str">
        <f t="shared" ref="K48" si="76">IFERROR(ROUND(AVERAGE(E48:J50),0),"")</f>
        <v/>
      </c>
      <c r="L48" s="19"/>
      <c r="M48" s="229" t="str">
        <f t="shared" ref="M48" si="77">IFERROR(ROUND(AVERAGE(L48:L50),0),"")</f>
        <v/>
      </c>
      <c r="N48" s="19"/>
      <c r="O48" s="19"/>
      <c r="P48" s="19"/>
      <c r="Q48" s="19"/>
      <c r="R48" s="19"/>
      <c r="S48" s="229" t="str">
        <f t="shared" ref="S48" si="78">IFERROR(ROUND(AVERAGE(N48:R50),0),"")</f>
        <v/>
      </c>
      <c r="T48" s="19"/>
      <c r="U48" s="229" t="str">
        <f t="shared" ref="U48" si="79">IFERROR(ROUND(AVERAGE(T48:T50),0),"")</f>
        <v/>
      </c>
      <c r="V48" s="266" t="str">
        <f t="shared" ref="V48" si="80">IFERROR(ROUND((K48+M48+S48+(2*U48))/5,0),"")</f>
        <v/>
      </c>
      <c r="W48" s="77">
        <v>40</v>
      </c>
      <c r="X48" s="77">
        <f t="shared" si="9"/>
        <v>118</v>
      </c>
      <c r="Y48" s="34" t="str">
        <f t="shared" si="2"/>
        <v/>
      </c>
      <c r="Z48" s="77" t="str">
        <f t="shared" si="3"/>
        <v/>
      </c>
      <c r="AA48" s="77">
        <v>40</v>
      </c>
      <c r="AB48" s="77">
        <f t="shared" si="10"/>
        <v>118</v>
      </c>
      <c r="AC48" s="77" t="str">
        <f t="shared" si="20"/>
        <v/>
      </c>
      <c r="AD48" s="77" t="str">
        <f t="shared" si="4"/>
        <v/>
      </c>
      <c r="AE48" s="77">
        <v>40</v>
      </c>
      <c r="AF48" s="77">
        <f t="shared" si="11"/>
        <v>118</v>
      </c>
      <c r="AG48" s="77" t="str">
        <f t="shared" si="12"/>
        <v/>
      </c>
      <c r="AH48" s="77" t="str">
        <f t="shared" si="5"/>
        <v/>
      </c>
      <c r="AI48" s="77">
        <v>40</v>
      </c>
      <c r="AJ48" s="77">
        <f t="shared" si="13"/>
        <v>118</v>
      </c>
      <c r="AK48" s="77" t="str">
        <f t="shared" si="6"/>
        <v/>
      </c>
      <c r="AL48" s="34" t="str">
        <f t="shared" si="7"/>
        <v/>
      </c>
      <c r="AM48" s="134">
        <v>40</v>
      </c>
      <c r="AN48" s="134">
        <f t="shared" si="14"/>
        <v>118</v>
      </c>
      <c r="AO48" s="134" t="str">
        <f t="shared" si="8"/>
        <v/>
      </c>
    </row>
    <row r="49" spans="1:39" ht="20.25" customHeight="1">
      <c r="A49" s="227"/>
      <c r="B49" s="232" t="str">
        <f>IF(VLOOKUP(A48,'Data Siswa 2'!$A$4:$D$43,3,0)=0,"",VLOOKUP(A48,'Data Siswa 2'!$A$4:$D$43,3,0))</f>
        <v/>
      </c>
      <c r="C49" s="228"/>
      <c r="D49" s="11" t="s">
        <v>6</v>
      </c>
      <c r="E49" s="20"/>
      <c r="F49" s="20"/>
      <c r="G49" s="20"/>
      <c r="H49" s="20"/>
      <c r="I49" s="20"/>
      <c r="J49" s="20"/>
      <c r="K49" s="230"/>
      <c r="L49" s="20"/>
      <c r="M49" s="230"/>
      <c r="N49" s="20"/>
      <c r="O49" s="20"/>
      <c r="P49" s="20"/>
      <c r="Q49" s="20"/>
      <c r="R49" s="20"/>
      <c r="S49" s="230"/>
      <c r="T49" s="20"/>
      <c r="U49" s="230"/>
      <c r="V49" s="267"/>
      <c r="W49" s="77">
        <v>41</v>
      </c>
      <c r="Y49" s="34"/>
      <c r="Z49" s="77">
        <f t="shared" si="3"/>
        <v>0</v>
      </c>
      <c r="AA49" s="77">
        <v>41</v>
      </c>
      <c r="AD49" s="77">
        <f t="shared" si="4"/>
        <v>0</v>
      </c>
      <c r="AE49" s="77">
        <v>41</v>
      </c>
      <c r="AH49" s="77">
        <f t="shared" si="5"/>
        <v>0</v>
      </c>
      <c r="AI49" s="77">
        <v>41</v>
      </c>
      <c r="AL49" s="34">
        <f t="shared" si="7"/>
        <v>0</v>
      </c>
      <c r="AM49" s="134">
        <v>41</v>
      </c>
    </row>
    <row r="50" spans="1:39" ht="20.25" customHeight="1">
      <c r="A50" s="227"/>
      <c r="B50" s="233"/>
      <c r="C50" s="228"/>
      <c r="D50" s="12" t="s">
        <v>7</v>
      </c>
      <c r="E50" s="21"/>
      <c r="F50" s="21"/>
      <c r="G50" s="21"/>
      <c r="H50" s="21"/>
      <c r="I50" s="21"/>
      <c r="J50" s="21"/>
      <c r="K50" s="231"/>
      <c r="L50" s="21"/>
      <c r="M50" s="231"/>
      <c r="N50" s="21"/>
      <c r="O50" s="21"/>
      <c r="P50" s="21"/>
      <c r="Q50" s="21"/>
      <c r="R50" s="21"/>
      <c r="S50" s="231"/>
      <c r="T50" s="21"/>
      <c r="U50" s="231"/>
      <c r="V50" s="268"/>
      <c r="W50" s="77">
        <v>42</v>
      </c>
      <c r="Y50" s="34"/>
      <c r="Z50" s="77">
        <f t="shared" si="3"/>
        <v>0</v>
      </c>
      <c r="AA50" s="77">
        <v>42</v>
      </c>
      <c r="AD50" s="77">
        <f t="shared" si="4"/>
        <v>0</v>
      </c>
      <c r="AE50" s="77">
        <v>42</v>
      </c>
      <c r="AH50" s="77">
        <f t="shared" si="5"/>
        <v>0</v>
      </c>
      <c r="AI50" s="77">
        <v>42</v>
      </c>
      <c r="AL50" s="34">
        <f t="shared" si="7"/>
        <v>0</v>
      </c>
      <c r="AM50" s="134">
        <v>42</v>
      </c>
    </row>
    <row r="51" spans="1:39" ht="20.25" customHeight="1">
      <c r="A51" s="227">
        <v>15</v>
      </c>
      <c r="B51" s="43" t="str">
        <f>IF(VLOOKUP(A51,'Data Siswa 2'!$A$4:$D$43,2,0)=0,"",VLOOKUP(A51,'Data Siswa 2'!$A$4:$D$43,2,0))</f>
        <v>615</v>
      </c>
      <c r="C51" s="228" t="str">
        <f>IF(VLOOKUP(A51,'Data Siswa 2'!$A$4:$D$43,4,0)=0,"",VLOOKUP(A51,'Data Siswa 2'!$A$4:$D$43,4,0))</f>
        <v>Siswa kelas 2 15</v>
      </c>
      <c r="D51" s="10" t="s">
        <v>5</v>
      </c>
      <c r="E51" s="19"/>
      <c r="F51" s="19"/>
      <c r="G51" s="19"/>
      <c r="H51" s="19"/>
      <c r="I51" s="19"/>
      <c r="J51" s="19"/>
      <c r="K51" s="229" t="str">
        <f t="shared" ref="K51" si="81">IFERROR(ROUND(AVERAGE(E51:J53),0),"")</f>
        <v/>
      </c>
      <c r="L51" s="19"/>
      <c r="M51" s="229" t="str">
        <f t="shared" ref="M51" si="82">IFERROR(ROUND(AVERAGE(L51:L53),0),"")</f>
        <v/>
      </c>
      <c r="N51" s="19"/>
      <c r="O51" s="19"/>
      <c r="P51" s="19"/>
      <c r="Q51" s="19"/>
      <c r="R51" s="19"/>
      <c r="S51" s="229" t="str">
        <f t="shared" ref="S51" si="83">IFERROR(ROUND(AVERAGE(N51:R53),0),"")</f>
        <v/>
      </c>
      <c r="T51" s="19"/>
      <c r="U51" s="229" t="str">
        <f t="shared" ref="U51" si="84">IFERROR(ROUND(AVERAGE(T51:T53),0),"")</f>
        <v/>
      </c>
      <c r="V51" s="266" t="str">
        <f t="shared" ref="V51" si="85">IFERROR(ROUND((K51+M51+S51+(2*U51))/5,0),"")</f>
        <v/>
      </c>
      <c r="W51" s="77">
        <v>43</v>
      </c>
      <c r="Y51" s="34"/>
      <c r="Z51" s="77" t="str">
        <f t="shared" si="3"/>
        <v/>
      </c>
      <c r="AA51" s="77">
        <v>43</v>
      </c>
      <c r="AD51" s="77" t="str">
        <f t="shared" si="4"/>
        <v/>
      </c>
      <c r="AE51" s="77">
        <v>43</v>
      </c>
      <c r="AH51" s="77" t="str">
        <f t="shared" si="5"/>
        <v/>
      </c>
      <c r="AI51" s="77">
        <v>43</v>
      </c>
      <c r="AL51" s="34" t="str">
        <f t="shared" si="7"/>
        <v/>
      </c>
      <c r="AM51" s="134">
        <v>43</v>
      </c>
    </row>
    <row r="52" spans="1:39" ht="20.25" customHeight="1">
      <c r="A52" s="227"/>
      <c r="B52" s="232" t="str">
        <f>IF(VLOOKUP(A51,'Data Siswa 2'!$A$4:$D$43,3,0)=0,"",VLOOKUP(A51,'Data Siswa 2'!$A$4:$D$43,3,0))</f>
        <v/>
      </c>
      <c r="C52" s="228"/>
      <c r="D52" s="11" t="s">
        <v>6</v>
      </c>
      <c r="E52" s="20"/>
      <c r="F52" s="20"/>
      <c r="G52" s="20"/>
      <c r="H52" s="20"/>
      <c r="I52" s="20"/>
      <c r="J52" s="20"/>
      <c r="K52" s="230"/>
      <c r="L52" s="20"/>
      <c r="M52" s="230"/>
      <c r="N52" s="20"/>
      <c r="O52" s="20"/>
      <c r="P52" s="20"/>
      <c r="Q52" s="20"/>
      <c r="R52" s="20"/>
      <c r="S52" s="230"/>
      <c r="T52" s="20"/>
      <c r="U52" s="230"/>
      <c r="V52" s="267"/>
      <c r="W52" s="77">
        <v>44</v>
      </c>
      <c r="Y52" s="34"/>
      <c r="Z52" s="77">
        <f t="shared" si="3"/>
        <v>0</v>
      </c>
      <c r="AA52" s="77">
        <v>44</v>
      </c>
      <c r="AD52" s="77">
        <f t="shared" si="4"/>
        <v>0</v>
      </c>
      <c r="AE52" s="77">
        <v>44</v>
      </c>
      <c r="AH52" s="77">
        <f t="shared" si="5"/>
        <v>0</v>
      </c>
      <c r="AI52" s="77">
        <v>44</v>
      </c>
      <c r="AL52" s="34">
        <f t="shared" si="7"/>
        <v>0</v>
      </c>
      <c r="AM52" s="134">
        <v>44</v>
      </c>
    </row>
    <row r="53" spans="1:39" ht="20.25" customHeight="1">
      <c r="A53" s="227"/>
      <c r="B53" s="233"/>
      <c r="C53" s="228"/>
      <c r="D53" s="12" t="s">
        <v>7</v>
      </c>
      <c r="E53" s="21"/>
      <c r="F53" s="21"/>
      <c r="G53" s="21"/>
      <c r="H53" s="21"/>
      <c r="I53" s="21"/>
      <c r="J53" s="21"/>
      <c r="K53" s="231"/>
      <c r="L53" s="21"/>
      <c r="M53" s="231"/>
      <c r="N53" s="21"/>
      <c r="O53" s="21"/>
      <c r="P53" s="21"/>
      <c r="Q53" s="21"/>
      <c r="R53" s="21"/>
      <c r="S53" s="231"/>
      <c r="T53" s="21"/>
      <c r="U53" s="231"/>
      <c r="V53" s="268"/>
      <c r="W53" s="77">
        <v>45</v>
      </c>
      <c r="Y53" s="34"/>
      <c r="Z53" s="77">
        <f t="shared" si="3"/>
        <v>0</v>
      </c>
      <c r="AA53" s="77">
        <v>45</v>
      </c>
      <c r="AD53" s="77">
        <f t="shared" si="4"/>
        <v>0</v>
      </c>
      <c r="AE53" s="77">
        <v>45</v>
      </c>
      <c r="AH53" s="77">
        <f t="shared" si="5"/>
        <v>0</v>
      </c>
      <c r="AI53" s="77">
        <v>45</v>
      </c>
      <c r="AL53" s="34">
        <f t="shared" si="7"/>
        <v>0</v>
      </c>
      <c r="AM53" s="134">
        <v>45</v>
      </c>
    </row>
    <row r="54" spans="1:39" ht="20.25" customHeight="1">
      <c r="A54" s="227">
        <v>16</v>
      </c>
      <c r="B54" s="43" t="str">
        <f>IF(VLOOKUP(A54,'Data Siswa 2'!$A$4:$D$43,2,0)=0,"",VLOOKUP(A54,'Data Siswa 2'!$A$4:$D$43,2,0))</f>
        <v>616</v>
      </c>
      <c r="C54" s="228" t="str">
        <f>IF(VLOOKUP(A54,'Data Siswa 2'!$A$4:$D$43,4,0)=0,"",VLOOKUP(A54,'Data Siswa 2'!$A$4:$D$43,4,0))</f>
        <v>Siswa kelas 2 16</v>
      </c>
      <c r="D54" s="10" t="s">
        <v>5</v>
      </c>
      <c r="E54" s="19"/>
      <c r="F54" s="19"/>
      <c r="G54" s="19"/>
      <c r="H54" s="19"/>
      <c r="I54" s="19"/>
      <c r="J54" s="19"/>
      <c r="K54" s="229" t="str">
        <f t="shared" ref="K54" si="86">IFERROR(ROUND(AVERAGE(E54:J56),0),"")</f>
        <v/>
      </c>
      <c r="L54" s="19"/>
      <c r="M54" s="229" t="str">
        <f t="shared" ref="M54" si="87">IFERROR(ROUND(AVERAGE(L54:L56),0),"")</f>
        <v/>
      </c>
      <c r="N54" s="19"/>
      <c r="O54" s="19"/>
      <c r="P54" s="19"/>
      <c r="Q54" s="19"/>
      <c r="R54" s="19"/>
      <c r="S54" s="229" t="str">
        <f t="shared" ref="S54" si="88">IFERROR(ROUND(AVERAGE(N54:R56),0),"")</f>
        <v/>
      </c>
      <c r="T54" s="19"/>
      <c r="U54" s="229" t="str">
        <f t="shared" ref="U54" si="89">IFERROR(ROUND(AVERAGE(T54:T56),0),"")</f>
        <v/>
      </c>
      <c r="V54" s="266" t="str">
        <f t="shared" ref="V54" si="90">IFERROR(ROUND((K54+M54+S54+(2*U54))/5,0),"")</f>
        <v/>
      </c>
      <c r="W54" s="77">
        <v>46</v>
      </c>
      <c r="Y54" s="34"/>
      <c r="Z54" s="77" t="str">
        <f t="shared" si="3"/>
        <v/>
      </c>
      <c r="AA54" s="77">
        <v>46</v>
      </c>
      <c r="AD54" s="77" t="str">
        <f t="shared" si="4"/>
        <v/>
      </c>
      <c r="AE54" s="77">
        <v>46</v>
      </c>
      <c r="AH54" s="77" t="str">
        <f t="shared" si="5"/>
        <v/>
      </c>
      <c r="AI54" s="77">
        <v>46</v>
      </c>
      <c r="AL54" s="34" t="str">
        <f t="shared" si="7"/>
        <v/>
      </c>
      <c r="AM54" s="134">
        <v>46</v>
      </c>
    </row>
    <row r="55" spans="1:39" ht="20.25" customHeight="1">
      <c r="A55" s="227"/>
      <c r="B55" s="232" t="str">
        <f>IF(VLOOKUP(A54,'Data Siswa 2'!$A$4:$D$43,3,0)=0,"",VLOOKUP(A54,'Data Siswa 2'!$A$4:$D$43,3,0))</f>
        <v/>
      </c>
      <c r="C55" s="228"/>
      <c r="D55" s="11" t="s">
        <v>6</v>
      </c>
      <c r="E55" s="20"/>
      <c r="F55" s="20"/>
      <c r="G55" s="20"/>
      <c r="H55" s="20"/>
      <c r="I55" s="20"/>
      <c r="J55" s="20"/>
      <c r="K55" s="230"/>
      <c r="L55" s="20"/>
      <c r="M55" s="230"/>
      <c r="N55" s="20"/>
      <c r="O55" s="20"/>
      <c r="P55" s="20"/>
      <c r="Q55" s="20"/>
      <c r="R55" s="20"/>
      <c r="S55" s="230"/>
      <c r="T55" s="20"/>
      <c r="U55" s="230"/>
      <c r="V55" s="267"/>
      <c r="W55" s="77">
        <v>47</v>
      </c>
      <c r="Y55" s="34"/>
      <c r="Z55" s="77">
        <f t="shared" si="3"/>
        <v>0</v>
      </c>
      <c r="AA55" s="77">
        <v>47</v>
      </c>
      <c r="AD55" s="77">
        <f t="shared" si="4"/>
        <v>0</v>
      </c>
      <c r="AE55" s="77">
        <v>47</v>
      </c>
      <c r="AH55" s="77">
        <f t="shared" si="5"/>
        <v>0</v>
      </c>
      <c r="AI55" s="77">
        <v>47</v>
      </c>
      <c r="AL55" s="34">
        <f t="shared" si="7"/>
        <v>0</v>
      </c>
      <c r="AM55" s="134">
        <v>47</v>
      </c>
    </row>
    <row r="56" spans="1:39" ht="20.25" customHeight="1">
      <c r="A56" s="227"/>
      <c r="B56" s="233"/>
      <c r="C56" s="228"/>
      <c r="D56" s="12" t="s">
        <v>7</v>
      </c>
      <c r="E56" s="21"/>
      <c r="F56" s="21"/>
      <c r="G56" s="21"/>
      <c r="H56" s="21"/>
      <c r="I56" s="21"/>
      <c r="J56" s="21"/>
      <c r="K56" s="231"/>
      <c r="L56" s="21"/>
      <c r="M56" s="231"/>
      <c r="N56" s="21"/>
      <c r="O56" s="21"/>
      <c r="P56" s="21"/>
      <c r="Q56" s="21"/>
      <c r="R56" s="21"/>
      <c r="S56" s="231"/>
      <c r="T56" s="21"/>
      <c r="U56" s="231"/>
      <c r="V56" s="268"/>
      <c r="W56" s="77">
        <v>48</v>
      </c>
      <c r="Y56" s="34"/>
      <c r="Z56" s="77">
        <f t="shared" si="3"/>
        <v>0</v>
      </c>
      <c r="AA56" s="77">
        <v>48</v>
      </c>
      <c r="AD56" s="77">
        <f t="shared" si="4"/>
        <v>0</v>
      </c>
      <c r="AE56" s="77">
        <v>48</v>
      </c>
      <c r="AH56" s="77">
        <f t="shared" si="5"/>
        <v>0</v>
      </c>
      <c r="AI56" s="77">
        <v>48</v>
      </c>
      <c r="AL56" s="34">
        <f t="shared" si="7"/>
        <v>0</v>
      </c>
      <c r="AM56" s="134">
        <v>48</v>
      </c>
    </row>
    <row r="57" spans="1:39" ht="20.25" customHeight="1">
      <c r="A57" s="227">
        <v>17</v>
      </c>
      <c r="B57" s="43" t="str">
        <f>IF(VLOOKUP(A57,'Data Siswa 2'!$A$4:$D$43,2,0)=0,"",VLOOKUP(A57,'Data Siswa 2'!$A$4:$D$43,2,0))</f>
        <v>617</v>
      </c>
      <c r="C57" s="228" t="str">
        <f>IF(VLOOKUP(A57,'Data Siswa 2'!$A$4:$D$43,4,0)=0,"",VLOOKUP(A57,'Data Siswa 2'!$A$4:$D$43,4,0))</f>
        <v>Siswa kelas 2 17</v>
      </c>
      <c r="D57" s="10" t="s">
        <v>5</v>
      </c>
      <c r="E57" s="19"/>
      <c r="F57" s="19"/>
      <c r="G57" s="19"/>
      <c r="H57" s="19"/>
      <c r="I57" s="19"/>
      <c r="J57" s="19"/>
      <c r="K57" s="229" t="str">
        <f t="shared" ref="K57" si="91">IFERROR(ROUND(AVERAGE(E57:J59),0),"")</f>
        <v/>
      </c>
      <c r="L57" s="19"/>
      <c r="M57" s="229" t="str">
        <f t="shared" ref="M57" si="92">IFERROR(ROUND(AVERAGE(L57:L59),0),"")</f>
        <v/>
      </c>
      <c r="N57" s="19"/>
      <c r="O57" s="19"/>
      <c r="P57" s="19"/>
      <c r="Q57" s="19"/>
      <c r="R57" s="19"/>
      <c r="S57" s="229" t="str">
        <f t="shared" ref="S57" si="93">IFERROR(ROUND(AVERAGE(N57:R59),0),"")</f>
        <v/>
      </c>
      <c r="T57" s="19"/>
      <c r="U57" s="229" t="str">
        <f t="shared" ref="U57" si="94">IFERROR(ROUND(AVERAGE(T57:T59),0),"")</f>
        <v/>
      </c>
      <c r="V57" s="266" t="str">
        <f t="shared" ref="V57" si="95">IFERROR(ROUND((K57+M57+S57+(2*U57))/5,0),"")</f>
        <v/>
      </c>
      <c r="W57" s="77">
        <v>49</v>
      </c>
      <c r="Y57" s="34"/>
      <c r="Z57" s="77" t="str">
        <f t="shared" si="3"/>
        <v/>
      </c>
      <c r="AA57" s="77">
        <v>49</v>
      </c>
      <c r="AD57" s="77" t="str">
        <f t="shared" si="4"/>
        <v/>
      </c>
      <c r="AE57" s="77">
        <v>49</v>
      </c>
      <c r="AH57" s="77" t="str">
        <f t="shared" si="5"/>
        <v/>
      </c>
      <c r="AI57" s="77">
        <v>49</v>
      </c>
      <c r="AL57" s="34" t="str">
        <f t="shared" si="7"/>
        <v/>
      </c>
      <c r="AM57" s="134">
        <v>49</v>
      </c>
    </row>
    <row r="58" spans="1:39" ht="20.25" customHeight="1">
      <c r="A58" s="227"/>
      <c r="B58" s="232" t="str">
        <f>IF(VLOOKUP(A57,'Data Siswa 2'!$A$4:$D$43,3,0)=0,"",VLOOKUP(A57,'Data Siswa 2'!$A$4:$D$43,3,0))</f>
        <v/>
      </c>
      <c r="C58" s="228"/>
      <c r="D58" s="11" t="s">
        <v>6</v>
      </c>
      <c r="E58" s="20"/>
      <c r="F58" s="20"/>
      <c r="G58" s="20"/>
      <c r="H58" s="20"/>
      <c r="I58" s="20"/>
      <c r="J58" s="20"/>
      <c r="K58" s="230"/>
      <c r="L58" s="20"/>
      <c r="M58" s="230"/>
      <c r="N58" s="20"/>
      <c r="O58" s="20"/>
      <c r="P58" s="20"/>
      <c r="Q58" s="20"/>
      <c r="R58" s="20"/>
      <c r="S58" s="230"/>
      <c r="T58" s="20"/>
      <c r="U58" s="230"/>
      <c r="V58" s="267"/>
      <c r="W58" s="77">
        <v>50</v>
      </c>
      <c r="Y58" s="34"/>
      <c r="Z58" s="77">
        <f t="shared" si="3"/>
        <v>0</v>
      </c>
      <c r="AA58" s="77">
        <v>50</v>
      </c>
      <c r="AD58" s="77">
        <f t="shared" si="4"/>
        <v>0</v>
      </c>
      <c r="AE58" s="77">
        <v>50</v>
      </c>
      <c r="AH58" s="77">
        <f t="shared" si="5"/>
        <v>0</v>
      </c>
      <c r="AI58" s="77">
        <v>50</v>
      </c>
      <c r="AL58" s="34">
        <f t="shared" si="7"/>
        <v>0</v>
      </c>
      <c r="AM58" s="134">
        <v>50</v>
      </c>
    </row>
    <row r="59" spans="1:39" ht="20.25" customHeight="1">
      <c r="A59" s="227"/>
      <c r="B59" s="233"/>
      <c r="C59" s="228"/>
      <c r="D59" s="12" t="s">
        <v>7</v>
      </c>
      <c r="E59" s="21"/>
      <c r="F59" s="21"/>
      <c r="G59" s="21"/>
      <c r="H59" s="21"/>
      <c r="I59" s="21"/>
      <c r="J59" s="21"/>
      <c r="K59" s="231"/>
      <c r="L59" s="21"/>
      <c r="M59" s="231"/>
      <c r="N59" s="21"/>
      <c r="O59" s="21"/>
      <c r="P59" s="21"/>
      <c r="Q59" s="21"/>
      <c r="R59" s="21"/>
      <c r="S59" s="231"/>
      <c r="T59" s="21"/>
      <c r="U59" s="231"/>
      <c r="V59" s="268"/>
      <c r="W59" s="77">
        <v>51</v>
      </c>
      <c r="Y59" s="34"/>
      <c r="Z59" s="77">
        <f t="shared" si="3"/>
        <v>0</v>
      </c>
      <c r="AA59" s="77">
        <v>51</v>
      </c>
      <c r="AD59" s="77">
        <f t="shared" si="4"/>
        <v>0</v>
      </c>
      <c r="AE59" s="77">
        <v>51</v>
      </c>
      <c r="AH59" s="77">
        <f t="shared" si="5"/>
        <v>0</v>
      </c>
      <c r="AI59" s="77">
        <v>51</v>
      </c>
      <c r="AL59" s="34">
        <f t="shared" si="7"/>
        <v>0</v>
      </c>
      <c r="AM59" s="134">
        <v>51</v>
      </c>
    </row>
    <row r="60" spans="1:39" ht="20.25" customHeight="1">
      <c r="A60" s="227">
        <v>18</v>
      </c>
      <c r="B60" s="43" t="str">
        <f>IF(VLOOKUP(A60,'Data Siswa 2'!$A$4:$D$43,2,0)=0,"",VLOOKUP(A60,'Data Siswa 2'!$A$4:$D$43,2,0))</f>
        <v>618</v>
      </c>
      <c r="C60" s="228" t="str">
        <f>IF(VLOOKUP(A60,'Data Siswa 2'!$A$4:$D$43,4,0)=0,"",VLOOKUP(A60,'Data Siswa 2'!$A$4:$D$43,4,0))</f>
        <v>Siswa kelas 2 18</v>
      </c>
      <c r="D60" s="10" t="s">
        <v>5</v>
      </c>
      <c r="E60" s="19"/>
      <c r="F60" s="19"/>
      <c r="G60" s="19"/>
      <c r="H60" s="19"/>
      <c r="I60" s="19"/>
      <c r="J60" s="19"/>
      <c r="K60" s="229" t="str">
        <f t="shared" ref="K60" si="96">IFERROR(ROUND(AVERAGE(E60:J62),0),"")</f>
        <v/>
      </c>
      <c r="L60" s="19"/>
      <c r="M60" s="229" t="str">
        <f t="shared" ref="M60" si="97">IFERROR(ROUND(AVERAGE(L60:L62),0),"")</f>
        <v/>
      </c>
      <c r="N60" s="19"/>
      <c r="O60" s="19"/>
      <c r="P60" s="19"/>
      <c r="Q60" s="19"/>
      <c r="R60" s="19"/>
      <c r="S60" s="229" t="str">
        <f t="shared" ref="S60" si="98">IFERROR(ROUND(AVERAGE(N60:R62),0),"")</f>
        <v/>
      </c>
      <c r="T60" s="19"/>
      <c r="U60" s="229" t="str">
        <f t="shared" ref="U60" si="99">IFERROR(ROUND(AVERAGE(T60:T62),0),"")</f>
        <v/>
      </c>
      <c r="V60" s="266" t="str">
        <f t="shared" ref="V60" si="100">IFERROR(ROUND((K60+M60+S60+(2*U60))/5,0),"")</f>
        <v/>
      </c>
      <c r="W60" s="77">
        <v>52</v>
      </c>
      <c r="Y60" s="34"/>
      <c r="Z60" s="77" t="str">
        <f t="shared" si="3"/>
        <v/>
      </c>
      <c r="AA60" s="77">
        <v>52</v>
      </c>
      <c r="AD60" s="77" t="str">
        <f t="shared" si="4"/>
        <v/>
      </c>
      <c r="AE60" s="77">
        <v>52</v>
      </c>
      <c r="AH60" s="77" t="str">
        <f t="shared" si="5"/>
        <v/>
      </c>
      <c r="AI60" s="77">
        <v>52</v>
      </c>
      <c r="AL60" s="34" t="str">
        <f t="shared" si="7"/>
        <v/>
      </c>
      <c r="AM60" s="134">
        <v>52</v>
      </c>
    </row>
    <row r="61" spans="1:39" ht="20.25" customHeight="1">
      <c r="A61" s="227"/>
      <c r="B61" s="232" t="str">
        <f>IF(VLOOKUP(A60,'Data Siswa 2'!$A$4:$D$43,3,0)=0,"",VLOOKUP(A60,'Data Siswa 2'!$A$4:$D$43,3,0))</f>
        <v/>
      </c>
      <c r="C61" s="228"/>
      <c r="D61" s="11" t="s">
        <v>6</v>
      </c>
      <c r="E61" s="20"/>
      <c r="F61" s="20"/>
      <c r="G61" s="20"/>
      <c r="H61" s="20"/>
      <c r="I61" s="20"/>
      <c r="J61" s="20"/>
      <c r="K61" s="230"/>
      <c r="L61" s="20"/>
      <c r="M61" s="230"/>
      <c r="N61" s="20"/>
      <c r="O61" s="20"/>
      <c r="P61" s="20"/>
      <c r="Q61" s="20"/>
      <c r="R61" s="20"/>
      <c r="S61" s="230"/>
      <c r="T61" s="20"/>
      <c r="U61" s="230"/>
      <c r="V61" s="267"/>
      <c r="W61" s="77">
        <v>53</v>
      </c>
      <c r="Y61" s="34"/>
      <c r="Z61" s="77">
        <f t="shared" si="3"/>
        <v>0</v>
      </c>
      <c r="AA61" s="77">
        <v>53</v>
      </c>
      <c r="AD61" s="77">
        <f t="shared" si="4"/>
        <v>0</v>
      </c>
      <c r="AE61" s="77">
        <v>53</v>
      </c>
      <c r="AH61" s="77">
        <f t="shared" si="5"/>
        <v>0</v>
      </c>
      <c r="AI61" s="77">
        <v>53</v>
      </c>
      <c r="AL61" s="34">
        <f t="shared" si="7"/>
        <v>0</v>
      </c>
      <c r="AM61" s="134">
        <v>53</v>
      </c>
    </row>
    <row r="62" spans="1:39" ht="20.25" customHeight="1">
      <c r="A62" s="227"/>
      <c r="B62" s="233"/>
      <c r="C62" s="228"/>
      <c r="D62" s="12" t="s">
        <v>7</v>
      </c>
      <c r="E62" s="21"/>
      <c r="F62" s="21"/>
      <c r="G62" s="21"/>
      <c r="H62" s="21"/>
      <c r="I62" s="21"/>
      <c r="J62" s="21"/>
      <c r="K62" s="231"/>
      <c r="L62" s="21"/>
      <c r="M62" s="231"/>
      <c r="N62" s="21"/>
      <c r="O62" s="21"/>
      <c r="P62" s="21"/>
      <c r="Q62" s="21"/>
      <c r="R62" s="21"/>
      <c r="S62" s="231"/>
      <c r="T62" s="21"/>
      <c r="U62" s="231"/>
      <c r="V62" s="268"/>
      <c r="W62" s="77">
        <v>54</v>
      </c>
      <c r="Y62" s="34"/>
      <c r="Z62" s="77">
        <f t="shared" si="3"/>
        <v>0</v>
      </c>
      <c r="AA62" s="77">
        <v>54</v>
      </c>
      <c r="AD62" s="77">
        <f t="shared" si="4"/>
        <v>0</v>
      </c>
      <c r="AE62" s="77">
        <v>54</v>
      </c>
      <c r="AH62" s="77">
        <f t="shared" si="5"/>
        <v>0</v>
      </c>
      <c r="AI62" s="77">
        <v>54</v>
      </c>
      <c r="AL62" s="34">
        <f t="shared" si="7"/>
        <v>0</v>
      </c>
      <c r="AM62" s="134">
        <v>54</v>
      </c>
    </row>
    <row r="63" spans="1:39" ht="20.25" customHeight="1">
      <c r="A63" s="227">
        <v>19</v>
      </c>
      <c r="B63" s="43" t="str">
        <f>IF(VLOOKUP(A63,'Data Siswa 2'!$A$4:$D$43,2,0)=0,"",VLOOKUP(A63,'Data Siswa 2'!$A$4:$D$43,2,0))</f>
        <v>619</v>
      </c>
      <c r="C63" s="228" t="str">
        <f>IF(VLOOKUP(A63,'Data Siswa 2'!$A$4:$D$43,4,0)=0,"",VLOOKUP(A63,'Data Siswa 2'!$A$4:$D$43,4,0))</f>
        <v>Siswa kelas 2 19</v>
      </c>
      <c r="D63" s="10" t="s">
        <v>5</v>
      </c>
      <c r="E63" s="19"/>
      <c r="F63" s="19"/>
      <c r="G63" s="19"/>
      <c r="H63" s="19"/>
      <c r="I63" s="19"/>
      <c r="J63" s="19"/>
      <c r="K63" s="229" t="str">
        <f t="shared" ref="K63" si="101">IFERROR(ROUND(AVERAGE(E63:J65),0),"")</f>
        <v/>
      </c>
      <c r="L63" s="19"/>
      <c r="M63" s="229" t="str">
        <f t="shared" ref="M63" si="102">IFERROR(ROUND(AVERAGE(L63:L65),0),"")</f>
        <v/>
      </c>
      <c r="N63" s="19"/>
      <c r="O63" s="19"/>
      <c r="P63" s="19"/>
      <c r="Q63" s="19"/>
      <c r="R63" s="19"/>
      <c r="S63" s="229" t="str">
        <f t="shared" ref="S63" si="103">IFERROR(ROUND(AVERAGE(N63:R65),0),"")</f>
        <v/>
      </c>
      <c r="T63" s="19"/>
      <c r="U63" s="229" t="str">
        <f t="shared" ref="U63" si="104">IFERROR(ROUND(AVERAGE(T63:T65),0),"")</f>
        <v/>
      </c>
      <c r="V63" s="266" t="str">
        <f t="shared" ref="V63" si="105">IFERROR(ROUND((K63+M63+S63+(2*U63))/5,0),"")</f>
        <v/>
      </c>
      <c r="W63" s="77">
        <v>55</v>
      </c>
      <c r="Y63" s="34"/>
      <c r="Z63" s="77" t="str">
        <f t="shared" si="3"/>
        <v/>
      </c>
      <c r="AA63" s="77">
        <v>55</v>
      </c>
      <c r="AD63" s="77" t="str">
        <f t="shared" si="4"/>
        <v/>
      </c>
      <c r="AE63" s="77">
        <v>55</v>
      </c>
      <c r="AH63" s="77" t="str">
        <f t="shared" si="5"/>
        <v/>
      </c>
      <c r="AI63" s="77">
        <v>55</v>
      </c>
      <c r="AL63" s="34" t="str">
        <f t="shared" si="7"/>
        <v/>
      </c>
      <c r="AM63" s="134">
        <v>55</v>
      </c>
    </row>
    <row r="64" spans="1:39" ht="20.25" customHeight="1">
      <c r="A64" s="227"/>
      <c r="B64" s="232" t="str">
        <f>IF(VLOOKUP(A63,'Data Siswa 2'!$A$4:$D$43,3,0)=0,"",VLOOKUP(A63,'Data Siswa 2'!$A$4:$D$43,3,0))</f>
        <v/>
      </c>
      <c r="C64" s="228"/>
      <c r="D64" s="11" t="s">
        <v>6</v>
      </c>
      <c r="E64" s="20"/>
      <c r="F64" s="20"/>
      <c r="G64" s="20"/>
      <c r="H64" s="20"/>
      <c r="I64" s="20"/>
      <c r="J64" s="20"/>
      <c r="K64" s="230"/>
      <c r="L64" s="20"/>
      <c r="M64" s="230"/>
      <c r="N64" s="20"/>
      <c r="O64" s="20"/>
      <c r="P64" s="20"/>
      <c r="Q64" s="20"/>
      <c r="R64" s="20"/>
      <c r="S64" s="230"/>
      <c r="T64" s="20"/>
      <c r="U64" s="230"/>
      <c r="V64" s="267"/>
      <c r="W64" s="77">
        <v>56</v>
      </c>
      <c r="Y64" s="34"/>
      <c r="Z64" s="77">
        <f t="shared" si="3"/>
        <v>0</v>
      </c>
      <c r="AA64" s="77">
        <v>56</v>
      </c>
      <c r="AD64" s="77">
        <f t="shared" si="4"/>
        <v>0</v>
      </c>
      <c r="AE64" s="77">
        <v>56</v>
      </c>
      <c r="AH64" s="77">
        <f t="shared" si="5"/>
        <v>0</v>
      </c>
      <c r="AI64" s="77">
        <v>56</v>
      </c>
      <c r="AL64" s="34">
        <f t="shared" si="7"/>
        <v>0</v>
      </c>
      <c r="AM64" s="134">
        <v>56</v>
      </c>
    </row>
    <row r="65" spans="1:39" ht="20.25" customHeight="1">
      <c r="A65" s="227"/>
      <c r="B65" s="233"/>
      <c r="C65" s="228"/>
      <c r="D65" s="12" t="s">
        <v>7</v>
      </c>
      <c r="E65" s="21"/>
      <c r="F65" s="21"/>
      <c r="G65" s="21"/>
      <c r="H65" s="21"/>
      <c r="I65" s="21"/>
      <c r="J65" s="21"/>
      <c r="K65" s="231"/>
      <c r="L65" s="21"/>
      <c r="M65" s="231"/>
      <c r="N65" s="21"/>
      <c r="O65" s="21"/>
      <c r="P65" s="21"/>
      <c r="Q65" s="21"/>
      <c r="R65" s="21"/>
      <c r="S65" s="231"/>
      <c r="T65" s="21"/>
      <c r="U65" s="231"/>
      <c r="V65" s="268"/>
      <c r="W65" s="77">
        <v>57</v>
      </c>
      <c r="Y65" s="34"/>
      <c r="Z65" s="77">
        <f t="shared" si="3"/>
        <v>0</v>
      </c>
      <c r="AA65" s="77">
        <v>57</v>
      </c>
      <c r="AD65" s="77">
        <f t="shared" si="4"/>
        <v>0</v>
      </c>
      <c r="AE65" s="77">
        <v>57</v>
      </c>
      <c r="AH65" s="77">
        <f t="shared" si="5"/>
        <v>0</v>
      </c>
      <c r="AI65" s="77">
        <v>57</v>
      </c>
      <c r="AL65" s="34">
        <f t="shared" si="7"/>
        <v>0</v>
      </c>
      <c r="AM65" s="134">
        <v>57</v>
      </c>
    </row>
    <row r="66" spans="1:39" ht="20.25" customHeight="1">
      <c r="A66" s="227">
        <v>20</v>
      </c>
      <c r="B66" s="43" t="str">
        <f>IF(VLOOKUP(A66,'Data Siswa 2'!$A$4:$D$43,2,0)=0,"",VLOOKUP(A66,'Data Siswa 2'!$A$4:$D$43,2,0))</f>
        <v>620</v>
      </c>
      <c r="C66" s="228" t="str">
        <f>IF(VLOOKUP(A66,'Data Siswa 2'!$A$4:$D$43,4,0)=0,"",VLOOKUP(A66,'Data Siswa 2'!$A$4:$D$43,4,0))</f>
        <v>Siswa kelas 2 20</v>
      </c>
      <c r="D66" s="10" t="s">
        <v>5</v>
      </c>
      <c r="E66" s="19"/>
      <c r="F66" s="19"/>
      <c r="G66" s="19"/>
      <c r="H66" s="19"/>
      <c r="I66" s="19"/>
      <c r="J66" s="19"/>
      <c r="K66" s="229" t="str">
        <f t="shared" ref="K66" si="106">IFERROR(ROUND(AVERAGE(E66:J68),0),"")</f>
        <v/>
      </c>
      <c r="L66" s="19"/>
      <c r="M66" s="229" t="str">
        <f t="shared" ref="M66" si="107">IFERROR(ROUND(AVERAGE(L66:L68),0),"")</f>
        <v/>
      </c>
      <c r="N66" s="19"/>
      <c r="O66" s="19"/>
      <c r="P66" s="19"/>
      <c r="Q66" s="19"/>
      <c r="R66" s="19"/>
      <c r="S66" s="229" t="str">
        <f t="shared" ref="S66" si="108">IFERROR(ROUND(AVERAGE(N66:R68),0),"")</f>
        <v/>
      </c>
      <c r="T66" s="19"/>
      <c r="U66" s="229" t="str">
        <f t="shared" ref="U66" si="109">IFERROR(ROUND(AVERAGE(T66:T68),0),"")</f>
        <v/>
      </c>
      <c r="V66" s="266" t="str">
        <f t="shared" ref="V66" si="110">IFERROR(ROUND((K66+M66+S66+(2*U66))/5,0),"")</f>
        <v/>
      </c>
      <c r="W66" s="77">
        <v>58</v>
      </c>
      <c r="Y66" s="34"/>
      <c r="Z66" s="77" t="str">
        <f t="shared" si="3"/>
        <v/>
      </c>
      <c r="AA66" s="77">
        <v>58</v>
      </c>
      <c r="AD66" s="77" t="str">
        <f t="shared" si="4"/>
        <v/>
      </c>
      <c r="AE66" s="77">
        <v>58</v>
      </c>
      <c r="AH66" s="77" t="str">
        <f t="shared" si="5"/>
        <v/>
      </c>
      <c r="AI66" s="77">
        <v>58</v>
      </c>
      <c r="AL66" s="34" t="str">
        <f t="shared" si="7"/>
        <v/>
      </c>
      <c r="AM66" s="134">
        <v>58</v>
      </c>
    </row>
    <row r="67" spans="1:39" ht="20.25" customHeight="1">
      <c r="A67" s="227"/>
      <c r="B67" s="232" t="str">
        <f>IF(VLOOKUP(A66,'Data Siswa 2'!$A$4:$D$43,3,0)=0,"",VLOOKUP(A66,'Data Siswa 2'!$A$4:$D$43,3,0))</f>
        <v/>
      </c>
      <c r="C67" s="228"/>
      <c r="D67" s="11" t="s">
        <v>6</v>
      </c>
      <c r="E67" s="20"/>
      <c r="F67" s="20"/>
      <c r="G67" s="20"/>
      <c r="H67" s="20"/>
      <c r="I67" s="20"/>
      <c r="J67" s="20"/>
      <c r="K67" s="230"/>
      <c r="L67" s="20"/>
      <c r="M67" s="230"/>
      <c r="N67" s="20"/>
      <c r="O67" s="20"/>
      <c r="P67" s="20"/>
      <c r="Q67" s="20"/>
      <c r="R67" s="20"/>
      <c r="S67" s="230"/>
      <c r="T67" s="20"/>
      <c r="U67" s="230"/>
      <c r="V67" s="267"/>
      <c r="W67" s="77">
        <v>59</v>
      </c>
      <c r="Y67" s="34"/>
      <c r="Z67" s="77">
        <f t="shared" si="3"/>
        <v>0</v>
      </c>
      <c r="AA67" s="77">
        <v>59</v>
      </c>
      <c r="AD67" s="77">
        <f t="shared" si="4"/>
        <v>0</v>
      </c>
      <c r="AE67" s="77">
        <v>59</v>
      </c>
      <c r="AH67" s="77">
        <f t="shared" si="5"/>
        <v>0</v>
      </c>
      <c r="AI67" s="77">
        <v>59</v>
      </c>
      <c r="AL67" s="34">
        <f t="shared" si="7"/>
        <v>0</v>
      </c>
      <c r="AM67" s="134">
        <v>59</v>
      </c>
    </row>
    <row r="68" spans="1:39" ht="20.25" customHeight="1">
      <c r="A68" s="227"/>
      <c r="B68" s="233"/>
      <c r="C68" s="228"/>
      <c r="D68" s="12" t="s">
        <v>7</v>
      </c>
      <c r="E68" s="21"/>
      <c r="F68" s="21"/>
      <c r="G68" s="21"/>
      <c r="H68" s="21"/>
      <c r="I68" s="21"/>
      <c r="J68" s="21"/>
      <c r="K68" s="231"/>
      <c r="L68" s="21"/>
      <c r="M68" s="231"/>
      <c r="N68" s="21"/>
      <c r="O68" s="21"/>
      <c r="P68" s="21"/>
      <c r="Q68" s="21"/>
      <c r="R68" s="21"/>
      <c r="S68" s="231"/>
      <c r="T68" s="21"/>
      <c r="U68" s="231"/>
      <c r="V68" s="268"/>
      <c r="W68" s="77">
        <v>60</v>
      </c>
      <c r="Y68" s="34"/>
      <c r="Z68" s="77">
        <f t="shared" si="3"/>
        <v>0</v>
      </c>
      <c r="AA68" s="77">
        <v>60</v>
      </c>
      <c r="AD68" s="77">
        <f t="shared" si="4"/>
        <v>0</v>
      </c>
      <c r="AE68" s="77">
        <v>60</v>
      </c>
      <c r="AH68" s="77">
        <f t="shared" si="5"/>
        <v>0</v>
      </c>
      <c r="AI68" s="77">
        <v>60</v>
      </c>
      <c r="AL68" s="34">
        <f t="shared" si="7"/>
        <v>0</v>
      </c>
      <c r="AM68" s="134">
        <v>60</v>
      </c>
    </row>
    <row r="69" spans="1:39" ht="20.25" customHeight="1">
      <c r="A69" s="227">
        <v>21</v>
      </c>
      <c r="B69" s="43" t="str">
        <f>IF(VLOOKUP(A69,'Data Siswa 2'!$A$4:$D$43,2,0)=0,"",VLOOKUP(A69,'Data Siswa 2'!$A$4:$D$43,2,0))</f>
        <v>621</v>
      </c>
      <c r="C69" s="228" t="str">
        <f>IF(VLOOKUP(A69,'Data Siswa 2'!$A$4:$D$43,4,0)=0,"",VLOOKUP(A69,'Data Siswa 2'!$A$4:$D$43,4,0))</f>
        <v>Siswa kelas 2 21</v>
      </c>
      <c r="D69" s="10" t="s">
        <v>5</v>
      </c>
      <c r="E69" s="19"/>
      <c r="F69" s="19"/>
      <c r="G69" s="19"/>
      <c r="H69" s="19"/>
      <c r="I69" s="19"/>
      <c r="J69" s="19"/>
      <c r="K69" s="229" t="str">
        <f t="shared" ref="K69" si="111">IFERROR(ROUND(AVERAGE(E69:J71),0),"")</f>
        <v/>
      </c>
      <c r="L69" s="19"/>
      <c r="M69" s="229" t="str">
        <f t="shared" ref="M69" si="112">IFERROR(ROUND(AVERAGE(L69:L71),0),"")</f>
        <v/>
      </c>
      <c r="N69" s="19"/>
      <c r="O69" s="19"/>
      <c r="P69" s="19"/>
      <c r="Q69" s="19"/>
      <c r="R69" s="19"/>
      <c r="S69" s="229" t="str">
        <f t="shared" ref="S69" si="113">IFERROR(ROUND(AVERAGE(N69:R71),0),"")</f>
        <v/>
      </c>
      <c r="T69" s="19"/>
      <c r="U69" s="229" t="str">
        <f t="shared" ref="U69" si="114">IFERROR(ROUND(AVERAGE(T69:T71),0),"")</f>
        <v/>
      </c>
      <c r="V69" s="266" t="str">
        <f t="shared" ref="V69" si="115">IFERROR(ROUND((K69+M69+S69+(2*U69))/5,0),"")</f>
        <v/>
      </c>
      <c r="W69" s="77">
        <v>61</v>
      </c>
      <c r="Y69" s="34"/>
      <c r="Z69" s="77" t="str">
        <f t="shared" si="3"/>
        <v/>
      </c>
      <c r="AA69" s="77">
        <v>61</v>
      </c>
      <c r="AD69" s="77" t="str">
        <f t="shared" si="4"/>
        <v/>
      </c>
      <c r="AE69" s="77">
        <v>61</v>
      </c>
      <c r="AH69" s="77" t="str">
        <f t="shared" si="5"/>
        <v/>
      </c>
      <c r="AI69" s="77">
        <v>61</v>
      </c>
      <c r="AL69" s="34" t="str">
        <f t="shared" si="7"/>
        <v/>
      </c>
      <c r="AM69" s="134">
        <v>61</v>
      </c>
    </row>
    <row r="70" spans="1:39" ht="20.25" customHeight="1">
      <c r="A70" s="227"/>
      <c r="B70" s="232" t="str">
        <f>IF(VLOOKUP(A69,'Data Siswa 2'!$A$4:$D$43,3,0)=0,"",VLOOKUP(A69,'Data Siswa 2'!$A$4:$D$43,3,0))</f>
        <v/>
      </c>
      <c r="C70" s="228"/>
      <c r="D70" s="11" t="s">
        <v>6</v>
      </c>
      <c r="E70" s="20"/>
      <c r="F70" s="20"/>
      <c r="G70" s="20"/>
      <c r="H70" s="20"/>
      <c r="I70" s="20"/>
      <c r="J70" s="20"/>
      <c r="K70" s="230"/>
      <c r="L70" s="20"/>
      <c r="M70" s="230"/>
      <c r="N70" s="20"/>
      <c r="O70" s="20"/>
      <c r="P70" s="20"/>
      <c r="Q70" s="20"/>
      <c r="R70" s="20"/>
      <c r="S70" s="230"/>
      <c r="T70" s="20"/>
      <c r="U70" s="230"/>
      <c r="V70" s="267"/>
      <c r="W70" s="77">
        <v>62</v>
      </c>
      <c r="Y70" s="34"/>
      <c r="Z70" s="77">
        <f t="shared" si="3"/>
        <v>0</v>
      </c>
      <c r="AA70" s="77">
        <v>62</v>
      </c>
      <c r="AD70" s="77">
        <f t="shared" si="4"/>
        <v>0</v>
      </c>
      <c r="AE70" s="77">
        <v>62</v>
      </c>
      <c r="AH70" s="77">
        <f t="shared" si="5"/>
        <v>0</v>
      </c>
      <c r="AI70" s="77">
        <v>62</v>
      </c>
      <c r="AL70" s="34">
        <f t="shared" si="7"/>
        <v>0</v>
      </c>
      <c r="AM70" s="134">
        <v>62</v>
      </c>
    </row>
    <row r="71" spans="1:39" ht="20.25" customHeight="1">
      <c r="A71" s="227"/>
      <c r="B71" s="233"/>
      <c r="C71" s="228"/>
      <c r="D71" s="12" t="s">
        <v>7</v>
      </c>
      <c r="E71" s="21"/>
      <c r="F71" s="21"/>
      <c r="G71" s="21"/>
      <c r="H71" s="21"/>
      <c r="I71" s="21"/>
      <c r="J71" s="21"/>
      <c r="K71" s="231"/>
      <c r="L71" s="21"/>
      <c r="M71" s="231"/>
      <c r="N71" s="21"/>
      <c r="O71" s="21"/>
      <c r="P71" s="21"/>
      <c r="Q71" s="21"/>
      <c r="R71" s="21"/>
      <c r="S71" s="231"/>
      <c r="T71" s="21"/>
      <c r="U71" s="231"/>
      <c r="V71" s="268"/>
      <c r="W71" s="77">
        <v>63</v>
      </c>
      <c r="Y71" s="34"/>
      <c r="Z71" s="77">
        <f t="shared" si="3"/>
        <v>0</v>
      </c>
      <c r="AA71" s="77">
        <v>63</v>
      </c>
      <c r="AD71" s="77">
        <f t="shared" si="4"/>
        <v>0</v>
      </c>
      <c r="AE71" s="77">
        <v>63</v>
      </c>
      <c r="AH71" s="77">
        <f t="shared" si="5"/>
        <v>0</v>
      </c>
      <c r="AI71" s="77">
        <v>63</v>
      </c>
      <c r="AL71" s="34">
        <f t="shared" si="7"/>
        <v>0</v>
      </c>
      <c r="AM71" s="134">
        <v>63</v>
      </c>
    </row>
    <row r="72" spans="1:39" ht="20.25" customHeight="1">
      <c r="A72" s="227">
        <v>22</v>
      </c>
      <c r="B72" s="43" t="str">
        <f>IF(VLOOKUP(A72,'Data Siswa 2'!$A$4:$D$43,2,0)=0,"",VLOOKUP(A72,'Data Siswa 2'!$A$4:$D$43,2,0))</f>
        <v>622</v>
      </c>
      <c r="C72" s="228" t="str">
        <f>IF(VLOOKUP(A72,'Data Siswa 2'!$A$4:$D$43,4,0)=0,"",VLOOKUP(A72,'Data Siswa 2'!$A$4:$D$43,4,0))</f>
        <v>Siswa kelas 2 22</v>
      </c>
      <c r="D72" s="10" t="s">
        <v>5</v>
      </c>
      <c r="E72" s="19"/>
      <c r="F72" s="19"/>
      <c r="G72" s="19"/>
      <c r="H72" s="19"/>
      <c r="I72" s="19"/>
      <c r="J72" s="19"/>
      <c r="K72" s="229" t="str">
        <f t="shared" ref="K72" si="116">IFERROR(ROUND(AVERAGE(E72:J74),0),"")</f>
        <v/>
      </c>
      <c r="L72" s="19"/>
      <c r="M72" s="229" t="str">
        <f t="shared" ref="M72" si="117">IFERROR(ROUND(AVERAGE(L72:L74),0),"")</f>
        <v/>
      </c>
      <c r="N72" s="19"/>
      <c r="O72" s="19"/>
      <c r="P72" s="19"/>
      <c r="Q72" s="19"/>
      <c r="R72" s="19"/>
      <c r="S72" s="229" t="str">
        <f t="shared" ref="S72" si="118">IFERROR(ROUND(AVERAGE(N72:R74),0),"")</f>
        <v/>
      </c>
      <c r="T72" s="19"/>
      <c r="U72" s="229" t="str">
        <f t="shared" ref="U72" si="119">IFERROR(ROUND(AVERAGE(T72:T74),0),"")</f>
        <v/>
      </c>
      <c r="V72" s="266" t="str">
        <f t="shared" ref="V72" si="120">IFERROR(ROUND((K72+M72+S72+(2*U72))/5,0),"")</f>
        <v/>
      </c>
      <c r="W72" s="77">
        <v>64</v>
      </c>
      <c r="Y72" s="34"/>
      <c r="Z72" s="77" t="str">
        <f t="shared" si="3"/>
        <v/>
      </c>
      <c r="AA72" s="77">
        <v>64</v>
      </c>
      <c r="AD72" s="77" t="str">
        <f t="shared" si="4"/>
        <v/>
      </c>
      <c r="AE72" s="77">
        <v>64</v>
      </c>
      <c r="AH72" s="77" t="str">
        <f t="shared" si="5"/>
        <v/>
      </c>
      <c r="AI72" s="77">
        <v>64</v>
      </c>
      <c r="AL72" s="34" t="str">
        <f t="shared" si="7"/>
        <v/>
      </c>
      <c r="AM72" s="134">
        <v>64</v>
      </c>
    </row>
    <row r="73" spans="1:39" ht="20.25" customHeight="1">
      <c r="A73" s="227"/>
      <c r="B73" s="232" t="str">
        <f>IF(VLOOKUP(A72,'Data Siswa 2'!$A$4:$D$43,3,0)=0,"",VLOOKUP(A72,'Data Siswa 2'!$A$4:$D$43,3,0))</f>
        <v/>
      </c>
      <c r="C73" s="228"/>
      <c r="D73" s="11" t="s">
        <v>6</v>
      </c>
      <c r="E73" s="20"/>
      <c r="F73" s="20"/>
      <c r="G73" s="20"/>
      <c r="H73" s="20"/>
      <c r="I73" s="20"/>
      <c r="J73" s="20"/>
      <c r="K73" s="230"/>
      <c r="L73" s="20"/>
      <c r="M73" s="230"/>
      <c r="N73" s="20"/>
      <c r="O73" s="20"/>
      <c r="P73" s="20"/>
      <c r="Q73" s="20"/>
      <c r="R73" s="20"/>
      <c r="S73" s="230"/>
      <c r="T73" s="20"/>
      <c r="U73" s="230"/>
      <c r="V73" s="267"/>
      <c r="W73" s="77">
        <v>65</v>
      </c>
      <c r="Y73" s="34"/>
      <c r="Z73" s="77">
        <f t="shared" si="3"/>
        <v>0</v>
      </c>
      <c r="AA73" s="77">
        <v>65</v>
      </c>
      <c r="AD73" s="77">
        <f t="shared" si="4"/>
        <v>0</v>
      </c>
      <c r="AE73" s="77">
        <v>65</v>
      </c>
      <c r="AH73" s="77">
        <f t="shared" si="5"/>
        <v>0</v>
      </c>
      <c r="AI73" s="77">
        <v>65</v>
      </c>
      <c r="AL73" s="34">
        <f t="shared" si="7"/>
        <v>0</v>
      </c>
      <c r="AM73" s="134">
        <v>65</v>
      </c>
    </row>
    <row r="74" spans="1:39" ht="20.25" customHeight="1">
      <c r="A74" s="227"/>
      <c r="B74" s="233"/>
      <c r="C74" s="228"/>
      <c r="D74" s="12" t="s">
        <v>7</v>
      </c>
      <c r="E74" s="21"/>
      <c r="F74" s="21"/>
      <c r="G74" s="21"/>
      <c r="H74" s="21"/>
      <c r="I74" s="21"/>
      <c r="J74" s="21"/>
      <c r="K74" s="231"/>
      <c r="L74" s="21"/>
      <c r="M74" s="231"/>
      <c r="N74" s="21"/>
      <c r="O74" s="21"/>
      <c r="P74" s="21"/>
      <c r="Q74" s="21"/>
      <c r="R74" s="21"/>
      <c r="S74" s="231"/>
      <c r="T74" s="21"/>
      <c r="U74" s="231"/>
      <c r="V74" s="268"/>
      <c r="W74" s="77">
        <v>66</v>
      </c>
      <c r="Y74" s="34"/>
      <c r="Z74" s="77">
        <f t="shared" ref="Z74:Z128" si="121">K74</f>
        <v>0</v>
      </c>
      <c r="AA74" s="77">
        <v>66</v>
      </c>
      <c r="AD74" s="77">
        <f t="shared" ref="AD74:AD128" si="122">M74</f>
        <v>0</v>
      </c>
      <c r="AE74" s="77">
        <v>66</v>
      </c>
      <c r="AH74" s="77">
        <f t="shared" ref="AH74:AH128" si="123">S74</f>
        <v>0</v>
      </c>
      <c r="AI74" s="77">
        <v>66</v>
      </c>
      <c r="AL74" s="34">
        <f t="shared" ref="AL74:AL128" si="124">U74</f>
        <v>0</v>
      </c>
      <c r="AM74" s="134">
        <v>66</v>
      </c>
    </row>
    <row r="75" spans="1:39" ht="20.25" customHeight="1">
      <c r="A75" s="227">
        <v>23</v>
      </c>
      <c r="B75" s="43" t="str">
        <f>IF(VLOOKUP(A75,'Data Siswa 2'!$A$4:$D$43,2,0)=0,"",VLOOKUP(A75,'Data Siswa 2'!$A$4:$D$43,2,0))</f>
        <v>623</v>
      </c>
      <c r="C75" s="228" t="str">
        <f>IF(VLOOKUP(A75,'Data Siswa 2'!$A$4:$D$43,4,0)=0,"",VLOOKUP(A75,'Data Siswa 2'!$A$4:$D$43,4,0))</f>
        <v>Siswa kelas 2 23</v>
      </c>
      <c r="D75" s="10" t="s">
        <v>5</v>
      </c>
      <c r="E75" s="19"/>
      <c r="F75" s="19"/>
      <c r="G75" s="19"/>
      <c r="H75" s="19"/>
      <c r="I75" s="19"/>
      <c r="J75" s="19"/>
      <c r="K75" s="229" t="str">
        <f t="shared" ref="K75" si="125">IFERROR(ROUND(AVERAGE(E75:J77),0),"")</f>
        <v/>
      </c>
      <c r="L75" s="19"/>
      <c r="M75" s="229" t="str">
        <f t="shared" ref="M75" si="126">IFERROR(ROUND(AVERAGE(L75:L77),0),"")</f>
        <v/>
      </c>
      <c r="N75" s="19"/>
      <c r="O75" s="19"/>
      <c r="P75" s="19"/>
      <c r="Q75" s="19"/>
      <c r="R75" s="19"/>
      <c r="S75" s="229" t="str">
        <f t="shared" ref="S75" si="127">IFERROR(ROUND(AVERAGE(N75:R77),0),"")</f>
        <v/>
      </c>
      <c r="T75" s="19"/>
      <c r="U75" s="229" t="str">
        <f t="shared" ref="U75" si="128">IFERROR(ROUND(AVERAGE(T75:T77),0),"")</f>
        <v/>
      </c>
      <c r="V75" s="266" t="str">
        <f t="shared" ref="V75" si="129">IFERROR(ROUND((K75+M75+S75+(2*U75))/5,0),"")</f>
        <v/>
      </c>
      <c r="W75" s="77">
        <v>67</v>
      </c>
      <c r="Y75" s="34"/>
      <c r="Z75" s="77" t="str">
        <f t="shared" si="121"/>
        <v/>
      </c>
      <c r="AA75" s="77">
        <v>67</v>
      </c>
      <c r="AD75" s="77" t="str">
        <f t="shared" si="122"/>
        <v/>
      </c>
      <c r="AE75" s="77">
        <v>67</v>
      </c>
      <c r="AH75" s="77" t="str">
        <f t="shared" si="123"/>
        <v/>
      </c>
      <c r="AI75" s="77">
        <v>67</v>
      </c>
      <c r="AL75" s="34" t="str">
        <f t="shared" si="124"/>
        <v/>
      </c>
      <c r="AM75" s="134">
        <v>67</v>
      </c>
    </row>
    <row r="76" spans="1:39" ht="20.25" customHeight="1">
      <c r="A76" s="227"/>
      <c r="B76" s="232" t="str">
        <f>IF(VLOOKUP(A75,'Data Siswa 2'!$A$4:$D$43,3,0)=0,"",VLOOKUP(A75,'Data Siswa 2'!$A$4:$D$43,3,0))</f>
        <v/>
      </c>
      <c r="C76" s="228"/>
      <c r="D76" s="11" t="s">
        <v>6</v>
      </c>
      <c r="E76" s="20"/>
      <c r="F76" s="20"/>
      <c r="G76" s="20"/>
      <c r="H76" s="20"/>
      <c r="I76" s="20"/>
      <c r="J76" s="20"/>
      <c r="K76" s="230"/>
      <c r="L76" s="20"/>
      <c r="M76" s="230"/>
      <c r="N76" s="20"/>
      <c r="O76" s="20"/>
      <c r="P76" s="20"/>
      <c r="Q76" s="20"/>
      <c r="R76" s="20"/>
      <c r="S76" s="230"/>
      <c r="T76" s="20"/>
      <c r="U76" s="230"/>
      <c r="V76" s="267"/>
      <c r="W76" s="77">
        <v>68</v>
      </c>
      <c r="Y76" s="34"/>
      <c r="Z76" s="77">
        <f t="shared" si="121"/>
        <v>0</v>
      </c>
      <c r="AA76" s="77">
        <v>68</v>
      </c>
      <c r="AD76" s="77">
        <f t="shared" si="122"/>
        <v>0</v>
      </c>
      <c r="AE76" s="77">
        <v>68</v>
      </c>
      <c r="AH76" s="77">
        <f t="shared" si="123"/>
        <v>0</v>
      </c>
      <c r="AI76" s="77">
        <v>68</v>
      </c>
      <c r="AL76" s="34">
        <f t="shared" si="124"/>
        <v>0</v>
      </c>
      <c r="AM76" s="134">
        <v>68</v>
      </c>
    </row>
    <row r="77" spans="1:39" ht="20.25" customHeight="1">
      <c r="A77" s="227"/>
      <c r="B77" s="233"/>
      <c r="C77" s="228"/>
      <c r="D77" s="12" t="s">
        <v>7</v>
      </c>
      <c r="E77" s="21"/>
      <c r="F77" s="21"/>
      <c r="G77" s="21"/>
      <c r="H77" s="21"/>
      <c r="I77" s="21"/>
      <c r="J77" s="21"/>
      <c r="K77" s="231"/>
      <c r="L77" s="21"/>
      <c r="M77" s="231"/>
      <c r="N77" s="21"/>
      <c r="O77" s="21"/>
      <c r="P77" s="21"/>
      <c r="Q77" s="21"/>
      <c r="R77" s="21"/>
      <c r="S77" s="231"/>
      <c r="T77" s="21"/>
      <c r="U77" s="231"/>
      <c r="V77" s="268"/>
      <c r="W77" s="77">
        <v>69</v>
      </c>
      <c r="Y77" s="34"/>
      <c r="Z77" s="77">
        <f t="shared" si="121"/>
        <v>0</v>
      </c>
      <c r="AA77" s="77">
        <v>69</v>
      </c>
      <c r="AD77" s="77">
        <f t="shared" si="122"/>
        <v>0</v>
      </c>
      <c r="AE77" s="77">
        <v>69</v>
      </c>
      <c r="AH77" s="77">
        <f t="shared" si="123"/>
        <v>0</v>
      </c>
      <c r="AI77" s="77">
        <v>69</v>
      </c>
      <c r="AL77" s="34">
        <f t="shared" si="124"/>
        <v>0</v>
      </c>
      <c r="AM77" s="134">
        <v>69</v>
      </c>
    </row>
    <row r="78" spans="1:39" ht="20.25" customHeight="1">
      <c r="A78" s="227">
        <v>24</v>
      </c>
      <c r="B78" s="43" t="str">
        <f>IF(VLOOKUP(A78,'Data Siswa 2'!$A$4:$D$43,2,0)=0,"",VLOOKUP(A78,'Data Siswa 2'!$A$4:$D$43,2,0))</f>
        <v>624</v>
      </c>
      <c r="C78" s="228" t="str">
        <f>IF(VLOOKUP(A78,'Data Siswa 2'!$A$4:$D$43,4,0)=0,"",VLOOKUP(A78,'Data Siswa 2'!$A$4:$D$43,4,0))</f>
        <v>Siswa kelas 2 24</v>
      </c>
      <c r="D78" s="10" t="s">
        <v>5</v>
      </c>
      <c r="E78" s="19"/>
      <c r="F78" s="19"/>
      <c r="G78" s="19"/>
      <c r="H78" s="19"/>
      <c r="I78" s="19"/>
      <c r="J78" s="19"/>
      <c r="K78" s="229" t="str">
        <f t="shared" ref="K78" si="130">IFERROR(ROUND(AVERAGE(E78:J80),0),"")</f>
        <v/>
      </c>
      <c r="L78" s="19"/>
      <c r="M78" s="229" t="str">
        <f t="shared" ref="M78" si="131">IFERROR(ROUND(AVERAGE(L78:L80),0),"")</f>
        <v/>
      </c>
      <c r="N78" s="19"/>
      <c r="O78" s="19"/>
      <c r="P78" s="19"/>
      <c r="Q78" s="19"/>
      <c r="R78" s="19"/>
      <c r="S78" s="229" t="str">
        <f t="shared" ref="S78" si="132">IFERROR(ROUND(AVERAGE(N78:R80),0),"")</f>
        <v/>
      </c>
      <c r="T78" s="19"/>
      <c r="U78" s="229" t="str">
        <f t="shared" ref="U78" si="133">IFERROR(ROUND(AVERAGE(T78:T80),0),"")</f>
        <v/>
      </c>
      <c r="V78" s="266" t="str">
        <f t="shared" ref="V78" si="134">IFERROR(ROUND((K78+M78+S78+(2*U78))/5,0),"")</f>
        <v/>
      </c>
      <c r="W78" s="77">
        <v>70</v>
      </c>
      <c r="Y78" s="34"/>
      <c r="Z78" s="77" t="str">
        <f t="shared" si="121"/>
        <v/>
      </c>
      <c r="AA78" s="77">
        <v>70</v>
      </c>
      <c r="AD78" s="77" t="str">
        <f t="shared" si="122"/>
        <v/>
      </c>
      <c r="AE78" s="77">
        <v>70</v>
      </c>
      <c r="AH78" s="77" t="str">
        <f t="shared" si="123"/>
        <v/>
      </c>
      <c r="AI78" s="77">
        <v>70</v>
      </c>
      <c r="AL78" s="34" t="str">
        <f t="shared" si="124"/>
        <v/>
      </c>
      <c r="AM78" s="134">
        <v>70</v>
      </c>
    </row>
    <row r="79" spans="1:39" ht="20.25" customHeight="1">
      <c r="A79" s="227"/>
      <c r="B79" s="232" t="str">
        <f>IF(VLOOKUP(A78,'Data Siswa 2'!$A$4:$D$43,3,0)=0,"",VLOOKUP(A78,'Data Siswa 2'!$A$4:$D$43,3,0))</f>
        <v/>
      </c>
      <c r="C79" s="228"/>
      <c r="D79" s="11" t="s">
        <v>6</v>
      </c>
      <c r="E79" s="20"/>
      <c r="F79" s="20"/>
      <c r="G79" s="20"/>
      <c r="H79" s="20"/>
      <c r="I79" s="20"/>
      <c r="J79" s="20"/>
      <c r="K79" s="230"/>
      <c r="L79" s="20"/>
      <c r="M79" s="230"/>
      <c r="N79" s="20"/>
      <c r="O79" s="20"/>
      <c r="P79" s="20"/>
      <c r="Q79" s="20"/>
      <c r="R79" s="20"/>
      <c r="S79" s="230"/>
      <c r="T79" s="20"/>
      <c r="U79" s="230"/>
      <c r="V79" s="267"/>
      <c r="W79" s="77">
        <v>71</v>
      </c>
      <c r="Y79" s="34"/>
      <c r="Z79" s="77">
        <f t="shared" si="121"/>
        <v>0</v>
      </c>
      <c r="AA79" s="77">
        <v>71</v>
      </c>
      <c r="AD79" s="77">
        <f t="shared" si="122"/>
        <v>0</v>
      </c>
      <c r="AE79" s="77">
        <v>71</v>
      </c>
      <c r="AH79" s="77">
        <f t="shared" si="123"/>
        <v>0</v>
      </c>
      <c r="AI79" s="77">
        <v>71</v>
      </c>
      <c r="AL79" s="34">
        <f t="shared" si="124"/>
        <v>0</v>
      </c>
      <c r="AM79" s="134">
        <v>71</v>
      </c>
    </row>
    <row r="80" spans="1:39" ht="20.25" customHeight="1">
      <c r="A80" s="227"/>
      <c r="B80" s="233"/>
      <c r="C80" s="228"/>
      <c r="D80" s="12" t="s">
        <v>7</v>
      </c>
      <c r="E80" s="21"/>
      <c r="F80" s="21"/>
      <c r="G80" s="21"/>
      <c r="H80" s="21"/>
      <c r="I80" s="21"/>
      <c r="J80" s="21"/>
      <c r="K80" s="231"/>
      <c r="L80" s="21"/>
      <c r="M80" s="231"/>
      <c r="N80" s="21"/>
      <c r="O80" s="21"/>
      <c r="P80" s="21"/>
      <c r="Q80" s="21"/>
      <c r="R80" s="21"/>
      <c r="S80" s="231"/>
      <c r="T80" s="21"/>
      <c r="U80" s="231"/>
      <c r="V80" s="268"/>
      <c r="W80" s="77">
        <v>72</v>
      </c>
      <c r="Y80" s="34"/>
      <c r="Z80" s="77">
        <f t="shared" si="121"/>
        <v>0</v>
      </c>
      <c r="AA80" s="77">
        <v>72</v>
      </c>
      <c r="AD80" s="77">
        <f t="shared" si="122"/>
        <v>0</v>
      </c>
      <c r="AE80" s="77">
        <v>72</v>
      </c>
      <c r="AH80" s="77">
        <f t="shared" si="123"/>
        <v>0</v>
      </c>
      <c r="AI80" s="77">
        <v>72</v>
      </c>
      <c r="AL80" s="34">
        <f t="shared" si="124"/>
        <v>0</v>
      </c>
      <c r="AM80" s="134">
        <v>72</v>
      </c>
    </row>
    <row r="81" spans="1:39" ht="20.25" customHeight="1">
      <c r="A81" s="227">
        <v>25</v>
      </c>
      <c r="B81" s="43" t="str">
        <f>IF(VLOOKUP(A81,'Data Siswa 2'!$A$4:$D$43,2,0)=0,"",VLOOKUP(A81,'Data Siswa 2'!$A$4:$D$43,2,0))</f>
        <v>625</v>
      </c>
      <c r="C81" s="228" t="str">
        <f>IF(VLOOKUP(A81,'Data Siswa 2'!$A$4:$D$43,4,0)=0,"",VLOOKUP(A81,'Data Siswa 2'!$A$4:$D$43,4,0))</f>
        <v>Siswa kelas 2 25</v>
      </c>
      <c r="D81" s="10" t="s">
        <v>5</v>
      </c>
      <c r="E81" s="19"/>
      <c r="F81" s="19"/>
      <c r="G81" s="19"/>
      <c r="H81" s="19"/>
      <c r="I81" s="19"/>
      <c r="J81" s="19"/>
      <c r="K81" s="229" t="str">
        <f t="shared" ref="K81" si="135">IFERROR(ROUND(AVERAGE(E81:J83),0),"")</f>
        <v/>
      </c>
      <c r="L81" s="19"/>
      <c r="M81" s="229" t="str">
        <f t="shared" ref="M81" si="136">IFERROR(ROUND(AVERAGE(L81:L83),0),"")</f>
        <v/>
      </c>
      <c r="N81" s="19"/>
      <c r="O81" s="19"/>
      <c r="P81" s="19"/>
      <c r="Q81" s="19"/>
      <c r="R81" s="19"/>
      <c r="S81" s="229" t="str">
        <f t="shared" ref="S81" si="137">IFERROR(ROUND(AVERAGE(N81:R83),0),"")</f>
        <v/>
      </c>
      <c r="T81" s="19"/>
      <c r="U81" s="229" t="str">
        <f t="shared" ref="U81" si="138">IFERROR(ROUND(AVERAGE(T81:T83),0),"")</f>
        <v/>
      </c>
      <c r="V81" s="266" t="str">
        <f t="shared" ref="V81" si="139">IFERROR(ROUND((K81+M81+S81+(2*U81))/5,0),"")</f>
        <v/>
      </c>
      <c r="W81" s="77">
        <v>73</v>
      </c>
      <c r="Y81" s="34"/>
      <c r="Z81" s="77" t="str">
        <f t="shared" si="121"/>
        <v/>
      </c>
      <c r="AA81" s="77">
        <v>73</v>
      </c>
      <c r="AD81" s="77" t="str">
        <f t="shared" si="122"/>
        <v/>
      </c>
      <c r="AE81" s="77">
        <v>73</v>
      </c>
      <c r="AH81" s="77" t="str">
        <f t="shared" si="123"/>
        <v/>
      </c>
      <c r="AI81" s="77">
        <v>73</v>
      </c>
      <c r="AL81" s="34" t="str">
        <f t="shared" si="124"/>
        <v/>
      </c>
      <c r="AM81" s="134">
        <v>73</v>
      </c>
    </row>
    <row r="82" spans="1:39" ht="20.25" customHeight="1">
      <c r="A82" s="227"/>
      <c r="B82" s="232" t="str">
        <f>IF(VLOOKUP(A81,'Data Siswa 2'!$A$4:$D$43,3,0)=0,"",VLOOKUP(A81,'Data Siswa 2'!$A$4:$D$43,3,0))</f>
        <v/>
      </c>
      <c r="C82" s="228"/>
      <c r="D82" s="11" t="s">
        <v>6</v>
      </c>
      <c r="E82" s="20"/>
      <c r="F82" s="20"/>
      <c r="G82" s="20"/>
      <c r="H82" s="20"/>
      <c r="I82" s="20"/>
      <c r="J82" s="20"/>
      <c r="K82" s="230"/>
      <c r="L82" s="20"/>
      <c r="M82" s="230"/>
      <c r="N82" s="20"/>
      <c r="O82" s="20"/>
      <c r="P82" s="20"/>
      <c r="Q82" s="20"/>
      <c r="R82" s="20"/>
      <c r="S82" s="230"/>
      <c r="T82" s="20"/>
      <c r="U82" s="230"/>
      <c r="V82" s="267"/>
      <c r="W82" s="77">
        <v>74</v>
      </c>
      <c r="Y82" s="34"/>
      <c r="Z82" s="77">
        <f t="shared" si="121"/>
        <v>0</v>
      </c>
      <c r="AA82" s="77">
        <v>74</v>
      </c>
      <c r="AD82" s="77">
        <f t="shared" si="122"/>
        <v>0</v>
      </c>
      <c r="AE82" s="77">
        <v>74</v>
      </c>
      <c r="AH82" s="77">
        <f t="shared" si="123"/>
        <v>0</v>
      </c>
      <c r="AI82" s="77">
        <v>74</v>
      </c>
      <c r="AL82" s="34">
        <f t="shared" si="124"/>
        <v>0</v>
      </c>
      <c r="AM82" s="134">
        <v>74</v>
      </c>
    </row>
    <row r="83" spans="1:39" ht="20.25" customHeight="1">
      <c r="A83" s="227"/>
      <c r="B83" s="233"/>
      <c r="C83" s="228"/>
      <c r="D83" s="12" t="s">
        <v>7</v>
      </c>
      <c r="E83" s="21"/>
      <c r="F83" s="21"/>
      <c r="G83" s="21"/>
      <c r="H83" s="21"/>
      <c r="I83" s="21"/>
      <c r="J83" s="21"/>
      <c r="K83" s="231"/>
      <c r="L83" s="21"/>
      <c r="M83" s="231"/>
      <c r="N83" s="21"/>
      <c r="O83" s="21"/>
      <c r="P83" s="21"/>
      <c r="Q83" s="21"/>
      <c r="R83" s="21"/>
      <c r="S83" s="231"/>
      <c r="T83" s="21"/>
      <c r="U83" s="231"/>
      <c r="V83" s="268"/>
      <c r="W83" s="77">
        <v>75</v>
      </c>
      <c r="Y83" s="34"/>
      <c r="Z83" s="77">
        <f t="shared" si="121"/>
        <v>0</v>
      </c>
      <c r="AA83" s="77">
        <v>75</v>
      </c>
      <c r="AD83" s="77">
        <f t="shared" si="122"/>
        <v>0</v>
      </c>
      <c r="AE83" s="77">
        <v>75</v>
      </c>
      <c r="AH83" s="77">
        <f t="shared" si="123"/>
        <v>0</v>
      </c>
      <c r="AI83" s="77">
        <v>75</v>
      </c>
      <c r="AL83" s="34">
        <f t="shared" si="124"/>
        <v>0</v>
      </c>
      <c r="AM83" s="134">
        <v>75</v>
      </c>
    </row>
    <row r="84" spans="1:39" ht="20.25" customHeight="1">
      <c r="A84" s="227">
        <v>26</v>
      </c>
      <c r="B84" s="43" t="str">
        <f>IF(VLOOKUP(A84,'Data Siswa 2'!$A$4:$D$43,2,0)=0,"",VLOOKUP(A84,'Data Siswa 2'!$A$4:$D$43,2,0))</f>
        <v>626</v>
      </c>
      <c r="C84" s="228" t="str">
        <f>IF(VLOOKUP(A84,'Data Siswa 2'!$A$4:$D$43,4,0)=0,"",VLOOKUP(A84,'Data Siswa 2'!$A$4:$D$43,4,0))</f>
        <v>Siswa kelas 2 26</v>
      </c>
      <c r="D84" s="10" t="s">
        <v>5</v>
      </c>
      <c r="E84" s="19"/>
      <c r="F84" s="19"/>
      <c r="G84" s="19"/>
      <c r="H84" s="19"/>
      <c r="I84" s="19"/>
      <c r="J84" s="19"/>
      <c r="K84" s="229" t="str">
        <f t="shared" ref="K84" si="140">IFERROR(ROUND(AVERAGE(E84:J86),0),"")</f>
        <v/>
      </c>
      <c r="L84" s="19"/>
      <c r="M84" s="229" t="str">
        <f t="shared" ref="M84" si="141">IFERROR(ROUND(AVERAGE(L84:L86),0),"")</f>
        <v/>
      </c>
      <c r="N84" s="19"/>
      <c r="O84" s="19"/>
      <c r="P84" s="19"/>
      <c r="Q84" s="19"/>
      <c r="R84" s="19"/>
      <c r="S84" s="229" t="str">
        <f t="shared" ref="S84" si="142">IFERROR(ROUND(AVERAGE(N84:R86),0),"")</f>
        <v/>
      </c>
      <c r="T84" s="19"/>
      <c r="U84" s="229" t="str">
        <f t="shared" ref="U84" si="143">IFERROR(ROUND(AVERAGE(T84:T86),0),"")</f>
        <v/>
      </c>
      <c r="V84" s="266" t="str">
        <f t="shared" ref="V84" si="144">IFERROR(ROUND((K84+M84+S84+(2*U84))/5,0),"")</f>
        <v/>
      </c>
      <c r="W84" s="77">
        <v>76</v>
      </c>
      <c r="Y84" s="34"/>
      <c r="Z84" s="77" t="str">
        <f t="shared" si="121"/>
        <v/>
      </c>
      <c r="AA84" s="77">
        <v>76</v>
      </c>
      <c r="AD84" s="77" t="str">
        <f t="shared" si="122"/>
        <v/>
      </c>
      <c r="AE84" s="77">
        <v>76</v>
      </c>
      <c r="AH84" s="77" t="str">
        <f t="shared" si="123"/>
        <v/>
      </c>
      <c r="AI84" s="77">
        <v>76</v>
      </c>
      <c r="AL84" s="34" t="str">
        <f t="shared" si="124"/>
        <v/>
      </c>
      <c r="AM84" s="134">
        <v>76</v>
      </c>
    </row>
    <row r="85" spans="1:39" ht="20.25" customHeight="1">
      <c r="A85" s="227"/>
      <c r="B85" s="232" t="str">
        <f>IF(VLOOKUP(A84,'Data Siswa 2'!$A$4:$D$43,3,0)=0,"",VLOOKUP(A84,'Data Siswa 2'!$A$4:$D$43,3,0))</f>
        <v/>
      </c>
      <c r="C85" s="228"/>
      <c r="D85" s="11" t="s">
        <v>6</v>
      </c>
      <c r="E85" s="20"/>
      <c r="F85" s="20"/>
      <c r="G85" s="20"/>
      <c r="H85" s="20"/>
      <c r="I85" s="20"/>
      <c r="J85" s="20"/>
      <c r="K85" s="230"/>
      <c r="L85" s="20"/>
      <c r="M85" s="230"/>
      <c r="N85" s="20"/>
      <c r="O85" s="20"/>
      <c r="P85" s="20"/>
      <c r="Q85" s="20"/>
      <c r="R85" s="20"/>
      <c r="S85" s="230"/>
      <c r="T85" s="20"/>
      <c r="U85" s="230"/>
      <c r="V85" s="267"/>
      <c r="W85" s="77">
        <v>77</v>
      </c>
      <c r="Y85" s="34"/>
      <c r="Z85" s="77">
        <f t="shared" si="121"/>
        <v>0</v>
      </c>
      <c r="AA85" s="77">
        <v>77</v>
      </c>
      <c r="AD85" s="77">
        <f t="shared" si="122"/>
        <v>0</v>
      </c>
      <c r="AE85" s="77">
        <v>77</v>
      </c>
      <c r="AH85" s="77">
        <f t="shared" si="123"/>
        <v>0</v>
      </c>
      <c r="AI85" s="77">
        <v>77</v>
      </c>
      <c r="AL85" s="34">
        <f t="shared" si="124"/>
        <v>0</v>
      </c>
      <c r="AM85" s="134">
        <v>77</v>
      </c>
    </row>
    <row r="86" spans="1:39" ht="20.25" customHeight="1">
      <c r="A86" s="227"/>
      <c r="B86" s="233"/>
      <c r="C86" s="228"/>
      <c r="D86" s="12" t="s">
        <v>7</v>
      </c>
      <c r="E86" s="21"/>
      <c r="F86" s="21"/>
      <c r="G86" s="21"/>
      <c r="H86" s="21"/>
      <c r="I86" s="21"/>
      <c r="J86" s="21"/>
      <c r="K86" s="231"/>
      <c r="L86" s="21"/>
      <c r="M86" s="231"/>
      <c r="N86" s="21"/>
      <c r="O86" s="21"/>
      <c r="P86" s="21"/>
      <c r="Q86" s="21"/>
      <c r="R86" s="21"/>
      <c r="S86" s="231"/>
      <c r="T86" s="21"/>
      <c r="U86" s="231"/>
      <c r="V86" s="268"/>
      <c r="W86" s="77">
        <v>78</v>
      </c>
      <c r="Y86" s="34"/>
      <c r="Z86" s="77">
        <f t="shared" si="121"/>
        <v>0</v>
      </c>
      <c r="AA86" s="77">
        <v>78</v>
      </c>
      <c r="AD86" s="77">
        <f t="shared" si="122"/>
        <v>0</v>
      </c>
      <c r="AE86" s="77">
        <v>78</v>
      </c>
      <c r="AH86" s="77">
        <f t="shared" si="123"/>
        <v>0</v>
      </c>
      <c r="AI86" s="77">
        <v>78</v>
      </c>
      <c r="AL86" s="34">
        <f t="shared" si="124"/>
        <v>0</v>
      </c>
      <c r="AM86" s="134">
        <v>78</v>
      </c>
    </row>
    <row r="87" spans="1:39" ht="20.25" customHeight="1">
      <c r="A87" s="227">
        <v>27</v>
      </c>
      <c r="B87" s="43" t="str">
        <f>IF(VLOOKUP(A87,'Data Siswa 2'!$A$4:$D$43,2,0)=0,"",VLOOKUP(A87,'Data Siswa 2'!$A$4:$D$43,2,0))</f>
        <v>627</v>
      </c>
      <c r="C87" s="228" t="str">
        <f>IF(VLOOKUP(A87,'Data Siswa 2'!$A$4:$D$43,4,0)=0,"",VLOOKUP(A87,'Data Siswa 2'!$A$4:$D$43,4,0))</f>
        <v>Siswa kelas 2 27</v>
      </c>
      <c r="D87" s="10" t="s">
        <v>5</v>
      </c>
      <c r="E87" s="19"/>
      <c r="F87" s="19"/>
      <c r="G87" s="19"/>
      <c r="H87" s="19"/>
      <c r="I87" s="19"/>
      <c r="J87" s="19"/>
      <c r="K87" s="229" t="str">
        <f t="shared" ref="K87" si="145">IFERROR(ROUND(AVERAGE(E87:J89),0),"")</f>
        <v/>
      </c>
      <c r="L87" s="19"/>
      <c r="M87" s="229" t="str">
        <f t="shared" ref="M87" si="146">IFERROR(ROUND(AVERAGE(L87:L89),0),"")</f>
        <v/>
      </c>
      <c r="N87" s="19"/>
      <c r="O87" s="19"/>
      <c r="P87" s="19"/>
      <c r="Q87" s="19"/>
      <c r="R87" s="19"/>
      <c r="S87" s="229" t="str">
        <f t="shared" ref="S87" si="147">IFERROR(ROUND(AVERAGE(N87:R89),0),"")</f>
        <v/>
      </c>
      <c r="T87" s="19"/>
      <c r="U87" s="229" t="str">
        <f t="shared" ref="U87" si="148">IFERROR(ROUND(AVERAGE(T87:T89),0),"")</f>
        <v/>
      </c>
      <c r="V87" s="266" t="str">
        <f t="shared" ref="V87" si="149">IFERROR(ROUND((K87+M87+S87+(2*U87))/5,0),"")</f>
        <v/>
      </c>
      <c r="W87" s="77">
        <v>79</v>
      </c>
      <c r="Y87" s="34"/>
      <c r="Z87" s="77" t="str">
        <f t="shared" si="121"/>
        <v/>
      </c>
      <c r="AA87" s="77">
        <v>79</v>
      </c>
      <c r="AD87" s="77" t="str">
        <f t="shared" si="122"/>
        <v/>
      </c>
      <c r="AE87" s="77">
        <v>79</v>
      </c>
      <c r="AH87" s="77" t="str">
        <f t="shared" si="123"/>
        <v/>
      </c>
      <c r="AI87" s="77">
        <v>79</v>
      </c>
      <c r="AL87" s="34" t="str">
        <f t="shared" si="124"/>
        <v/>
      </c>
      <c r="AM87" s="134">
        <v>79</v>
      </c>
    </row>
    <row r="88" spans="1:39" ht="20.25" customHeight="1">
      <c r="A88" s="227"/>
      <c r="B88" s="232" t="str">
        <f>IF(VLOOKUP(A87,'Data Siswa 2'!$A$4:$D$43,3,0)=0,"",VLOOKUP(A87,'Data Siswa 2'!$A$4:$D$43,3,0))</f>
        <v/>
      </c>
      <c r="C88" s="228"/>
      <c r="D88" s="11" t="s">
        <v>6</v>
      </c>
      <c r="E88" s="20"/>
      <c r="F88" s="20"/>
      <c r="G88" s="20"/>
      <c r="H88" s="20"/>
      <c r="I88" s="20"/>
      <c r="J88" s="20"/>
      <c r="K88" s="230"/>
      <c r="L88" s="20"/>
      <c r="M88" s="230"/>
      <c r="N88" s="20"/>
      <c r="O88" s="20"/>
      <c r="P88" s="20"/>
      <c r="Q88" s="20"/>
      <c r="R88" s="20"/>
      <c r="S88" s="230"/>
      <c r="T88" s="20"/>
      <c r="U88" s="230"/>
      <c r="V88" s="267"/>
      <c r="W88" s="77">
        <v>80</v>
      </c>
      <c r="Y88" s="34"/>
      <c r="Z88" s="77">
        <f t="shared" si="121"/>
        <v>0</v>
      </c>
      <c r="AA88" s="77">
        <v>80</v>
      </c>
      <c r="AD88" s="77">
        <f t="shared" si="122"/>
        <v>0</v>
      </c>
      <c r="AE88" s="77">
        <v>80</v>
      </c>
      <c r="AH88" s="77">
        <f t="shared" si="123"/>
        <v>0</v>
      </c>
      <c r="AI88" s="77">
        <v>80</v>
      </c>
      <c r="AL88" s="34">
        <f t="shared" si="124"/>
        <v>0</v>
      </c>
      <c r="AM88" s="134">
        <v>80</v>
      </c>
    </row>
    <row r="89" spans="1:39" ht="20.25" customHeight="1">
      <c r="A89" s="227"/>
      <c r="B89" s="233"/>
      <c r="C89" s="228"/>
      <c r="D89" s="12" t="s">
        <v>7</v>
      </c>
      <c r="E89" s="21"/>
      <c r="F89" s="21"/>
      <c r="G89" s="21"/>
      <c r="H89" s="21"/>
      <c r="I89" s="21"/>
      <c r="J89" s="21"/>
      <c r="K89" s="231"/>
      <c r="L89" s="21"/>
      <c r="M89" s="231"/>
      <c r="N89" s="21"/>
      <c r="O89" s="21"/>
      <c r="P89" s="21"/>
      <c r="Q89" s="21"/>
      <c r="R89" s="21"/>
      <c r="S89" s="231"/>
      <c r="T89" s="21"/>
      <c r="U89" s="231"/>
      <c r="V89" s="268"/>
      <c r="W89" s="77">
        <v>81</v>
      </c>
      <c r="Y89" s="34"/>
      <c r="Z89" s="77">
        <f t="shared" si="121"/>
        <v>0</v>
      </c>
      <c r="AA89" s="77">
        <v>81</v>
      </c>
      <c r="AD89" s="77">
        <f t="shared" si="122"/>
        <v>0</v>
      </c>
      <c r="AE89" s="77">
        <v>81</v>
      </c>
      <c r="AH89" s="77">
        <f t="shared" si="123"/>
        <v>0</v>
      </c>
      <c r="AI89" s="77">
        <v>81</v>
      </c>
      <c r="AL89" s="34">
        <f t="shared" si="124"/>
        <v>0</v>
      </c>
      <c r="AM89" s="134">
        <v>81</v>
      </c>
    </row>
    <row r="90" spans="1:39" ht="20.25" customHeight="1">
      <c r="A90" s="227">
        <v>28</v>
      </c>
      <c r="B90" s="43" t="str">
        <f>IF(VLOOKUP(A90,'Data Siswa 2'!$A$4:$D$43,2,0)=0,"",VLOOKUP(A90,'Data Siswa 2'!$A$4:$D$43,2,0))</f>
        <v>628</v>
      </c>
      <c r="C90" s="228" t="str">
        <f>IF(VLOOKUP(A90,'Data Siswa 2'!$A$4:$D$43,4,0)=0,"",VLOOKUP(A90,'Data Siswa 2'!$A$4:$D$43,4,0))</f>
        <v>Siswa kelas 2 28</v>
      </c>
      <c r="D90" s="10" t="s">
        <v>5</v>
      </c>
      <c r="E90" s="19"/>
      <c r="F90" s="19"/>
      <c r="G90" s="19"/>
      <c r="H90" s="19"/>
      <c r="I90" s="19"/>
      <c r="J90" s="19"/>
      <c r="K90" s="229" t="str">
        <f t="shared" ref="K90" si="150">IFERROR(ROUND(AVERAGE(E90:J92),0),"")</f>
        <v/>
      </c>
      <c r="L90" s="19"/>
      <c r="M90" s="229" t="str">
        <f t="shared" ref="M90" si="151">IFERROR(ROUND(AVERAGE(L90:L92),0),"")</f>
        <v/>
      </c>
      <c r="N90" s="19"/>
      <c r="O90" s="19"/>
      <c r="P90" s="19"/>
      <c r="Q90" s="19"/>
      <c r="R90" s="19"/>
      <c r="S90" s="229" t="str">
        <f t="shared" ref="S90" si="152">IFERROR(ROUND(AVERAGE(N90:R92),0),"")</f>
        <v/>
      </c>
      <c r="T90" s="19"/>
      <c r="U90" s="229" t="str">
        <f t="shared" ref="U90" si="153">IFERROR(ROUND(AVERAGE(T90:T92),0),"")</f>
        <v/>
      </c>
      <c r="V90" s="266" t="str">
        <f t="shared" ref="V90" si="154">IFERROR(ROUND((K90+M90+S90+(2*U90))/5,0),"")</f>
        <v/>
      </c>
      <c r="W90" s="77">
        <v>82</v>
      </c>
      <c r="Y90" s="34"/>
      <c r="Z90" s="77" t="str">
        <f t="shared" si="121"/>
        <v/>
      </c>
      <c r="AA90" s="77">
        <v>82</v>
      </c>
      <c r="AD90" s="77" t="str">
        <f t="shared" si="122"/>
        <v/>
      </c>
      <c r="AE90" s="77">
        <v>82</v>
      </c>
      <c r="AH90" s="77" t="str">
        <f t="shared" si="123"/>
        <v/>
      </c>
      <c r="AI90" s="77">
        <v>82</v>
      </c>
      <c r="AL90" s="34" t="str">
        <f t="shared" si="124"/>
        <v/>
      </c>
      <c r="AM90" s="134">
        <v>82</v>
      </c>
    </row>
    <row r="91" spans="1:39" ht="20.25" customHeight="1">
      <c r="A91" s="227"/>
      <c r="B91" s="232" t="str">
        <f>IF(VLOOKUP(A90,'Data Siswa 2'!$A$4:$D$43,3,0)=0,"",VLOOKUP(A90,'Data Siswa 2'!$A$4:$D$43,3,0))</f>
        <v/>
      </c>
      <c r="C91" s="228"/>
      <c r="D91" s="11" t="s">
        <v>6</v>
      </c>
      <c r="E91" s="20"/>
      <c r="F91" s="20"/>
      <c r="G91" s="20"/>
      <c r="H91" s="20"/>
      <c r="I91" s="20"/>
      <c r="J91" s="20"/>
      <c r="K91" s="230"/>
      <c r="L91" s="20"/>
      <c r="M91" s="230"/>
      <c r="N91" s="20"/>
      <c r="O91" s="20"/>
      <c r="P91" s="20"/>
      <c r="Q91" s="20"/>
      <c r="R91" s="20"/>
      <c r="S91" s="230"/>
      <c r="T91" s="20"/>
      <c r="U91" s="230"/>
      <c r="V91" s="267"/>
      <c r="W91" s="77">
        <v>83</v>
      </c>
      <c r="Y91" s="34"/>
      <c r="Z91" s="77">
        <f t="shared" si="121"/>
        <v>0</v>
      </c>
      <c r="AA91" s="77">
        <v>83</v>
      </c>
      <c r="AD91" s="77">
        <f t="shared" si="122"/>
        <v>0</v>
      </c>
      <c r="AE91" s="77">
        <v>83</v>
      </c>
      <c r="AH91" s="77">
        <f t="shared" si="123"/>
        <v>0</v>
      </c>
      <c r="AI91" s="77">
        <v>83</v>
      </c>
      <c r="AL91" s="34">
        <f t="shared" si="124"/>
        <v>0</v>
      </c>
      <c r="AM91" s="134">
        <v>83</v>
      </c>
    </row>
    <row r="92" spans="1:39" ht="20.25" customHeight="1">
      <c r="A92" s="227"/>
      <c r="B92" s="233"/>
      <c r="C92" s="228"/>
      <c r="D92" s="12" t="s">
        <v>7</v>
      </c>
      <c r="E92" s="21"/>
      <c r="F92" s="21"/>
      <c r="G92" s="21"/>
      <c r="H92" s="21"/>
      <c r="I92" s="21"/>
      <c r="J92" s="21"/>
      <c r="K92" s="231"/>
      <c r="L92" s="21"/>
      <c r="M92" s="231"/>
      <c r="N92" s="21"/>
      <c r="O92" s="21"/>
      <c r="P92" s="21"/>
      <c r="Q92" s="21"/>
      <c r="R92" s="21"/>
      <c r="S92" s="231"/>
      <c r="T92" s="21"/>
      <c r="U92" s="231"/>
      <c r="V92" s="268"/>
      <c r="W92" s="77">
        <v>84</v>
      </c>
      <c r="Y92" s="34"/>
      <c r="Z92" s="77">
        <f t="shared" si="121"/>
        <v>0</v>
      </c>
      <c r="AA92" s="77">
        <v>84</v>
      </c>
      <c r="AD92" s="77">
        <f t="shared" si="122"/>
        <v>0</v>
      </c>
      <c r="AE92" s="77">
        <v>84</v>
      </c>
      <c r="AH92" s="77">
        <f t="shared" si="123"/>
        <v>0</v>
      </c>
      <c r="AI92" s="77">
        <v>84</v>
      </c>
      <c r="AL92" s="34">
        <f t="shared" si="124"/>
        <v>0</v>
      </c>
      <c r="AM92" s="134">
        <v>84</v>
      </c>
    </row>
    <row r="93" spans="1:39" ht="20.25" customHeight="1">
      <c r="A93" s="227">
        <v>29</v>
      </c>
      <c r="B93" s="43" t="str">
        <f>IF(VLOOKUP(A93,'Data Siswa 2'!$A$4:$D$43,2,0)=0,"",VLOOKUP(A93,'Data Siswa 2'!$A$4:$D$43,2,0))</f>
        <v>629</v>
      </c>
      <c r="C93" s="228" t="str">
        <f>IF(VLOOKUP(A93,'Data Siswa 2'!$A$4:$D$43,4,0)=0,"",VLOOKUP(A93,'Data Siswa 2'!$A$4:$D$43,4,0))</f>
        <v>Siswa kelas 2 29</v>
      </c>
      <c r="D93" s="10" t="s">
        <v>5</v>
      </c>
      <c r="E93" s="19"/>
      <c r="F93" s="19"/>
      <c r="G93" s="19"/>
      <c r="H93" s="19"/>
      <c r="I93" s="19"/>
      <c r="J93" s="19"/>
      <c r="K93" s="229" t="str">
        <f t="shared" ref="K93" si="155">IFERROR(ROUND(AVERAGE(E93:J95),0),"")</f>
        <v/>
      </c>
      <c r="L93" s="19"/>
      <c r="M93" s="229" t="str">
        <f t="shared" ref="M93" si="156">IFERROR(ROUND(AVERAGE(L93:L95),0),"")</f>
        <v/>
      </c>
      <c r="N93" s="19"/>
      <c r="O93" s="19"/>
      <c r="P93" s="19"/>
      <c r="Q93" s="19"/>
      <c r="R93" s="19"/>
      <c r="S93" s="229" t="str">
        <f t="shared" ref="S93" si="157">IFERROR(ROUND(AVERAGE(N93:R95),0),"")</f>
        <v/>
      </c>
      <c r="T93" s="19"/>
      <c r="U93" s="229" t="str">
        <f t="shared" ref="U93" si="158">IFERROR(ROUND(AVERAGE(T93:T95),0),"")</f>
        <v/>
      </c>
      <c r="V93" s="266" t="str">
        <f t="shared" ref="V93" si="159">IFERROR(ROUND((K93+M93+S93+(2*U93))/5,0),"")</f>
        <v/>
      </c>
      <c r="W93" s="77">
        <v>85</v>
      </c>
      <c r="Y93" s="34"/>
      <c r="Z93" s="77" t="str">
        <f t="shared" si="121"/>
        <v/>
      </c>
      <c r="AA93" s="77">
        <v>85</v>
      </c>
      <c r="AD93" s="77" t="str">
        <f t="shared" si="122"/>
        <v/>
      </c>
      <c r="AE93" s="77">
        <v>85</v>
      </c>
      <c r="AH93" s="77" t="str">
        <f t="shared" si="123"/>
        <v/>
      </c>
      <c r="AI93" s="77">
        <v>85</v>
      </c>
      <c r="AL93" s="34" t="str">
        <f t="shared" si="124"/>
        <v/>
      </c>
      <c r="AM93" s="134">
        <v>85</v>
      </c>
    </row>
    <row r="94" spans="1:39" ht="20.25" customHeight="1">
      <c r="A94" s="227"/>
      <c r="B94" s="232" t="str">
        <f>IF(VLOOKUP(A93,'Data Siswa 2'!$A$4:$D$43,3,0)=0,"",VLOOKUP(A93,'Data Siswa 2'!$A$4:$D$43,3,0))</f>
        <v/>
      </c>
      <c r="C94" s="228"/>
      <c r="D94" s="11" t="s">
        <v>6</v>
      </c>
      <c r="E94" s="20"/>
      <c r="F94" s="20"/>
      <c r="G94" s="20"/>
      <c r="H94" s="20"/>
      <c r="I94" s="20"/>
      <c r="J94" s="20"/>
      <c r="K94" s="230"/>
      <c r="L94" s="20"/>
      <c r="M94" s="230"/>
      <c r="N94" s="20"/>
      <c r="O94" s="20"/>
      <c r="P94" s="20"/>
      <c r="Q94" s="20"/>
      <c r="R94" s="20"/>
      <c r="S94" s="230"/>
      <c r="T94" s="20"/>
      <c r="U94" s="230"/>
      <c r="V94" s="267"/>
      <c r="W94" s="77">
        <v>86</v>
      </c>
      <c r="Y94" s="34"/>
      <c r="Z94" s="77">
        <f t="shared" si="121"/>
        <v>0</v>
      </c>
      <c r="AA94" s="77">
        <v>86</v>
      </c>
      <c r="AD94" s="77">
        <f t="shared" si="122"/>
        <v>0</v>
      </c>
      <c r="AE94" s="77">
        <v>86</v>
      </c>
      <c r="AH94" s="77">
        <f t="shared" si="123"/>
        <v>0</v>
      </c>
      <c r="AI94" s="77">
        <v>86</v>
      </c>
      <c r="AL94" s="34">
        <f t="shared" si="124"/>
        <v>0</v>
      </c>
      <c r="AM94" s="134">
        <v>86</v>
      </c>
    </row>
    <row r="95" spans="1:39" ht="20.25" customHeight="1">
      <c r="A95" s="227"/>
      <c r="B95" s="233"/>
      <c r="C95" s="228"/>
      <c r="D95" s="12" t="s">
        <v>7</v>
      </c>
      <c r="E95" s="21"/>
      <c r="F95" s="21"/>
      <c r="G95" s="21"/>
      <c r="H95" s="21"/>
      <c r="I95" s="21"/>
      <c r="J95" s="21"/>
      <c r="K95" s="231"/>
      <c r="L95" s="21"/>
      <c r="M95" s="231"/>
      <c r="N95" s="21"/>
      <c r="O95" s="21"/>
      <c r="P95" s="21"/>
      <c r="Q95" s="21"/>
      <c r="R95" s="21"/>
      <c r="S95" s="231"/>
      <c r="T95" s="21"/>
      <c r="U95" s="231"/>
      <c r="V95" s="268"/>
      <c r="W95" s="77">
        <v>87</v>
      </c>
      <c r="Y95" s="34"/>
      <c r="Z95" s="77">
        <f t="shared" si="121"/>
        <v>0</v>
      </c>
      <c r="AA95" s="77">
        <v>87</v>
      </c>
      <c r="AD95" s="77">
        <f t="shared" si="122"/>
        <v>0</v>
      </c>
      <c r="AE95" s="77">
        <v>87</v>
      </c>
      <c r="AH95" s="77">
        <f t="shared" si="123"/>
        <v>0</v>
      </c>
      <c r="AI95" s="77">
        <v>87</v>
      </c>
      <c r="AL95" s="34">
        <f t="shared" si="124"/>
        <v>0</v>
      </c>
      <c r="AM95" s="134">
        <v>87</v>
      </c>
    </row>
    <row r="96" spans="1:39" ht="20.25" customHeight="1">
      <c r="A96" s="227">
        <v>30</v>
      </c>
      <c r="B96" s="43" t="str">
        <f>IF(VLOOKUP(A96,'Data Siswa 2'!$A$4:$D$43,2,0)=0,"",VLOOKUP(A96,'Data Siswa 2'!$A$4:$D$43,2,0))</f>
        <v>630</v>
      </c>
      <c r="C96" s="228" t="str">
        <f>IF(VLOOKUP(A96,'Data Siswa 2'!$A$4:$D$43,4,0)=0,"",VLOOKUP(A96,'Data Siswa 2'!$A$4:$D$43,4,0))</f>
        <v>Siswa kelas 2 30</v>
      </c>
      <c r="D96" s="10" t="s">
        <v>5</v>
      </c>
      <c r="E96" s="19"/>
      <c r="F96" s="19"/>
      <c r="G96" s="19"/>
      <c r="H96" s="19"/>
      <c r="I96" s="19"/>
      <c r="J96" s="19"/>
      <c r="K96" s="229" t="str">
        <f t="shared" ref="K96" si="160">IFERROR(ROUND(AVERAGE(E96:J98),0),"")</f>
        <v/>
      </c>
      <c r="L96" s="19"/>
      <c r="M96" s="229" t="str">
        <f t="shared" ref="M96" si="161">IFERROR(ROUND(AVERAGE(L96:L98),0),"")</f>
        <v/>
      </c>
      <c r="N96" s="19"/>
      <c r="O96" s="19"/>
      <c r="P96" s="19"/>
      <c r="Q96" s="19"/>
      <c r="R96" s="19"/>
      <c r="S96" s="229" t="str">
        <f t="shared" ref="S96" si="162">IFERROR(ROUND(AVERAGE(N96:R98),0),"")</f>
        <v/>
      </c>
      <c r="T96" s="19"/>
      <c r="U96" s="229" t="str">
        <f t="shared" ref="U96" si="163">IFERROR(ROUND(AVERAGE(T96:T98),0),"")</f>
        <v/>
      </c>
      <c r="V96" s="266" t="str">
        <f t="shared" ref="V96" si="164">IFERROR(ROUND((K96+M96+S96+(2*U96))/5,0),"")</f>
        <v/>
      </c>
      <c r="W96" s="77">
        <v>88</v>
      </c>
      <c r="Y96" s="34"/>
      <c r="Z96" s="77" t="str">
        <f t="shared" si="121"/>
        <v/>
      </c>
      <c r="AA96" s="77">
        <v>88</v>
      </c>
      <c r="AD96" s="77" t="str">
        <f t="shared" si="122"/>
        <v/>
      </c>
      <c r="AE96" s="77">
        <v>88</v>
      </c>
      <c r="AH96" s="77" t="str">
        <f t="shared" si="123"/>
        <v/>
      </c>
      <c r="AI96" s="77">
        <v>88</v>
      </c>
      <c r="AL96" s="34" t="str">
        <f t="shared" si="124"/>
        <v/>
      </c>
      <c r="AM96" s="134">
        <v>88</v>
      </c>
    </row>
    <row r="97" spans="1:39" ht="20.25" customHeight="1">
      <c r="A97" s="227"/>
      <c r="B97" s="232" t="str">
        <f>IF(VLOOKUP(A96,'Data Siswa 2'!$A$4:$D$43,3,0)=0,"",VLOOKUP(A96,'Data Siswa 2'!$A$4:$D$43,3,0))</f>
        <v/>
      </c>
      <c r="C97" s="228"/>
      <c r="D97" s="11" t="s">
        <v>6</v>
      </c>
      <c r="E97" s="20"/>
      <c r="F97" s="20"/>
      <c r="G97" s="20"/>
      <c r="H97" s="20"/>
      <c r="I97" s="20"/>
      <c r="J97" s="20"/>
      <c r="K97" s="230"/>
      <c r="L97" s="20"/>
      <c r="M97" s="230"/>
      <c r="N97" s="20"/>
      <c r="O97" s="20"/>
      <c r="P97" s="20"/>
      <c r="Q97" s="20"/>
      <c r="R97" s="20"/>
      <c r="S97" s="230"/>
      <c r="T97" s="20"/>
      <c r="U97" s="230"/>
      <c r="V97" s="267"/>
      <c r="W97" s="77">
        <v>89</v>
      </c>
      <c r="Y97" s="34"/>
      <c r="Z97" s="77">
        <f t="shared" si="121"/>
        <v>0</v>
      </c>
      <c r="AA97" s="77">
        <v>89</v>
      </c>
      <c r="AD97" s="77">
        <f t="shared" si="122"/>
        <v>0</v>
      </c>
      <c r="AE97" s="77">
        <v>89</v>
      </c>
      <c r="AH97" s="77">
        <f t="shared" si="123"/>
        <v>0</v>
      </c>
      <c r="AI97" s="77">
        <v>89</v>
      </c>
      <c r="AL97" s="34">
        <f t="shared" si="124"/>
        <v>0</v>
      </c>
      <c r="AM97" s="134">
        <v>89</v>
      </c>
    </row>
    <row r="98" spans="1:39" ht="20.25" customHeight="1">
      <c r="A98" s="227"/>
      <c r="B98" s="233"/>
      <c r="C98" s="228"/>
      <c r="D98" s="12" t="s">
        <v>7</v>
      </c>
      <c r="E98" s="21"/>
      <c r="F98" s="21"/>
      <c r="G98" s="21"/>
      <c r="H98" s="21"/>
      <c r="I98" s="21"/>
      <c r="J98" s="21"/>
      <c r="K98" s="231"/>
      <c r="L98" s="21"/>
      <c r="M98" s="231"/>
      <c r="N98" s="21"/>
      <c r="O98" s="21"/>
      <c r="P98" s="21"/>
      <c r="Q98" s="21"/>
      <c r="R98" s="21"/>
      <c r="S98" s="231"/>
      <c r="T98" s="21"/>
      <c r="U98" s="231"/>
      <c r="V98" s="268"/>
      <c r="W98" s="77">
        <v>90</v>
      </c>
      <c r="Y98" s="34"/>
      <c r="Z98" s="77">
        <f t="shared" si="121"/>
        <v>0</v>
      </c>
      <c r="AA98" s="77">
        <v>90</v>
      </c>
      <c r="AD98" s="77">
        <f t="shared" si="122"/>
        <v>0</v>
      </c>
      <c r="AE98" s="77">
        <v>90</v>
      </c>
      <c r="AH98" s="77">
        <f t="shared" si="123"/>
        <v>0</v>
      </c>
      <c r="AI98" s="77">
        <v>90</v>
      </c>
      <c r="AL98" s="34">
        <f t="shared" si="124"/>
        <v>0</v>
      </c>
      <c r="AM98" s="134">
        <v>90</v>
      </c>
    </row>
    <row r="99" spans="1:39" ht="20.25" customHeight="1">
      <c r="A99" s="227">
        <v>31</v>
      </c>
      <c r="B99" s="43" t="str">
        <f>IF(VLOOKUP(A99,'Data Siswa 2'!$A$4:$D$43,2,0)=0,"",VLOOKUP(A99,'Data Siswa 2'!$A$4:$D$43,2,0))</f>
        <v>631</v>
      </c>
      <c r="C99" s="228" t="str">
        <f>IF(VLOOKUP(A99,'Data Siswa 2'!$A$4:$D$43,4,0)=0,"",VLOOKUP(A99,'Data Siswa 2'!$A$4:$D$43,4,0))</f>
        <v>Siswa kelas 2 31</v>
      </c>
      <c r="D99" s="10" t="s">
        <v>5</v>
      </c>
      <c r="E99" s="19"/>
      <c r="F99" s="19"/>
      <c r="G99" s="19"/>
      <c r="H99" s="19"/>
      <c r="I99" s="19"/>
      <c r="J99" s="19"/>
      <c r="K99" s="229" t="str">
        <f t="shared" ref="K99" si="165">IFERROR(ROUND(AVERAGE(E99:J101),0),"")</f>
        <v/>
      </c>
      <c r="L99" s="19"/>
      <c r="M99" s="229" t="str">
        <f t="shared" ref="M99" si="166">IFERROR(ROUND(AVERAGE(L99:L101),0),"")</f>
        <v/>
      </c>
      <c r="N99" s="19"/>
      <c r="O99" s="19"/>
      <c r="P99" s="19"/>
      <c r="Q99" s="19"/>
      <c r="R99" s="19"/>
      <c r="S99" s="229" t="str">
        <f t="shared" ref="S99" si="167">IFERROR(ROUND(AVERAGE(N99:R101),0),"")</f>
        <v/>
      </c>
      <c r="T99" s="19"/>
      <c r="U99" s="229" t="str">
        <f t="shared" ref="U99" si="168">IFERROR(ROUND(AVERAGE(T99:T101),0),"")</f>
        <v/>
      </c>
      <c r="V99" s="266" t="str">
        <f t="shared" ref="V99" si="169">IFERROR(ROUND((K99+M99+S99+(2*U99))/5,0),"")</f>
        <v/>
      </c>
      <c r="W99" s="77">
        <v>91</v>
      </c>
      <c r="Y99" s="34"/>
      <c r="Z99" s="77" t="str">
        <f t="shared" si="121"/>
        <v/>
      </c>
      <c r="AA99" s="77">
        <v>91</v>
      </c>
      <c r="AD99" s="77" t="str">
        <f t="shared" si="122"/>
        <v/>
      </c>
      <c r="AE99" s="77">
        <v>91</v>
      </c>
      <c r="AH99" s="77" t="str">
        <f t="shared" si="123"/>
        <v/>
      </c>
      <c r="AI99" s="77">
        <v>91</v>
      </c>
      <c r="AL99" s="34" t="str">
        <f t="shared" si="124"/>
        <v/>
      </c>
      <c r="AM99" s="134">
        <v>91</v>
      </c>
    </row>
    <row r="100" spans="1:39" ht="20.25" customHeight="1">
      <c r="A100" s="227"/>
      <c r="B100" s="232" t="str">
        <f>IF(VLOOKUP(A99,'Data Siswa 2'!$A$4:$D$43,3,0)=0,"",VLOOKUP(A99,'Data Siswa 2'!$A$4:$D$43,3,0))</f>
        <v/>
      </c>
      <c r="C100" s="228"/>
      <c r="D100" s="11" t="s">
        <v>6</v>
      </c>
      <c r="E100" s="20"/>
      <c r="F100" s="20"/>
      <c r="G100" s="20"/>
      <c r="H100" s="20"/>
      <c r="I100" s="20"/>
      <c r="J100" s="20"/>
      <c r="K100" s="230"/>
      <c r="L100" s="20"/>
      <c r="M100" s="230"/>
      <c r="N100" s="20"/>
      <c r="O100" s="20"/>
      <c r="P100" s="20"/>
      <c r="Q100" s="20"/>
      <c r="R100" s="20"/>
      <c r="S100" s="230"/>
      <c r="T100" s="20"/>
      <c r="U100" s="230"/>
      <c r="V100" s="267"/>
      <c r="W100" s="77">
        <v>92</v>
      </c>
      <c r="Y100" s="34"/>
      <c r="Z100" s="77">
        <f t="shared" si="121"/>
        <v>0</v>
      </c>
      <c r="AA100" s="77">
        <v>92</v>
      </c>
      <c r="AD100" s="77">
        <f t="shared" si="122"/>
        <v>0</v>
      </c>
      <c r="AE100" s="77">
        <v>92</v>
      </c>
      <c r="AH100" s="77">
        <f t="shared" si="123"/>
        <v>0</v>
      </c>
      <c r="AI100" s="77">
        <v>92</v>
      </c>
      <c r="AL100" s="34">
        <f t="shared" si="124"/>
        <v>0</v>
      </c>
      <c r="AM100" s="134">
        <v>92</v>
      </c>
    </row>
    <row r="101" spans="1:39" ht="20.25" customHeight="1">
      <c r="A101" s="227"/>
      <c r="B101" s="233"/>
      <c r="C101" s="228"/>
      <c r="D101" s="12" t="s">
        <v>7</v>
      </c>
      <c r="E101" s="21"/>
      <c r="F101" s="21"/>
      <c r="G101" s="21"/>
      <c r="H101" s="21"/>
      <c r="I101" s="21"/>
      <c r="J101" s="21"/>
      <c r="K101" s="231"/>
      <c r="L101" s="21"/>
      <c r="M101" s="231"/>
      <c r="N101" s="21"/>
      <c r="O101" s="21"/>
      <c r="P101" s="21"/>
      <c r="Q101" s="21"/>
      <c r="R101" s="21"/>
      <c r="S101" s="231"/>
      <c r="T101" s="21"/>
      <c r="U101" s="231"/>
      <c r="V101" s="268"/>
      <c r="W101" s="77">
        <v>93</v>
      </c>
      <c r="Y101" s="34"/>
      <c r="Z101" s="77">
        <f t="shared" si="121"/>
        <v>0</v>
      </c>
      <c r="AA101" s="77">
        <v>93</v>
      </c>
      <c r="AD101" s="77">
        <f t="shared" si="122"/>
        <v>0</v>
      </c>
      <c r="AE101" s="77">
        <v>93</v>
      </c>
      <c r="AH101" s="77">
        <f t="shared" si="123"/>
        <v>0</v>
      </c>
      <c r="AI101" s="77">
        <v>93</v>
      </c>
      <c r="AL101" s="34">
        <f t="shared" si="124"/>
        <v>0</v>
      </c>
      <c r="AM101" s="134">
        <v>93</v>
      </c>
    </row>
    <row r="102" spans="1:39" ht="20.25" customHeight="1">
      <c r="A102" s="227">
        <v>32</v>
      </c>
      <c r="B102" s="43" t="str">
        <f>IF(VLOOKUP(A102,'Data Siswa 2'!$A$4:$D$43,2,0)=0,"",VLOOKUP(A102,'Data Siswa 2'!$A$4:$D$43,2,0))</f>
        <v/>
      </c>
      <c r="C102" s="228" t="str">
        <f>IF(VLOOKUP(A102,'Data Siswa 2'!$A$4:$D$43,4,0)=0,"",VLOOKUP(A102,'Data Siswa 2'!$A$4:$D$43,4,0))</f>
        <v/>
      </c>
      <c r="D102" s="10" t="s">
        <v>5</v>
      </c>
      <c r="E102" s="19"/>
      <c r="F102" s="19"/>
      <c r="G102" s="19"/>
      <c r="H102" s="19"/>
      <c r="I102" s="19"/>
      <c r="J102" s="19"/>
      <c r="K102" s="229" t="str">
        <f t="shared" ref="K102" si="170">IFERROR(ROUND(AVERAGE(E102:J104),0),"")</f>
        <v/>
      </c>
      <c r="L102" s="19"/>
      <c r="M102" s="229" t="str">
        <f t="shared" ref="M102" si="171">IFERROR(ROUND(AVERAGE(L102:L104),0),"")</f>
        <v/>
      </c>
      <c r="N102" s="19"/>
      <c r="O102" s="19"/>
      <c r="P102" s="19"/>
      <c r="Q102" s="19"/>
      <c r="R102" s="19"/>
      <c r="S102" s="229" t="str">
        <f t="shared" ref="S102" si="172">IFERROR(ROUND(AVERAGE(N102:R104),0),"")</f>
        <v/>
      </c>
      <c r="T102" s="19"/>
      <c r="U102" s="229" t="str">
        <f t="shared" ref="U102" si="173">IFERROR(ROUND(AVERAGE(T102:T104),0),"")</f>
        <v/>
      </c>
      <c r="V102" s="266" t="str">
        <f t="shared" ref="V102" si="174">IFERROR(ROUND((K102+M102+S102+(2*U102))/5,0),"")</f>
        <v/>
      </c>
      <c r="W102" s="77">
        <v>94</v>
      </c>
      <c r="Y102" s="34"/>
      <c r="Z102" s="77" t="str">
        <f t="shared" si="121"/>
        <v/>
      </c>
      <c r="AA102" s="77">
        <v>94</v>
      </c>
      <c r="AD102" s="77" t="str">
        <f t="shared" si="122"/>
        <v/>
      </c>
      <c r="AE102" s="77">
        <v>94</v>
      </c>
      <c r="AH102" s="77" t="str">
        <f t="shared" si="123"/>
        <v/>
      </c>
      <c r="AI102" s="77">
        <v>94</v>
      </c>
      <c r="AL102" s="34" t="str">
        <f t="shared" si="124"/>
        <v/>
      </c>
      <c r="AM102" s="134">
        <v>94</v>
      </c>
    </row>
    <row r="103" spans="1:39" ht="20.25" customHeight="1">
      <c r="A103" s="227"/>
      <c r="B103" s="232" t="str">
        <f>IF(VLOOKUP(A102,'Data Siswa 2'!$A$4:$D$43,3,0)=0,"",VLOOKUP(A102,'Data Siswa 2'!$A$4:$D$43,3,0))</f>
        <v/>
      </c>
      <c r="C103" s="228"/>
      <c r="D103" s="11" t="s">
        <v>6</v>
      </c>
      <c r="E103" s="20"/>
      <c r="F103" s="20"/>
      <c r="G103" s="20"/>
      <c r="H103" s="20"/>
      <c r="I103" s="20"/>
      <c r="J103" s="20"/>
      <c r="K103" s="230"/>
      <c r="L103" s="20"/>
      <c r="M103" s="230"/>
      <c r="N103" s="20"/>
      <c r="O103" s="20"/>
      <c r="P103" s="20"/>
      <c r="Q103" s="20"/>
      <c r="R103" s="20"/>
      <c r="S103" s="230"/>
      <c r="T103" s="20"/>
      <c r="U103" s="230"/>
      <c r="V103" s="267"/>
      <c r="W103" s="77">
        <v>95</v>
      </c>
      <c r="Y103" s="34"/>
      <c r="Z103" s="77">
        <f t="shared" si="121"/>
        <v>0</v>
      </c>
      <c r="AA103" s="77">
        <v>95</v>
      </c>
      <c r="AD103" s="77">
        <f t="shared" si="122"/>
        <v>0</v>
      </c>
      <c r="AE103" s="77">
        <v>95</v>
      </c>
      <c r="AH103" s="77">
        <f t="shared" si="123"/>
        <v>0</v>
      </c>
      <c r="AI103" s="77">
        <v>95</v>
      </c>
      <c r="AL103" s="34">
        <f t="shared" si="124"/>
        <v>0</v>
      </c>
      <c r="AM103" s="134">
        <v>95</v>
      </c>
    </row>
    <row r="104" spans="1:39" ht="20.25" customHeight="1">
      <c r="A104" s="227"/>
      <c r="B104" s="233"/>
      <c r="C104" s="228"/>
      <c r="D104" s="12" t="s">
        <v>7</v>
      </c>
      <c r="E104" s="21"/>
      <c r="F104" s="21"/>
      <c r="G104" s="21"/>
      <c r="H104" s="21"/>
      <c r="I104" s="21"/>
      <c r="J104" s="21"/>
      <c r="K104" s="231"/>
      <c r="L104" s="21"/>
      <c r="M104" s="231"/>
      <c r="N104" s="21"/>
      <c r="O104" s="21"/>
      <c r="P104" s="21"/>
      <c r="Q104" s="21"/>
      <c r="R104" s="21"/>
      <c r="S104" s="231"/>
      <c r="T104" s="21"/>
      <c r="U104" s="231"/>
      <c r="V104" s="268"/>
      <c r="W104" s="77">
        <v>96</v>
      </c>
      <c r="Y104" s="34"/>
      <c r="Z104" s="77">
        <f t="shared" si="121"/>
        <v>0</v>
      </c>
      <c r="AA104" s="77">
        <v>96</v>
      </c>
      <c r="AD104" s="77">
        <f t="shared" si="122"/>
        <v>0</v>
      </c>
      <c r="AE104" s="77">
        <v>96</v>
      </c>
      <c r="AH104" s="77">
        <f t="shared" si="123"/>
        <v>0</v>
      </c>
      <c r="AI104" s="77">
        <v>96</v>
      </c>
      <c r="AL104" s="34">
        <f t="shared" si="124"/>
        <v>0</v>
      </c>
      <c r="AM104" s="134">
        <v>96</v>
      </c>
    </row>
    <row r="105" spans="1:39" ht="20.25" customHeight="1">
      <c r="A105" s="227">
        <v>33</v>
      </c>
      <c r="B105" s="43" t="str">
        <f>IF(VLOOKUP(A105,'Data Siswa 2'!$A$4:$D$43,2,0)=0,"",VLOOKUP(A105,'Data Siswa 2'!$A$4:$D$43,2,0))</f>
        <v/>
      </c>
      <c r="C105" s="228" t="str">
        <f>IF(VLOOKUP(A105,'Data Siswa 2'!$A$4:$D$43,4,0)=0,"",VLOOKUP(A105,'Data Siswa 2'!$A$4:$D$43,4,0))</f>
        <v/>
      </c>
      <c r="D105" s="10" t="s">
        <v>5</v>
      </c>
      <c r="E105" s="19"/>
      <c r="F105" s="19"/>
      <c r="G105" s="19"/>
      <c r="H105" s="19"/>
      <c r="I105" s="19"/>
      <c r="J105" s="19"/>
      <c r="K105" s="229" t="str">
        <f t="shared" ref="K105" si="175">IFERROR(ROUND(AVERAGE(E105:J107),0),"")</f>
        <v/>
      </c>
      <c r="L105" s="19"/>
      <c r="M105" s="229" t="str">
        <f t="shared" ref="M105" si="176">IFERROR(ROUND(AVERAGE(L105:L107),0),"")</f>
        <v/>
      </c>
      <c r="N105" s="19"/>
      <c r="O105" s="19"/>
      <c r="P105" s="19"/>
      <c r="Q105" s="19"/>
      <c r="R105" s="19"/>
      <c r="S105" s="229" t="str">
        <f t="shared" ref="S105" si="177">IFERROR(ROUND(AVERAGE(N105:R107),0),"")</f>
        <v/>
      </c>
      <c r="T105" s="19"/>
      <c r="U105" s="229" t="str">
        <f t="shared" ref="U105" si="178">IFERROR(ROUND(AVERAGE(T105:T107),0),"")</f>
        <v/>
      </c>
      <c r="V105" s="266" t="str">
        <f t="shared" ref="V105" si="179">IFERROR(ROUND((K105+M105+S105+(2*U105))/5,0),"")</f>
        <v/>
      </c>
      <c r="W105" s="77">
        <v>97</v>
      </c>
      <c r="Y105" s="34"/>
      <c r="Z105" s="77" t="str">
        <f t="shared" si="121"/>
        <v/>
      </c>
      <c r="AA105" s="77">
        <v>97</v>
      </c>
      <c r="AD105" s="77" t="str">
        <f t="shared" si="122"/>
        <v/>
      </c>
      <c r="AE105" s="77">
        <v>97</v>
      </c>
      <c r="AH105" s="77" t="str">
        <f t="shared" si="123"/>
        <v/>
      </c>
      <c r="AI105" s="77">
        <v>97</v>
      </c>
      <c r="AL105" s="34" t="str">
        <f t="shared" si="124"/>
        <v/>
      </c>
      <c r="AM105" s="134">
        <v>97</v>
      </c>
    </row>
    <row r="106" spans="1:39" ht="20.25" customHeight="1">
      <c r="A106" s="227"/>
      <c r="B106" s="232" t="str">
        <f>IF(VLOOKUP(A105,'Data Siswa 2'!$A$4:$D$43,3,0)=0,"",VLOOKUP(A105,'Data Siswa 2'!$A$4:$D$43,3,0))</f>
        <v/>
      </c>
      <c r="C106" s="228"/>
      <c r="D106" s="11" t="s">
        <v>6</v>
      </c>
      <c r="E106" s="20"/>
      <c r="F106" s="20"/>
      <c r="G106" s="20"/>
      <c r="H106" s="20"/>
      <c r="I106" s="20"/>
      <c r="J106" s="20"/>
      <c r="K106" s="230"/>
      <c r="L106" s="20"/>
      <c r="M106" s="230"/>
      <c r="N106" s="20"/>
      <c r="O106" s="20"/>
      <c r="P106" s="20"/>
      <c r="Q106" s="20"/>
      <c r="R106" s="20"/>
      <c r="S106" s="230"/>
      <c r="T106" s="20"/>
      <c r="U106" s="230"/>
      <c r="V106" s="267"/>
      <c r="W106" s="77">
        <v>98</v>
      </c>
      <c r="Y106" s="34"/>
      <c r="Z106" s="77">
        <f t="shared" si="121"/>
        <v>0</v>
      </c>
      <c r="AA106" s="77">
        <v>98</v>
      </c>
      <c r="AD106" s="77">
        <f t="shared" si="122"/>
        <v>0</v>
      </c>
      <c r="AE106" s="77">
        <v>98</v>
      </c>
      <c r="AH106" s="77">
        <f t="shared" si="123"/>
        <v>0</v>
      </c>
      <c r="AI106" s="77">
        <v>98</v>
      </c>
      <c r="AL106" s="34">
        <f t="shared" si="124"/>
        <v>0</v>
      </c>
      <c r="AM106" s="134">
        <v>98</v>
      </c>
    </row>
    <row r="107" spans="1:39" ht="20.25" customHeight="1">
      <c r="A107" s="227"/>
      <c r="B107" s="233"/>
      <c r="C107" s="228"/>
      <c r="D107" s="12" t="s">
        <v>7</v>
      </c>
      <c r="E107" s="21"/>
      <c r="F107" s="21"/>
      <c r="G107" s="21"/>
      <c r="H107" s="21"/>
      <c r="I107" s="21"/>
      <c r="J107" s="21"/>
      <c r="K107" s="231"/>
      <c r="L107" s="21"/>
      <c r="M107" s="231"/>
      <c r="N107" s="21"/>
      <c r="O107" s="21"/>
      <c r="P107" s="21"/>
      <c r="Q107" s="21"/>
      <c r="R107" s="21"/>
      <c r="S107" s="231"/>
      <c r="T107" s="21"/>
      <c r="U107" s="231"/>
      <c r="V107" s="268"/>
      <c r="W107" s="77">
        <v>99</v>
      </c>
      <c r="Y107" s="34"/>
      <c r="Z107" s="77">
        <f t="shared" si="121"/>
        <v>0</v>
      </c>
      <c r="AA107" s="77">
        <v>99</v>
      </c>
      <c r="AD107" s="77">
        <f t="shared" si="122"/>
        <v>0</v>
      </c>
      <c r="AE107" s="77">
        <v>99</v>
      </c>
      <c r="AH107" s="77">
        <f t="shared" si="123"/>
        <v>0</v>
      </c>
      <c r="AI107" s="77">
        <v>99</v>
      </c>
      <c r="AL107" s="34">
        <f t="shared" si="124"/>
        <v>0</v>
      </c>
      <c r="AM107" s="134">
        <v>99</v>
      </c>
    </row>
    <row r="108" spans="1:39" ht="20.25" customHeight="1">
      <c r="A108" s="227">
        <v>34</v>
      </c>
      <c r="B108" s="43" t="str">
        <f>IF(VLOOKUP(A108,'Data Siswa 2'!$A$4:$D$43,2,0)=0,"",VLOOKUP(A108,'Data Siswa 2'!$A$4:$D$43,2,0))</f>
        <v/>
      </c>
      <c r="C108" s="228" t="str">
        <f>IF(VLOOKUP(A108,'Data Siswa 2'!$A$4:$D$43,4,0)=0,"",VLOOKUP(A108,'Data Siswa 2'!$A$4:$D$43,4,0))</f>
        <v/>
      </c>
      <c r="D108" s="10" t="s">
        <v>5</v>
      </c>
      <c r="E108" s="19"/>
      <c r="F108" s="19"/>
      <c r="G108" s="19"/>
      <c r="H108" s="19"/>
      <c r="I108" s="19"/>
      <c r="J108" s="19"/>
      <c r="K108" s="229" t="str">
        <f t="shared" ref="K108" si="180">IFERROR(ROUND(AVERAGE(E108:J110),0),"")</f>
        <v/>
      </c>
      <c r="L108" s="19"/>
      <c r="M108" s="229" t="str">
        <f t="shared" ref="M108" si="181">IFERROR(ROUND(AVERAGE(L108:L110),0),"")</f>
        <v/>
      </c>
      <c r="N108" s="19"/>
      <c r="O108" s="19"/>
      <c r="P108" s="19"/>
      <c r="Q108" s="19"/>
      <c r="R108" s="19"/>
      <c r="S108" s="229" t="str">
        <f t="shared" ref="S108" si="182">IFERROR(ROUND(AVERAGE(N108:R110),0),"")</f>
        <v/>
      </c>
      <c r="T108" s="19"/>
      <c r="U108" s="229" t="str">
        <f t="shared" ref="U108" si="183">IFERROR(ROUND(AVERAGE(T108:T110),0),"")</f>
        <v/>
      </c>
      <c r="V108" s="266" t="str">
        <f t="shared" ref="V108" si="184">IFERROR(ROUND((K108+M108+S108+(2*U108))/5,0),"")</f>
        <v/>
      </c>
      <c r="W108" s="77">
        <v>100</v>
      </c>
      <c r="Y108" s="34"/>
      <c r="Z108" s="77" t="str">
        <f t="shared" si="121"/>
        <v/>
      </c>
      <c r="AA108" s="77">
        <v>100</v>
      </c>
      <c r="AD108" s="77" t="str">
        <f t="shared" si="122"/>
        <v/>
      </c>
      <c r="AE108" s="77">
        <v>100</v>
      </c>
      <c r="AH108" s="77" t="str">
        <f t="shared" si="123"/>
        <v/>
      </c>
      <c r="AI108" s="77">
        <v>100</v>
      </c>
      <c r="AL108" s="34" t="str">
        <f t="shared" si="124"/>
        <v/>
      </c>
      <c r="AM108" s="134">
        <v>100</v>
      </c>
    </row>
    <row r="109" spans="1:39" ht="20.25" customHeight="1">
      <c r="A109" s="227"/>
      <c r="B109" s="232" t="str">
        <f>IF(VLOOKUP(A108,'Data Siswa 2'!$A$4:$D$43,3,0)=0,"",VLOOKUP(A108,'Data Siswa 2'!$A$4:$D$43,3,0))</f>
        <v/>
      </c>
      <c r="C109" s="228"/>
      <c r="D109" s="11" t="s">
        <v>6</v>
      </c>
      <c r="E109" s="20"/>
      <c r="F109" s="20"/>
      <c r="G109" s="20"/>
      <c r="H109" s="20"/>
      <c r="I109" s="20"/>
      <c r="J109" s="20"/>
      <c r="K109" s="230"/>
      <c r="L109" s="20"/>
      <c r="M109" s="230"/>
      <c r="N109" s="20"/>
      <c r="O109" s="20"/>
      <c r="P109" s="20"/>
      <c r="Q109" s="20"/>
      <c r="R109" s="20"/>
      <c r="S109" s="230"/>
      <c r="T109" s="20"/>
      <c r="U109" s="230"/>
      <c r="V109" s="267"/>
      <c r="W109" s="77">
        <v>101</v>
      </c>
      <c r="Y109" s="34"/>
      <c r="Z109" s="77">
        <f t="shared" si="121"/>
        <v>0</v>
      </c>
      <c r="AA109" s="77">
        <v>101</v>
      </c>
      <c r="AD109" s="77">
        <f t="shared" si="122"/>
        <v>0</v>
      </c>
      <c r="AE109" s="77">
        <v>101</v>
      </c>
      <c r="AH109" s="77">
        <f t="shared" si="123"/>
        <v>0</v>
      </c>
      <c r="AI109" s="77">
        <v>101</v>
      </c>
      <c r="AL109" s="34">
        <f t="shared" si="124"/>
        <v>0</v>
      </c>
      <c r="AM109" s="134">
        <v>101</v>
      </c>
    </row>
    <row r="110" spans="1:39" ht="20.25" customHeight="1">
      <c r="A110" s="227"/>
      <c r="B110" s="233"/>
      <c r="C110" s="228"/>
      <c r="D110" s="12" t="s">
        <v>7</v>
      </c>
      <c r="E110" s="21"/>
      <c r="F110" s="21"/>
      <c r="G110" s="21"/>
      <c r="H110" s="21"/>
      <c r="I110" s="21"/>
      <c r="J110" s="21"/>
      <c r="K110" s="231"/>
      <c r="L110" s="21"/>
      <c r="M110" s="231"/>
      <c r="N110" s="21"/>
      <c r="O110" s="21"/>
      <c r="P110" s="21"/>
      <c r="Q110" s="21"/>
      <c r="R110" s="21"/>
      <c r="S110" s="231"/>
      <c r="T110" s="21"/>
      <c r="U110" s="231"/>
      <c r="V110" s="268"/>
      <c r="W110" s="77">
        <v>102</v>
      </c>
      <c r="Y110" s="34"/>
      <c r="Z110" s="77">
        <f t="shared" si="121"/>
        <v>0</v>
      </c>
      <c r="AA110" s="77">
        <v>102</v>
      </c>
      <c r="AD110" s="77">
        <f t="shared" si="122"/>
        <v>0</v>
      </c>
      <c r="AE110" s="77">
        <v>102</v>
      </c>
      <c r="AH110" s="77">
        <f t="shared" si="123"/>
        <v>0</v>
      </c>
      <c r="AI110" s="77">
        <v>102</v>
      </c>
      <c r="AL110" s="34">
        <f t="shared" si="124"/>
        <v>0</v>
      </c>
      <c r="AM110" s="134">
        <v>102</v>
      </c>
    </row>
    <row r="111" spans="1:39" ht="20.25" customHeight="1">
      <c r="A111" s="227">
        <v>35</v>
      </c>
      <c r="B111" s="43" t="str">
        <f>IF(VLOOKUP(A111,'Data Siswa 2'!$A$4:$D$43,2,0)=0,"",VLOOKUP(A111,'Data Siswa 2'!$A$4:$D$43,2,0))</f>
        <v/>
      </c>
      <c r="C111" s="228" t="str">
        <f>IF(VLOOKUP(A111,'Data Siswa 2'!$A$4:$D$43,4,0)=0,"",VLOOKUP(A111,'Data Siswa 2'!$A$4:$D$43,4,0))</f>
        <v/>
      </c>
      <c r="D111" s="10" t="s">
        <v>5</v>
      </c>
      <c r="E111" s="19"/>
      <c r="F111" s="19"/>
      <c r="G111" s="19"/>
      <c r="H111" s="19"/>
      <c r="I111" s="19"/>
      <c r="J111" s="19"/>
      <c r="K111" s="229" t="str">
        <f t="shared" ref="K111" si="185">IFERROR(ROUND(AVERAGE(E111:J113),0),"")</f>
        <v/>
      </c>
      <c r="L111" s="19"/>
      <c r="M111" s="229" t="str">
        <f t="shared" ref="M111" si="186">IFERROR(ROUND(AVERAGE(L111:L113),0),"")</f>
        <v/>
      </c>
      <c r="N111" s="19"/>
      <c r="O111" s="19"/>
      <c r="P111" s="19"/>
      <c r="Q111" s="19"/>
      <c r="R111" s="19"/>
      <c r="S111" s="229" t="str">
        <f t="shared" ref="S111" si="187">IFERROR(ROUND(AVERAGE(N111:R113),0),"")</f>
        <v/>
      </c>
      <c r="T111" s="19"/>
      <c r="U111" s="229" t="str">
        <f t="shared" ref="U111" si="188">IFERROR(ROUND(AVERAGE(T111:T113),0),"")</f>
        <v/>
      </c>
      <c r="V111" s="266" t="str">
        <f t="shared" ref="V111" si="189">IFERROR(ROUND((K111+M111+S111+(2*U111))/5,0),"")</f>
        <v/>
      </c>
      <c r="W111" s="77">
        <v>103</v>
      </c>
      <c r="Y111" s="34"/>
      <c r="Z111" s="77" t="str">
        <f t="shared" si="121"/>
        <v/>
      </c>
      <c r="AA111" s="77">
        <v>103</v>
      </c>
      <c r="AD111" s="77" t="str">
        <f t="shared" si="122"/>
        <v/>
      </c>
      <c r="AE111" s="77">
        <v>103</v>
      </c>
      <c r="AH111" s="77" t="str">
        <f t="shared" si="123"/>
        <v/>
      </c>
      <c r="AI111" s="77">
        <v>103</v>
      </c>
      <c r="AL111" s="34" t="str">
        <f t="shared" si="124"/>
        <v/>
      </c>
      <c r="AM111" s="134">
        <v>103</v>
      </c>
    </row>
    <row r="112" spans="1:39" ht="20.25" customHeight="1">
      <c r="A112" s="227"/>
      <c r="B112" s="232" t="str">
        <f>IF(VLOOKUP(A111,'Data Siswa 2'!$A$4:$D$43,3,0)=0,"",VLOOKUP(A111,'Data Siswa 2'!$A$4:$D$43,3,0))</f>
        <v/>
      </c>
      <c r="C112" s="228"/>
      <c r="D112" s="11" t="s">
        <v>6</v>
      </c>
      <c r="E112" s="20"/>
      <c r="F112" s="20"/>
      <c r="G112" s="20"/>
      <c r="H112" s="20"/>
      <c r="I112" s="20"/>
      <c r="J112" s="20"/>
      <c r="K112" s="230"/>
      <c r="L112" s="20"/>
      <c r="M112" s="230"/>
      <c r="N112" s="20"/>
      <c r="O112" s="20"/>
      <c r="P112" s="20"/>
      <c r="Q112" s="20"/>
      <c r="R112" s="20"/>
      <c r="S112" s="230"/>
      <c r="T112" s="20"/>
      <c r="U112" s="230"/>
      <c r="V112" s="267"/>
      <c r="W112" s="77">
        <v>104</v>
      </c>
      <c r="Y112" s="34"/>
      <c r="Z112" s="77">
        <f t="shared" si="121"/>
        <v>0</v>
      </c>
      <c r="AA112" s="77">
        <v>104</v>
      </c>
      <c r="AD112" s="77">
        <f t="shared" si="122"/>
        <v>0</v>
      </c>
      <c r="AE112" s="77">
        <v>104</v>
      </c>
      <c r="AH112" s="77">
        <f t="shared" si="123"/>
        <v>0</v>
      </c>
      <c r="AI112" s="77">
        <v>104</v>
      </c>
      <c r="AL112" s="34">
        <f t="shared" si="124"/>
        <v>0</v>
      </c>
      <c r="AM112" s="134">
        <v>104</v>
      </c>
    </row>
    <row r="113" spans="1:39" ht="20.25" customHeight="1">
      <c r="A113" s="227"/>
      <c r="B113" s="233"/>
      <c r="C113" s="228"/>
      <c r="D113" s="12" t="s">
        <v>7</v>
      </c>
      <c r="E113" s="21"/>
      <c r="F113" s="21"/>
      <c r="G113" s="21"/>
      <c r="H113" s="21"/>
      <c r="I113" s="21"/>
      <c r="J113" s="21"/>
      <c r="K113" s="231"/>
      <c r="L113" s="21"/>
      <c r="M113" s="231"/>
      <c r="N113" s="21"/>
      <c r="O113" s="21"/>
      <c r="P113" s="21"/>
      <c r="Q113" s="21"/>
      <c r="R113" s="21"/>
      <c r="S113" s="231"/>
      <c r="T113" s="21"/>
      <c r="U113" s="231"/>
      <c r="V113" s="268"/>
      <c r="W113" s="77">
        <v>105</v>
      </c>
      <c r="Y113" s="34"/>
      <c r="Z113" s="77">
        <f t="shared" si="121"/>
        <v>0</v>
      </c>
      <c r="AA113" s="77">
        <v>105</v>
      </c>
      <c r="AD113" s="77">
        <f t="shared" si="122"/>
        <v>0</v>
      </c>
      <c r="AE113" s="77">
        <v>105</v>
      </c>
      <c r="AH113" s="77">
        <f t="shared" si="123"/>
        <v>0</v>
      </c>
      <c r="AI113" s="77">
        <v>105</v>
      </c>
      <c r="AL113" s="34">
        <f t="shared" si="124"/>
        <v>0</v>
      </c>
      <c r="AM113" s="134">
        <v>105</v>
      </c>
    </row>
    <row r="114" spans="1:39" ht="20.25" customHeight="1">
      <c r="A114" s="227">
        <v>36</v>
      </c>
      <c r="B114" s="43" t="str">
        <f>IF(VLOOKUP(A114,'Data Siswa 2'!$A$4:$D$43,2,0)=0,"",VLOOKUP(A114,'Data Siswa 2'!$A$4:$D$43,2,0))</f>
        <v/>
      </c>
      <c r="C114" s="228" t="str">
        <f>IF(VLOOKUP(A114,'Data Siswa 2'!$A$4:$D$43,4,0)=0,"",VLOOKUP(A114,'Data Siswa 2'!$A$4:$D$43,4,0))</f>
        <v/>
      </c>
      <c r="D114" s="10" t="s">
        <v>5</v>
      </c>
      <c r="E114" s="19"/>
      <c r="F114" s="19"/>
      <c r="G114" s="19"/>
      <c r="H114" s="19"/>
      <c r="I114" s="19"/>
      <c r="J114" s="19"/>
      <c r="K114" s="229" t="str">
        <f t="shared" ref="K114" si="190">IFERROR(ROUND(AVERAGE(E114:J116),0),"")</f>
        <v/>
      </c>
      <c r="L114" s="19"/>
      <c r="M114" s="229" t="str">
        <f t="shared" ref="M114" si="191">IFERROR(ROUND(AVERAGE(L114:L116),0),"")</f>
        <v/>
      </c>
      <c r="N114" s="19"/>
      <c r="O114" s="19"/>
      <c r="P114" s="19"/>
      <c r="Q114" s="19"/>
      <c r="R114" s="19"/>
      <c r="S114" s="229" t="str">
        <f t="shared" ref="S114" si="192">IFERROR(ROUND(AVERAGE(N114:R116),0),"")</f>
        <v/>
      </c>
      <c r="T114" s="19"/>
      <c r="U114" s="229" t="str">
        <f t="shared" ref="U114" si="193">IFERROR(ROUND(AVERAGE(T114:T116),0),"")</f>
        <v/>
      </c>
      <c r="V114" s="266" t="str">
        <f t="shared" ref="V114" si="194">IFERROR(ROUND((K114+M114+S114+(2*U114))/5,0),"")</f>
        <v/>
      </c>
      <c r="W114" s="77">
        <v>106</v>
      </c>
      <c r="Y114" s="34"/>
      <c r="Z114" s="77" t="str">
        <f t="shared" si="121"/>
        <v/>
      </c>
      <c r="AA114" s="77">
        <v>106</v>
      </c>
      <c r="AD114" s="77" t="str">
        <f t="shared" si="122"/>
        <v/>
      </c>
      <c r="AE114" s="77">
        <v>106</v>
      </c>
      <c r="AH114" s="77" t="str">
        <f t="shared" si="123"/>
        <v/>
      </c>
      <c r="AI114" s="77">
        <v>106</v>
      </c>
      <c r="AL114" s="34" t="str">
        <f t="shared" si="124"/>
        <v/>
      </c>
      <c r="AM114" s="134">
        <v>106</v>
      </c>
    </row>
    <row r="115" spans="1:39" ht="20.25" customHeight="1">
      <c r="A115" s="227"/>
      <c r="B115" s="232" t="str">
        <f>IF(VLOOKUP(A114,'Data Siswa 2'!$A$4:$D$43,3,0)=0,"",VLOOKUP(A114,'Data Siswa 2'!$A$4:$D$43,3,0))</f>
        <v/>
      </c>
      <c r="C115" s="228"/>
      <c r="D115" s="11" t="s">
        <v>6</v>
      </c>
      <c r="E115" s="20"/>
      <c r="F115" s="20"/>
      <c r="G115" s="20"/>
      <c r="H115" s="20"/>
      <c r="I115" s="20"/>
      <c r="J115" s="20"/>
      <c r="K115" s="230"/>
      <c r="L115" s="20"/>
      <c r="M115" s="230"/>
      <c r="N115" s="20"/>
      <c r="O115" s="20"/>
      <c r="P115" s="20"/>
      <c r="Q115" s="20"/>
      <c r="R115" s="20"/>
      <c r="S115" s="230"/>
      <c r="T115" s="20"/>
      <c r="U115" s="230"/>
      <c r="V115" s="267"/>
      <c r="W115" s="77">
        <v>107</v>
      </c>
      <c r="Y115" s="34"/>
      <c r="Z115" s="77">
        <f t="shared" si="121"/>
        <v>0</v>
      </c>
      <c r="AA115" s="77">
        <v>107</v>
      </c>
      <c r="AD115" s="77">
        <f t="shared" si="122"/>
        <v>0</v>
      </c>
      <c r="AE115" s="77">
        <v>107</v>
      </c>
      <c r="AH115" s="77">
        <f t="shared" si="123"/>
        <v>0</v>
      </c>
      <c r="AI115" s="77">
        <v>107</v>
      </c>
      <c r="AL115" s="34">
        <f t="shared" si="124"/>
        <v>0</v>
      </c>
      <c r="AM115" s="134">
        <v>107</v>
      </c>
    </row>
    <row r="116" spans="1:39" ht="20.25" customHeight="1">
      <c r="A116" s="227"/>
      <c r="B116" s="233"/>
      <c r="C116" s="228"/>
      <c r="D116" s="12" t="s">
        <v>7</v>
      </c>
      <c r="E116" s="21"/>
      <c r="F116" s="21"/>
      <c r="G116" s="21"/>
      <c r="H116" s="21"/>
      <c r="I116" s="21"/>
      <c r="J116" s="21"/>
      <c r="K116" s="231"/>
      <c r="L116" s="21"/>
      <c r="M116" s="231"/>
      <c r="N116" s="21"/>
      <c r="O116" s="21"/>
      <c r="P116" s="21"/>
      <c r="Q116" s="21"/>
      <c r="R116" s="21"/>
      <c r="S116" s="231"/>
      <c r="T116" s="21"/>
      <c r="U116" s="231"/>
      <c r="V116" s="268"/>
      <c r="W116" s="77">
        <v>108</v>
      </c>
      <c r="Y116" s="34"/>
      <c r="Z116" s="77">
        <f t="shared" si="121"/>
        <v>0</v>
      </c>
      <c r="AA116" s="77">
        <v>108</v>
      </c>
      <c r="AD116" s="77">
        <f t="shared" si="122"/>
        <v>0</v>
      </c>
      <c r="AE116" s="77">
        <v>108</v>
      </c>
      <c r="AH116" s="77">
        <f t="shared" si="123"/>
        <v>0</v>
      </c>
      <c r="AI116" s="77">
        <v>108</v>
      </c>
      <c r="AL116" s="34">
        <f t="shared" si="124"/>
        <v>0</v>
      </c>
      <c r="AM116" s="134">
        <v>108</v>
      </c>
    </row>
    <row r="117" spans="1:39" ht="20.25" customHeight="1">
      <c r="A117" s="227">
        <v>37</v>
      </c>
      <c r="B117" s="43" t="str">
        <f>IF(VLOOKUP(A117,'Data Siswa 2'!$A$4:$D$43,2,0)=0,"",VLOOKUP(A117,'Data Siswa 2'!$A$4:$D$43,2,0))</f>
        <v/>
      </c>
      <c r="C117" s="228" t="str">
        <f>IF(VLOOKUP(A117,'Data Siswa 2'!$A$4:$D$43,4,0)=0,"",VLOOKUP(A117,'Data Siswa 2'!$A$4:$D$43,4,0))</f>
        <v/>
      </c>
      <c r="D117" s="10" t="s">
        <v>5</v>
      </c>
      <c r="E117" s="19"/>
      <c r="F117" s="19"/>
      <c r="G117" s="19"/>
      <c r="H117" s="19"/>
      <c r="I117" s="19"/>
      <c r="J117" s="19"/>
      <c r="K117" s="229" t="str">
        <f t="shared" ref="K117" si="195">IFERROR(ROUND(AVERAGE(E117:J119),0),"")</f>
        <v/>
      </c>
      <c r="L117" s="19"/>
      <c r="M117" s="229" t="str">
        <f t="shared" ref="M117" si="196">IFERROR(ROUND(AVERAGE(L117:L119),0),"")</f>
        <v/>
      </c>
      <c r="N117" s="19"/>
      <c r="O117" s="19"/>
      <c r="P117" s="19"/>
      <c r="Q117" s="19"/>
      <c r="R117" s="19"/>
      <c r="S117" s="229" t="str">
        <f t="shared" ref="S117" si="197">IFERROR(ROUND(AVERAGE(N117:R119),0),"")</f>
        <v/>
      </c>
      <c r="T117" s="19"/>
      <c r="U117" s="229" t="str">
        <f t="shared" ref="U117" si="198">IFERROR(ROUND(AVERAGE(T117:T119),0),"")</f>
        <v/>
      </c>
      <c r="V117" s="266" t="str">
        <f t="shared" ref="V117" si="199">IFERROR(ROUND((K117+M117+S117+(2*U117))/5,0),"")</f>
        <v/>
      </c>
      <c r="W117" s="77">
        <v>109</v>
      </c>
      <c r="Y117" s="34"/>
      <c r="Z117" s="77" t="str">
        <f t="shared" si="121"/>
        <v/>
      </c>
      <c r="AA117" s="77">
        <v>109</v>
      </c>
      <c r="AD117" s="77" t="str">
        <f t="shared" si="122"/>
        <v/>
      </c>
      <c r="AE117" s="77">
        <v>109</v>
      </c>
      <c r="AH117" s="77" t="str">
        <f t="shared" si="123"/>
        <v/>
      </c>
      <c r="AI117" s="77">
        <v>109</v>
      </c>
      <c r="AL117" s="34" t="str">
        <f t="shared" si="124"/>
        <v/>
      </c>
      <c r="AM117" s="134">
        <v>109</v>
      </c>
    </row>
    <row r="118" spans="1:39" ht="20.25" customHeight="1">
      <c r="A118" s="227"/>
      <c r="B118" s="232" t="str">
        <f>IF(VLOOKUP(A117,'Data Siswa 2'!$A$4:$D$43,3,0)=0,"",VLOOKUP(A117,'Data Siswa 2'!$A$4:$D$43,3,0))</f>
        <v/>
      </c>
      <c r="C118" s="228"/>
      <c r="D118" s="11" t="s">
        <v>6</v>
      </c>
      <c r="E118" s="20"/>
      <c r="F118" s="20"/>
      <c r="G118" s="20"/>
      <c r="H118" s="20"/>
      <c r="I118" s="20"/>
      <c r="J118" s="20"/>
      <c r="K118" s="230"/>
      <c r="L118" s="20"/>
      <c r="M118" s="230"/>
      <c r="N118" s="20"/>
      <c r="O118" s="20"/>
      <c r="P118" s="20"/>
      <c r="Q118" s="20"/>
      <c r="R118" s="20"/>
      <c r="S118" s="230"/>
      <c r="T118" s="20"/>
      <c r="U118" s="230"/>
      <c r="V118" s="267"/>
      <c r="W118" s="77">
        <v>110</v>
      </c>
      <c r="Y118" s="34"/>
      <c r="Z118" s="77">
        <f t="shared" si="121"/>
        <v>0</v>
      </c>
      <c r="AA118" s="77">
        <v>110</v>
      </c>
      <c r="AD118" s="77">
        <f t="shared" si="122"/>
        <v>0</v>
      </c>
      <c r="AE118" s="77">
        <v>110</v>
      </c>
      <c r="AH118" s="77">
        <f t="shared" si="123"/>
        <v>0</v>
      </c>
      <c r="AI118" s="77">
        <v>110</v>
      </c>
      <c r="AL118" s="34">
        <f t="shared" si="124"/>
        <v>0</v>
      </c>
      <c r="AM118" s="134">
        <v>110</v>
      </c>
    </row>
    <row r="119" spans="1:39" ht="20.25" customHeight="1">
      <c r="A119" s="227"/>
      <c r="B119" s="233"/>
      <c r="C119" s="228"/>
      <c r="D119" s="12" t="s">
        <v>7</v>
      </c>
      <c r="E119" s="21"/>
      <c r="F119" s="21"/>
      <c r="G119" s="21"/>
      <c r="H119" s="21"/>
      <c r="I119" s="21"/>
      <c r="J119" s="21"/>
      <c r="K119" s="231"/>
      <c r="L119" s="21"/>
      <c r="M119" s="231"/>
      <c r="N119" s="21"/>
      <c r="O119" s="21"/>
      <c r="P119" s="21"/>
      <c r="Q119" s="21"/>
      <c r="R119" s="21"/>
      <c r="S119" s="231"/>
      <c r="T119" s="21"/>
      <c r="U119" s="231"/>
      <c r="V119" s="268"/>
      <c r="W119" s="77">
        <v>111</v>
      </c>
      <c r="Y119" s="34"/>
      <c r="Z119" s="77">
        <f t="shared" si="121"/>
        <v>0</v>
      </c>
      <c r="AA119" s="77">
        <v>111</v>
      </c>
      <c r="AD119" s="77">
        <f t="shared" si="122"/>
        <v>0</v>
      </c>
      <c r="AE119" s="77">
        <v>111</v>
      </c>
      <c r="AH119" s="77">
        <f t="shared" si="123"/>
        <v>0</v>
      </c>
      <c r="AI119" s="77">
        <v>111</v>
      </c>
      <c r="AL119" s="34">
        <f t="shared" si="124"/>
        <v>0</v>
      </c>
      <c r="AM119" s="134">
        <v>111</v>
      </c>
    </row>
    <row r="120" spans="1:39" ht="20.25" customHeight="1">
      <c r="A120" s="227">
        <v>38</v>
      </c>
      <c r="B120" s="43" t="str">
        <f>IF(VLOOKUP(A120,'Data Siswa 2'!$A$4:$D$43,2,0)=0,"",VLOOKUP(A120,'Data Siswa 2'!$A$4:$D$43,2,0))</f>
        <v/>
      </c>
      <c r="C120" s="228" t="str">
        <f>IF(VLOOKUP(A120,'Data Siswa 2'!$A$4:$D$43,4,0)=0,"",VLOOKUP(A120,'Data Siswa 2'!$A$4:$D$43,4,0))</f>
        <v/>
      </c>
      <c r="D120" s="10" t="s">
        <v>5</v>
      </c>
      <c r="E120" s="19"/>
      <c r="F120" s="19"/>
      <c r="G120" s="19"/>
      <c r="H120" s="19"/>
      <c r="I120" s="19"/>
      <c r="J120" s="19"/>
      <c r="K120" s="229" t="str">
        <f t="shared" ref="K120" si="200">IFERROR(ROUND(AVERAGE(E120:J122),0),"")</f>
        <v/>
      </c>
      <c r="L120" s="19"/>
      <c r="M120" s="229" t="str">
        <f t="shared" ref="M120" si="201">IFERROR(ROUND(AVERAGE(L120:L122),0),"")</f>
        <v/>
      </c>
      <c r="N120" s="19"/>
      <c r="O120" s="19"/>
      <c r="P120" s="19"/>
      <c r="Q120" s="19"/>
      <c r="R120" s="19"/>
      <c r="S120" s="229" t="str">
        <f t="shared" ref="S120" si="202">IFERROR(ROUND(AVERAGE(N120:R122),0),"")</f>
        <v/>
      </c>
      <c r="T120" s="19"/>
      <c r="U120" s="229" t="str">
        <f t="shared" ref="U120" si="203">IFERROR(ROUND(AVERAGE(T120:T122),0),"")</f>
        <v/>
      </c>
      <c r="V120" s="266" t="str">
        <f t="shared" ref="V120" si="204">IFERROR(ROUND((K120+M120+S120+(2*U120))/5,0),"")</f>
        <v/>
      </c>
      <c r="W120" s="77">
        <v>112</v>
      </c>
      <c r="Y120" s="34"/>
      <c r="Z120" s="77" t="str">
        <f t="shared" si="121"/>
        <v/>
      </c>
      <c r="AA120" s="77">
        <v>112</v>
      </c>
      <c r="AD120" s="77" t="str">
        <f t="shared" si="122"/>
        <v/>
      </c>
      <c r="AE120" s="77">
        <v>112</v>
      </c>
      <c r="AH120" s="77" t="str">
        <f t="shared" si="123"/>
        <v/>
      </c>
      <c r="AI120" s="77">
        <v>112</v>
      </c>
      <c r="AL120" s="34" t="str">
        <f t="shared" si="124"/>
        <v/>
      </c>
      <c r="AM120" s="134">
        <v>112</v>
      </c>
    </row>
    <row r="121" spans="1:39" ht="20.25" customHeight="1">
      <c r="A121" s="227"/>
      <c r="B121" s="232" t="str">
        <f>IF(VLOOKUP(A120,'Data Siswa 2'!$A$4:$D$43,3,0)=0,"",VLOOKUP(A120,'Data Siswa 2'!$A$4:$D$43,3,0))</f>
        <v/>
      </c>
      <c r="C121" s="228"/>
      <c r="D121" s="11" t="s">
        <v>6</v>
      </c>
      <c r="E121" s="20"/>
      <c r="F121" s="20"/>
      <c r="G121" s="20"/>
      <c r="H121" s="20"/>
      <c r="I121" s="20"/>
      <c r="J121" s="20"/>
      <c r="K121" s="230"/>
      <c r="L121" s="20"/>
      <c r="M121" s="230"/>
      <c r="N121" s="20"/>
      <c r="O121" s="20"/>
      <c r="P121" s="20"/>
      <c r="Q121" s="20"/>
      <c r="R121" s="20"/>
      <c r="S121" s="230"/>
      <c r="T121" s="20"/>
      <c r="U121" s="230"/>
      <c r="V121" s="267"/>
      <c r="W121" s="77">
        <v>113</v>
      </c>
      <c r="Y121" s="34"/>
      <c r="Z121" s="77">
        <f t="shared" si="121"/>
        <v>0</v>
      </c>
      <c r="AA121" s="77">
        <v>113</v>
      </c>
      <c r="AD121" s="77">
        <f t="shared" si="122"/>
        <v>0</v>
      </c>
      <c r="AE121" s="77">
        <v>113</v>
      </c>
      <c r="AH121" s="77">
        <f t="shared" si="123"/>
        <v>0</v>
      </c>
      <c r="AI121" s="77">
        <v>113</v>
      </c>
      <c r="AL121" s="34">
        <f t="shared" si="124"/>
        <v>0</v>
      </c>
      <c r="AM121" s="134">
        <v>113</v>
      </c>
    </row>
    <row r="122" spans="1:39" ht="20.25" customHeight="1">
      <c r="A122" s="227"/>
      <c r="B122" s="233"/>
      <c r="C122" s="228"/>
      <c r="D122" s="12" t="s">
        <v>7</v>
      </c>
      <c r="E122" s="21"/>
      <c r="F122" s="21"/>
      <c r="G122" s="21"/>
      <c r="H122" s="21"/>
      <c r="I122" s="21"/>
      <c r="J122" s="21"/>
      <c r="K122" s="231"/>
      <c r="L122" s="21"/>
      <c r="M122" s="231"/>
      <c r="N122" s="21"/>
      <c r="O122" s="21"/>
      <c r="P122" s="21"/>
      <c r="Q122" s="21"/>
      <c r="R122" s="21"/>
      <c r="S122" s="231"/>
      <c r="T122" s="21"/>
      <c r="U122" s="231"/>
      <c r="V122" s="268"/>
      <c r="W122" s="77">
        <v>114</v>
      </c>
      <c r="Y122" s="34"/>
      <c r="Z122" s="77">
        <f t="shared" si="121"/>
        <v>0</v>
      </c>
      <c r="AA122" s="77">
        <v>114</v>
      </c>
      <c r="AD122" s="77">
        <f t="shared" si="122"/>
        <v>0</v>
      </c>
      <c r="AE122" s="77">
        <v>114</v>
      </c>
      <c r="AH122" s="77">
        <f t="shared" si="123"/>
        <v>0</v>
      </c>
      <c r="AI122" s="77">
        <v>114</v>
      </c>
      <c r="AL122" s="34">
        <f t="shared" si="124"/>
        <v>0</v>
      </c>
      <c r="AM122" s="134">
        <v>114</v>
      </c>
    </row>
    <row r="123" spans="1:39" ht="20.25" customHeight="1">
      <c r="A123" s="227">
        <v>39</v>
      </c>
      <c r="B123" s="43" t="str">
        <f>IF(VLOOKUP(A123,'Data Siswa 2'!$A$4:$D$43,2,0)=0,"",VLOOKUP(A123,'Data Siswa 2'!$A$4:$D$43,2,0))</f>
        <v/>
      </c>
      <c r="C123" s="228" t="str">
        <f>IF(VLOOKUP(A123,'Data Siswa 2'!$A$4:$D$43,4,0)=0,"",VLOOKUP(A123,'Data Siswa 2'!$A$4:$D$43,4,0))</f>
        <v/>
      </c>
      <c r="D123" s="10" t="s">
        <v>5</v>
      </c>
      <c r="E123" s="19"/>
      <c r="F123" s="19"/>
      <c r="G123" s="19"/>
      <c r="H123" s="19"/>
      <c r="I123" s="19"/>
      <c r="J123" s="19"/>
      <c r="K123" s="229" t="str">
        <f t="shared" ref="K123" si="205">IFERROR(ROUND(AVERAGE(E123:J125),0),"")</f>
        <v/>
      </c>
      <c r="L123" s="19"/>
      <c r="M123" s="229" t="str">
        <f t="shared" ref="M123" si="206">IFERROR(ROUND(AVERAGE(L123:L125),0),"")</f>
        <v/>
      </c>
      <c r="N123" s="19"/>
      <c r="O123" s="19"/>
      <c r="P123" s="19"/>
      <c r="Q123" s="19"/>
      <c r="R123" s="19"/>
      <c r="S123" s="229" t="str">
        <f t="shared" ref="S123" si="207">IFERROR(ROUND(AVERAGE(N123:R125),0),"")</f>
        <v/>
      </c>
      <c r="T123" s="19"/>
      <c r="U123" s="229" t="str">
        <f t="shared" ref="U123" si="208">IFERROR(ROUND(AVERAGE(T123:T125),0),"")</f>
        <v/>
      </c>
      <c r="V123" s="266" t="str">
        <f t="shared" ref="V123" si="209">IFERROR(ROUND((K123+M123+S123+(2*U123))/5,0),"")</f>
        <v/>
      </c>
      <c r="W123" s="77">
        <v>115</v>
      </c>
      <c r="Y123" s="34"/>
      <c r="Z123" s="77" t="str">
        <f t="shared" si="121"/>
        <v/>
      </c>
      <c r="AA123" s="77">
        <v>115</v>
      </c>
      <c r="AD123" s="77" t="str">
        <f t="shared" si="122"/>
        <v/>
      </c>
      <c r="AE123" s="77">
        <v>115</v>
      </c>
      <c r="AH123" s="77" t="str">
        <f t="shared" si="123"/>
        <v/>
      </c>
      <c r="AI123" s="77">
        <v>115</v>
      </c>
      <c r="AL123" s="34" t="str">
        <f t="shared" si="124"/>
        <v/>
      </c>
      <c r="AM123" s="134">
        <v>115</v>
      </c>
    </row>
    <row r="124" spans="1:39" ht="20.25" customHeight="1">
      <c r="A124" s="227"/>
      <c r="B124" s="232" t="str">
        <f>IF(VLOOKUP(A123,'Data Siswa 2'!$A$4:$D$43,3,0)=0,"",VLOOKUP(A123,'Data Siswa 2'!$A$4:$D$43,3,0))</f>
        <v/>
      </c>
      <c r="C124" s="228"/>
      <c r="D124" s="11" t="s">
        <v>6</v>
      </c>
      <c r="E124" s="20"/>
      <c r="F124" s="20"/>
      <c r="G124" s="20"/>
      <c r="H124" s="20"/>
      <c r="I124" s="20"/>
      <c r="J124" s="20"/>
      <c r="K124" s="230"/>
      <c r="L124" s="20"/>
      <c r="M124" s="230"/>
      <c r="N124" s="20"/>
      <c r="O124" s="20"/>
      <c r="P124" s="20"/>
      <c r="Q124" s="20"/>
      <c r="R124" s="20"/>
      <c r="S124" s="230"/>
      <c r="T124" s="20"/>
      <c r="U124" s="230"/>
      <c r="V124" s="267"/>
      <c r="W124" s="77">
        <v>116</v>
      </c>
      <c r="Y124" s="34"/>
      <c r="Z124" s="77">
        <f t="shared" si="121"/>
        <v>0</v>
      </c>
      <c r="AA124" s="77">
        <v>116</v>
      </c>
      <c r="AD124" s="77">
        <f t="shared" si="122"/>
        <v>0</v>
      </c>
      <c r="AE124" s="77">
        <v>116</v>
      </c>
      <c r="AH124" s="77">
        <f t="shared" si="123"/>
        <v>0</v>
      </c>
      <c r="AI124" s="77">
        <v>116</v>
      </c>
      <c r="AL124" s="34">
        <f t="shared" si="124"/>
        <v>0</v>
      </c>
      <c r="AM124" s="134">
        <v>116</v>
      </c>
    </row>
    <row r="125" spans="1:39" ht="20.25" customHeight="1">
      <c r="A125" s="227"/>
      <c r="B125" s="233"/>
      <c r="C125" s="228"/>
      <c r="D125" s="12" t="s">
        <v>7</v>
      </c>
      <c r="E125" s="21"/>
      <c r="F125" s="21"/>
      <c r="G125" s="21"/>
      <c r="H125" s="21"/>
      <c r="I125" s="21"/>
      <c r="J125" s="21"/>
      <c r="K125" s="231"/>
      <c r="L125" s="21"/>
      <c r="M125" s="231"/>
      <c r="N125" s="21"/>
      <c r="O125" s="21"/>
      <c r="P125" s="21"/>
      <c r="Q125" s="21"/>
      <c r="R125" s="21"/>
      <c r="S125" s="231"/>
      <c r="T125" s="21"/>
      <c r="U125" s="231"/>
      <c r="V125" s="268"/>
      <c r="W125" s="77">
        <v>117</v>
      </c>
      <c r="Y125" s="34"/>
      <c r="Z125" s="77">
        <f t="shared" si="121"/>
        <v>0</v>
      </c>
      <c r="AA125" s="77">
        <v>117</v>
      </c>
      <c r="AD125" s="77">
        <f t="shared" si="122"/>
        <v>0</v>
      </c>
      <c r="AE125" s="77">
        <v>117</v>
      </c>
      <c r="AH125" s="77">
        <f t="shared" si="123"/>
        <v>0</v>
      </c>
      <c r="AI125" s="77">
        <v>117</v>
      </c>
      <c r="AL125" s="34">
        <f t="shared" si="124"/>
        <v>0</v>
      </c>
      <c r="AM125" s="134">
        <v>117</v>
      </c>
    </row>
    <row r="126" spans="1:39" ht="20.25" customHeight="1">
      <c r="A126" s="227">
        <v>40</v>
      </c>
      <c r="B126" s="43" t="str">
        <f>IF(VLOOKUP(A126,'Data Siswa 2'!$A$4:$D$43,2,0)=0,"",VLOOKUP(A126,'Data Siswa 2'!$A$4:$D$43,2,0))</f>
        <v/>
      </c>
      <c r="C126" s="228" t="str">
        <f>IF(VLOOKUP(A126,'Data Siswa 2'!$A$4:$D$43,4,0)=0,"",VLOOKUP(A126,'Data Siswa 2'!$A$4:$D$43,4,0))</f>
        <v/>
      </c>
      <c r="D126" s="10" t="s">
        <v>5</v>
      </c>
      <c r="E126" s="19"/>
      <c r="F126" s="19"/>
      <c r="G126" s="19"/>
      <c r="H126" s="19"/>
      <c r="I126" s="19"/>
      <c r="J126" s="19"/>
      <c r="K126" s="229" t="str">
        <f t="shared" ref="K126" si="210">IFERROR(ROUND(AVERAGE(E126:J128),0),"")</f>
        <v/>
      </c>
      <c r="L126" s="19"/>
      <c r="M126" s="229" t="str">
        <f t="shared" ref="M126" si="211">IFERROR(ROUND(AVERAGE(L126:L128),0),"")</f>
        <v/>
      </c>
      <c r="N126" s="19"/>
      <c r="O126" s="19"/>
      <c r="P126" s="19"/>
      <c r="Q126" s="19"/>
      <c r="R126" s="19"/>
      <c r="S126" s="229" t="str">
        <f>IFERROR(ROUND(AVERAGE(N126:R128),0),"")</f>
        <v/>
      </c>
      <c r="T126" s="19"/>
      <c r="U126" s="229" t="str">
        <f t="shared" ref="U126" si="212">IFERROR(ROUND(AVERAGE(T126:T128),0),"")</f>
        <v/>
      </c>
      <c r="V126" s="266" t="str">
        <f t="shared" ref="V126" si="213">IFERROR(ROUND((K126+M126+S126+(2*U126))/5,0),"")</f>
        <v/>
      </c>
      <c r="W126" s="77">
        <v>118</v>
      </c>
      <c r="Y126" s="34"/>
      <c r="Z126" s="77" t="str">
        <f t="shared" si="121"/>
        <v/>
      </c>
      <c r="AA126" s="77">
        <v>118</v>
      </c>
      <c r="AD126" s="77" t="str">
        <f t="shared" si="122"/>
        <v/>
      </c>
      <c r="AE126" s="77">
        <v>118</v>
      </c>
      <c r="AH126" s="77" t="str">
        <f t="shared" si="123"/>
        <v/>
      </c>
      <c r="AI126" s="77">
        <v>118</v>
      </c>
      <c r="AL126" s="34" t="str">
        <f t="shared" si="124"/>
        <v/>
      </c>
      <c r="AM126" s="134">
        <v>118</v>
      </c>
    </row>
    <row r="127" spans="1:39" ht="20.25" customHeight="1">
      <c r="A127" s="227"/>
      <c r="B127" s="232" t="str">
        <f>IF(VLOOKUP(A126,'Data Siswa 2'!$A$4:$D$43,3,0)=0,"",VLOOKUP(A126,'Data Siswa 2'!$A$4:$D$43,3,0))</f>
        <v/>
      </c>
      <c r="C127" s="228"/>
      <c r="D127" s="11" t="s">
        <v>6</v>
      </c>
      <c r="E127" s="20"/>
      <c r="F127" s="20"/>
      <c r="G127" s="20"/>
      <c r="H127" s="20"/>
      <c r="I127" s="20"/>
      <c r="J127" s="20"/>
      <c r="K127" s="230"/>
      <c r="L127" s="20"/>
      <c r="M127" s="230"/>
      <c r="N127" s="20"/>
      <c r="O127" s="20"/>
      <c r="P127" s="20"/>
      <c r="Q127" s="20"/>
      <c r="R127" s="20"/>
      <c r="S127" s="230"/>
      <c r="T127" s="20"/>
      <c r="U127" s="230"/>
      <c r="V127" s="267"/>
      <c r="W127" s="77">
        <v>119</v>
      </c>
      <c r="Y127" s="34"/>
      <c r="Z127" s="77">
        <f t="shared" si="121"/>
        <v>0</v>
      </c>
      <c r="AA127" s="77">
        <v>119</v>
      </c>
      <c r="AD127" s="77">
        <f t="shared" si="122"/>
        <v>0</v>
      </c>
      <c r="AE127" s="77">
        <v>119</v>
      </c>
      <c r="AH127" s="77">
        <f t="shared" si="123"/>
        <v>0</v>
      </c>
      <c r="AI127" s="77">
        <v>119</v>
      </c>
      <c r="AL127" s="34">
        <f t="shared" si="124"/>
        <v>0</v>
      </c>
      <c r="AM127" s="134">
        <v>119</v>
      </c>
    </row>
    <row r="128" spans="1:39" ht="20.25" customHeight="1">
      <c r="A128" s="227"/>
      <c r="B128" s="233"/>
      <c r="C128" s="228"/>
      <c r="D128" s="12" t="s">
        <v>7</v>
      </c>
      <c r="E128" s="21"/>
      <c r="F128" s="21"/>
      <c r="G128" s="21"/>
      <c r="H128" s="21"/>
      <c r="I128" s="21"/>
      <c r="J128" s="21"/>
      <c r="K128" s="231"/>
      <c r="L128" s="21"/>
      <c r="M128" s="231"/>
      <c r="N128" s="21"/>
      <c r="O128" s="21"/>
      <c r="P128" s="21"/>
      <c r="Q128" s="21"/>
      <c r="R128" s="21"/>
      <c r="S128" s="231"/>
      <c r="T128" s="21"/>
      <c r="U128" s="231"/>
      <c r="V128" s="268"/>
      <c r="W128" s="77">
        <v>120</v>
      </c>
      <c r="Y128" s="34"/>
      <c r="Z128" s="77">
        <f t="shared" si="121"/>
        <v>0</v>
      </c>
      <c r="AA128" s="77">
        <v>120</v>
      </c>
      <c r="AD128" s="77">
        <f t="shared" si="122"/>
        <v>0</v>
      </c>
      <c r="AE128" s="77">
        <v>120</v>
      </c>
      <c r="AH128" s="77">
        <f t="shared" si="123"/>
        <v>0</v>
      </c>
      <c r="AI128" s="77">
        <v>120</v>
      </c>
      <c r="AL128" s="34">
        <f t="shared" si="124"/>
        <v>0</v>
      </c>
      <c r="AM128" s="134">
        <v>120</v>
      </c>
    </row>
    <row r="129" spans="1:22" ht="15.75">
      <c r="A129" s="18"/>
      <c r="B129" s="13"/>
      <c r="C129" s="22"/>
      <c r="D129" s="13"/>
      <c r="E129" s="22"/>
      <c r="F129" s="22"/>
      <c r="G129" s="22"/>
      <c r="H129" s="22"/>
      <c r="I129" s="22"/>
      <c r="J129" s="22"/>
      <c r="K129" s="22"/>
      <c r="L129" s="22"/>
      <c r="M129" s="22"/>
      <c r="N129" s="22"/>
      <c r="O129" s="22"/>
      <c r="P129" s="22"/>
      <c r="Q129" s="22"/>
      <c r="R129" s="22"/>
      <c r="S129" s="22"/>
      <c r="T129" s="22"/>
      <c r="U129" s="22"/>
      <c r="V129" s="22"/>
    </row>
    <row r="130" spans="1:22" ht="15.75">
      <c r="A130" s="18"/>
      <c r="B130" s="13"/>
      <c r="C130" s="22"/>
      <c r="D130" s="13"/>
      <c r="E130" s="22"/>
      <c r="F130" s="22"/>
      <c r="G130" s="22"/>
      <c r="H130" s="22"/>
      <c r="I130" s="22"/>
      <c r="J130" s="22"/>
      <c r="K130" s="22"/>
      <c r="L130" s="22"/>
      <c r="M130" s="22"/>
      <c r="N130" s="22"/>
      <c r="O130" s="22"/>
      <c r="P130" s="22"/>
      <c r="Q130" s="22"/>
      <c r="R130" s="22"/>
      <c r="S130" s="22"/>
      <c r="T130" s="22"/>
      <c r="U130" s="22"/>
      <c r="V130" s="22"/>
    </row>
    <row r="131" spans="1:22" ht="15.75">
      <c r="A131" s="18"/>
      <c r="B131" s="13"/>
      <c r="C131" s="22"/>
      <c r="D131" s="13"/>
      <c r="E131" s="22"/>
      <c r="F131" s="22"/>
      <c r="G131" s="22"/>
      <c r="H131" s="22"/>
      <c r="I131" s="22"/>
      <c r="J131" s="22"/>
      <c r="K131" s="22"/>
      <c r="L131" s="22"/>
      <c r="M131" s="22"/>
      <c r="N131" s="22"/>
      <c r="O131" s="22"/>
      <c r="P131" s="22"/>
      <c r="Q131" s="22"/>
      <c r="R131" s="22"/>
      <c r="S131" s="22"/>
      <c r="T131" s="22"/>
      <c r="U131" s="22"/>
      <c r="V131" s="22"/>
    </row>
    <row r="132" spans="1:22" ht="15.75">
      <c r="A132" s="18"/>
      <c r="B132" s="13"/>
      <c r="C132" s="22"/>
      <c r="D132" s="13"/>
      <c r="E132" s="22"/>
      <c r="F132" s="22"/>
      <c r="G132" s="22"/>
      <c r="H132" s="22"/>
      <c r="I132" s="22"/>
      <c r="J132" s="22"/>
      <c r="K132" s="22"/>
      <c r="L132" s="22"/>
      <c r="M132" s="22"/>
      <c r="N132" s="22"/>
      <c r="O132" s="22"/>
      <c r="P132" s="22"/>
      <c r="Q132" s="22"/>
      <c r="R132" s="22"/>
      <c r="S132" s="22"/>
      <c r="T132" s="22"/>
      <c r="U132" s="22"/>
      <c r="V132" s="22"/>
    </row>
    <row r="133" spans="1:22" ht="15.75">
      <c r="A133" s="18"/>
      <c r="B133" s="13"/>
      <c r="C133" s="22"/>
      <c r="D133" s="13"/>
      <c r="E133" s="22"/>
      <c r="F133" s="22"/>
      <c r="G133" s="22"/>
      <c r="H133" s="22"/>
      <c r="I133" s="22"/>
      <c r="J133" s="22"/>
      <c r="K133" s="22"/>
      <c r="L133" s="22"/>
      <c r="M133" s="22"/>
      <c r="N133" s="22"/>
      <c r="O133" s="22"/>
      <c r="P133" s="22"/>
      <c r="Q133" s="22"/>
      <c r="R133" s="22"/>
      <c r="S133" s="22"/>
      <c r="T133" s="22"/>
      <c r="U133" s="22"/>
      <c r="V133" s="22"/>
    </row>
    <row r="134" spans="1:22" ht="15.75">
      <c r="A134" s="18"/>
      <c r="B134" s="13"/>
      <c r="C134" s="22"/>
      <c r="D134" s="13"/>
      <c r="E134" s="22"/>
      <c r="F134" s="22"/>
      <c r="G134" s="22"/>
      <c r="H134" s="22"/>
      <c r="I134" s="22"/>
      <c r="J134" s="22"/>
      <c r="K134" s="22"/>
      <c r="L134" s="22"/>
      <c r="M134" s="22"/>
      <c r="N134" s="22"/>
      <c r="O134" s="22"/>
      <c r="P134" s="22"/>
      <c r="Q134" s="22"/>
      <c r="R134" s="22"/>
      <c r="S134" s="22"/>
      <c r="T134" s="22"/>
      <c r="U134" s="22"/>
      <c r="V134" s="22"/>
    </row>
    <row r="135" spans="1:22" ht="15.75">
      <c r="A135" s="18"/>
      <c r="B135" s="13"/>
      <c r="C135" s="22"/>
      <c r="D135" s="13"/>
      <c r="E135" s="22"/>
      <c r="F135" s="22"/>
      <c r="G135" s="22"/>
      <c r="H135" s="22"/>
      <c r="I135" s="22"/>
      <c r="J135" s="22"/>
      <c r="K135" s="22"/>
      <c r="L135" s="22"/>
      <c r="M135" s="22"/>
      <c r="N135" s="22"/>
      <c r="O135" s="22"/>
      <c r="P135" s="22"/>
      <c r="Q135" s="22"/>
      <c r="R135" s="22"/>
      <c r="S135" s="22"/>
      <c r="T135" s="22"/>
      <c r="U135" s="22"/>
      <c r="V135" s="22"/>
    </row>
    <row r="136" spans="1:22" ht="15.75">
      <c r="A136" s="18"/>
      <c r="B136" s="13"/>
      <c r="C136" s="22"/>
      <c r="D136" s="13"/>
      <c r="E136" s="22"/>
      <c r="F136" s="22"/>
      <c r="G136" s="22"/>
      <c r="H136" s="22"/>
      <c r="I136" s="22"/>
      <c r="J136" s="22"/>
      <c r="K136" s="22"/>
      <c r="L136" s="22"/>
      <c r="M136" s="22"/>
      <c r="N136" s="22"/>
      <c r="O136" s="22"/>
      <c r="P136" s="22"/>
      <c r="Q136" s="22"/>
      <c r="R136" s="22"/>
      <c r="S136" s="22"/>
      <c r="T136" s="22"/>
      <c r="U136" s="22"/>
      <c r="V136" s="22"/>
    </row>
    <row r="137" spans="1:22" ht="15.75">
      <c r="A137" s="18"/>
      <c r="B137" s="13"/>
      <c r="C137" s="22"/>
      <c r="D137" s="13"/>
      <c r="E137" s="22"/>
      <c r="F137" s="22"/>
      <c r="G137" s="22"/>
      <c r="H137" s="22"/>
      <c r="I137" s="22"/>
      <c r="J137" s="22"/>
      <c r="K137" s="22"/>
      <c r="L137" s="22"/>
      <c r="M137" s="22"/>
      <c r="N137" s="22"/>
      <c r="O137" s="22"/>
      <c r="P137" s="22"/>
      <c r="Q137" s="22"/>
      <c r="R137" s="22"/>
      <c r="S137" s="22"/>
      <c r="T137" s="22"/>
      <c r="U137" s="22"/>
      <c r="V137" s="22"/>
    </row>
    <row r="138" spans="1:22" ht="15.75"/>
    <row r="139" spans="1:22" ht="15.75"/>
    <row r="140" spans="1:22" ht="15.75"/>
    <row r="141" spans="1:22" ht="15.75"/>
    <row r="142" spans="1:22" ht="15.75"/>
    <row r="143" spans="1:22" ht="15.75"/>
    <row r="144" spans="1:22" ht="15.75"/>
    <row r="145" spans="4:9" ht="15.75"/>
    <row r="146" spans="4:9" ht="15.75"/>
    <row r="147" spans="4:9" ht="15.75"/>
    <row r="148" spans="4:9" ht="15.75"/>
    <row r="149" spans="4:9" ht="15.75"/>
    <row r="150" spans="4:9" ht="15.75" hidden="1" customHeight="1"/>
    <row r="151" spans="4:9" ht="15.75" hidden="1" customHeight="1"/>
    <row r="152" spans="4:9" ht="16.5" hidden="1" customHeight="1" thickBot="1">
      <c r="D152" s="15"/>
      <c r="E152" s="16"/>
      <c r="F152" s="16"/>
      <c r="G152" s="16"/>
      <c r="H152" s="16"/>
      <c r="I152" s="16"/>
    </row>
    <row r="153" spans="4:9" ht="15.75" hidden="1" customHeight="1"/>
    <row r="154" spans="4:9" ht="15.75" hidden="1" customHeight="1"/>
    <row r="155" spans="4:9" ht="15.75" hidden="1" customHeight="1"/>
  </sheetData>
  <sheetProtection sheet="1" objects="1" scenarios="1"/>
  <mergeCells count="339">
    <mergeCell ref="U126:U128"/>
    <mergeCell ref="V126:V128"/>
    <mergeCell ref="B127:B128"/>
    <mergeCell ref="B124:B125"/>
    <mergeCell ref="A126:A128"/>
    <mergeCell ref="C126:C128"/>
    <mergeCell ref="K126:K128"/>
    <mergeCell ref="M126:M128"/>
    <mergeCell ref="S126:S128"/>
    <mergeCell ref="AL7:AO8"/>
    <mergeCell ref="A123:A125"/>
    <mergeCell ref="C123:C125"/>
    <mergeCell ref="K123:K125"/>
    <mergeCell ref="M123:M125"/>
    <mergeCell ref="S123:S125"/>
    <mergeCell ref="U123:U125"/>
    <mergeCell ref="V123:V125"/>
    <mergeCell ref="B118:B119"/>
    <mergeCell ref="A120:A122"/>
    <mergeCell ref="C120:C122"/>
    <mergeCell ref="K120:K122"/>
    <mergeCell ref="M120:M122"/>
    <mergeCell ref="S120:S122"/>
    <mergeCell ref="U114:U116"/>
    <mergeCell ref="A111:A113"/>
    <mergeCell ref="C111:C113"/>
    <mergeCell ref="K111:K113"/>
    <mergeCell ref="M111:M113"/>
    <mergeCell ref="S111:S113"/>
    <mergeCell ref="U111:U113"/>
    <mergeCell ref="V111:V113"/>
    <mergeCell ref="U120:U122"/>
    <mergeCell ref="V120:V122"/>
    <mergeCell ref="B121:B122"/>
    <mergeCell ref="B112:B113"/>
    <mergeCell ref="A114:A116"/>
    <mergeCell ref="C114:C116"/>
    <mergeCell ref="K114:K116"/>
    <mergeCell ref="M114:M116"/>
    <mergeCell ref="S114:S116"/>
    <mergeCell ref="V114:V116"/>
    <mergeCell ref="B115:B116"/>
    <mergeCell ref="A117:A119"/>
    <mergeCell ref="C117:C119"/>
    <mergeCell ref="K117:K119"/>
    <mergeCell ref="M117:M119"/>
    <mergeCell ref="S117:S119"/>
    <mergeCell ref="U117:U119"/>
    <mergeCell ref="V117:V119"/>
    <mergeCell ref="B106:B107"/>
    <mergeCell ref="A108:A110"/>
    <mergeCell ref="C108:C110"/>
    <mergeCell ref="K108:K110"/>
    <mergeCell ref="M108:M110"/>
    <mergeCell ref="S108:S110"/>
    <mergeCell ref="U102:U104"/>
    <mergeCell ref="V102:V104"/>
    <mergeCell ref="B103:B104"/>
    <mergeCell ref="A105:A107"/>
    <mergeCell ref="C105:C107"/>
    <mergeCell ref="K105:K107"/>
    <mergeCell ref="M105:M107"/>
    <mergeCell ref="S105:S107"/>
    <mergeCell ref="U105:U107"/>
    <mergeCell ref="V105:V107"/>
    <mergeCell ref="U108:U110"/>
    <mergeCell ref="V108:V110"/>
    <mergeCell ref="B109:B110"/>
    <mergeCell ref="B100:B101"/>
    <mergeCell ref="A102:A104"/>
    <mergeCell ref="C102:C104"/>
    <mergeCell ref="K102:K104"/>
    <mergeCell ref="M102:M104"/>
    <mergeCell ref="S102:S104"/>
    <mergeCell ref="U96:U98"/>
    <mergeCell ref="V96:V98"/>
    <mergeCell ref="B97:B98"/>
    <mergeCell ref="A99:A101"/>
    <mergeCell ref="C99:C101"/>
    <mergeCell ref="K99:K101"/>
    <mergeCell ref="M99:M101"/>
    <mergeCell ref="S99:S101"/>
    <mergeCell ref="U99:U101"/>
    <mergeCell ref="V99:V101"/>
    <mergeCell ref="B94:B95"/>
    <mergeCell ref="A96:A98"/>
    <mergeCell ref="C96:C98"/>
    <mergeCell ref="K96:K98"/>
    <mergeCell ref="M96:M98"/>
    <mergeCell ref="S96:S98"/>
    <mergeCell ref="U90:U92"/>
    <mergeCell ref="V90:V92"/>
    <mergeCell ref="B91:B92"/>
    <mergeCell ref="A93:A95"/>
    <mergeCell ref="C93:C95"/>
    <mergeCell ref="K93:K95"/>
    <mergeCell ref="M93:M95"/>
    <mergeCell ref="S93:S95"/>
    <mergeCell ref="U93:U95"/>
    <mergeCell ref="V93:V95"/>
    <mergeCell ref="B88:B89"/>
    <mergeCell ref="A90:A92"/>
    <mergeCell ref="C90:C92"/>
    <mergeCell ref="K90:K92"/>
    <mergeCell ref="M90:M92"/>
    <mergeCell ref="S90:S92"/>
    <mergeCell ref="U84:U86"/>
    <mergeCell ref="V84:V86"/>
    <mergeCell ref="B85:B86"/>
    <mergeCell ref="A87:A89"/>
    <mergeCell ref="C87:C89"/>
    <mergeCell ref="K87:K89"/>
    <mergeCell ref="M87:M89"/>
    <mergeCell ref="S87:S89"/>
    <mergeCell ref="U87:U89"/>
    <mergeCell ref="V87:V89"/>
    <mergeCell ref="B82:B83"/>
    <mergeCell ref="A84:A86"/>
    <mergeCell ref="C84:C86"/>
    <mergeCell ref="K84:K86"/>
    <mergeCell ref="M84:M86"/>
    <mergeCell ref="S84:S86"/>
    <mergeCell ref="U78:U80"/>
    <mergeCell ref="V78:V80"/>
    <mergeCell ref="B79:B80"/>
    <mergeCell ref="A81:A83"/>
    <mergeCell ref="C81:C83"/>
    <mergeCell ref="K81:K83"/>
    <mergeCell ref="M81:M83"/>
    <mergeCell ref="S81:S83"/>
    <mergeCell ref="U81:U83"/>
    <mergeCell ref="V81:V83"/>
    <mergeCell ref="B76:B77"/>
    <mergeCell ref="A78:A80"/>
    <mergeCell ref="C78:C80"/>
    <mergeCell ref="K78:K80"/>
    <mergeCell ref="M78:M80"/>
    <mergeCell ref="S78:S80"/>
    <mergeCell ref="U72:U74"/>
    <mergeCell ref="V72:V74"/>
    <mergeCell ref="B73:B74"/>
    <mergeCell ref="A75:A77"/>
    <mergeCell ref="C75:C77"/>
    <mergeCell ref="K75:K77"/>
    <mergeCell ref="M75:M77"/>
    <mergeCell ref="S75:S77"/>
    <mergeCell ref="U75:U77"/>
    <mergeCell ref="V75:V77"/>
    <mergeCell ref="B70:B71"/>
    <mergeCell ref="A72:A74"/>
    <mergeCell ref="C72:C74"/>
    <mergeCell ref="K72:K74"/>
    <mergeCell ref="M72:M74"/>
    <mergeCell ref="S72:S74"/>
    <mergeCell ref="U66:U68"/>
    <mergeCell ref="V66:V68"/>
    <mergeCell ref="B67:B68"/>
    <mergeCell ref="A69:A71"/>
    <mergeCell ref="C69:C71"/>
    <mergeCell ref="K69:K71"/>
    <mergeCell ref="M69:M71"/>
    <mergeCell ref="S69:S71"/>
    <mergeCell ref="U69:U71"/>
    <mergeCell ref="V69:V71"/>
    <mergeCell ref="B64:B65"/>
    <mergeCell ref="A66:A68"/>
    <mergeCell ref="C66:C68"/>
    <mergeCell ref="K66:K68"/>
    <mergeCell ref="M66:M68"/>
    <mergeCell ref="S66:S68"/>
    <mergeCell ref="U60:U62"/>
    <mergeCell ref="V60:V62"/>
    <mergeCell ref="B61:B62"/>
    <mergeCell ref="A63:A65"/>
    <mergeCell ref="C63:C65"/>
    <mergeCell ref="K63:K65"/>
    <mergeCell ref="M63:M65"/>
    <mergeCell ref="S63:S65"/>
    <mergeCell ref="U63:U65"/>
    <mergeCell ref="V63:V65"/>
    <mergeCell ref="B58:B59"/>
    <mergeCell ref="A60:A62"/>
    <mergeCell ref="C60:C62"/>
    <mergeCell ref="K60:K62"/>
    <mergeCell ref="M60:M62"/>
    <mergeCell ref="S60:S62"/>
    <mergeCell ref="U54:U56"/>
    <mergeCell ref="V54:V56"/>
    <mergeCell ref="B55:B56"/>
    <mergeCell ref="A57:A59"/>
    <mergeCell ref="C57:C59"/>
    <mergeCell ref="K57:K59"/>
    <mergeCell ref="M57:M59"/>
    <mergeCell ref="S57:S59"/>
    <mergeCell ref="U57:U59"/>
    <mergeCell ref="V57:V59"/>
    <mergeCell ref="B52:B53"/>
    <mergeCell ref="A54:A56"/>
    <mergeCell ref="C54:C56"/>
    <mergeCell ref="K54:K56"/>
    <mergeCell ref="M54:M56"/>
    <mergeCell ref="S54:S56"/>
    <mergeCell ref="U48:U50"/>
    <mergeCell ref="V48:V50"/>
    <mergeCell ref="B49:B50"/>
    <mergeCell ref="A51:A53"/>
    <mergeCell ref="C51:C53"/>
    <mergeCell ref="K51:K53"/>
    <mergeCell ref="M51:M53"/>
    <mergeCell ref="S51:S53"/>
    <mergeCell ref="U51:U53"/>
    <mergeCell ref="V51:V53"/>
    <mergeCell ref="B46:B47"/>
    <mergeCell ref="A48:A50"/>
    <mergeCell ref="C48:C50"/>
    <mergeCell ref="K48:K50"/>
    <mergeCell ref="M48:M50"/>
    <mergeCell ref="S48:S50"/>
    <mergeCell ref="U42:U44"/>
    <mergeCell ref="V42:V44"/>
    <mergeCell ref="B43:B44"/>
    <mergeCell ref="A45:A47"/>
    <mergeCell ref="C45:C47"/>
    <mergeCell ref="K45:K47"/>
    <mergeCell ref="M45:M47"/>
    <mergeCell ref="S45:S47"/>
    <mergeCell ref="U45:U47"/>
    <mergeCell ref="V45:V47"/>
    <mergeCell ref="B40:B41"/>
    <mergeCell ref="A42:A44"/>
    <mergeCell ref="C42:C44"/>
    <mergeCell ref="K42:K44"/>
    <mergeCell ref="M42:M44"/>
    <mergeCell ref="S42:S44"/>
    <mergeCell ref="U36:U38"/>
    <mergeCell ref="V36:V38"/>
    <mergeCell ref="B37:B38"/>
    <mergeCell ref="A39:A41"/>
    <mergeCell ref="C39:C41"/>
    <mergeCell ref="K39:K41"/>
    <mergeCell ref="M39:M41"/>
    <mergeCell ref="S39:S41"/>
    <mergeCell ref="U39:U41"/>
    <mergeCell ref="V39:V41"/>
    <mergeCell ref="B34:B35"/>
    <mergeCell ref="A36:A38"/>
    <mergeCell ref="C36:C38"/>
    <mergeCell ref="K36:K38"/>
    <mergeCell ref="M36:M38"/>
    <mergeCell ref="S36:S38"/>
    <mergeCell ref="U30:U32"/>
    <mergeCell ref="V30:V32"/>
    <mergeCell ref="B31:B32"/>
    <mergeCell ref="A33:A35"/>
    <mergeCell ref="C33:C35"/>
    <mergeCell ref="K33:K35"/>
    <mergeCell ref="M33:M35"/>
    <mergeCell ref="S33:S35"/>
    <mergeCell ref="U33:U35"/>
    <mergeCell ref="V33:V35"/>
    <mergeCell ref="B28:B29"/>
    <mergeCell ref="A30:A32"/>
    <mergeCell ref="C30:C32"/>
    <mergeCell ref="K30:K32"/>
    <mergeCell ref="M30:M32"/>
    <mergeCell ref="S30:S32"/>
    <mergeCell ref="U24:U26"/>
    <mergeCell ref="V24:V26"/>
    <mergeCell ref="B25:B26"/>
    <mergeCell ref="A27:A29"/>
    <mergeCell ref="C27:C29"/>
    <mergeCell ref="K27:K29"/>
    <mergeCell ref="M27:M29"/>
    <mergeCell ref="S27:S29"/>
    <mergeCell ref="U27:U29"/>
    <mergeCell ref="V27:V29"/>
    <mergeCell ref="B22:B23"/>
    <mergeCell ref="A24:A26"/>
    <mergeCell ref="C24:C26"/>
    <mergeCell ref="K24:K26"/>
    <mergeCell ref="M24:M26"/>
    <mergeCell ref="S24:S26"/>
    <mergeCell ref="U18:U20"/>
    <mergeCell ref="V18:V20"/>
    <mergeCell ref="B19:B20"/>
    <mergeCell ref="A21:A23"/>
    <mergeCell ref="C21:C23"/>
    <mergeCell ref="K21:K23"/>
    <mergeCell ref="M21:M23"/>
    <mergeCell ref="S21:S23"/>
    <mergeCell ref="U21:U23"/>
    <mergeCell ref="V21:V23"/>
    <mergeCell ref="B16:B17"/>
    <mergeCell ref="A18:A20"/>
    <mergeCell ref="C18:C20"/>
    <mergeCell ref="K18:K20"/>
    <mergeCell ref="M18:M20"/>
    <mergeCell ref="S18:S20"/>
    <mergeCell ref="U12:U14"/>
    <mergeCell ref="V12:V14"/>
    <mergeCell ref="B13:B14"/>
    <mergeCell ref="A15:A17"/>
    <mergeCell ref="C15:C17"/>
    <mergeCell ref="K15:K17"/>
    <mergeCell ref="M15:M17"/>
    <mergeCell ref="S15:S17"/>
    <mergeCell ref="U15:U17"/>
    <mergeCell ref="V15:V17"/>
    <mergeCell ref="B10:B11"/>
    <mergeCell ref="A12:A14"/>
    <mergeCell ref="C12:C14"/>
    <mergeCell ref="K12:K14"/>
    <mergeCell ref="M12:M14"/>
    <mergeCell ref="S12:S14"/>
    <mergeCell ref="Z7:AC8"/>
    <mergeCell ref="AD7:AG8"/>
    <mergeCell ref="AH7:AK8"/>
    <mergeCell ref="A9:A11"/>
    <mergeCell ref="C9:C11"/>
    <mergeCell ref="K9:K11"/>
    <mergeCell ref="M9:M11"/>
    <mergeCell ref="S9:S11"/>
    <mergeCell ref="U9:U11"/>
    <mergeCell ref="V9:V11"/>
    <mergeCell ref="W6:AK6"/>
    <mergeCell ref="A7:B7"/>
    <mergeCell ref="C7:C8"/>
    <mergeCell ref="D7:D8"/>
    <mergeCell ref="E7:K7"/>
    <mergeCell ref="L7:M7"/>
    <mergeCell ref="N7:S7"/>
    <mergeCell ref="T7:U7"/>
    <mergeCell ref="V7:V8"/>
    <mergeCell ref="W7:Y8"/>
    <mergeCell ref="K4:K6"/>
    <mergeCell ref="M4:M6"/>
    <mergeCell ref="S4:S6"/>
    <mergeCell ref="U4:U6"/>
    <mergeCell ref="V4:V6"/>
  </mergeCells>
  <conditionalFormatting sqref="E9:V128">
    <cfRule type="cellIs" dxfId="64" priority="5" operator="lessThan">
      <formula>$C$5</formula>
    </cfRule>
  </conditionalFormatting>
  <conditionalFormatting sqref="E3">
    <cfRule type="cellIs" dxfId="63" priority="3" operator="equal">
      <formula>"v"</formula>
    </cfRule>
    <cfRule type="cellIs" dxfId="62" priority="4" operator="equal">
      <formula>"x"</formula>
    </cfRule>
  </conditionalFormatting>
  <conditionalFormatting sqref="E4:J6 K4 L4:L6 M4 N4:R6 S4 T4:T6 U4:V4">
    <cfRule type="cellIs" dxfId="61" priority="2" operator="notEqual">
      <formula>$E$2</formula>
    </cfRule>
  </conditionalFormatting>
  <conditionalFormatting sqref="H1">
    <cfRule type="cellIs" dxfId="60" priority="1" operator="notEqual">
      <formula>$E$2</formula>
    </cfRule>
  </conditionalFormatting>
  <dataValidations count="1">
    <dataValidation type="decimal" allowBlank="1" showInputMessage="1" showErrorMessage="1" errorTitle="www.deuniv.blogspot.com" error="masukan nilai,_x000a_Minimal 10_x000a_Maksimal 100" sqref="E9:V128">
      <formula1>10</formula1>
      <formula2>100</formula2>
    </dataValidation>
  </dataValidations>
  <hyperlinks>
    <hyperlink ref="C7:C8" location="Sheet2!A1" display="Nama"/>
  </hyperlinks>
  <pageMargins left="0.7" right="0.7" top="0.75" bottom="0.75" header="0.3" footer="0.3"/>
  <pageSetup paperSize="9" orientation="portrait" horizontalDpi="4294967293" verticalDpi="0" r:id="rId1"/>
  <drawing r:id="rId2"/>
</worksheet>
</file>

<file path=xl/worksheets/sheet23.xml><?xml version="1.0" encoding="utf-8"?>
<worksheet xmlns="http://schemas.openxmlformats.org/spreadsheetml/2006/main" xmlns:r="http://schemas.openxmlformats.org/officeDocument/2006/relationships">
  <sheetPr codeName="Sheet9"/>
  <dimension ref="A1:V162"/>
  <sheetViews>
    <sheetView showGridLines="0" workbookViewId="0">
      <pane ySplit="3" topLeftCell="A116" activePane="bottomLeft" state="frozen"/>
      <selection pane="bottomLeft" activeCell="S11" sqref="S11:S130"/>
    </sheetView>
  </sheetViews>
  <sheetFormatPr defaultColWidth="9.140625" defaultRowHeight="15.75" customHeight="1" zeroHeight="1"/>
  <cols>
    <col min="1" max="1" width="5" style="86" customWidth="1"/>
    <col min="2" max="2" width="9.5703125" style="86" customWidth="1"/>
    <col min="3" max="3" width="20.5703125" style="86" customWidth="1"/>
    <col min="4" max="4" width="10.42578125" style="86" customWidth="1"/>
    <col min="5" max="22" width="5.85546875" style="90" customWidth="1"/>
    <col min="23" max="16368" width="9.140625" style="86"/>
    <col min="16369" max="16369" width="9.140625" style="86" customWidth="1"/>
    <col min="16370" max="16384" width="9.140625" style="86"/>
  </cols>
  <sheetData>
    <row r="1" spans="1:22" s="81" customFormat="1" ht="15.75" customHeight="1">
      <c r="E1" s="82" t="s">
        <v>55</v>
      </c>
      <c r="F1" s="83"/>
      <c r="G1" s="83"/>
      <c r="H1" s="83"/>
      <c r="I1" s="83"/>
      <c r="J1" s="83"/>
      <c r="K1" s="83"/>
      <c r="L1" s="83"/>
      <c r="M1" s="83"/>
      <c r="N1" s="83"/>
      <c r="O1" s="83"/>
      <c r="P1" s="83"/>
      <c r="Q1" s="83"/>
      <c r="R1" s="83"/>
      <c r="S1" s="83"/>
      <c r="T1" s="83"/>
      <c r="U1" s="83"/>
      <c r="V1" s="83"/>
    </row>
    <row r="2" spans="1:22" s="81" customFormat="1" ht="15.75" customHeight="1">
      <c r="E2" s="82" t="s">
        <v>56</v>
      </c>
      <c r="F2" s="83"/>
      <c r="G2" s="84" t="s">
        <v>58</v>
      </c>
      <c r="H2" s="83"/>
      <c r="J2" s="82" t="s">
        <v>57</v>
      </c>
      <c r="K2" s="83"/>
      <c r="L2" s="83"/>
      <c r="M2" s="83"/>
      <c r="N2" s="83"/>
      <c r="O2" s="83"/>
      <c r="P2" s="83"/>
      <c r="Q2" s="83"/>
      <c r="R2" s="83"/>
      <c r="S2" s="83"/>
      <c r="T2" s="83"/>
      <c r="U2" s="83"/>
      <c r="V2" s="83"/>
    </row>
    <row r="3" spans="1:22" s="81" customFormat="1" ht="15.75" customHeight="1">
      <c r="E3" s="82" t="s">
        <v>56</v>
      </c>
      <c r="F3" s="83"/>
      <c r="G3" s="84" t="s">
        <v>59</v>
      </c>
      <c r="H3" s="83"/>
      <c r="J3" s="82" t="s">
        <v>60</v>
      </c>
      <c r="K3" s="83"/>
      <c r="L3" s="83"/>
      <c r="M3" s="83"/>
      <c r="N3" s="83"/>
      <c r="O3" s="83"/>
      <c r="P3" s="83"/>
      <c r="Q3" s="85" t="s">
        <v>63</v>
      </c>
      <c r="R3" s="83"/>
      <c r="S3" s="83"/>
      <c r="T3" s="83"/>
      <c r="U3" s="83"/>
      <c r="V3" s="83"/>
    </row>
    <row r="4" spans="1:22">
      <c r="A4" s="214" t="s">
        <v>127</v>
      </c>
      <c r="B4" s="214"/>
      <c r="C4" s="214"/>
      <c r="D4" s="214"/>
      <c r="E4" s="214"/>
      <c r="F4" s="214"/>
      <c r="G4" s="214"/>
      <c r="H4" s="214"/>
      <c r="I4" s="214"/>
      <c r="J4" s="214"/>
      <c r="K4" s="214"/>
      <c r="L4" s="214"/>
      <c r="M4" s="214"/>
      <c r="N4" s="214"/>
      <c r="O4" s="214"/>
      <c r="P4" s="214"/>
      <c r="Q4" s="214"/>
      <c r="R4" s="214"/>
      <c r="S4" s="214"/>
      <c r="T4" s="214"/>
      <c r="U4" s="214"/>
      <c r="V4" s="214"/>
    </row>
    <row r="5" spans="1:22">
      <c r="A5" s="214" t="str">
        <f>'Halaman Depan'!C4</f>
        <v>SDN ...</v>
      </c>
      <c r="B5" s="214"/>
      <c r="C5" s="214"/>
      <c r="D5" s="214"/>
      <c r="E5" s="214"/>
      <c r="F5" s="214"/>
      <c r="G5" s="214"/>
      <c r="H5" s="214"/>
      <c r="I5" s="214"/>
      <c r="J5" s="214"/>
      <c r="K5" s="214"/>
      <c r="L5" s="214"/>
      <c r="M5" s="214"/>
      <c r="N5" s="214"/>
      <c r="O5" s="214"/>
      <c r="P5" s="214"/>
      <c r="Q5" s="214"/>
      <c r="R5" s="214"/>
      <c r="S5" s="214"/>
      <c r="T5" s="214"/>
      <c r="U5" s="214"/>
      <c r="V5" s="214"/>
    </row>
    <row r="6" spans="1:22">
      <c r="A6" s="264" t="s">
        <v>50</v>
      </c>
      <c r="B6" s="264"/>
      <c r="C6" s="264"/>
      <c r="D6" s="175" t="str">
        <f>'Halaman Depan'!$C$15</f>
        <v>Seni Budaya dan Kesenian</v>
      </c>
      <c r="E6" s="87"/>
      <c r="F6" s="87"/>
      <c r="G6" s="87"/>
      <c r="H6" s="87"/>
      <c r="I6" s="87"/>
      <c r="J6" s="87"/>
      <c r="K6" s="87"/>
      <c r="L6" s="87"/>
      <c r="M6" s="87"/>
      <c r="N6" s="87"/>
      <c r="O6" s="88" t="s">
        <v>53</v>
      </c>
      <c r="P6" s="86"/>
      <c r="Q6" s="86"/>
      <c r="R6" s="87"/>
      <c r="S6" s="88" t="str">
        <f>'Halaman Depan'!C13</f>
        <v>2014/2015</v>
      </c>
      <c r="T6" s="87"/>
      <c r="U6" s="87"/>
      <c r="V6" s="87"/>
    </row>
    <row r="7" spans="1:22">
      <c r="A7" s="264" t="s">
        <v>52</v>
      </c>
      <c r="B7" s="264"/>
      <c r="C7" s="264"/>
      <c r="D7" s="176">
        <f>'Halaman Depan'!H7</f>
        <v>20</v>
      </c>
      <c r="E7" s="87"/>
      <c r="F7" s="87"/>
      <c r="G7" s="87"/>
      <c r="H7" s="87"/>
      <c r="I7" s="87"/>
      <c r="J7" s="87"/>
      <c r="K7" s="87"/>
      <c r="L7" s="87"/>
      <c r="M7" s="87"/>
      <c r="N7" s="87"/>
      <c r="O7" s="88" t="s">
        <v>54</v>
      </c>
      <c r="P7" s="86"/>
      <c r="Q7" s="86"/>
      <c r="R7" s="87"/>
      <c r="S7" s="89" t="str">
        <f>'Halaman Depan'!C14</f>
        <v>2 (Dua)</v>
      </c>
      <c r="T7" s="87"/>
      <c r="U7" s="87"/>
      <c r="V7" s="87"/>
    </row>
    <row r="8" spans="1:22"/>
    <row r="9" spans="1:22">
      <c r="A9" s="244" t="s">
        <v>0</v>
      </c>
      <c r="B9" s="244"/>
      <c r="C9" s="245" t="s">
        <v>3</v>
      </c>
      <c r="D9" s="243" t="s">
        <v>4</v>
      </c>
      <c r="E9" s="243" t="s">
        <v>9</v>
      </c>
      <c r="F9" s="243"/>
      <c r="G9" s="243"/>
      <c r="H9" s="243"/>
      <c r="I9" s="243"/>
      <c r="J9" s="243"/>
      <c r="K9" s="243"/>
      <c r="L9" s="243" t="s">
        <v>12</v>
      </c>
      <c r="M9" s="243"/>
      <c r="N9" s="243" t="s">
        <v>13</v>
      </c>
      <c r="O9" s="243"/>
      <c r="P9" s="243"/>
      <c r="Q9" s="243"/>
      <c r="R9" s="243"/>
      <c r="S9" s="243"/>
      <c r="T9" s="243" t="s">
        <v>14</v>
      </c>
      <c r="U9" s="243"/>
      <c r="V9" s="243" t="s">
        <v>15</v>
      </c>
    </row>
    <row r="10" spans="1:22">
      <c r="A10" s="91" t="s">
        <v>1</v>
      </c>
      <c r="B10" s="91" t="s">
        <v>2</v>
      </c>
      <c r="C10" s="245"/>
      <c r="D10" s="243"/>
      <c r="E10" s="92">
        <v>1</v>
      </c>
      <c r="F10" s="92">
        <v>2</v>
      </c>
      <c r="G10" s="92">
        <v>3</v>
      </c>
      <c r="H10" s="92">
        <v>4</v>
      </c>
      <c r="I10" s="92">
        <v>5</v>
      </c>
      <c r="J10" s="92">
        <v>6</v>
      </c>
      <c r="K10" s="92" t="s">
        <v>8</v>
      </c>
      <c r="L10" s="92" t="s">
        <v>10</v>
      </c>
      <c r="M10" s="92" t="s">
        <v>11</v>
      </c>
      <c r="N10" s="92">
        <v>1</v>
      </c>
      <c r="O10" s="92">
        <v>2</v>
      </c>
      <c r="P10" s="92">
        <v>3</v>
      </c>
      <c r="Q10" s="92">
        <v>4</v>
      </c>
      <c r="R10" s="92">
        <v>5</v>
      </c>
      <c r="S10" s="92" t="s">
        <v>8</v>
      </c>
      <c r="T10" s="92" t="s">
        <v>10</v>
      </c>
      <c r="U10" s="92" t="s">
        <v>11</v>
      </c>
      <c r="V10" s="243"/>
    </row>
    <row r="11" spans="1:22">
      <c r="A11" s="262">
        <v>1</v>
      </c>
      <c r="B11" s="93" t="str">
        <f>IF(VLOOKUP(A11,'Data Siswa 2'!$A$4:$D$43,2,0)=0,"",VLOOKUP(A11,'Data Siswa 2'!$A$4:$D$43,2,0))</f>
        <v>601</v>
      </c>
      <c r="C11" s="263" t="str">
        <f>IF(VLOOKUP(A11,'Data Siswa 2'!$A$4:$D$43,4,0)=0,"",VLOOKUP(A11,'Data Siswa 2'!$A$4:$D$43,4,0))</f>
        <v>Siswa kelas 2 1</v>
      </c>
      <c r="D11" s="94" t="s">
        <v>5</v>
      </c>
      <c r="E11" s="95" t="str">
        <f>IF('MP2'!E9=0,"",'MP2'!E9)</f>
        <v/>
      </c>
      <c r="F11" s="95" t="str">
        <f>IF('MP2'!F9=0,"",'MP2'!F9)</f>
        <v/>
      </c>
      <c r="G11" s="95" t="str">
        <f>IF('MP2'!G9=0,"",'MP2'!G9)</f>
        <v/>
      </c>
      <c r="H11" s="95" t="str">
        <f>IF('MP2'!H9=0,"",'MP2'!H9)</f>
        <v/>
      </c>
      <c r="I11" s="95" t="str">
        <f>IF('MP2'!I9=0,"",'MP2'!I9)</f>
        <v/>
      </c>
      <c r="J11" s="95" t="str">
        <f>IF('MP2'!J9=0,"",'MP2'!J9)</f>
        <v/>
      </c>
      <c r="K11" s="260" t="str">
        <f>IFERROR(ROUND(AVERAGE(E11:J13),0),"")</f>
        <v/>
      </c>
      <c r="L11" s="96" t="str">
        <f>IF('MP2'!L9=0,"",'MP2'!L9)</f>
        <v/>
      </c>
      <c r="M11" s="260" t="str">
        <f>IFERROR(ROUND(AVERAGE(L11:L13),0),"")</f>
        <v/>
      </c>
      <c r="N11" s="96" t="str">
        <f>IF('MP2'!N9=0,"",'MP2'!N9)</f>
        <v/>
      </c>
      <c r="O11" s="96" t="str">
        <f>IF('MP2'!O9=0,"",'MP2'!O9)</f>
        <v/>
      </c>
      <c r="P11" s="96" t="str">
        <f>IF('MP2'!P9=0,"",'MP2'!P9)</f>
        <v/>
      </c>
      <c r="Q11" s="96" t="str">
        <f>IF('MP2'!Q9=0,"",'MP2'!Q9)</f>
        <v/>
      </c>
      <c r="R11" s="96" t="str">
        <f>IF('MP2'!R9=0,"",'MP2'!R9)</f>
        <v/>
      </c>
      <c r="S11" s="260" t="str">
        <f>IFERROR(ROUND(AVERAGE(N11:R13),0),"")</f>
        <v/>
      </c>
      <c r="T11" s="96" t="str">
        <f>IF('MP2'!T9=0,"",'MP2'!T9)</f>
        <v/>
      </c>
      <c r="U11" s="260" t="str">
        <f>IFERROR(ROUND(AVERAGE(T11:T13),0),"")</f>
        <v/>
      </c>
      <c r="V11" s="246" t="str">
        <f>IFERROR(ROUND((K11+M11+S11+(2*U11))/5,0),"")</f>
        <v/>
      </c>
    </row>
    <row r="12" spans="1:22">
      <c r="A12" s="252"/>
      <c r="B12" s="249" t="str">
        <f>IF(VLOOKUP(A11,'Data Siswa 2'!$A$4:$D$43,3,0)=0,"",VLOOKUP(A11,'Data Siswa 2'!$A$4:$D$43,3,0))</f>
        <v/>
      </c>
      <c r="C12" s="255"/>
      <c r="D12" s="97" t="s">
        <v>6</v>
      </c>
      <c r="E12" s="98" t="str">
        <f>IF('MP2'!E10=0,"",'MP2'!E10)</f>
        <v/>
      </c>
      <c r="F12" s="98" t="str">
        <f>IF('MP2'!F10=0,"",'MP2'!F10)</f>
        <v/>
      </c>
      <c r="G12" s="98" t="str">
        <f>IF('MP2'!G10=0,"",'MP2'!G10)</f>
        <v/>
      </c>
      <c r="H12" s="98" t="str">
        <f>IF('MP2'!H10=0,"",'MP2'!H10)</f>
        <v/>
      </c>
      <c r="I12" s="98" t="str">
        <f>IF('MP2'!I10=0,"",'MP2'!I10)</f>
        <v/>
      </c>
      <c r="J12" s="98" t="str">
        <f>IF('MP2'!J10=0,"",'MP2'!J10)</f>
        <v/>
      </c>
      <c r="K12" s="258"/>
      <c r="L12" s="98" t="str">
        <f>IF('MP2'!L10=0,"",'MP2'!L10)</f>
        <v/>
      </c>
      <c r="M12" s="258"/>
      <c r="N12" s="98" t="str">
        <f>IF('MP2'!N10=0,"",'MP2'!N10)</f>
        <v/>
      </c>
      <c r="O12" s="98" t="str">
        <f>IF('MP2'!O10=0,"",'MP2'!O10)</f>
        <v/>
      </c>
      <c r="P12" s="98" t="str">
        <f>IF('MP2'!P10=0,"",'MP2'!P10)</f>
        <v/>
      </c>
      <c r="Q12" s="98" t="str">
        <f>IF('MP2'!Q10=0,"",'MP2'!Q10)</f>
        <v/>
      </c>
      <c r="R12" s="98" t="str">
        <f>IF('MP2'!R10=0,"",'MP2'!R10)</f>
        <v/>
      </c>
      <c r="S12" s="258"/>
      <c r="T12" s="99" t="str">
        <f>IF('MP2'!T10=0,"",'MP2'!T10)</f>
        <v/>
      </c>
      <c r="U12" s="258"/>
      <c r="V12" s="247"/>
    </row>
    <row r="13" spans="1:22">
      <c r="A13" s="253"/>
      <c r="B13" s="250"/>
      <c r="C13" s="256"/>
      <c r="D13" s="100" t="s">
        <v>7</v>
      </c>
      <c r="E13" s="101" t="str">
        <f>IF('MP2'!E11=0,"",'MP2'!E11)</f>
        <v/>
      </c>
      <c r="F13" s="101" t="str">
        <f>IF('MP2'!F11=0,"",'MP2'!F11)</f>
        <v/>
      </c>
      <c r="G13" s="101" t="str">
        <f>IF('MP2'!G11=0,"",'MP2'!G11)</f>
        <v/>
      </c>
      <c r="H13" s="101" t="str">
        <f>IF('MP2'!H11=0,"",'MP2'!H11)</f>
        <v/>
      </c>
      <c r="I13" s="101" t="str">
        <f>IF('MP2'!I11=0,"",'MP2'!I11)</f>
        <v/>
      </c>
      <c r="J13" s="101" t="str">
        <f>IF('MP2'!J11=0,"",'MP2'!J11)</f>
        <v/>
      </c>
      <c r="K13" s="259"/>
      <c r="L13" s="101" t="str">
        <f>IF('MP2'!L11=0,"",'MP2'!L11)</f>
        <v/>
      </c>
      <c r="M13" s="259"/>
      <c r="N13" s="101" t="str">
        <f>IF('MP2'!N11=0,"",'MP2'!N11)</f>
        <v/>
      </c>
      <c r="O13" s="101" t="str">
        <f>IF('MP2'!O11=0,"",'MP2'!O11)</f>
        <v/>
      </c>
      <c r="P13" s="101" t="str">
        <f>IF('MP2'!P11=0,"",'MP2'!P11)</f>
        <v/>
      </c>
      <c r="Q13" s="101" t="str">
        <f>IF('MP2'!Q11=0,"",'MP2'!Q11)</f>
        <v/>
      </c>
      <c r="R13" s="101" t="str">
        <f>IF('MP2'!R11=0,"",'MP2'!R11)</f>
        <v/>
      </c>
      <c r="S13" s="259"/>
      <c r="T13" s="102" t="str">
        <f>IF('MP2'!T11=0,"",'MP2'!T11)</f>
        <v/>
      </c>
      <c r="U13" s="259"/>
      <c r="V13" s="248"/>
    </row>
    <row r="14" spans="1:22">
      <c r="A14" s="251">
        <v>2</v>
      </c>
      <c r="B14" s="103" t="str">
        <f>IF(VLOOKUP(A14,'Data Siswa 2'!$A$4:$D$43,2,0)=0,"",VLOOKUP(A14,'Data Siswa 2'!$A$4:$D$43,2,0))</f>
        <v>602</v>
      </c>
      <c r="C14" s="254" t="str">
        <f>IF(VLOOKUP(A14,'Data Siswa 2'!$A$4:$D$43,4,0)=0,"",VLOOKUP(A14,'Data Siswa 2'!$A$4:$D$43,4,0))</f>
        <v>Siswa kelas 2 2</v>
      </c>
      <c r="D14" s="104" t="s">
        <v>5</v>
      </c>
      <c r="E14" s="95" t="str">
        <f>IF('MP2'!E12=0,"",'MP2'!E12)</f>
        <v/>
      </c>
      <c r="F14" s="95" t="str">
        <f>IF('MP2'!F12=0,"",'MP2'!F12)</f>
        <v/>
      </c>
      <c r="G14" s="95" t="str">
        <f>IF('MP2'!G12=0,"",'MP2'!G12)</f>
        <v/>
      </c>
      <c r="H14" s="95" t="str">
        <f>IF('MP2'!H12=0,"",'MP2'!H12)</f>
        <v/>
      </c>
      <c r="I14" s="95" t="str">
        <f>IF('MP2'!I12=0,"",'MP2'!I12)</f>
        <v/>
      </c>
      <c r="J14" s="95" t="str">
        <f>IF('MP2'!J12=0,"",'MP2'!J12)</f>
        <v/>
      </c>
      <c r="K14" s="257" t="str">
        <f t="shared" ref="K14" si="0">IFERROR(ROUND(AVERAGE(E14:J16),0),"")</f>
        <v/>
      </c>
      <c r="L14" s="96" t="str">
        <f>IF('MP2'!L12=0,"",'MP2'!L12)</f>
        <v/>
      </c>
      <c r="M14" s="257" t="str">
        <f t="shared" ref="M14" si="1">IFERROR(ROUND(AVERAGE(L14:L16),0),"")</f>
        <v/>
      </c>
      <c r="N14" s="96" t="str">
        <f>IF('MP2'!N12=0,"",'MP2'!N12)</f>
        <v/>
      </c>
      <c r="O14" s="96" t="str">
        <f>IF('MP2'!O12=0,"",'MP2'!O12)</f>
        <v/>
      </c>
      <c r="P14" s="96" t="str">
        <f>IF('MP2'!P12=0,"",'MP2'!P12)</f>
        <v/>
      </c>
      <c r="Q14" s="96" t="str">
        <f>IF('MP2'!Q12=0,"",'MP2'!Q12)</f>
        <v/>
      </c>
      <c r="R14" s="96" t="str">
        <f>IF('MP2'!R12=0,"",'MP2'!R12)</f>
        <v/>
      </c>
      <c r="S14" s="260" t="str">
        <f>IFERROR(ROUND(AVERAGE(N14:R16),0),"")</f>
        <v/>
      </c>
      <c r="T14" s="96" t="str">
        <f>IF('MP2'!T12=0,"",'MP2'!T12)</f>
        <v/>
      </c>
      <c r="U14" s="257" t="str">
        <f t="shared" ref="U14" si="2">IFERROR(ROUND(AVERAGE(T14:T16),0),"")</f>
        <v/>
      </c>
      <c r="V14" s="261" t="str">
        <f t="shared" ref="V14" si="3">IFERROR(ROUND((K14+M14+S14+(2*U14))/5,0),"")</f>
        <v/>
      </c>
    </row>
    <row r="15" spans="1:22" ht="15" customHeight="1">
      <c r="A15" s="252"/>
      <c r="B15" s="249" t="str">
        <f>IF(VLOOKUP(A14,'Data Siswa 2'!$A$4:$D$43,3,0)=0,"",VLOOKUP(A14,'Data Siswa 2'!$A$4:$D$43,3,0))</f>
        <v/>
      </c>
      <c r="C15" s="255"/>
      <c r="D15" s="97" t="s">
        <v>6</v>
      </c>
      <c r="E15" s="98" t="str">
        <f>IF('MP2'!E13=0,"",'MP2'!E13)</f>
        <v/>
      </c>
      <c r="F15" s="98" t="str">
        <f>IF('MP2'!F13=0,"",'MP2'!F13)</f>
        <v/>
      </c>
      <c r="G15" s="98" t="str">
        <f>IF('MP2'!G13=0,"",'MP2'!G13)</f>
        <v/>
      </c>
      <c r="H15" s="98" t="str">
        <f>IF('MP2'!H13=0,"",'MP2'!H13)</f>
        <v/>
      </c>
      <c r="I15" s="98" t="str">
        <f>IF('MP2'!I13=0,"",'MP2'!I13)</f>
        <v/>
      </c>
      <c r="J15" s="98" t="str">
        <f>IF('MP2'!J13=0,"",'MP2'!J13)</f>
        <v/>
      </c>
      <c r="K15" s="258"/>
      <c r="L15" s="98" t="str">
        <f>IF('MP2'!L13=0,"",'MP2'!L13)</f>
        <v/>
      </c>
      <c r="M15" s="258"/>
      <c r="N15" s="98" t="str">
        <f>IF('MP2'!N13=0,"",'MP2'!N13)</f>
        <v/>
      </c>
      <c r="O15" s="98" t="str">
        <f>IF('MP2'!O13=0,"",'MP2'!O13)</f>
        <v/>
      </c>
      <c r="P15" s="98" t="str">
        <f>IF('MP2'!P13=0,"",'MP2'!P13)</f>
        <v/>
      </c>
      <c r="Q15" s="98" t="str">
        <f>IF('MP2'!Q13=0,"",'MP2'!Q13)</f>
        <v/>
      </c>
      <c r="R15" s="98" t="str">
        <f>IF('MP2'!R13=0,"",'MP2'!R13)</f>
        <v/>
      </c>
      <c r="S15" s="258"/>
      <c r="T15" s="99" t="str">
        <f>IF('MP2'!T13=0,"",'MP2'!T13)</f>
        <v/>
      </c>
      <c r="U15" s="258"/>
      <c r="V15" s="247"/>
    </row>
    <row r="16" spans="1:22">
      <c r="A16" s="253"/>
      <c r="B16" s="250"/>
      <c r="C16" s="256"/>
      <c r="D16" s="100" t="s">
        <v>7</v>
      </c>
      <c r="E16" s="101" t="str">
        <f>IF('MP2'!E14=0,"",'MP2'!E14)</f>
        <v/>
      </c>
      <c r="F16" s="101" t="str">
        <f>IF('MP2'!F14=0,"",'MP2'!F14)</f>
        <v/>
      </c>
      <c r="G16" s="101" t="str">
        <f>IF('MP2'!G14=0,"",'MP2'!G14)</f>
        <v/>
      </c>
      <c r="H16" s="101" t="str">
        <f>IF('MP2'!H14=0,"",'MP2'!H14)</f>
        <v/>
      </c>
      <c r="I16" s="101" t="str">
        <f>IF('MP2'!I14=0,"",'MP2'!I14)</f>
        <v/>
      </c>
      <c r="J16" s="101" t="str">
        <f>IF('MP2'!J14=0,"",'MP2'!J14)</f>
        <v/>
      </c>
      <c r="K16" s="259"/>
      <c r="L16" s="101" t="str">
        <f>IF('MP2'!L14=0,"",'MP2'!L14)</f>
        <v/>
      </c>
      <c r="M16" s="259"/>
      <c r="N16" s="101" t="str">
        <f>IF('MP2'!N14=0,"",'MP2'!N14)</f>
        <v/>
      </c>
      <c r="O16" s="101" t="str">
        <f>IF('MP2'!O14=0,"",'MP2'!O14)</f>
        <v/>
      </c>
      <c r="P16" s="101" t="str">
        <f>IF('MP2'!P14=0,"",'MP2'!P14)</f>
        <v/>
      </c>
      <c r="Q16" s="101" t="str">
        <f>IF('MP2'!Q14=0,"",'MP2'!Q14)</f>
        <v/>
      </c>
      <c r="R16" s="101" t="str">
        <f>IF('MP2'!R14=0,"",'MP2'!R14)</f>
        <v/>
      </c>
      <c r="S16" s="259"/>
      <c r="T16" s="102" t="str">
        <f>IF('MP2'!T14=0,"",'MP2'!T14)</f>
        <v/>
      </c>
      <c r="U16" s="259"/>
      <c r="V16" s="248"/>
    </row>
    <row r="17" spans="1:22">
      <c r="A17" s="262">
        <v>3</v>
      </c>
      <c r="B17" s="93" t="str">
        <f>IF(VLOOKUP(A17,'Data Siswa 2'!$A$4:$D$43,2,0)=0,"",VLOOKUP(A17,'Data Siswa 2'!$A$4:$D$43,2,0))</f>
        <v>603</v>
      </c>
      <c r="C17" s="263" t="str">
        <f>IF(VLOOKUP(A17,'Data Siswa 2'!$A$4:$D$43,4,0)=0,"",VLOOKUP(A17,'Data Siswa 2'!$A$4:$D$43,4,0))</f>
        <v>Siswa kelas 2 3</v>
      </c>
      <c r="D17" s="94" t="s">
        <v>5</v>
      </c>
      <c r="E17" s="95" t="str">
        <f>IF('MP2'!E15=0,"",'MP2'!E15)</f>
        <v/>
      </c>
      <c r="F17" s="95" t="str">
        <f>IF('MP2'!F15=0,"",'MP2'!F15)</f>
        <v/>
      </c>
      <c r="G17" s="95" t="str">
        <f>IF('MP2'!G15=0,"",'MP2'!G15)</f>
        <v/>
      </c>
      <c r="H17" s="95" t="str">
        <f>IF('MP2'!H15=0,"",'MP2'!H15)</f>
        <v/>
      </c>
      <c r="I17" s="95" t="str">
        <f>IF('MP2'!I15=0,"",'MP2'!I15)</f>
        <v/>
      </c>
      <c r="J17" s="95" t="str">
        <f>IF('MP2'!J15=0,"",'MP2'!J15)</f>
        <v/>
      </c>
      <c r="K17" s="260" t="str">
        <f t="shared" ref="K17" si="4">IFERROR(ROUND(AVERAGE(E17:J19),0),"")</f>
        <v/>
      </c>
      <c r="L17" s="96" t="str">
        <f>IF('MP2'!L15=0,"",'MP2'!L15)</f>
        <v/>
      </c>
      <c r="M17" s="260" t="str">
        <f t="shared" ref="M17" si="5">IFERROR(ROUND(AVERAGE(L17:L19),0),"")</f>
        <v/>
      </c>
      <c r="N17" s="96" t="str">
        <f>IF('MP2'!N15=0,"",'MP2'!N15)</f>
        <v/>
      </c>
      <c r="O17" s="96" t="str">
        <f>IF('MP2'!O15=0,"",'MP2'!O15)</f>
        <v/>
      </c>
      <c r="P17" s="96" t="str">
        <f>IF('MP2'!P15=0,"",'MP2'!P15)</f>
        <v/>
      </c>
      <c r="Q17" s="96" t="str">
        <f>IF('MP2'!Q15=0,"",'MP2'!Q15)</f>
        <v/>
      </c>
      <c r="R17" s="96" t="str">
        <f>IF('MP2'!R15=0,"",'MP2'!R15)</f>
        <v/>
      </c>
      <c r="S17" s="260" t="str">
        <f t="shared" ref="S17" si="6">IFERROR(ROUND(AVERAGE(N17:R19),0),"")</f>
        <v/>
      </c>
      <c r="T17" s="96" t="str">
        <f>IF('MP2'!T15=0,"",'MP2'!T15)</f>
        <v/>
      </c>
      <c r="U17" s="260" t="str">
        <f t="shared" ref="U17" si="7">IFERROR(ROUND(AVERAGE(T17:T19),0),"")</f>
        <v/>
      </c>
      <c r="V17" s="246" t="str">
        <f t="shared" ref="V17" si="8">IFERROR(ROUND((K17+M17+S17+(2*U17))/5,0),"")</f>
        <v/>
      </c>
    </row>
    <row r="18" spans="1:22" ht="15" customHeight="1">
      <c r="A18" s="252"/>
      <c r="B18" s="249" t="str">
        <f>IF(VLOOKUP(A17,'Data Siswa 2'!$A$4:$D$43,3,0)=0,"",VLOOKUP(A17,'Data Siswa 2'!$A$4:$D$43,3,0))</f>
        <v/>
      </c>
      <c r="C18" s="255"/>
      <c r="D18" s="97" t="s">
        <v>6</v>
      </c>
      <c r="E18" s="98" t="str">
        <f>IF('MP2'!E16=0,"",'MP2'!E16)</f>
        <v/>
      </c>
      <c r="F18" s="98" t="str">
        <f>IF('MP2'!F16=0,"",'MP2'!F16)</f>
        <v/>
      </c>
      <c r="G18" s="98" t="str">
        <f>IF('MP2'!G16=0,"",'MP2'!G16)</f>
        <v/>
      </c>
      <c r="H18" s="98" t="str">
        <f>IF('MP2'!H16=0,"",'MP2'!H16)</f>
        <v/>
      </c>
      <c r="I18" s="98" t="str">
        <f>IF('MP2'!I16=0,"",'MP2'!I16)</f>
        <v/>
      </c>
      <c r="J18" s="98" t="str">
        <f>IF('MP2'!J16=0,"",'MP2'!J16)</f>
        <v/>
      </c>
      <c r="K18" s="258"/>
      <c r="L18" s="98" t="str">
        <f>IF('MP2'!L16=0,"",'MP2'!L16)</f>
        <v/>
      </c>
      <c r="M18" s="258"/>
      <c r="N18" s="98" t="str">
        <f>IF('MP2'!N16=0,"",'MP2'!N16)</f>
        <v/>
      </c>
      <c r="O18" s="98" t="str">
        <f>IF('MP2'!O16=0,"",'MP2'!O16)</f>
        <v/>
      </c>
      <c r="P18" s="98" t="str">
        <f>IF('MP2'!P16=0,"",'MP2'!P16)</f>
        <v/>
      </c>
      <c r="Q18" s="98" t="str">
        <f>IF('MP2'!Q16=0,"",'MP2'!Q16)</f>
        <v/>
      </c>
      <c r="R18" s="98" t="str">
        <f>IF('MP2'!R16=0,"",'MP2'!R16)</f>
        <v/>
      </c>
      <c r="S18" s="258"/>
      <c r="T18" s="99" t="str">
        <f>IF('MP2'!T16=0,"",'MP2'!T16)</f>
        <v/>
      </c>
      <c r="U18" s="258"/>
      <c r="V18" s="247"/>
    </row>
    <row r="19" spans="1:22">
      <c r="A19" s="253"/>
      <c r="B19" s="250"/>
      <c r="C19" s="256"/>
      <c r="D19" s="100" t="s">
        <v>7</v>
      </c>
      <c r="E19" s="101" t="str">
        <f>IF('MP2'!E17=0,"",'MP2'!E17)</f>
        <v/>
      </c>
      <c r="F19" s="101" t="str">
        <f>IF('MP2'!F17=0,"",'MP2'!F17)</f>
        <v/>
      </c>
      <c r="G19" s="101" t="str">
        <f>IF('MP2'!G17=0,"",'MP2'!G17)</f>
        <v/>
      </c>
      <c r="H19" s="101" t="str">
        <f>IF('MP2'!H17=0,"",'MP2'!H17)</f>
        <v/>
      </c>
      <c r="I19" s="101" t="str">
        <f>IF('MP2'!I17=0,"",'MP2'!I17)</f>
        <v/>
      </c>
      <c r="J19" s="101" t="str">
        <f>IF('MP2'!J17=0,"",'MP2'!J17)</f>
        <v/>
      </c>
      <c r="K19" s="259"/>
      <c r="L19" s="101" t="str">
        <f>IF('MP2'!L17=0,"",'MP2'!L17)</f>
        <v/>
      </c>
      <c r="M19" s="259"/>
      <c r="N19" s="101" t="str">
        <f>IF('MP2'!N17=0,"",'MP2'!N17)</f>
        <v/>
      </c>
      <c r="O19" s="101" t="str">
        <f>IF('MP2'!O17=0,"",'MP2'!O17)</f>
        <v/>
      </c>
      <c r="P19" s="101" t="str">
        <f>IF('MP2'!P17=0,"",'MP2'!P17)</f>
        <v/>
      </c>
      <c r="Q19" s="101" t="str">
        <f>IF('MP2'!Q17=0,"",'MP2'!Q17)</f>
        <v/>
      </c>
      <c r="R19" s="101" t="str">
        <f>IF('MP2'!R17=0,"",'MP2'!R17)</f>
        <v/>
      </c>
      <c r="S19" s="259"/>
      <c r="T19" s="102" t="str">
        <f>IF('MP2'!T17=0,"",'MP2'!T17)</f>
        <v/>
      </c>
      <c r="U19" s="259"/>
      <c r="V19" s="248"/>
    </row>
    <row r="20" spans="1:22">
      <c r="A20" s="262">
        <v>4</v>
      </c>
      <c r="B20" s="93" t="str">
        <f>IF(VLOOKUP(A20,'Data Siswa 2'!$A$4:$D$43,2,0)=0,"",VLOOKUP(A20,'Data Siswa 2'!$A$4:$D$43,2,0))</f>
        <v>604</v>
      </c>
      <c r="C20" s="263" t="str">
        <f>IF(VLOOKUP(A20,'Data Siswa 2'!$A$4:$D$43,4,0)=0,"",VLOOKUP(A20,'Data Siswa 2'!$A$4:$D$43,4,0))</f>
        <v>Siswa kelas 2 4</v>
      </c>
      <c r="D20" s="94" t="s">
        <v>5</v>
      </c>
      <c r="E20" s="95" t="str">
        <f>IF('MP2'!E18=0,"",'MP2'!E18)</f>
        <v/>
      </c>
      <c r="F20" s="95" t="str">
        <f>IF('MP2'!F18=0,"",'MP2'!F18)</f>
        <v/>
      </c>
      <c r="G20" s="95" t="str">
        <f>IF('MP2'!G18=0,"",'MP2'!G18)</f>
        <v/>
      </c>
      <c r="H20" s="95" t="str">
        <f>IF('MP2'!H18=0,"",'MP2'!H18)</f>
        <v/>
      </c>
      <c r="I20" s="95" t="str">
        <f>IF('MP2'!I18=0,"",'MP2'!I18)</f>
        <v/>
      </c>
      <c r="J20" s="95" t="str">
        <f>IF('MP2'!J18=0,"",'MP2'!J18)</f>
        <v/>
      </c>
      <c r="K20" s="260" t="str">
        <f t="shared" ref="K20" si="9">IFERROR(ROUND(AVERAGE(E20:J22),0),"")</f>
        <v/>
      </c>
      <c r="L20" s="96" t="str">
        <f>IF('MP2'!L18=0,"",'MP2'!L18)</f>
        <v/>
      </c>
      <c r="M20" s="260" t="str">
        <f t="shared" ref="M20" si="10">IFERROR(ROUND(AVERAGE(L20:L22),0),"")</f>
        <v/>
      </c>
      <c r="N20" s="96" t="str">
        <f>IF('MP2'!N18=0,"",'MP2'!N18)</f>
        <v/>
      </c>
      <c r="O20" s="96" t="str">
        <f>IF('MP2'!O18=0,"",'MP2'!O18)</f>
        <v/>
      </c>
      <c r="P20" s="96" t="str">
        <f>IF('MP2'!P18=0,"",'MP2'!P18)</f>
        <v/>
      </c>
      <c r="Q20" s="96" t="str">
        <f>IF('MP2'!Q18=0,"",'MP2'!Q18)</f>
        <v/>
      </c>
      <c r="R20" s="96" t="str">
        <f>IF('MP2'!R18=0,"",'MP2'!R18)</f>
        <v/>
      </c>
      <c r="S20" s="260" t="str">
        <f t="shared" ref="S20" si="11">IFERROR(ROUND(AVERAGE(N20:R22),0),"")</f>
        <v/>
      </c>
      <c r="T20" s="96" t="str">
        <f>IF('MP2'!T18=0,"",'MP2'!T18)</f>
        <v/>
      </c>
      <c r="U20" s="260" t="str">
        <f t="shared" ref="U20" si="12">IFERROR(ROUND(AVERAGE(T20:T22),0),"")</f>
        <v/>
      </c>
      <c r="V20" s="246" t="str">
        <f t="shared" ref="V20" si="13">IFERROR(ROUND((K20+M20+S20+(2*U20))/5,0),"")</f>
        <v/>
      </c>
    </row>
    <row r="21" spans="1:22" ht="15" customHeight="1">
      <c r="A21" s="252"/>
      <c r="B21" s="249" t="str">
        <f>IF(VLOOKUP(A20,'Data Siswa 2'!$A$4:$D$43,3,0)=0,"",VLOOKUP(A20,'Data Siswa 2'!$A$4:$D$43,3,0))</f>
        <v/>
      </c>
      <c r="C21" s="255"/>
      <c r="D21" s="97" t="s">
        <v>6</v>
      </c>
      <c r="E21" s="98" t="str">
        <f>IF('MP2'!E19=0,"",'MP2'!E19)</f>
        <v/>
      </c>
      <c r="F21" s="98" t="str">
        <f>IF('MP2'!F19=0,"",'MP2'!F19)</f>
        <v/>
      </c>
      <c r="G21" s="98" t="str">
        <f>IF('MP2'!G19=0,"",'MP2'!G19)</f>
        <v/>
      </c>
      <c r="H21" s="98" t="str">
        <f>IF('MP2'!H19=0,"",'MP2'!H19)</f>
        <v/>
      </c>
      <c r="I21" s="98" t="str">
        <f>IF('MP2'!I19=0,"",'MP2'!I19)</f>
        <v/>
      </c>
      <c r="J21" s="98" t="str">
        <f>IF('MP2'!J19=0,"",'MP2'!J19)</f>
        <v/>
      </c>
      <c r="K21" s="258"/>
      <c r="L21" s="98" t="str">
        <f>IF('MP2'!L19=0,"",'MP2'!L19)</f>
        <v/>
      </c>
      <c r="M21" s="258"/>
      <c r="N21" s="98" t="str">
        <f>IF('MP2'!N19=0,"",'MP2'!N19)</f>
        <v/>
      </c>
      <c r="O21" s="98" t="str">
        <f>IF('MP2'!O19=0,"",'MP2'!O19)</f>
        <v/>
      </c>
      <c r="P21" s="98" t="str">
        <f>IF('MP2'!P19=0,"",'MP2'!P19)</f>
        <v/>
      </c>
      <c r="Q21" s="98" t="str">
        <f>IF('MP2'!Q19=0,"",'MP2'!Q19)</f>
        <v/>
      </c>
      <c r="R21" s="98" t="str">
        <f>IF('MP2'!R19=0,"",'MP2'!R19)</f>
        <v/>
      </c>
      <c r="S21" s="258"/>
      <c r="T21" s="99" t="str">
        <f>IF('MP2'!T19=0,"",'MP2'!T19)</f>
        <v/>
      </c>
      <c r="U21" s="258"/>
      <c r="V21" s="247"/>
    </row>
    <row r="22" spans="1:22">
      <c r="A22" s="253"/>
      <c r="B22" s="250"/>
      <c r="C22" s="256"/>
      <c r="D22" s="100" t="s">
        <v>7</v>
      </c>
      <c r="E22" s="101" t="str">
        <f>IF('MP2'!E20=0,"",'MP2'!E20)</f>
        <v/>
      </c>
      <c r="F22" s="101" t="str">
        <f>IF('MP2'!F20=0,"",'MP2'!F20)</f>
        <v/>
      </c>
      <c r="G22" s="101" t="str">
        <f>IF('MP2'!G20=0,"",'MP2'!G20)</f>
        <v/>
      </c>
      <c r="H22" s="101" t="str">
        <f>IF('MP2'!H20=0,"",'MP2'!H20)</f>
        <v/>
      </c>
      <c r="I22" s="101" t="str">
        <f>IF('MP2'!I20=0,"",'MP2'!I20)</f>
        <v/>
      </c>
      <c r="J22" s="101" t="str">
        <f>IF('MP2'!J20=0,"",'MP2'!J20)</f>
        <v/>
      </c>
      <c r="K22" s="259"/>
      <c r="L22" s="101" t="str">
        <f>IF('MP2'!L20=0,"",'MP2'!L20)</f>
        <v/>
      </c>
      <c r="M22" s="259"/>
      <c r="N22" s="101" t="str">
        <f>IF('MP2'!N20=0,"",'MP2'!N20)</f>
        <v/>
      </c>
      <c r="O22" s="101" t="str">
        <f>IF('MP2'!O20=0,"",'MP2'!O20)</f>
        <v/>
      </c>
      <c r="P22" s="101" t="str">
        <f>IF('MP2'!P20=0,"",'MP2'!P20)</f>
        <v/>
      </c>
      <c r="Q22" s="101" t="str">
        <f>IF('MP2'!Q20=0,"",'MP2'!Q20)</f>
        <v/>
      </c>
      <c r="R22" s="101" t="str">
        <f>IF('MP2'!R20=0,"",'MP2'!R20)</f>
        <v/>
      </c>
      <c r="S22" s="259"/>
      <c r="T22" s="102" t="str">
        <f>IF('MP2'!T20=0,"",'MP2'!T20)</f>
        <v/>
      </c>
      <c r="U22" s="259"/>
      <c r="V22" s="248"/>
    </row>
    <row r="23" spans="1:22">
      <c r="A23" s="262">
        <v>5</v>
      </c>
      <c r="B23" s="93" t="str">
        <f>IF(VLOOKUP(A23,'Data Siswa 2'!$A$4:$D$43,2,0)=0,"",VLOOKUP(A23,'Data Siswa 2'!$A$4:$D$43,2,0))</f>
        <v>605</v>
      </c>
      <c r="C23" s="263" t="str">
        <f>IF(VLOOKUP(A23,'Data Siswa 2'!$A$4:$D$43,4,0)=0,"",VLOOKUP(A23,'Data Siswa 2'!$A$4:$D$43,4,0))</f>
        <v>Siswa kelas 2 5</v>
      </c>
      <c r="D23" s="94" t="s">
        <v>5</v>
      </c>
      <c r="E23" s="95" t="str">
        <f>IF('MP2'!E21=0,"",'MP2'!E21)</f>
        <v/>
      </c>
      <c r="F23" s="95" t="str">
        <f>IF('MP2'!F21=0,"",'MP2'!F21)</f>
        <v/>
      </c>
      <c r="G23" s="95" t="str">
        <f>IF('MP2'!G21=0,"",'MP2'!G21)</f>
        <v/>
      </c>
      <c r="H23" s="95" t="str">
        <f>IF('MP2'!H21=0,"",'MP2'!H21)</f>
        <v/>
      </c>
      <c r="I23" s="95" t="str">
        <f>IF('MP2'!I21=0,"",'MP2'!I21)</f>
        <v/>
      </c>
      <c r="J23" s="95" t="str">
        <f>IF('MP2'!J21=0,"",'MP2'!J21)</f>
        <v/>
      </c>
      <c r="K23" s="260" t="str">
        <f t="shared" ref="K23" si="14">IFERROR(ROUND(AVERAGE(E23:J25),0),"")</f>
        <v/>
      </c>
      <c r="L23" s="96" t="str">
        <f>IF('MP2'!L21=0,"",'MP2'!L21)</f>
        <v/>
      </c>
      <c r="M23" s="260" t="str">
        <f t="shared" ref="M23" si="15">IFERROR(ROUND(AVERAGE(L23:L25),0),"")</f>
        <v/>
      </c>
      <c r="N23" s="96" t="str">
        <f>IF('MP2'!N21=0,"",'MP2'!N21)</f>
        <v/>
      </c>
      <c r="O23" s="96" t="str">
        <f>IF('MP2'!O21=0,"",'MP2'!O21)</f>
        <v/>
      </c>
      <c r="P23" s="96" t="str">
        <f>IF('MP2'!P21=0,"",'MP2'!P21)</f>
        <v/>
      </c>
      <c r="Q23" s="96" t="str">
        <f>IF('MP2'!Q21=0,"",'MP2'!Q21)</f>
        <v/>
      </c>
      <c r="R23" s="96" t="str">
        <f>IF('MP2'!R21=0,"",'MP2'!R21)</f>
        <v/>
      </c>
      <c r="S23" s="260" t="str">
        <f t="shared" ref="S23" si="16">IFERROR(ROUND(AVERAGE(N23:R25),0),"")</f>
        <v/>
      </c>
      <c r="T23" s="96" t="str">
        <f>IF('MP2'!T21=0,"",'MP2'!T21)</f>
        <v/>
      </c>
      <c r="U23" s="260" t="str">
        <f t="shared" ref="U23" si="17">IFERROR(ROUND(AVERAGE(T23:T25),0),"")</f>
        <v/>
      </c>
      <c r="V23" s="246" t="str">
        <f t="shared" ref="V23" si="18">IFERROR(ROUND((K23+M23+S23+(2*U23))/5,0),"")</f>
        <v/>
      </c>
    </row>
    <row r="24" spans="1:22" ht="15" customHeight="1">
      <c r="A24" s="252"/>
      <c r="B24" s="249" t="str">
        <f>IF(VLOOKUP(A23,'Data Siswa 2'!$A$4:$D$43,3,0)=0,"",VLOOKUP(A23,'Data Siswa 2'!$A$4:$D$43,3,0))</f>
        <v/>
      </c>
      <c r="C24" s="255"/>
      <c r="D24" s="97" t="s">
        <v>6</v>
      </c>
      <c r="E24" s="98" t="str">
        <f>IF('MP2'!E22=0,"",'MP2'!E22)</f>
        <v/>
      </c>
      <c r="F24" s="98" t="str">
        <f>IF('MP2'!F22=0,"",'MP2'!F22)</f>
        <v/>
      </c>
      <c r="G24" s="98" t="str">
        <f>IF('MP2'!G22=0,"",'MP2'!G22)</f>
        <v/>
      </c>
      <c r="H24" s="98" t="str">
        <f>IF('MP2'!H22=0,"",'MP2'!H22)</f>
        <v/>
      </c>
      <c r="I24" s="98" t="str">
        <f>IF('MP2'!I22=0,"",'MP2'!I22)</f>
        <v/>
      </c>
      <c r="J24" s="98" t="str">
        <f>IF('MP2'!J22=0,"",'MP2'!J22)</f>
        <v/>
      </c>
      <c r="K24" s="258"/>
      <c r="L24" s="98" t="str">
        <f>IF('MP2'!L22=0,"",'MP2'!L22)</f>
        <v/>
      </c>
      <c r="M24" s="258"/>
      <c r="N24" s="98" t="str">
        <f>IF('MP2'!N22=0,"",'MP2'!N22)</f>
        <v/>
      </c>
      <c r="O24" s="98" t="str">
        <f>IF('MP2'!O22=0,"",'MP2'!O22)</f>
        <v/>
      </c>
      <c r="P24" s="98" t="str">
        <f>IF('MP2'!P22=0,"",'MP2'!P22)</f>
        <v/>
      </c>
      <c r="Q24" s="98" t="str">
        <f>IF('MP2'!Q22=0,"",'MP2'!Q22)</f>
        <v/>
      </c>
      <c r="R24" s="98" t="str">
        <f>IF('MP2'!R22=0,"",'MP2'!R22)</f>
        <v/>
      </c>
      <c r="S24" s="258"/>
      <c r="T24" s="99" t="str">
        <f>IF('MP2'!T22=0,"",'MP2'!T22)</f>
        <v/>
      </c>
      <c r="U24" s="258"/>
      <c r="V24" s="247"/>
    </row>
    <row r="25" spans="1:22">
      <c r="A25" s="253"/>
      <c r="B25" s="250"/>
      <c r="C25" s="256"/>
      <c r="D25" s="100" t="s">
        <v>7</v>
      </c>
      <c r="E25" s="101" t="str">
        <f>IF('MP2'!E23=0,"",'MP2'!E23)</f>
        <v/>
      </c>
      <c r="F25" s="101" t="str">
        <f>IF('MP2'!F23=0,"",'MP2'!F23)</f>
        <v/>
      </c>
      <c r="G25" s="101" t="str">
        <f>IF('MP2'!G23=0,"",'MP2'!G23)</f>
        <v/>
      </c>
      <c r="H25" s="101" t="str">
        <f>IF('MP2'!H23=0,"",'MP2'!H23)</f>
        <v/>
      </c>
      <c r="I25" s="101" t="str">
        <f>IF('MP2'!I23=0,"",'MP2'!I23)</f>
        <v/>
      </c>
      <c r="J25" s="101" t="str">
        <f>IF('MP2'!J23=0,"",'MP2'!J23)</f>
        <v/>
      </c>
      <c r="K25" s="259"/>
      <c r="L25" s="101" t="str">
        <f>IF('MP2'!L23=0,"",'MP2'!L23)</f>
        <v/>
      </c>
      <c r="M25" s="259"/>
      <c r="N25" s="101" t="str">
        <f>IF('MP2'!N23=0,"",'MP2'!N23)</f>
        <v/>
      </c>
      <c r="O25" s="101" t="str">
        <f>IF('MP2'!O23=0,"",'MP2'!O23)</f>
        <v/>
      </c>
      <c r="P25" s="101" t="str">
        <f>IF('MP2'!P23=0,"",'MP2'!P23)</f>
        <v/>
      </c>
      <c r="Q25" s="101" t="str">
        <f>IF('MP2'!Q23=0,"",'MP2'!Q23)</f>
        <v/>
      </c>
      <c r="R25" s="101" t="str">
        <f>IF('MP2'!R23=0,"",'MP2'!R23)</f>
        <v/>
      </c>
      <c r="S25" s="259"/>
      <c r="T25" s="102" t="str">
        <f>IF('MP2'!T23=0,"",'MP2'!T23)</f>
        <v/>
      </c>
      <c r="U25" s="259"/>
      <c r="V25" s="248"/>
    </row>
    <row r="26" spans="1:22">
      <c r="A26" s="262">
        <v>6</v>
      </c>
      <c r="B26" s="93" t="str">
        <f>IF(VLOOKUP(A26,'Data Siswa 2'!$A$4:$D$43,2,0)=0,"",VLOOKUP(A26,'Data Siswa 2'!$A$4:$D$43,2,0))</f>
        <v>606</v>
      </c>
      <c r="C26" s="263" t="str">
        <f>IF(VLOOKUP(A26,'Data Siswa 2'!$A$4:$D$43,4,0)=0,"",VLOOKUP(A26,'Data Siswa 2'!$A$4:$D$43,4,0))</f>
        <v>Siswa kelas 2 6</v>
      </c>
      <c r="D26" s="94" t="s">
        <v>5</v>
      </c>
      <c r="E26" s="95" t="str">
        <f>IF('MP2'!E24=0,"",'MP2'!E24)</f>
        <v/>
      </c>
      <c r="F26" s="95" t="str">
        <f>IF('MP2'!F24=0,"",'MP2'!F24)</f>
        <v/>
      </c>
      <c r="G26" s="95" t="str">
        <f>IF('MP2'!G24=0,"",'MP2'!G24)</f>
        <v/>
      </c>
      <c r="H26" s="95" t="str">
        <f>IF('MP2'!H24=0,"",'MP2'!H24)</f>
        <v/>
      </c>
      <c r="I26" s="95" t="str">
        <f>IF('MP2'!I24=0,"",'MP2'!I24)</f>
        <v/>
      </c>
      <c r="J26" s="95" t="str">
        <f>IF('MP2'!J24=0,"",'MP2'!J24)</f>
        <v/>
      </c>
      <c r="K26" s="260" t="str">
        <f t="shared" ref="K26" si="19">IFERROR(ROUND(AVERAGE(E26:J28),0),"")</f>
        <v/>
      </c>
      <c r="L26" s="96" t="str">
        <f>IF('MP2'!L24=0,"",'MP2'!L24)</f>
        <v/>
      </c>
      <c r="M26" s="260" t="str">
        <f t="shared" ref="M26" si="20">IFERROR(ROUND(AVERAGE(L26:L28),0),"")</f>
        <v/>
      </c>
      <c r="N26" s="96" t="str">
        <f>IF('MP2'!N24=0,"",'MP2'!N24)</f>
        <v/>
      </c>
      <c r="O26" s="96" t="str">
        <f>IF('MP2'!O24=0,"",'MP2'!O24)</f>
        <v/>
      </c>
      <c r="P26" s="96" t="str">
        <f>IF('MP2'!P24=0,"",'MP2'!P24)</f>
        <v/>
      </c>
      <c r="Q26" s="96" t="str">
        <f>IF('MP2'!Q24=0,"",'MP2'!Q24)</f>
        <v/>
      </c>
      <c r="R26" s="96" t="str">
        <f>IF('MP2'!R24=0,"",'MP2'!R24)</f>
        <v/>
      </c>
      <c r="S26" s="260" t="str">
        <f t="shared" ref="S26" si="21">IFERROR(ROUND(AVERAGE(N26:R28),0),"")</f>
        <v/>
      </c>
      <c r="T26" s="96" t="str">
        <f>IF('MP2'!T24=0,"",'MP2'!T24)</f>
        <v/>
      </c>
      <c r="U26" s="260" t="str">
        <f t="shared" ref="U26" si="22">IFERROR(ROUND(AVERAGE(T26:T28),0),"")</f>
        <v/>
      </c>
      <c r="V26" s="246" t="str">
        <f t="shared" ref="V26" si="23">IFERROR(ROUND((K26+M26+S26+(2*U26))/5,0),"")</f>
        <v/>
      </c>
    </row>
    <row r="27" spans="1:22" ht="15" customHeight="1">
      <c r="A27" s="252"/>
      <c r="B27" s="249" t="str">
        <f>IF(VLOOKUP(A26,'Data Siswa 2'!$A$4:$D$43,3,0)=0,"",VLOOKUP(A26,'Data Siswa 2'!$A$4:$D$43,3,0))</f>
        <v/>
      </c>
      <c r="C27" s="255"/>
      <c r="D27" s="97" t="s">
        <v>6</v>
      </c>
      <c r="E27" s="98" t="str">
        <f>IF('MP2'!E25=0,"",'MP2'!E25)</f>
        <v/>
      </c>
      <c r="F27" s="98" t="str">
        <f>IF('MP2'!F25=0,"",'MP2'!F25)</f>
        <v/>
      </c>
      <c r="G27" s="98" t="str">
        <f>IF('MP2'!G25=0,"",'MP2'!G25)</f>
        <v/>
      </c>
      <c r="H27" s="98" t="str">
        <f>IF('MP2'!H25=0,"",'MP2'!H25)</f>
        <v/>
      </c>
      <c r="I27" s="98" t="str">
        <f>IF('MP2'!I25=0,"",'MP2'!I25)</f>
        <v/>
      </c>
      <c r="J27" s="98" t="str">
        <f>IF('MP2'!J25=0,"",'MP2'!J25)</f>
        <v/>
      </c>
      <c r="K27" s="258"/>
      <c r="L27" s="98" t="str">
        <f>IF('MP2'!L25=0,"",'MP2'!L25)</f>
        <v/>
      </c>
      <c r="M27" s="258"/>
      <c r="N27" s="98" t="str">
        <f>IF('MP2'!N25=0,"",'MP2'!N25)</f>
        <v/>
      </c>
      <c r="O27" s="98" t="str">
        <f>IF('MP2'!O25=0,"",'MP2'!O25)</f>
        <v/>
      </c>
      <c r="P27" s="98" t="str">
        <f>IF('MP2'!P25=0,"",'MP2'!P25)</f>
        <v/>
      </c>
      <c r="Q27" s="98" t="str">
        <f>IF('MP2'!Q25=0,"",'MP2'!Q25)</f>
        <v/>
      </c>
      <c r="R27" s="98" t="str">
        <f>IF('MP2'!R25=0,"",'MP2'!R25)</f>
        <v/>
      </c>
      <c r="S27" s="258"/>
      <c r="T27" s="99" t="str">
        <f>IF('MP2'!T25=0,"",'MP2'!T25)</f>
        <v/>
      </c>
      <c r="U27" s="258"/>
      <c r="V27" s="247"/>
    </row>
    <row r="28" spans="1:22">
      <c r="A28" s="253"/>
      <c r="B28" s="250"/>
      <c r="C28" s="256"/>
      <c r="D28" s="100" t="s">
        <v>7</v>
      </c>
      <c r="E28" s="101" t="str">
        <f>IF('MP2'!E26=0,"",'MP2'!E26)</f>
        <v/>
      </c>
      <c r="F28" s="101" t="str">
        <f>IF('MP2'!F26=0,"",'MP2'!F26)</f>
        <v/>
      </c>
      <c r="G28" s="101" t="str">
        <f>IF('MP2'!G26=0,"",'MP2'!G26)</f>
        <v/>
      </c>
      <c r="H28" s="101" t="str">
        <f>IF('MP2'!H26=0,"",'MP2'!H26)</f>
        <v/>
      </c>
      <c r="I28" s="101" t="str">
        <f>IF('MP2'!I26=0,"",'MP2'!I26)</f>
        <v/>
      </c>
      <c r="J28" s="101" t="str">
        <f>IF('MP2'!J26=0,"",'MP2'!J26)</f>
        <v/>
      </c>
      <c r="K28" s="259"/>
      <c r="L28" s="101" t="str">
        <f>IF('MP2'!L26=0,"",'MP2'!L26)</f>
        <v/>
      </c>
      <c r="M28" s="259"/>
      <c r="N28" s="101" t="str">
        <f>IF('MP2'!N26=0,"",'MP2'!N26)</f>
        <v/>
      </c>
      <c r="O28" s="101" t="str">
        <f>IF('MP2'!O26=0,"",'MP2'!O26)</f>
        <v/>
      </c>
      <c r="P28" s="101" t="str">
        <f>IF('MP2'!P26=0,"",'MP2'!P26)</f>
        <v/>
      </c>
      <c r="Q28" s="101" t="str">
        <f>IF('MP2'!Q26=0,"",'MP2'!Q26)</f>
        <v/>
      </c>
      <c r="R28" s="101" t="str">
        <f>IF('MP2'!R26=0,"",'MP2'!R26)</f>
        <v/>
      </c>
      <c r="S28" s="259"/>
      <c r="T28" s="102" t="str">
        <f>IF('MP2'!T26=0,"",'MP2'!T26)</f>
        <v/>
      </c>
      <c r="U28" s="259"/>
      <c r="V28" s="248"/>
    </row>
    <row r="29" spans="1:22">
      <c r="A29" s="262">
        <v>7</v>
      </c>
      <c r="B29" s="93" t="str">
        <f>IF(VLOOKUP(A29,'Data Siswa 2'!$A$4:$D$43,2,0)=0,"",VLOOKUP(A29,'Data Siswa 2'!$A$4:$D$43,2,0))</f>
        <v>607</v>
      </c>
      <c r="C29" s="263" t="str">
        <f>IF(VLOOKUP(A29,'Data Siswa 2'!$A$4:$D$43,4,0)=0,"",VLOOKUP(A29,'Data Siswa 2'!$A$4:$D$43,4,0))</f>
        <v>Siswa kelas 2 7</v>
      </c>
      <c r="D29" s="94" t="s">
        <v>5</v>
      </c>
      <c r="E29" s="95" t="str">
        <f>IF('MP2'!E27=0,"",'MP2'!E27)</f>
        <v/>
      </c>
      <c r="F29" s="95" t="str">
        <f>IF('MP2'!F27=0,"",'MP2'!F27)</f>
        <v/>
      </c>
      <c r="G29" s="95" t="str">
        <f>IF('MP2'!G27=0,"",'MP2'!G27)</f>
        <v/>
      </c>
      <c r="H29" s="95" t="str">
        <f>IF('MP2'!H27=0,"",'MP2'!H27)</f>
        <v/>
      </c>
      <c r="I29" s="95" t="str">
        <f>IF('MP2'!I27=0,"",'MP2'!I27)</f>
        <v/>
      </c>
      <c r="J29" s="95" t="str">
        <f>IF('MP2'!J27=0,"",'MP2'!J27)</f>
        <v/>
      </c>
      <c r="K29" s="260" t="str">
        <f t="shared" ref="K29" si="24">IFERROR(ROUND(AVERAGE(E29:J31),0),"")</f>
        <v/>
      </c>
      <c r="L29" s="96" t="str">
        <f>IF('MP2'!L27=0,"",'MP2'!L27)</f>
        <v/>
      </c>
      <c r="M29" s="260" t="str">
        <f t="shared" ref="M29" si="25">IFERROR(ROUND(AVERAGE(L29:L31),0),"")</f>
        <v/>
      </c>
      <c r="N29" s="96" t="str">
        <f>IF('MP2'!N27=0,"",'MP2'!N27)</f>
        <v/>
      </c>
      <c r="O29" s="96" t="str">
        <f>IF('MP2'!O27=0,"",'MP2'!O27)</f>
        <v/>
      </c>
      <c r="P29" s="96" t="str">
        <f>IF('MP2'!P27=0,"",'MP2'!P27)</f>
        <v/>
      </c>
      <c r="Q29" s="96" t="str">
        <f>IF('MP2'!Q27=0,"",'MP2'!Q27)</f>
        <v/>
      </c>
      <c r="R29" s="96" t="str">
        <f>IF('MP2'!R27=0,"",'MP2'!R27)</f>
        <v/>
      </c>
      <c r="S29" s="260" t="str">
        <f t="shared" ref="S29" si="26">IFERROR(ROUND(AVERAGE(N29:R31),0),"")</f>
        <v/>
      </c>
      <c r="T29" s="96" t="str">
        <f>IF('MP2'!T27=0,"",'MP2'!T27)</f>
        <v/>
      </c>
      <c r="U29" s="260" t="str">
        <f t="shared" ref="U29" si="27">IFERROR(ROUND(AVERAGE(T29:T31),0),"")</f>
        <v/>
      </c>
      <c r="V29" s="246" t="str">
        <f t="shared" ref="V29" si="28">IFERROR(ROUND((K29+M29+S29+(2*U29))/5,0),"")</f>
        <v/>
      </c>
    </row>
    <row r="30" spans="1:22" ht="15" customHeight="1">
      <c r="A30" s="252"/>
      <c r="B30" s="249" t="str">
        <f>IF(VLOOKUP(A29,'Data Siswa 2'!$A$4:$D$43,3,0)=0,"",VLOOKUP(A29,'Data Siswa 2'!$A$4:$D$43,3,0))</f>
        <v/>
      </c>
      <c r="C30" s="255"/>
      <c r="D30" s="97" t="s">
        <v>6</v>
      </c>
      <c r="E30" s="98" t="str">
        <f>IF('MP2'!E28=0,"",'MP2'!E28)</f>
        <v/>
      </c>
      <c r="F30" s="98" t="str">
        <f>IF('MP2'!F28=0,"",'MP2'!F28)</f>
        <v/>
      </c>
      <c r="G30" s="98" t="str">
        <f>IF('MP2'!G28=0,"",'MP2'!G28)</f>
        <v/>
      </c>
      <c r="H30" s="98" t="str">
        <f>IF('MP2'!H28=0,"",'MP2'!H28)</f>
        <v/>
      </c>
      <c r="I30" s="98" t="str">
        <f>IF('MP2'!I28=0,"",'MP2'!I28)</f>
        <v/>
      </c>
      <c r="J30" s="98" t="str">
        <f>IF('MP2'!J28=0,"",'MP2'!J28)</f>
        <v/>
      </c>
      <c r="K30" s="258"/>
      <c r="L30" s="98" t="str">
        <f>IF('MP2'!L28=0,"",'MP2'!L28)</f>
        <v/>
      </c>
      <c r="M30" s="258"/>
      <c r="N30" s="98" t="str">
        <f>IF('MP2'!N28=0,"",'MP2'!N28)</f>
        <v/>
      </c>
      <c r="O30" s="98" t="str">
        <f>IF('MP2'!O28=0,"",'MP2'!O28)</f>
        <v/>
      </c>
      <c r="P30" s="98" t="str">
        <f>IF('MP2'!P28=0,"",'MP2'!P28)</f>
        <v/>
      </c>
      <c r="Q30" s="98" t="str">
        <f>IF('MP2'!Q28=0,"",'MP2'!Q28)</f>
        <v/>
      </c>
      <c r="R30" s="98" t="str">
        <f>IF('MP2'!R28=0,"",'MP2'!R28)</f>
        <v/>
      </c>
      <c r="S30" s="258"/>
      <c r="T30" s="99" t="str">
        <f>IF('MP2'!T28=0,"",'MP2'!T28)</f>
        <v/>
      </c>
      <c r="U30" s="258"/>
      <c r="V30" s="247"/>
    </row>
    <row r="31" spans="1:22">
      <c r="A31" s="253"/>
      <c r="B31" s="250"/>
      <c r="C31" s="256"/>
      <c r="D31" s="100" t="s">
        <v>7</v>
      </c>
      <c r="E31" s="101" t="str">
        <f>IF('MP2'!E29=0,"",'MP2'!E29)</f>
        <v/>
      </c>
      <c r="F31" s="101" t="str">
        <f>IF('MP2'!F29=0,"",'MP2'!F29)</f>
        <v/>
      </c>
      <c r="G31" s="101" t="str">
        <f>IF('MP2'!G29=0,"",'MP2'!G29)</f>
        <v/>
      </c>
      <c r="H31" s="101" t="str">
        <f>IF('MP2'!H29=0,"",'MP2'!H29)</f>
        <v/>
      </c>
      <c r="I31" s="101" t="str">
        <f>IF('MP2'!I29=0,"",'MP2'!I29)</f>
        <v/>
      </c>
      <c r="J31" s="101" t="str">
        <f>IF('MP2'!J29=0,"",'MP2'!J29)</f>
        <v/>
      </c>
      <c r="K31" s="259"/>
      <c r="L31" s="101" t="str">
        <f>IF('MP2'!L29=0,"",'MP2'!L29)</f>
        <v/>
      </c>
      <c r="M31" s="259"/>
      <c r="N31" s="101" t="str">
        <f>IF('MP2'!N29=0,"",'MP2'!N29)</f>
        <v/>
      </c>
      <c r="O31" s="101" t="str">
        <f>IF('MP2'!O29=0,"",'MP2'!O29)</f>
        <v/>
      </c>
      <c r="P31" s="101" t="str">
        <f>IF('MP2'!P29=0,"",'MP2'!P29)</f>
        <v/>
      </c>
      <c r="Q31" s="101" t="str">
        <f>IF('MP2'!Q29=0,"",'MP2'!Q29)</f>
        <v/>
      </c>
      <c r="R31" s="101" t="str">
        <f>IF('MP2'!R29=0,"",'MP2'!R29)</f>
        <v/>
      </c>
      <c r="S31" s="259"/>
      <c r="T31" s="102" t="str">
        <f>IF('MP2'!T29=0,"",'MP2'!T29)</f>
        <v/>
      </c>
      <c r="U31" s="259"/>
      <c r="V31" s="248"/>
    </row>
    <row r="32" spans="1:22">
      <c r="A32" s="262">
        <v>8</v>
      </c>
      <c r="B32" s="93" t="str">
        <f>IF(VLOOKUP(A32,'Data Siswa 2'!$A$4:$D$43,2,0)=0,"",VLOOKUP(A32,'Data Siswa 2'!$A$4:$D$43,2,0))</f>
        <v>608</v>
      </c>
      <c r="C32" s="263" t="str">
        <f>IF(VLOOKUP(A32,'Data Siswa 2'!$A$4:$D$43,4,0)=0,"",VLOOKUP(A32,'Data Siswa 2'!$A$4:$D$43,4,0))</f>
        <v>Siswa kelas 2 8</v>
      </c>
      <c r="D32" s="94" t="s">
        <v>5</v>
      </c>
      <c r="E32" s="95" t="str">
        <f>IF('MP2'!E30=0,"",'MP2'!E30)</f>
        <v/>
      </c>
      <c r="F32" s="95" t="str">
        <f>IF('MP2'!F30=0,"",'MP2'!F30)</f>
        <v/>
      </c>
      <c r="G32" s="95" t="str">
        <f>IF('MP2'!G30=0,"",'MP2'!G30)</f>
        <v/>
      </c>
      <c r="H32" s="95" t="str">
        <f>IF('MP2'!H30=0,"",'MP2'!H30)</f>
        <v/>
      </c>
      <c r="I32" s="95" t="str">
        <f>IF('MP2'!I30=0,"",'MP2'!I30)</f>
        <v/>
      </c>
      <c r="J32" s="95" t="str">
        <f>IF('MP2'!J30=0,"",'MP2'!J30)</f>
        <v/>
      </c>
      <c r="K32" s="260" t="str">
        <f t="shared" ref="K32" si="29">IFERROR(ROUND(AVERAGE(E32:J34),0),"")</f>
        <v/>
      </c>
      <c r="L32" s="96" t="str">
        <f>IF('MP2'!L30=0,"",'MP2'!L30)</f>
        <v/>
      </c>
      <c r="M32" s="260" t="str">
        <f t="shared" ref="M32" si="30">IFERROR(ROUND(AVERAGE(L32:L34),0),"")</f>
        <v/>
      </c>
      <c r="N32" s="96" t="str">
        <f>IF('MP2'!N30=0,"",'MP2'!N30)</f>
        <v/>
      </c>
      <c r="O32" s="96" t="str">
        <f>IF('MP2'!O30=0,"",'MP2'!O30)</f>
        <v/>
      </c>
      <c r="P32" s="96" t="str">
        <f>IF('MP2'!P30=0,"",'MP2'!P30)</f>
        <v/>
      </c>
      <c r="Q32" s="96" t="str">
        <f>IF('MP2'!Q30=0,"",'MP2'!Q30)</f>
        <v/>
      </c>
      <c r="R32" s="96" t="str">
        <f>IF('MP2'!R30=0,"",'MP2'!R30)</f>
        <v/>
      </c>
      <c r="S32" s="260" t="str">
        <f t="shared" ref="S32" si="31">IFERROR(ROUND(AVERAGE(N32:R34),0),"")</f>
        <v/>
      </c>
      <c r="T32" s="96" t="str">
        <f>IF('MP2'!T30=0,"",'MP2'!T30)</f>
        <v/>
      </c>
      <c r="U32" s="260" t="str">
        <f t="shared" ref="U32" si="32">IFERROR(ROUND(AVERAGE(T32:T34),0),"")</f>
        <v/>
      </c>
      <c r="V32" s="246" t="str">
        <f t="shared" ref="V32" si="33">IFERROR(ROUND((K32+M32+S32+(2*U32))/5,0),"")</f>
        <v/>
      </c>
    </row>
    <row r="33" spans="1:22" ht="15" customHeight="1">
      <c r="A33" s="252"/>
      <c r="B33" s="249" t="str">
        <f>IF(VLOOKUP(A32,'Data Siswa 2'!$A$4:$D$43,3,0)=0,"",VLOOKUP(A32,'Data Siswa 2'!$A$4:$D$43,3,0))</f>
        <v/>
      </c>
      <c r="C33" s="255"/>
      <c r="D33" s="97" t="s">
        <v>6</v>
      </c>
      <c r="E33" s="98" t="str">
        <f>IF('MP2'!E31=0,"",'MP2'!E31)</f>
        <v/>
      </c>
      <c r="F33" s="98" t="str">
        <f>IF('MP2'!F31=0,"",'MP2'!F31)</f>
        <v/>
      </c>
      <c r="G33" s="98" t="str">
        <f>IF('MP2'!G31=0,"",'MP2'!G31)</f>
        <v/>
      </c>
      <c r="H33" s="98" t="str">
        <f>IF('MP2'!H31=0,"",'MP2'!H31)</f>
        <v/>
      </c>
      <c r="I33" s="98" t="str">
        <f>IF('MP2'!I31=0,"",'MP2'!I31)</f>
        <v/>
      </c>
      <c r="J33" s="98" t="str">
        <f>IF('MP2'!J31=0,"",'MP2'!J31)</f>
        <v/>
      </c>
      <c r="K33" s="258"/>
      <c r="L33" s="98" t="str">
        <f>IF('MP2'!L31=0,"",'MP2'!L31)</f>
        <v/>
      </c>
      <c r="M33" s="258"/>
      <c r="N33" s="98" t="str">
        <f>IF('MP2'!N31=0,"",'MP2'!N31)</f>
        <v/>
      </c>
      <c r="O33" s="98" t="str">
        <f>IF('MP2'!O31=0,"",'MP2'!O31)</f>
        <v/>
      </c>
      <c r="P33" s="98" t="str">
        <f>IF('MP2'!P31=0,"",'MP2'!P31)</f>
        <v/>
      </c>
      <c r="Q33" s="98" t="str">
        <f>IF('MP2'!Q31=0,"",'MP2'!Q31)</f>
        <v/>
      </c>
      <c r="R33" s="98" t="str">
        <f>IF('MP2'!R31=0,"",'MP2'!R31)</f>
        <v/>
      </c>
      <c r="S33" s="258"/>
      <c r="T33" s="99" t="str">
        <f>IF('MP2'!T31=0,"",'MP2'!T31)</f>
        <v/>
      </c>
      <c r="U33" s="258"/>
      <c r="V33" s="247"/>
    </row>
    <row r="34" spans="1:22">
      <c r="A34" s="253"/>
      <c r="B34" s="250"/>
      <c r="C34" s="256"/>
      <c r="D34" s="100" t="s">
        <v>7</v>
      </c>
      <c r="E34" s="101" t="str">
        <f>IF('MP2'!E32=0,"",'MP2'!E32)</f>
        <v/>
      </c>
      <c r="F34" s="101" t="str">
        <f>IF('MP2'!F32=0,"",'MP2'!F32)</f>
        <v/>
      </c>
      <c r="G34" s="101" t="str">
        <f>IF('MP2'!G32=0,"",'MP2'!G32)</f>
        <v/>
      </c>
      <c r="H34" s="101" t="str">
        <f>IF('MP2'!H32=0,"",'MP2'!H32)</f>
        <v/>
      </c>
      <c r="I34" s="101" t="str">
        <f>IF('MP2'!I32=0,"",'MP2'!I32)</f>
        <v/>
      </c>
      <c r="J34" s="101" t="str">
        <f>IF('MP2'!J32=0,"",'MP2'!J32)</f>
        <v/>
      </c>
      <c r="K34" s="259"/>
      <c r="L34" s="101" t="str">
        <f>IF('MP2'!L32=0,"",'MP2'!L32)</f>
        <v/>
      </c>
      <c r="M34" s="259"/>
      <c r="N34" s="101" t="str">
        <f>IF('MP2'!N32=0,"",'MP2'!N32)</f>
        <v/>
      </c>
      <c r="O34" s="101" t="str">
        <f>IF('MP2'!O32=0,"",'MP2'!O32)</f>
        <v/>
      </c>
      <c r="P34" s="101" t="str">
        <f>IF('MP2'!P32=0,"",'MP2'!P32)</f>
        <v/>
      </c>
      <c r="Q34" s="101" t="str">
        <f>IF('MP2'!Q32=0,"",'MP2'!Q32)</f>
        <v/>
      </c>
      <c r="R34" s="101" t="str">
        <f>IF('MP2'!R32=0,"",'MP2'!R32)</f>
        <v/>
      </c>
      <c r="S34" s="259"/>
      <c r="T34" s="102" t="str">
        <f>IF('MP2'!T32=0,"",'MP2'!T32)</f>
        <v/>
      </c>
      <c r="U34" s="259"/>
      <c r="V34" s="248"/>
    </row>
    <row r="35" spans="1:22">
      <c r="A35" s="262">
        <v>9</v>
      </c>
      <c r="B35" s="93" t="str">
        <f>IF(VLOOKUP(A35,'Data Siswa 2'!$A$4:$D$43,2,0)=0,"",VLOOKUP(A35,'Data Siswa 2'!$A$4:$D$43,2,0))</f>
        <v>609</v>
      </c>
      <c r="C35" s="263" t="str">
        <f>IF(VLOOKUP(A35,'Data Siswa 2'!$A$4:$D$43,4,0)=0,"",VLOOKUP(A35,'Data Siswa 2'!$A$4:$D$43,4,0))</f>
        <v>Siswa kelas 2 9</v>
      </c>
      <c r="D35" s="94" t="s">
        <v>5</v>
      </c>
      <c r="E35" s="95" t="str">
        <f>IF('MP2'!E33=0,"",'MP2'!E33)</f>
        <v/>
      </c>
      <c r="F35" s="95" t="str">
        <f>IF('MP2'!F33=0,"",'MP2'!F33)</f>
        <v/>
      </c>
      <c r="G35" s="95" t="str">
        <f>IF('MP2'!G33=0,"",'MP2'!G33)</f>
        <v/>
      </c>
      <c r="H35" s="95" t="str">
        <f>IF('MP2'!H33=0,"",'MP2'!H33)</f>
        <v/>
      </c>
      <c r="I35" s="95" t="str">
        <f>IF('MP2'!I33=0,"",'MP2'!I33)</f>
        <v/>
      </c>
      <c r="J35" s="95" t="str">
        <f>IF('MP2'!J33=0,"",'MP2'!J33)</f>
        <v/>
      </c>
      <c r="K35" s="260" t="str">
        <f t="shared" ref="K35" si="34">IFERROR(ROUND(AVERAGE(E35:J37),0),"")</f>
        <v/>
      </c>
      <c r="L35" s="96" t="str">
        <f>IF('MP2'!L33=0,"",'MP2'!L33)</f>
        <v/>
      </c>
      <c r="M35" s="260" t="str">
        <f t="shared" ref="M35" si="35">IFERROR(ROUND(AVERAGE(L35:L37),0),"")</f>
        <v/>
      </c>
      <c r="N35" s="96" t="str">
        <f>IF('MP2'!N33=0,"",'MP2'!N33)</f>
        <v/>
      </c>
      <c r="O35" s="96" t="str">
        <f>IF('MP2'!O33=0,"",'MP2'!O33)</f>
        <v/>
      </c>
      <c r="P35" s="96" t="str">
        <f>IF('MP2'!P33=0,"",'MP2'!P33)</f>
        <v/>
      </c>
      <c r="Q35" s="96" t="str">
        <f>IF('MP2'!Q33=0,"",'MP2'!Q33)</f>
        <v/>
      </c>
      <c r="R35" s="96" t="str">
        <f>IF('MP2'!R33=0,"",'MP2'!R33)</f>
        <v/>
      </c>
      <c r="S35" s="260" t="str">
        <f t="shared" ref="S35" si="36">IFERROR(ROUND(AVERAGE(N35:R37),0),"")</f>
        <v/>
      </c>
      <c r="T35" s="96" t="str">
        <f>IF('MP2'!T33=0,"",'MP2'!T33)</f>
        <v/>
      </c>
      <c r="U35" s="260" t="str">
        <f t="shared" ref="U35" si="37">IFERROR(ROUND(AVERAGE(T35:T37),0),"")</f>
        <v/>
      </c>
      <c r="V35" s="246" t="str">
        <f t="shared" ref="V35" si="38">IFERROR(ROUND((K35+M35+S35+(2*U35))/5,0),"")</f>
        <v/>
      </c>
    </row>
    <row r="36" spans="1:22" ht="15" customHeight="1">
      <c r="A36" s="252"/>
      <c r="B36" s="249" t="str">
        <f>IF(VLOOKUP(A35,'Data Siswa 2'!$A$4:$D$43,3,0)=0,"",VLOOKUP(A35,'Data Siswa 2'!$A$4:$D$43,3,0))</f>
        <v/>
      </c>
      <c r="C36" s="255"/>
      <c r="D36" s="97" t="s">
        <v>6</v>
      </c>
      <c r="E36" s="98" t="str">
        <f>IF('MP2'!E34=0,"",'MP2'!E34)</f>
        <v/>
      </c>
      <c r="F36" s="98" t="str">
        <f>IF('MP2'!F34=0,"",'MP2'!F34)</f>
        <v/>
      </c>
      <c r="G36" s="98" t="str">
        <f>IF('MP2'!G34=0,"",'MP2'!G34)</f>
        <v/>
      </c>
      <c r="H36" s="98" t="str">
        <f>IF('MP2'!H34=0,"",'MP2'!H34)</f>
        <v/>
      </c>
      <c r="I36" s="98" t="str">
        <f>IF('MP2'!I34=0,"",'MP2'!I34)</f>
        <v/>
      </c>
      <c r="J36" s="98" t="str">
        <f>IF('MP2'!J34=0,"",'MP2'!J34)</f>
        <v/>
      </c>
      <c r="K36" s="258"/>
      <c r="L36" s="98" t="str">
        <f>IF('MP2'!L34=0,"",'MP2'!L34)</f>
        <v/>
      </c>
      <c r="M36" s="258"/>
      <c r="N36" s="98" t="str">
        <f>IF('MP2'!N34=0,"",'MP2'!N34)</f>
        <v/>
      </c>
      <c r="O36" s="98" t="str">
        <f>IF('MP2'!O34=0,"",'MP2'!O34)</f>
        <v/>
      </c>
      <c r="P36" s="98" t="str">
        <f>IF('MP2'!P34=0,"",'MP2'!P34)</f>
        <v/>
      </c>
      <c r="Q36" s="98" t="str">
        <f>IF('MP2'!Q34=0,"",'MP2'!Q34)</f>
        <v/>
      </c>
      <c r="R36" s="98" t="str">
        <f>IF('MP2'!R34=0,"",'MP2'!R34)</f>
        <v/>
      </c>
      <c r="S36" s="258"/>
      <c r="T36" s="99" t="str">
        <f>IF('MP2'!T34=0,"",'MP2'!T34)</f>
        <v/>
      </c>
      <c r="U36" s="258"/>
      <c r="V36" s="247"/>
    </row>
    <row r="37" spans="1:22">
      <c r="A37" s="253"/>
      <c r="B37" s="250"/>
      <c r="C37" s="256"/>
      <c r="D37" s="100" t="s">
        <v>7</v>
      </c>
      <c r="E37" s="101" t="str">
        <f>IF('MP2'!E35=0,"",'MP2'!E35)</f>
        <v/>
      </c>
      <c r="F37" s="101" t="str">
        <f>IF('MP2'!F35=0,"",'MP2'!F35)</f>
        <v/>
      </c>
      <c r="G37" s="101" t="str">
        <f>IF('MP2'!G35=0,"",'MP2'!G35)</f>
        <v/>
      </c>
      <c r="H37" s="101" t="str">
        <f>IF('MP2'!H35=0,"",'MP2'!H35)</f>
        <v/>
      </c>
      <c r="I37" s="101" t="str">
        <f>IF('MP2'!I35=0,"",'MP2'!I35)</f>
        <v/>
      </c>
      <c r="J37" s="101" t="str">
        <f>IF('MP2'!J35=0,"",'MP2'!J35)</f>
        <v/>
      </c>
      <c r="K37" s="259"/>
      <c r="L37" s="101" t="str">
        <f>IF('MP2'!L35=0,"",'MP2'!L35)</f>
        <v/>
      </c>
      <c r="M37" s="259"/>
      <c r="N37" s="101" t="str">
        <f>IF('MP2'!N35=0,"",'MP2'!N35)</f>
        <v/>
      </c>
      <c r="O37" s="101" t="str">
        <f>IF('MP2'!O35=0,"",'MP2'!O35)</f>
        <v/>
      </c>
      <c r="P37" s="101" t="str">
        <f>IF('MP2'!P35=0,"",'MP2'!P35)</f>
        <v/>
      </c>
      <c r="Q37" s="101" t="str">
        <f>IF('MP2'!Q35=0,"",'MP2'!Q35)</f>
        <v/>
      </c>
      <c r="R37" s="101" t="str">
        <f>IF('MP2'!R35=0,"",'MP2'!R35)</f>
        <v/>
      </c>
      <c r="S37" s="259"/>
      <c r="T37" s="102" t="str">
        <f>IF('MP2'!T35=0,"",'MP2'!T35)</f>
        <v/>
      </c>
      <c r="U37" s="259"/>
      <c r="V37" s="248"/>
    </row>
    <row r="38" spans="1:22">
      <c r="A38" s="262">
        <v>10</v>
      </c>
      <c r="B38" s="93" t="str">
        <f>IF(VLOOKUP(A38,'Data Siswa 2'!$A$4:$D$43,2,0)=0,"",VLOOKUP(A38,'Data Siswa 2'!$A$4:$D$43,2,0))</f>
        <v>610</v>
      </c>
      <c r="C38" s="263" t="str">
        <f>IF(VLOOKUP(A38,'Data Siswa 2'!$A$4:$D$43,4,0)=0,"",VLOOKUP(A38,'Data Siswa 2'!$A$4:$D$43,4,0))</f>
        <v>Siswa kelas 2 10</v>
      </c>
      <c r="D38" s="94" t="s">
        <v>5</v>
      </c>
      <c r="E38" s="95" t="str">
        <f>IF('MP2'!E36=0,"",'MP2'!E36)</f>
        <v/>
      </c>
      <c r="F38" s="95" t="str">
        <f>IF('MP2'!F36=0,"",'MP2'!F36)</f>
        <v/>
      </c>
      <c r="G38" s="95" t="str">
        <f>IF('MP2'!G36=0,"",'MP2'!G36)</f>
        <v/>
      </c>
      <c r="H38" s="95" t="str">
        <f>IF('MP2'!H36=0,"",'MP2'!H36)</f>
        <v/>
      </c>
      <c r="I38" s="95" t="str">
        <f>IF('MP2'!I36=0,"",'MP2'!I36)</f>
        <v/>
      </c>
      <c r="J38" s="95" t="str">
        <f>IF('MP2'!J36=0,"",'MP2'!J36)</f>
        <v/>
      </c>
      <c r="K38" s="260" t="str">
        <f t="shared" ref="K38" si="39">IFERROR(ROUND(AVERAGE(E38:J40),0),"")</f>
        <v/>
      </c>
      <c r="L38" s="96" t="str">
        <f>IF('MP2'!L36=0,"",'MP2'!L36)</f>
        <v/>
      </c>
      <c r="M38" s="260" t="str">
        <f t="shared" ref="M38" si="40">IFERROR(ROUND(AVERAGE(L38:L40),0),"")</f>
        <v/>
      </c>
      <c r="N38" s="96" t="str">
        <f>IF('MP2'!N36=0,"",'MP2'!N36)</f>
        <v/>
      </c>
      <c r="O38" s="96" t="str">
        <f>IF('MP2'!O36=0,"",'MP2'!O36)</f>
        <v/>
      </c>
      <c r="P38" s="96" t="str">
        <f>IF('MP2'!P36=0,"",'MP2'!P36)</f>
        <v/>
      </c>
      <c r="Q38" s="96" t="str">
        <f>IF('MP2'!Q36=0,"",'MP2'!Q36)</f>
        <v/>
      </c>
      <c r="R38" s="96" t="str">
        <f>IF('MP2'!R36=0,"",'MP2'!R36)</f>
        <v/>
      </c>
      <c r="S38" s="260" t="str">
        <f t="shared" ref="S38" si="41">IFERROR(ROUND(AVERAGE(N38:R40),0),"")</f>
        <v/>
      </c>
      <c r="T38" s="96" t="str">
        <f>IF('MP2'!T36=0,"",'MP2'!T36)</f>
        <v/>
      </c>
      <c r="U38" s="260" t="str">
        <f t="shared" ref="U38" si="42">IFERROR(ROUND(AVERAGE(T38:T40),0),"")</f>
        <v/>
      </c>
      <c r="V38" s="246" t="str">
        <f t="shared" ref="V38" si="43">IFERROR(ROUND((K38+M38+S38+(2*U38))/5,0),"")</f>
        <v/>
      </c>
    </row>
    <row r="39" spans="1:22" ht="15" customHeight="1">
      <c r="A39" s="252"/>
      <c r="B39" s="249" t="str">
        <f>IF(VLOOKUP(A38,'Data Siswa 2'!$A$4:$D$43,3,0)=0,"",VLOOKUP(A38,'Data Siswa 2'!$A$4:$D$43,3,0))</f>
        <v/>
      </c>
      <c r="C39" s="255"/>
      <c r="D39" s="97" t="s">
        <v>6</v>
      </c>
      <c r="E39" s="98" t="str">
        <f>IF('MP2'!E37=0,"",'MP2'!E37)</f>
        <v/>
      </c>
      <c r="F39" s="98" t="str">
        <f>IF('MP2'!F37=0,"",'MP2'!F37)</f>
        <v/>
      </c>
      <c r="G39" s="98" t="str">
        <f>IF('MP2'!G37=0,"",'MP2'!G37)</f>
        <v/>
      </c>
      <c r="H39" s="98" t="str">
        <f>IF('MP2'!H37=0,"",'MP2'!H37)</f>
        <v/>
      </c>
      <c r="I39" s="98" t="str">
        <f>IF('MP2'!I37=0,"",'MP2'!I37)</f>
        <v/>
      </c>
      <c r="J39" s="98" t="str">
        <f>IF('MP2'!J37=0,"",'MP2'!J37)</f>
        <v/>
      </c>
      <c r="K39" s="258"/>
      <c r="L39" s="98" t="str">
        <f>IF('MP2'!L37=0,"",'MP2'!L37)</f>
        <v/>
      </c>
      <c r="M39" s="258"/>
      <c r="N39" s="98" t="str">
        <f>IF('MP2'!N37=0,"",'MP2'!N37)</f>
        <v/>
      </c>
      <c r="O39" s="98" t="str">
        <f>IF('MP2'!O37=0,"",'MP2'!O37)</f>
        <v/>
      </c>
      <c r="P39" s="98" t="str">
        <f>IF('MP2'!P37=0,"",'MP2'!P37)</f>
        <v/>
      </c>
      <c r="Q39" s="98" t="str">
        <f>IF('MP2'!Q37=0,"",'MP2'!Q37)</f>
        <v/>
      </c>
      <c r="R39" s="98" t="str">
        <f>IF('MP2'!R37=0,"",'MP2'!R37)</f>
        <v/>
      </c>
      <c r="S39" s="258"/>
      <c r="T39" s="99" t="str">
        <f>IF('MP2'!T37=0,"",'MP2'!T37)</f>
        <v/>
      </c>
      <c r="U39" s="258"/>
      <c r="V39" s="247"/>
    </row>
    <row r="40" spans="1:22">
      <c r="A40" s="253"/>
      <c r="B40" s="250"/>
      <c r="C40" s="256"/>
      <c r="D40" s="100" t="s">
        <v>7</v>
      </c>
      <c r="E40" s="101" t="str">
        <f>IF('MP2'!E38=0,"",'MP2'!E38)</f>
        <v/>
      </c>
      <c r="F40" s="101" t="str">
        <f>IF('MP2'!F38=0,"",'MP2'!F38)</f>
        <v/>
      </c>
      <c r="G40" s="101" t="str">
        <f>IF('MP2'!G38=0,"",'MP2'!G38)</f>
        <v/>
      </c>
      <c r="H40" s="101" t="str">
        <f>IF('MP2'!H38=0,"",'MP2'!H38)</f>
        <v/>
      </c>
      <c r="I40" s="101" t="str">
        <f>IF('MP2'!I38=0,"",'MP2'!I38)</f>
        <v/>
      </c>
      <c r="J40" s="101" t="str">
        <f>IF('MP2'!J38=0,"",'MP2'!J38)</f>
        <v/>
      </c>
      <c r="K40" s="259"/>
      <c r="L40" s="101" t="str">
        <f>IF('MP2'!L38=0,"",'MP2'!L38)</f>
        <v/>
      </c>
      <c r="M40" s="259"/>
      <c r="N40" s="101" t="str">
        <f>IF('MP2'!N38=0,"",'MP2'!N38)</f>
        <v/>
      </c>
      <c r="O40" s="101" t="str">
        <f>IF('MP2'!O38=0,"",'MP2'!O38)</f>
        <v/>
      </c>
      <c r="P40" s="101" t="str">
        <f>IF('MP2'!P38=0,"",'MP2'!P38)</f>
        <v/>
      </c>
      <c r="Q40" s="101" t="str">
        <f>IF('MP2'!Q38=0,"",'MP2'!Q38)</f>
        <v/>
      </c>
      <c r="R40" s="101" t="str">
        <f>IF('MP2'!R38=0,"",'MP2'!R38)</f>
        <v/>
      </c>
      <c r="S40" s="259"/>
      <c r="T40" s="102" t="str">
        <f>IF('MP2'!T38=0,"",'MP2'!T38)</f>
        <v/>
      </c>
      <c r="U40" s="259"/>
      <c r="V40" s="248"/>
    </row>
    <row r="41" spans="1:22">
      <c r="A41" s="262">
        <v>11</v>
      </c>
      <c r="B41" s="93" t="str">
        <f>IF(VLOOKUP(A41,'Data Siswa 2'!$A$4:$D$43,2,0)=0,"",VLOOKUP(A41,'Data Siswa 2'!$A$4:$D$43,2,0))</f>
        <v>611</v>
      </c>
      <c r="C41" s="263" t="str">
        <f>IF(VLOOKUP(A41,'Data Siswa 2'!$A$4:$D$43,4,0)=0,"",VLOOKUP(A41,'Data Siswa 2'!$A$4:$D$43,4,0))</f>
        <v>Siswa kelas 2 11</v>
      </c>
      <c r="D41" s="94" t="s">
        <v>5</v>
      </c>
      <c r="E41" s="95" t="str">
        <f>IF('MP2'!E39=0,"",'MP2'!E39)</f>
        <v/>
      </c>
      <c r="F41" s="95" t="str">
        <f>IF('MP2'!F39=0,"",'MP2'!F39)</f>
        <v/>
      </c>
      <c r="G41" s="95" t="str">
        <f>IF('MP2'!G39=0,"",'MP2'!G39)</f>
        <v/>
      </c>
      <c r="H41" s="95" t="str">
        <f>IF('MP2'!H39=0,"",'MP2'!H39)</f>
        <v/>
      </c>
      <c r="I41" s="95" t="str">
        <f>IF('MP2'!I39=0,"",'MP2'!I39)</f>
        <v/>
      </c>
      <c r="J41" s="95" t="str">
        <f>IF('MP2'!J39=0,"",'MP2'!J39)</f>
        <v/>
      </c>
      <c r="K41" s="260" t="str">
        <f t="shared" ref="K41" si="44">IFERROR(ROUND(AVERAGE(E41:J43),0),"")</f>
        <v/>
      </c>
      <c r="L41" s="96" t="str">
        <f>IF('MP2'!L39=0,"",'MP2'!L39)</f>
        <v/>
      </c>
      <c r="M41" s="260" t="str">
        <f t="shared" ref="M41" si="45">IFERROR(ROUND(AVERAGE(L41:L43),0),"")</f>
        <v/>
      </c>
      <c r="N41" s="96" t="str">
        <f>IF('MP2'!N39=0,"",'MP2'!N39)</f>
        <v/>
      </c>
      <c r="O41" s="96" t="str">
        <f>IF('MP2'!O39=0,"",'MP2'!O39)</f>
        <v/>
      </c>
      <c r="P41" s="96" t="str">
        <f>IF('MP2'!P39=0,"",'MP2'!P39)</f>
        <v/>
      </c>
      <c r="Q41" s="96" t="str">
        <f>IF('MP2'!Q39=0,"",'MP2'!Q39)</f>
        <v/>
      </c>
      <c r="R41" s="96" t="str">
        <f>IF('MP2'!R39=0,"",'MP2'!R39)</f>
        <v/>
      </c>
      <c r="S41" s="260" t="str">
        <f t="shared" ref="S41" si="46">IFERROR(ROUND(AVERAGE(N41:R43),0),"")</f>
        <v/>
      </c>
      <c r="T41" s="96" t="str">
        <f>IF('MP2'!T39=0,"",'MP2'!T39)</f>
        <v/>
      </c>
      <c r="U41" s="260" t="str">
        <f t="shared" ref="U41" si="47">IFERROR(ROUND(AVERAGE(T41:T43),0),"")</f>
        <v/>
      </c>
      <c r="V41" s="246" t="str">
        <f t="shared" ref="V41" si="48">IFERROR(ROUND((K41+M41+S41+(2*U41))/5,0),"")</f>
        <v/>
      </c>
    </row>
    <row r="42" spans="1:22" ht="15" customHeight="1">
      <c r="A42" s="252"/>
      <c r="B42" s="249" t="str">
        <f>IF(VLOOKUP(A41,'Data Siswa 2'!$A$4:$D$43,3,0)=0,"",VLOOKUP(A41,'Data Siswa 2'!$A$4:$D$43,3,0))</f>
        <v/>
      </c>
      <c r="C42" s="255"/>
      <c r="D42" s="97" t="s">
        <v>6</v>
      </c>
      <c r="E42" s="98" t="str">
        <f>IF('MP2'!E40=0,"",'MP2'!E40)</f>
        <v/>
      </c>
      <c r="F42" s="98" t="str">
        <f>IF('MP2'!F40=0,"",'MP2'!F40)</f>
        <v/>
      </c>
      <c r="G42" s="98" t="str">
        <f>IF('MP2'!G40=0,"",'MP2'!G40)</f>
        <v/>
      </c>
      <c r="H42" s="98" t="str">
        <f>IF('MP2'!H40=0,"",'MP2'!H40)</f>
        <v/>
      </c>
      <c r="I42" s="98" t="str">
        <f>IF('MP2'!I40=0,"",'MP2'!I40)</f>
        <v/>
      </c>
      <c r="J42" s="98" t="str">
        <f>IF('MP2'!J40=0,"",'MP2'!J40)</f>
        <v/>
      </c>
      <c r="K42" s="258"/>
      <c r="L42" s="98" t="str">
        <f>IF('MP2'!L40=0,"",'MP2'!L40)</f>
        <v/>
      </c>
      <c r="M42" s="258"/>
      <c r="N42" s="98" t="str">
        <f>IF('MP2'!N40=0,"",'MP2'!N40)</f>
        <v/>
      </c>
      <c r="O42" s="98" t="str">
        <f>IF('MP2'!O40=0,"",'MP2'!O40)</f>
        <v/>
      </c>
      <c r="P42" s="98" t="str">
        <f>IF('MP2'!P40=0,"",'MP2'!P40)</f>
        <v/>
      </c>
      <c r="Q42" s="98" t="str">
        <f>IF('MP2'!Q40=0,"",'MP2'!Q40)</f>
        <v/>
      </c>
      <c r="R42" s="98" t="str">
        <f>IF('MP2'!R40=0,"",'MP2'!R40)</f>
        <v/>
      </c>
      <c r="S42" s="258"/>
      <c r="T42" s="99" t="str">
        <f>IF('MP2'!T40=0,"",'MP2'!T40)</f>
        <v/>
      </c>
      <c r="U42" s="258"/>
      <c r="V42" s="247"/>
    </row>
    <row r="43" spans="1:22">
      <c r="A43" s="253"/>
      <c r="B43" s="250"/>
      <c r="C43" s="256"/>
      <c r="D43" s="100" t="s">
        <v>7</v>
      </c>
      <c r="E43" s="101" t="str">
        <f>IF('MP2'!E41=0,"",'MP2'!E41)</f>
        <v/>
      </c>
      <c r="F43" s="101" t="str">
        <f>IF('MP2'!F41=0,"",'MP2'!F41)</f>
        <v/>
      </c>
      <c r="G43" s="101" t="str">
        <f>IF('MP2'!G41=0,"",'MP2'!G41)</f>
        <v/>
      </c>
      <c r="H43" s="101" t="str">
        <f>IF('MP2'!H41=0,"",'MP2'!H41)</f>
        <v/>
      </c>
      <c r="I43" s="101" t="str">
        <f>IF('MP2'!I41=0,"",'MP2'!I41)</f>
        <v/>
      </c>
      <c r="J43" s="101" t="str">
        <f>IF('MP2'!J41=0,"",'MP2'!J41)</f>
        <v/>
      </c>
      <c r="K43" s="259"/>
      <c r="L43" s="101" t="str">
        <f>IF('MP2'!L41=0,"",'MP2'!L41)</f>
        <v/>
      </c>
      <c r="M43" s="259"/>
      <c r="N43" s="101" t="str">
        <f>IF('MP2'!N41=0,"",'MP2'!N41)</f>
        <v/>
      </c>
      <c r="O43" s="101" t="str">
        <f>IF('MP2'!O41=0,"",'MP2'!O41)</f>
        <v/>
      </c>
      <c r="P43" s="101" t="str">
        <f>IF('MP2'!P41=0,"",'MP2'!P41)</f>
        <v/>
      </c>
      <c r="Q43" s="101" t="str">
        <f>IF('MP2'!Q41=0,"",'MP2'!Q41)</f>
        <v/>
      </c>
      <c r="R43" s="101" t="str">
        <f>IF('MP2'!R41=0,"",'MP2'!R41)</f>
        <v/>
      </c>
      <c r="S43" s="259"/>
      <c r="T43" s="102" t="str">
        <f>IF('MP2'!T41=0,"",'MP2'!T41)</f>
        <v/>
      </c>
      <c r="U43" s="259"/>
      <c r="V43" s="248"/>
    </row>
    <row r="44" spans="1:22">
      <c r="A44" s="262">
        <v>12</v>
      </c>
      <c r="B44" s="93" t="str">
        <f>IF(VLOOKUP(A44,'Data Siswa 2'!$A$4:$D$43,2,0)=0,"",VLOOKUP(A44,'Data Siswa 2'!$A$4:$D$43,2,0))</f>
        <v>612</v>
      </c>
      <c r="C44" s="263" t="str">
        <f>IF(VLOOKUP(A44,'Data Siswa 2'!$A$4:$D$43,4,0)=0,"",VLOOKUP(A44,'Data Siswa 2'!$A$4:$D$43,4,0))</f>
        <v>Siswa kelas 2 12</v>
      </c>
      <c r="D44" s="94" t="s">
        <v>5</v>
      </c>
      <c r="E44" s="95" t="str">
        <f>IF('MP2'!E42=0,"",'MP2'!E42)</f>
        <v/>
      </c>
      <c r="F44" s="95" t="str">
        <f>IF('MP2'!F42=0,"",'MP2'!F42)</f>
        <v/>
      </c>
      <c r="G44" s="95" t="str">
        <f>IF('MP2'!G42=0,"",'MP2'!G42)</f>
        <v/>
      </c>
      <c r="H44" s="95" t="str">
        <f>IF('MP2'!H42=0,"",'MP2'!H42)</f>
        <v/>
      </c>
      <c r="I44" s="95" t="str">
        <f>IF('MP2'!I42=0,"",'MP2'!I42)</f>
        <v/>
      </c>
      <c r="J44" s="95" t="str">
        <f>IF('MP2'!J42=0,"",'MP2'!J42)</f>
        <v/>
      </c>
      <c r="K44" s="260" t="str">
        <f t="shared" ref="K44" si="49">IFERROR(ROUND(AVERAGE(E44:J46),0),"")</f>
        <v/>
      </c>
      <c r="L44" s="96" t="str">
        <f>IF('MP2'!L42=0,"",'MP2'!L42)</f>
        <v/>
      </c>
      <c r="M44" s="260" t="str">
        <f t="shared" ref="M44" si="50">IFERROR(ROUND(AVERAGE(L44:L46),0),"")</f>
        <v/>
      </c>
      <c r="N44" s="96" t="str">
        <f>IF('MP2'!N42=0,"",'MP2'!N42)</f>
        <v/>
      </c>
      <c r="O44" s="96" t="str">
        <f>IF('MP2'!O42=0,"",'MP2'!O42)</f>
        <v/>
      </c>
      <c r="P44" s="96" t="str">
        <f>IF('MP2'!P42=0,"",'MP2'!P42)</f>
        <v/>
      </c>
      <c r="Q44" s="96" t="str">
        <f>IF('MP2'!Q42=0,"",'MP2'!Q42)</f>
        <v/>
      </c>
      <c r="R44" s="96" t="str">
        <f>IF('MP2'!R42=0,"",'MP2'!R42)</f>
        <v/>
      </c>
      <c r="S44" s="260" t="str">
        <f t="shared" ref="S44" si="51">IFERROR(ROUND(AVERAGE(N44:R46),0),"")</f>
        <v/>
      </c>
      <c r="T44" s="96" t="str">
        <f>IF('MP2'!T42=0,"",'MP2'!T42)</f>
        <v/>
      </c>
      <c r="U44" s="260" t="str">
        <f t="shared" ref="U44" si="52">IFERROR(ROUND(AVERAGE(T44:T46),0),"")</f>
        <v/>
      </c>
      <c r="V44" s="246" t="str">
        <f t="shared" ref="V44" si="53">IFERROR(ROUND((K44+M44+S44+(2*U44))/5,0),"")</f>
        <v/>
      </c>
    </row>
    <row r="45" spans="1:22" ht="15" customHeight="1">
      <c r="A45" s="252"/>
      <c r="B45" s="249" t="str">
        <f>IF(VLOOKUP(A44,'Data Siswa 2'!$A$4:$D$43,3,0)=0,"",VLOOKUP(A44,'Data Siswa 2'!$A$4:$D$43,3,0))</f>
        <v/>
      </c>
      <c r="C45" s="255"/>
      <c r="D45" s="97" t="s">
        <v>6</v>
      </c>
      <c r="E45" s="98" t="str">
        <f>IF('MP2'!E43=0,"",'MP2'!E43)</f>
        <v/>
      </c>
      <c r="F45" s="98" t="str">
        <f>IF('MP2'!F43=0,"",'MP2'!F43)</f>
        <v/>
      </c>
      <c r="G45" s="98" t="str">
        <f>IF('MP2'!G43=0,"",'MP2'!G43)</f>
        <v/>
      </c>
      <c r="H45" s="98" t="str">
        <f>IF('MP2'!H43=0,"",'MP2'!H43)</f>
        <v/>
      </c>
      <c r="I45" s="98" t="str">
        <f>IF('MP2'!I43=0,"",'MP2'!I43)</f>
        <v/>
      </c>
      <c r="J45" s="98" t="str">
        <f>IF('MP2'!J43=0,"",'MP2'!J43)</f>
        <v/>
      </c>
      <c r="K45" s="258"/>
      <c r="L45" s="98" t="str">
        <f>IF('MP2'!L43=0,"",'MP2'!L43)</f>
        <v/>
      </c>
      <c r="M45" s="258"/>
      <c r="N45" s="98" t="str">
        <f>IF('MP2'!N43=0,"",'MP2'!N43)</f>
        <v/>
      </c>
      <c r="O45" s="98" t="str">
        <f>IF('MP2'!O43=0,"",'MP2'!O43)</f>
        <v/>
      </c>
      <c r="P45" s="98" t="str">
        <f>IF('MP2'!P43=0,"",'MP2'!P43)</f>
        <v/>
      </c>
      <c r="Q45" s="98" t="str">
        <f>IF('MP2'!Q43=0,"",'MP2'!Q43)</f>
        <v/>
      </c>
      <c r="R45" s="98" t="str">
        <f>IF('MP2'!R43=0,"",'MP2'!R43)</f>
        <v/>
      </c>
      <c r="S45" s="258"/>
      <c r="T45" s="99" t="str">
        <f>IF('MP2'!T43=0,"",'MP2'!T43)</f>
        <v/>
      </c>
      <c r="U45" s="258"/>
      <c r="V45" s="247"/>
    </row>
    <row r="46" spans="1:22">
      <c r="A46" s="253"/>
      <c r="B46" s="250"/>
      <c r="C46" s="256"/>
      <c r="D46" s="100" t="s">
        <v>7</v>
      </c>
      <c r="E46" s="101" t="str">
        <f>IF('MP2'!E44=0,"",'MP2'!E44)</f>
        <v/>
      </c>
      <c r="F46" s="101" t="str">
        <f>IF('MP2'!F44=0,"",'MP2'!F44)</f>
        <v/>
      </c>
      <c r="G46" s="101" t="str">
        <f>IF('MP2'!G44=0,"",'MP2'!G44)</f>
        <v/>
      </c>
      <c r="H46" s="101" t="str">
        <f>IF('MP2'!H44=0,"",'MP2'!H44)</f>
        <v/>
      </c>
      <c r="I46" s="101" t="str">
        <f>IF('MP2'!I44=0,"",'MP2'!I44)</f>
        <v/>
      </c>
      <c r="J46" s="101" t="str">
        <f>IF('MP2'!J44=0,"",'MP2'!J44)</f>
        <v/>
      </c>
      <c r="K46" s="259"/>
      <c r="L46" s="101" t="str">
        <f>IF('MP2'!L44=0,"",'MP2'!L44)</f>
        <v/>
      </c>
      <c r="M46" s="259"/>
      <c r="N46" s="101" t="str">
        <f>IF('MP2'!N44=0,"",'MP2'!N44)</f>
        <v/>
      </c>
      <c r="O46" s="101" t="str">
        <f>IF('MP2'!O44=0,"",'MP2'!O44)</f>
        <v/>
      </c>
      <c r="P46" s="101" t="str">
        <f>IF('MP2'!P44=0,"",'MP2'!P44)</f>
        <v/>
      </c>
      <c r="Q46" s="101" t="str">
        <f>IF('MP2'!Q44=0,"",'MP2'!Q44)</f>
        <v/>
      </c>
      <c r="R46" s="101" t="str">
        <f>IF('MP2'!R44=0,"",'MP2'!R44)</f>
        <v/>
      </c>
      <c r="S46" s="259"/>
      <c r="T46" s="102" t="str">
        <f>IF('MP2'!T44=0,"",'MP2'!T44)</f>
        <v/>
      </c>
      <c r="U46" s="259"/>
      <c r="V46" s="248"/>
    </row>
    <row r="47" spans="1:22">
      <c r="A47" s="262">
        <v>13</v>
      </c>
      <c r="B47" s="93" t="str">
        <f>IF(VLOOKUP(A47,'Data Siswa 2'!$A$4:$D$43,2,0)=0,"",VLOOKUP(A47,'Data Siswa 2'!$A$4:$D$43,2,0))</f>
        <v>613</v>
      </c>
      <c r="C47" s="263" t="str">
        <f>IF(VLOOKUP(A47,'Data Siswa 2'!$A$4:$D$43,4,0)=0,"",VLOOKUP(A47,'Data Siswa 2'!$A$4:$D$43,4,0))</f>
        <v>Siswa kelas 2 13</v>
      </c>
      <c r="D47" s="94" t="s">
        <v>5</v>
      </c>
      <c r="E47" s="95" t="str">
        <f>IF('MP2'!E45=0,"",'MP2'!E45)</f>
        <v/>
      </c>
      <c r="F47" s="95" t="str">
        <f>IF('MP2'!F45=0,"",'MP2'!F45)</f>
        <v/>
      </c>
      <c r="G47" s="95" t="str">
        <f>IF('MP2'!G45=0,"",'MP2'!G45)</f>
        <v/>
      </c>
      <c r="H47" s="95" t="str">
        <f>IF('MP2'!H45=0,"",'MP2'!H45)</f>
        <v/>
      </c>
      <c r="I47" s="95" t="str">
        <f>IF('MP2'!I45=0,"",'MP2'!I45)</f>
        <v/>
      </c>
      <c r="J47" s="95" t="str">
        <f>IF('MP2'!J45=0,"",'MP2'!J45)</f>
        <v/>
      </c>
      <c r="K47" s="260" t="str">
        <f t="shared" ref="K47" si="54">IFERROR(ROUND(AVERAGE(E47:J49),0),"")</f>
        <v/>
      </c>
      <c r="L47" s="96" t="str">
        <f>IF('MP2'!L45=0,"",'MP2'!L45)</f>
        <v/>
      </c>
      <c r="M47" s="260" t="str">
        <f t="shared" ref="M47" si="55">IFERROR(ROUND(AVERAGE(L47:L49),0),"")</f>
        <v/>
      </c>
      <c r="N47" s="96" t="str">
        <f>IF('MP2'!N45=0,"",'MP2'!N45)</f>
        <v/>
      </c>
      <c r="O47" s="96" t="str">
        <f>IF('MP2'!O45=0,"",'MP2'!O45)</f>
        <v/>
      </c>
      <c r="P47" s="96" t="str">
        <f>IF('MP2'!P45=0,"",'MP2'!P45)</f>
        <v/>
      </c>
      <c r="Q47" s="96" t="str">
        <f>IF('MP2'!Q45=0,"",'MP2'!Q45)</f>
        <v/>
      </c>
      <c r="R47" s="96" t="str">
        <f>IF('MP2'!R45=0,"",'MP2'!R45)</f>
        <v/>
      </c>
      <c r="S47" s="260" t="str">
        <f t="shared" ref="S47" si="56">IFERROR(ROUND(AVERAGE(N47:R49),0),"")</f>
        <v/>
      </c>
      <c r="T47" s="96" t="str">
        <f>IF('MP2'!T45=0,"",'MP2'!T45)</f>
        <v/>
      </c>
      <c r="U47" s="260" t="str">
        <f t="shared" ref="U47" si="57">IFERROR(ROUND(AVERAGE(T47:T49),0),"")</f>
        <v/>
      </c>
      <c r="V47" s="246" t="str">
        <f t="shared" ref="V47" si="58">IFERROR(ROUND((K47+M47+S47+(2*U47))/5,0),"")</f>
        <v/>
      </c>
    </row>
    <row r="48" spans="1:22" ht="15" customHeight="1">
      <c r="A48" s="252"/>
      <c r="B48" s="249" t="str">
        <f>IF(VLOOKUP(A47,'Data Siswa 2'!$A$4:$D$43,3,0)=0,"",VLOOKUP(A47,'Data Siswa 2'!$A$4:$D$43,3,0))</f>
        <v/>
      </c>
      <c r="C48" s="255"/>
      <c r="D48" s="97" t="s">
        <v>6</v>
      </c>
      <c r="E48" s="98" t="str">
        <f>IF('MP2'!E46=0,"",'MP2'!E46)</f>
        <v/>
      </c>
      <c r="F48" s="98" t="str">
        <f>IF('MP2'!F46=0,"",'MP2'!F46)</f>
        <v/>
      </c>
      <c r="G48" s="98" t="str">
        <f>IF('MP2'!G46=0,"",'MP2'!G46)</f>
        <v/>
      </c>
      <c r="H48" s="98" t="str">
        <f>IF('MP2'!H46=0,"",'MP2'!H46)</f>
        <v/>
      </c>
      <c r="I48" s="98" t="str">
        <f>IF('MP2'!I46=0,"",'MP2'!I46)</f>
        <v/>
      </c>
      <c r="J48" s="98" t="str">
        <f>IF('MP2'!J46=0,"",'MP2'!J46)</f>
        <v/>
      </c>
      <c r="K48" s="258"/>
      <c r="L48" s="98" t="str">
        <f>IF('MP2'!L46=0,"",'MP2'!L46)</f>
        <v/>
      </c>
      <c r="M48" s="258"/>
      <c r="N48" s="98" t="str">
        <f>IF('MP2'!N46=0,"",'MP2'!N46)</f>
        <v/>
      </c>
      <c r="O48" s="98" t="str">
        <f>IF('MP2'!O46=0,"",'MP2'!O46)</f>
        <v/>
      </c>
      <c r="P48" s="98" t="str">
        <f>IF('MP2'!P46=0,"",'MP2'!P46)</f>
        <v/>
      </c>
      <c r="Q48" s="98" t="str">
        <f>IF('MP2'!Q46=0,"",'MP2'!Q46)</f>
        <v/>
      </c>
      <c r="R48" s="98" t="str">
        <f>IF('MP2'!R46=0,"",'MP2'!R46)</f>
        <v/>
      </c>
      <c r="S48" s="258"/>
      <c r="T48" s="99" t="str">
        <f>IF('MP2'!T46=0,"",'MP2'!T46)</f>
        <v/>
      </c>
      <c r="U48" s="258"/>
      <c r="V48" s="247"/>
    </row>
    <row r="49" spans="1:22">
      <c r="A49" s="253"/>
      <c r="B49" s="250"/>
      <c r="C49" s="256"/>
      <c r="D49" s="100" t="s">
        <v>7</v>
      </c>
      <c r="E49" s="101" t="str">
        <f>IF('MP2'!E47=0,"",'MP2'!E47)</f>
        <v/>
      </c>
      <c r="F49" s="101" t="str">
        <f>IF('MP2'!F47=0,"",'MP2'!F47)</f>
        <v/>
      </c>
      <c r="G49" s="101" t="str">
        <f>IF('MP2'!G47=0,"",'MP2'!G47)</f>
        <v/>
      </c>
      <c r="H49" s="101" t="str">
        <f>IF('MP2'!H47=0,"",'MP2'!H47)</f>
        <v/>
      </c>
      <c r="I49" s="101" t="str">
        <f>IF('MP2'!I47=0,"",'MP2'!I47)</f>
        <v/>
      </c>
      <c r="J49" s="101" t="str">
        <f>IF('MP2'!J47=0,"",'MP2'!J47)</f>
        <v/>
      </c>
      <c r="K49" s="259"/>
      <c r="L49" s="101" t="str">
        <f>IF('MP2'!L47=0,"",'MP2'!L47)</f>
        <v/>
      </c>
      <c r="M49" s="259"/>
      <c r="N49" s="101" t="str">
        <f>IF('MP2'!N47=0,"",'MP2'!N47)</f>
        <v/>
      </c>
      <c r="O49" s="101" t="str">
        <f>IF('MP2'!O47=0,"",'MP2'!O47)</f>
        <v/>
      </c>
      <c r="P49" s="101" t="str">
        <f>IF('MP2'!P47=0,"",'MP2'!P47)</f>
        <v/>
      </c>
      <c r="Q49" s="101" t="str">
        <f>IF('MP2'!Q47=0,"",'MP2'!Q47)</f>
        <v/>
      </c>
      <c r="R49" s="101" t="str">
        <f>IF('MP2'!R47=0,"",'MP2'!R47)</f>
        <v/>
      </c>
      <c r="S49" s="259"/>
      <c r="T49" s="102" t="str">
        <f>IF('MP2'!T47=0,"",'MP2'!T47)</f>
        <v/>
      </c>
      <c r="U49" s="259"/>
      <c r="V49" s="248"/>
    </row>
    <row r="50" spans="1:22">
      <c r="A50" s="262">
        <v>14</v>
      </c>
      <c r="B50" s="93" t="str">
        <f>IF(VLOOKUP(A50,'Data Siswa 2'!$A$4:$D$43,2,0)=0,"",VLOOKUP(A50,'Data Siswa 2'!$A$4:$D$43,2,0))</f>
        <v>614</v>
      </c>
      <c r="C50" s="263" t="str">
        <f>IF(VLOOKUP(A50,'Data Siswa 2'!$A$4:$D$43,4,0)=0,"",VLOOKUP(A50,'Data Siswa 2'!$A$4:$D$43,4,0))</f>
        <v>Siswa kelas 2 14</v>
      </c>
      <c r="D50" s="94" t="s">
        <v>5</v>
      </c>
      <c r="E50" s="95" t="str">
        <f>IF('MP2'!E48=0,"",'MP2'!E48)</f>
        <v/>
      </c>
      <c r="F50" s="95" t="str">
        <f>IF('MP2'!F48=0,"",'MP2'!F48)</f>
        <v/>
      </c>
      <c r="G50" s="95" t="str">
        <f>IF('MP2'!G48=0,"",'MP2'!G48)</f>
        <v/>
      </c>
      <c r="H50" s="95" t="str">
        <f>IF('MP2'!H48=0,"",'MP2'!H48)</f>
        <v/>
      </c>
      <c r="I50" s="95" t="str">
        <f>IF('MP2'!I48=0,"",'MP2'!I48)</f>
        <v/>
      </c>
      <c r="J50" s="95" t="str">
        <f>IF('MP2'!J48=0,"",'MP2'!J48)</f>
        <v/>
      </c>
      <c r="K50" s="260" t="str">
        <f t="shared" ref="K50" si="59">IFERROR(ROUND(AVERAGE(E50:J52),0),"")</f>
        <v/>
      </c>
      <c r="L50" s="96" t="str">
        <f>IF('MP2'!L48=0,"",'MP2'!L48)</f>
        <v/>
      </c>
      <c r="M50" s="260" t="str">
        <f t="shared" ref="M50" si="60">IFERROR(ROUND(AVERAGE(L50:L52),0),"")</f>
        <v/>
      </c>
      <c r="N50" s="96" t="str">
        <f>IF('MP2'!N48=0,"",'MP2'!N48)</f>
        <v/>
      </c>
      <c r="O50" s="96" t="str">
        <f>IF('MP2'!O48=0,"",'MP2'!O48)</f>
        <v/>
      </c>
      <c r="P50" s="96" t="str">
        <f>IF('MP2'!P48=0,"",'MP2'!P48)</f>
        <v/>
      </c>
      <c r="Q50" s="96" t="str">
        <f>IF('MP2'!Q48=0,"",'MP2'!Q48)</f>
        <v/>
      </c>
      <c r="R50" s="96" t="str">
        <f>IF('MP2'!R48=0,"",'MP2'!R48)</f>
        <v/>
      </c>
      <c r="S50" s="260" t="str">
        <f t="shared" ref="S50" si="61">IFERROR(ROUND(AVERAGE(N50:R52),0),"")</f>
        <v/>
      </c>
      <c r="T50" s="96" t="str">
        <f>IF('MP2'!T48=0,"",'MP2'!T48)</f>
        <v/>
      </c>
      <c r="U50" s="260" t="str">
        <f t="shared" ref="U50" si="62">IFERROR(ROUND(AVERAGE(T50:T52),0),"")</f>
        <v/>
      </c>
      <c r="V50" s="246" t="str">
        <f t="shared" ref="V50" si="63">IFERROR(ROUND((K50+M50+S50+(2*U50))/5,0),"")</f>
        <v/>
      </c>
    </row>
    <row r="51" spans="1:22" ht="15" customHeight="1">
      <c r="A51" s="252"/>
      <c r="B51" s="249" t="str">
        <f>IF(VLOOKUP(A50,'Data Siswa 2'!$A$4:$D$43,3,0)=0,"",VLOOKUP(A50,'Data Siswa 2'!$A$4:$D$43,3,0))</f>
        <v/>
      </c>
      <c r="C51" s="255"/>
      <c r="D51" s="97" t="s">
        <v>6</v>
      </c>
      <c r="E51" s="98" t="str">
        <f>IF('MP2'!E49=0,"",'MP2'!E49)</f>
        <v/>
      </c>
      <c r="F51" s="98" t="str">
        <f>IF('MP2'!F49=0,"",'MP2'!F49)</f>
        <v/>
      </c>
      <c r="G51" s="98" t="str">
        <f>IF('MP2'!G49=0,"",'MP2'!G49)</f>
        <v/>
      </c>
      <c r="H51" s="98" t="str">
        <f>IF('MP2'!H49=0,"",'MP2'!H49)</f>
        <v/>
      </c>
      <c r="I51" s="98" t="str">
        <f>IF('MP2'!I49=0,"",'MP2'!I49)</f>
        <v/>
      </c>
      <c r="J51" s="98" t="str">
        <f>IF('MP2'!J49=0,"",'MP2'!J49)</f>
        <v/>
      </c>
      <c r="K51" s="258"/>
      <c r="L51" s="98" t="str">
        <f>IF('MP2'!L49=0,"",'MP2'!L49)</f>
        <v/>
      </c>
      <c r="M51" s="258"/>
      <c r="N51" s="98" t="str">
        <f>IF('MP2'!N49=0,"",'MP2'!N49)</f>
        <v/>
      </c>
      <c r="O51" s="98" t="str">
        <f>IF('MP2'!O49=0,"",'MP2'!O49)</f>
        <v/>
      </c>
      <c r="P51" s="98" t="str">
        <f>IF('MP2'!P49=0,"",'MP2'!P49)</f>
        <v/>
      </c>
      <c r="Q51" s="98" t="str">
        <f>IF('MP2'!Q49=0,"",'MP2'!Q49)</f>
        <v/>
      </c>
      <c r="R51" s="98" t="str">
        <f>IF('MP2'!R49=0,"",'MP2'!R49)</f>
        <v/>
      </c>
      <c r="S51" s="258"/>
      <c r="T51" s="99" t="str">
        <f>IF('MP2'!T49=0,"",'MP2'!T49)</f>
        <v/>
      </c>
      <c r="U51" s="258"/>
      <c r="V51" s="247"/>
    </row>
    <row r="52" spans="1:22">
      <c r="A52" s="253"/>
      <c r="B52" s="250"/>
      <c r="C52" s="256"/>
      <c r="D52" s="100" t="s">
        <v>7</v>
      </c>
      <c r="E52" s="101" t="str">
        <f>IF('MP2'!E50=0,"",'MP2'!E50)</f>
        <v/>
      </c>
      <c r="F52" s="101" t="str">
        <f>IF('MP2'!F50=0,"",'MP2'!F50)</f>
        <v/>
      </c>
      <c r="G52" s="101" t="str">
        <f>IF('MP2'!G50=0,"",'MP2'!G50)</f>
        <v/>
      </c>
      <c r="H52" s="101" t="str">
        <f>IF('MP2'!H50=0,"",'MP2'!H50)</f>
        <v/>
      </c>
      <c r="I52" s="101" t="str">
        <f>IF('MP2'!I50=0,"",'MP2'!I50)</f>
        <v/>
      </c>
      <c r="J52" s="101" t="str">
        <f>IF('MP2'!J50=0,"",'MP2'!J50)</f>
        <v/>
      </c>
      <c r="K52" s="259"/>
      <c r="L52" s="101" t="str">
        <f>IF('MP2'!L50=0,"",'MP2'!L50)</f>
        <v/>
      </c>
      <c r="M52" s="259"/>
      <c r="N52" s="101" t="str">
        <f>IF('MP2'!N50=0,"",'MP2'!N50)</f>
        <v/>
      </c>
      <c r="O52" s="101" t="str">
        <f>IF('MP2'!O50=0,"",'MP2'!O50)</f>
        <v/>
      </c>
      <c r="P52" s="101" t="str">
        <f>IF('MP2'!P50=0,"",'MP2'!P50)</f>
        <v/>
      </c>
      <c r="Q52" s="101" t="str">
        <f>IF('MP2'!Q50=0,"",'MP2'!Q50)</f>
        <v/>
      </c>
      <c r="R52" s="101" t="str">
        <f>IF('MP2'!R50=0,"",'MP2'!R50)</f>
        <v/>
      </c>
      <c r="S52" s="259"/>
      <c r="T52" s="102" t="str">
        <f>IF('MP2'!T50=0,"",'MP2'!T50)</f>
        <v/>
      </c>
      <c r="U52" s="259"/>
      <c r="V52" s="248"/>
    </row>
    <row r="53" spans="1:22">
      <c r="A53" s="262">
        <v>15</v>
      </c>
      <c r="B53" s="93" t="str">
        <f>IF(VLOOKUP(A53,'Data Siswa 2'!$A$4:$D$43,2,0)=0,"",VLOOKUP(A53,'Data Siswa 2'!$A$4:$D$43,2,0))</f>
        <v>615</v>
      </c>
      <c r="C53" s="263" t="str">
        <f>IF(VLOOKUP(A53,'Data Siswa 2'!$A$4:$D$43,4,0)=0,"",VLOOKUP(A53,'Data Siswa 2'!$A$4:$D$43,4,0))</f>
        <v>Siswa kelas 2 15</v>
      </c>
      <c r="D53" s="94" t="s">
        <v>5</v>
      </c>
      <c r="E53" s="95" t="str">
        <f>IF('MP2'!E51=0,"",'MP2'!E51)</f>
        <v/>
      </c>
      <c r="F53" s="95" t="str">
        <f>IF('MP2'!F51=0,"",'MP2'!F51)</f>
        <v/>
      </c>
      <c r="G53" s="95" t="str">
        <f>IF('MP2'!G51=0,"",'MP2'!G51)</f>
        <v/>
      </c>
      <c r="H53" s="95" t="str">
        <f>IF('MP2'!H51=0,"",'MP2'!H51)</f>
        <v/>
      </c>
      <c r="I53" s="95" t="str">
        <f>IF('MP2'!I51=0,"",'MP2'!I51)</f>
        <v/>
      </c>
      <c r="J53" s="95" t="str">
        <f>IF('MP2'!J51=0,"",'MP2'!J51)</f>
        <v/>
      </c>
      <c r="K53" s="260" t="str">
        <f t="shared" ref="K53" si="64">IFERROR(ROUND(AVERAGE(E53:J55),0),"")</f>
        <v/>
      </c>
      <c r="L53" s="96" t="str">
        <f>IF('MP2'!L51=0,"",'MP2'!L51)</f>
        <v/>
      </c>
      <c r="M53" s="260" t="str">
        <f t="shared" ref="M53" si="65">IFERROR(ROUND(AVERAGE(L53:L55),0),"")</f>
        <v/>
      </c>
      <c r="N53" s="96" t="str">
        <f>IF('MP2'!N51=0,"",'MP2'!N51)</f>
        <v/>
      </c>
      <c r="O53" s="96" t="str">
        <f>IF('MP2'!O51=0,"",'MP2'!O51)</f>
        <v/>
      </c>
      <c r="P53" s="96" t="str">
        <f>IF('MP2'!P51=0,"",'MP2'!P51)</f>
        <v/>
      </c>
      <c r="Q53" s="96" t="str">
        <f>IF('MP2'!Q51=0,"",'MP2'!Q51)</f>
        <v/>
      </c>
      <c r="R53" s="96" t="str">
        <f>IF('MP2'!R51=0,"",'MP2'!R51)</f>
        <v/>
      </c>
      <c r="S53" s="260" t="str">
        <f t="shared" ref="S53" si="66">IFERROR(ROUND(AVERAGE(N53:R55),0),"")</f>
        <v/>
      </c>
      <c r="T53" s="96" t="str">
        <f>IF('MP2'!T51=0,"",'MP2'!T51)</f>
        <v/>
      </c>
      <c r="U53" s="260" t="str">
        <f t="shared" ref="U53" si="67">IFERROR(ROUND(AVERAGE(T53:T55),0),"")</f>
        <v/>
      </c>
      <c r="V53" s="246" t="str">
        <f t="shared" ref="V53" si="68">IFERROR(ROUND((K53+M53+S53+(2*U53))/5,0),"")</f>
        <v/>
      </c>
    </row>
    <row r="54" spans="1:22" ht="15" customHeight="1">
      <c r="A54" s="252"/>
      <c r="B54" s="249" t="str">
        <f>IF(VLOOKUP(A53,'Data Siswa 2'!$A$4:$D$43,3,0)=0,"",VLOOKUP(A53,'Data Siswa 2'!$A$4:$D$43,3,0))</f>
        <v/>
      </c>
      <c r="C54" s="255"/>
      <c r="D54" s="97" t="s">
        <v>6</v>
      </c>
      <c r="E54" s="98" t="str">
        <f>IF('MP2'!E52=0,"",'MP2'!E52)</f>
        <v/>
      </c>
      <c r="F54" s="98" t="str">
        <f>IF('MP2'!F52=0,"",'MP2'!F52)</f>
        <v/>
      </c>
      <c r="G54" s="98" t="str">
        <f>IF('MP2'!G52=0,"",'MP2'!G52)</f>
        <v/>
      </c>
      <c r="H54" s="98" t="str">
        <f>IF('MP2'!H52=0,"",'MP2'!H52)</f>
        <v/>
      </c>
      <c r="I54" s="98" t="str">
        <f>IF('MP2'!I52=0,"",'MP2'!I52)</f>
        <v/>
      </c>
      <c r="J54" s="98" t="str">
        <f>IF('MP2'!J52=0,"",'MP2'!J52)</f>
        <v/>
      </c>
      <c r="K54" s="258"/>
      <c r="L54" s="98" t="str">
        <f>IF('MP2'!L52=0,"",'MP2'!L52)</f>
        <v/>
      </c>
      <c r="M54" s="258"/>
      <c r="N54" s="98" t="str">
        <f>IF('MP2'!N52=0,"",'MP2'!N52)</f>
        <v/>
      </c>
      <c r="O54" s="98" t="str">
        <f>IF('MP2'!O52=0,"",'MP2'!O52)</f>
        <v/>
      </c>
      <c r="P54" s="98" t="str">
        <f>IF('MP2'!P52=0,"",'MP2'!P52)</f>
        <v/>
      </c>
      <c r="Q54" s="98" t="str">
        <f>IF('MP2'!Q52=0,"",'MP2'!Q52)</f>
        <v/>
      </c>
      <c r="R54" s="98" t="str">
        <f>IF('MP2'!R52=0,"",'MP2'!R52)</f>
        <v/>
      </c>
      <c r="S54" s="258"/>
      <c r="T54" s="99" t="str">
        <f>IF('MP2'!T52=0,"",'MP2'!T52)</f>
        <v/>
      </c>
      <c r="U54" s="258"/>
      <c r="V54" s="247"/>
    </row>
    <row r="55" spans="1:22">
      <c r="A55" s="253"/>
      <c r="B55" s="250"/>
      <c r="C55" s="256"/>
      <c r="D55" s="100" t="s">
        <v>7</v>
      </c>
      <c r="E55" s="101" t="str">
        <f>IF('MP2'!E53=0,"",'MP2'!E53)</f>
        <v/>
      </c>
      <c r="F55" s="101" t="str">
        <f>IF('MP2'!F53=0,"",'MP2'!F53)</f>
        <v/>
      </c>
      <c r="G55" s="101" t="str">
        <f>IF('MP2'!G53=0,"",'MP2'!G53)</f>
        <v/>
      </c>
      <c r="H55" s="101" t="str">
        <f>IF('MP2'!H53=0,"",'MP2'!H53)</f>
        <v/>
      </c>
      <c r="I55" s="101" t="str">
        <f>IF('MP2'!I53=0,"",'MP2'!I53)</f>
        <v/>
      </c>
      <c r="J55" s="101" t="str">
        <f>IF('MP2'!J53=0,"",'MP2'!J53)</f>
        <v/>
      </c>
      <c r="K55" s="259"/>
      <c r="L55" s="101" t="str">
        <f>IF('MP2'!L53=0,"",'MP2'!L53)</f>
        <v/>
      </c>
      <c r="M55" s="259"/>
      <c r="N55" s="101" t="str">
        <f>IF('MP2'!N53=0,"",'MP2'!N53)</f>
        <v/>
      </c>
      <c r="O55" s="101" t="str">
        <f>IF('MP2'!O53=0,"",'MP2'!O53)</f>
        <v/>
      </c>
      <c r="P55" s="101" t="str">
        <f>IF('MP2'!P53=0,"",'MP2'!P53)</f>
        <v/>
      </c>
      <c r="Q55" s="101" t="str">
        <f>IF('MP2'!Q53=0,"",'MP2'!Q53)</f>
        <v/>
      </c>
      <c r="R55" s="101" t="str">
        <f>IF('MP2'!R53=0,"",'MP2'!R53)</f>
        <v/>
      </c>
      <c r="S55" s="259"/>
      <c r="T55" s="102" t="str">
        <f>IF('MP2'!T53=0,"",'MP2'!T53)</f>
        <v/>
      </c>
      <c r="U55" s="259"/>
      <c r="V55" s="248"/>
    </row>
    <row r="56" spans="1:22">
      <c r="A56" s="262">
        <v>16</v>
      </c>
      <c r="B56" s="93" t="str">
        <f>IF(VLOOKUP(A56,'Data Siswa 2'!$A$4:$D$43,2,0)=0,"",VLOOKUP(A56,'Data Siswa 2'!$A$4:$D$43,2,0))</f>
        <v>616</v>
      </c>
      <c r="C56" s="263" t="str">
        <f>IF(VLOOKUP(A56,'Data Siswa 2'!$A$4:$D$43,4,0)=0,"",VLOOKUP(A56,'Data Siswa 2'!$A$4:$D$43,4,0))</f>
        <v>Siswa kelas 2 16</v>
      </c>
      <c r="D56" s="94" t="s">
        <v>5</v>
      </c>
      <c r="E56" s="95" t="str">
        <f>IF('MP2'!E54=0,"",'MP2'!E54)</f>
        <v/>
      </c>
      <c r="F56" s="95" t="str">
        <f>IF('MP2'!F54=0,"",'MP2'!F54)</f>
        <v/>
      </c>
      <c r="G56" s="95" t="str">
        <f>IF('MP2'!G54=0,"",'MP2'!G54)</f>
        <v/>
      </c>
      <c r="H56" s="95" t="str">
        <f>IF('MP2'!H54=0,"",'MP2'!H54)</f>
        <v/>
      </c>
      <c r="I56" s="95" t="str">
        <f>IF('MP2'!I54=0,"",'MP2'!I54)</f>
        <v/>
      </c>
      <c r="J56" s="95" t="str">
        <f>IF('MP2'!J54=0,"",'MP2'!J54)</f>
        <v/>
      </c>
      <c r="K56" s="260" t="str">
        <f t="shared" ref="K56" si="69">IFERROR(ROUND(AVERAGE(E56:J58),0),"")</f>
        <v/>
      </c>
      <c r="L56" s="96" t="str">
        <f>IF('MP2'!L54=0,"",'MP2'!L54)</f>
        <v/>
      </c>
      <c r="M56" s="260" t="str">
        <f t="shared" ref="M56" si="70">IFERROR(ROUND(AVERAGE(L56:L58),0),"")</f>
        <v/>
      </c>
      <c r="N56" s="96" t="str">
        <f>IF('MP2'!N54=0,"",'MP2'!N54)</f>
        <v/>
      </c>
      <c r="O56" s="96" t="str">
        <f>IF('MP2'!O54=0,"",'MP2'!O54)</f>
        <v/>
      </c>
      <c r="P56" s="96" t="str">
        <f>IF('MP2'!P54=0,"",'MP2'!P54)</f>
        <v/>
      </c>
      <c r="Q56" s="96" t="str">
        <f>IF('MP2'!Q54=0,"",'MP2'!Q54)</f>
        <v/>
      </c>
      <c r="R56" s="96" t="str">
        <f>IF('MP2'!R54=0,"",'MP2'!R54)</f>
        <v/>
      </c>
      <c r="S56" s="260" t="str">
        <f t="shared" ref="S56" si="71">IFERROR(ROUND(AVERAGE(N56:R58),0),"")</f>
        <v/>
      </c>
      <c r="T56" s="96" t="str">
        <f>IF('MP2'!T54=0,"",'MP2'!T54)</f>
        <v/>
      </c>
      <c r="U56" s="260" t="str">
        <f t="shared" ref="U56" si="72">IFERROR(ROUND(AVERAGE(T56:T58),0),"")</f>
        <v/>
      </c>
      <c r="V56" s="246" t="str">
        <f t="shared" ref="V56" si="73">IFERROR(ROUND((K56+M56+S56+(2*U56))/5,0),"")</f>
        <v/>
      </c>
    </row>
    <row r="57" spans="1:22" ht="15" customHeight="1">
      <c r="A57" s="252"/>
      <c r="B57" s="249" t="str">
        <f>IF(VLOOKUP(A56,'Data Siswa 2'!$A$4:$D$43,3,0)=0,"",VLOOKUP(A56,'Data Siswa 2'!$A$4:$D$43,3,0))</f>
        <v/>
      </c>
      <c r="C57" s="255"/>
      <c r="D57" s="97" t="s">
        <v>6</v>
      </c>
      <c r="E57" s="98" t="str">
        <f>IF('MP2'!E55=0,"",'MP2'!E55)</f>
        <v/>
      </c>
      <c r="F57" s="98" t="str">
        <f>IF('MP2'!F55=0,"",'MP2'!F55)</f>
        <v/>
      </c>
      <c r="G57" s="98" t="str">
        <f>IF('MP2'!G55=0,"",'MP2'!G55)</f>
        <v/>
      </c>
      <c r="H57" s="98" t="str">
        <f>IF('MP2'!H55=0,"",'MP2'!H55)</f>
        <v/>
      </c>
      <c r="I57" s="98" t="str">
        <f>IF('MP2'!I55=0,"",'MP2'!I55)</f>
        <v/>
      </c>
      <c r="J57" s="98" t="str">
        <f>IF('MP2'!J55=0,"",'MP2'!J55)</f>
        <v/>
      </c>
      <c r="K57" s="258"/>
      <c r="L57" s="98" t="str">
        <f>IF('MP2'!L55=0,"",'MP2'!L55)</f>
        <v/>
      </c>
      <c r="M57" s="258"/>
      <c r="N57" s="98" t="str">
        <f>IF('MP2'!N55=0,"",'MP2'!N55)</f>
        <v/>
      </c>
      <c r="O57" s="98" t="str">
        <f>IF('MP2'!O55=0,"",'MP2'!O55)</f>
        <v/>
      </c>
      <c r="P57" s="98" t="str">
        <f>IF('MP2'!P55=0,"",'MP2'!P55)</f>
        <v/>
      </c>
      <c r="Q57" s="98" t="str">
        <f>IF('MP2'!Q55=0,"",'MP2'!Q55)</f>
        <v/>
      </c>
      <c r="R57" s="98" t="str">
        <f>IF('MP2'!R55=0,"",'MP2'!R55)</f>
        <v/>
      </c>
      <c r="S57" s="258"/>
      <c r="T57" s="99" t="str">
        <f>IF('MP2'!T55=0,"",'MP2'!T55)</f>
        <v/>
      </c>
      <c r="U57" s="258"/>
      <c r="V57" s="247"/>
    </row>
    <row r="58" spans="1:22">
      <c r="A58" s="253"/>
      <c r="B58" s="250"/>
      <c r="C58" s="256"/>
      <c r="D58" s="100" t="s">
        <v>7</v>
      </c>
      <c r="E58" s="101" t="str">
        <f>IF('MP2'!E56=0,"",'MP2'!E56)</f>
        <v/>
      </c>
      <c r="F58" s="101" t="str">
        <f>IF('MP2'!F56=0,"",'MP2'!F56)</f>
        <v/>
      </c>
      <c r="G58" s="101" t="str">
        <f>IF('MP2'!G56=0,"",'MP2'!G56)</f>
        <v/>
      </c>
      <c r="H58" s="101" t="str">
        <f>IF('MP2'!H56=0,"",'MP2'!H56)</f>
        <v/>
      </c>
      <c r="I58" s="101" t="str">
        <f>IF('MP2'!I56=0,"",'MP2'!I56)</f>
        <v/>
      </c>
      <c r="J58" s="101" t="str">
        <f>IF('MP2'!J56=0,"",'MP2'!J56)</f>
        <v/>
      </c>
      <c r="K58" s="259"/>
      <c r="L58" s="101" t="str">
        <f>IF('MP2'!L56=0,"",'MP2'!L56)</f>
        <v/>
      </c>
      <c r="M58" s="259"/>
      <c r="N58" s="101" t="str">
        <f>IF('MP2'!N56=0,"",'MP2'!N56)</f>
        <v/>
      </c>
      <c r="O58" s="101" t="str">
        <f>IF('MP2'!O56=0,"",'MP2'!O56)</f>
        <v/>
      </c>
      <c r="P58" s="101" t="str">
        <f>IF('MP2'!P56=0,"",'MP2'!P56)</f>
        <v/>
      </c>
      <c r="Q58" s="101" t="str">
        <f>IF('MP2'!Q56=0,"",'MP2'!Q56)</f>
        <v/>
      </c>
      <c r="R58" s="101" t="str">
        <f>IF('MP2'!R56=0,"",'MP2'!R56)</f>
        <v/>
      </c>
      <c r="S58" s="259"/>
      <c r="T58" s="102" t="str">
        <f>IF('MP2'!T56=0,"",'MP2'!T56)</f>
        <v/>
      </c>
      <c r="U58" s="259"/>
      <c r="V58" s="248"/>
    </row>
    <row r="59" spans="1:22">
      <c r="A59" s="262">
        <v>17</v>
      </c>
      <c r="B59" s="93" t="str">
        <f>IF(VLOOKUP(A59,'Data Siswa 2'!$A$4:$D$43,2,0)=0,"",VLOOKUP(A59,'Data Siswa 2'!$A$4:$D$43,2,0))</f>
        <v>617</v>
      </c>
      <c r="C59" s="263" t="str">
        <f>IF(VLOOKUP(A59,'Data Siswa 2'!$A$4:$D$43,4,0)=0,"",VLOOKUP(A59,'Data Siswa 2'!$A$4:$D$43,4,0))</f>
        <v>Siswa kelas 2 17</v>
      </c>
      <c r="D59" s="94" t="s">
        <v>5</v>
      </c>
      <c r="E59" s="95" t="str">
        <f>IF('MP2'!E57=0,"",'MP2'!E57)</f>
        <v/>
      </c>
      <c r="F59" s="95" t="str">
        <f>IF('MP2'!F57=0,"",'MP2'!F57)</f>
        <v/>
      </c>
      <c r="G59" s="95" t="str">
        <f>IF('MP2'!G57=0,"",'MP2'!G57)</f>
        <v/>
      </c>
      <c r="H59" s="95" t="str">
        <f>IF('MP2'!H57=0,"",'MP2'!H57)</f>
        <v/>
      </c>
      <c r="I59" s="95" t="str">
        <f>IF('MP2'!I57=0,"",'MP2'!I57)</f>
        <v/>
      </c>
      <c r="J59" s="95" t="str">
        <f>IF('MP2'!J57=0,"",'MP2'!J57)</f>
        <v/>
      </c>
      <c r="K59" s="260" t="str">
        <f t="shared" ref="K59" si="74">IFERROR(ROUND(AVERAGE(E59:J61),0),"")</f>
        <v/>
      </c>
      <c r="L59" s="96" t="str">
        <f>IF('MP2'!L57=0,"",'MP2'!L57)</f>
        <v/>
      </c>
      <c r="M59" s="260" t="str">
        <f t="shared" ref="M59" si="75">IFERROR(ROUND(AVERAGE(L59:L61),0),"")</f>
        <v/>
      </c>
      <c r="N59" s="96" t="str">
        <f>IF('MP2'!N57=0,"",'MP2'!N57)</f>
        <v/>
      </c>
      <c r="O59" s="96" t="str">
        <f>IF('MP2'!O57=0,"",'MP2'!O57)</f>
        <v/>
      </c>
      <c r="P59" s="96" t="str">
        <f>IF('MP2'!P57=0,"",'MP2'!P57)</f>
        <v/>
      </c>
      <c r="Q59" s="96" t="str">
        <f>IF('MP2'!Q57=0,"",'MP2'!Q57)</f>
        <v/>
      </c>
      <c r="R59" s="96" t="str">
        <f>IF('MP2'!R57=0,"",'MP2'!R57)</f>
        <v/>
      </c>
      <c r="S59" s="260" t="str">
        <f t="shared" ref="S59" si="76">IFERROR(ROUND(AVERAGE(N59:R61),0),"")</f>
        <v/>
      </c>
      <c r="T59" s="96" t="str">
        <f>IF('MP2'!T57=0,"",'MP2'!T57)</f>
        <v/>
      </c>
      <c r="U59" s="260" t="str">
        <f t="shared" ref="U59" si="77">IFERROR(ROUND(AVERAGE(T59:T61),0),"")</f>
        <v/>
      </c>
      <c r="V59" s="246" t="str">
        <f t="shared" ref="V59" si="78">IFERROR(ROUND((K59+M59+S59+(2*U59))/5,0),"")</f>
        <v/>
      </c>
    </row>
    <row r="60" spans="1:22" ht="15" customHeight="1">
      <c r="A60" s="252"/>
      <c r="B60" s="249" t="str">
        <f>IF(VLOOKUP(A59,'Data Siswa 2'!$A$4:$D$43,3,0)=0,"",VLOOKUP(A59,'Data Siswa 2'!$A$4:$D$43,3,0))</f>
        <v/>
      </c>
      <c r="C60" s="255"/>
      <c r="D60" s="97" t="s">
        <v>6</v>
      </c>
      <c r="E60" s="98" t="str">
        <f>IF('MP2'!E58=0,"",'MP2'!E58)</f>
        <v/>
      </c>
      <c r="F60" s="98" t="str">
        <f>IF('MP2'!F58=0,"",'MP2'!F58)</f>
        <v/>
      </c>
      <c r="G60" s="98" t="str">
        <f>IF('MP2'!G58=0,"",'MP2'!G58)</f>
        <v/>
      </c>
      <c r="H60" s="98" t="str">
        <f>IF('MP2'!H58=0,"",'MP2'!H58)</f>
        <v/>
      </c>
      <c r="I60" s="98" t="str">
        <f>IF('MP2'!I58=0,"",'MP2'!I58)</f>
        <v/>
      </c>
      <c r="J60" s="98" t="str">
        <f>IF('MP2'!J58=0,"",'MP2'!J58)</f>
        <v/>
      </c>
      <c r="K60" s="258"/>
      <c r="L60" s="98" t="str">
        <f>IF('MP2'!L58=0,"",'MP2'!L58)</f>
        <v/>
      </c>
      <c r="M60" s="258"/>
      <c r="N60" s="98" t="str">
        <f>IF('MP2'!N58=0,"",'MP2'!N58)</f>
        <v/>
      </c>
      <c r="O60" s="98" t="str">
        <f>IF('MP2'!O58=0,"",'MP2'!O58)</f>
        <v/>
      </c>
      <c r="P60" s="98" t="str">
        <f>IF('MP2'!P58=0,"",'MP2'!P58)</f>
        <v/>
      </c>
      <c r="Q60" s="98" t="str">
        <f>IF('MP2'!Q58=0,"",'MP2'!Q58)</f>
        <v/>
      </c>
      <c r="R60" s="98" t="str">
        <f>IF('MP2'!R58=0,"",'MP2'!R58)</f>
        <v/>
      </c>
      <c r="S60" s="258"/>
      <c r="T60" s="99" t="str">
        <f>IF('MP2'!T58=0,"",'MP2'!T58)</f>
        <v/>
      </c>
      <c r="U60" s="258"/>
      <c r="V60" s="247"/>
    </row>
    <row r="61" spans="1:22">
      <c r="A61" s="253"/>
      <c r="B61" s="250"/>
      <c r="C61" s="256"/>
      <c r="D61" s="100" t="s">
        <v>7</v>
      </c>
      <c r="E61" s="101" t="str">
        <f>IF('MP2'!E59=0,"",'MP2'!E59)</f>
        <v/>
      </c>
      <c r="F61" s="101" t="str">
        <f>IF('MP2'!F59=0,"",'MP2'!F59)</f>
        <v/>
      </c>
      <c r="G61" s="101" t="str">
        <f>IF('MP2'!G59=0,"",'MP2'!G59)</f>
        <v/>
      </c>
      <c r="H61" s="101" t="str">
        <f>IF('MP2'!H59=0,"",'MP2'!H59)</f>
        <v/>
      </c>
      <c r="I61" s="101" t="str">
        <f>IF('MP2'!I59=0,"",'MP2'!I59)</f>
        <v/>
      </c>
      <c r="J61" s="101" t="str">
        <f>IF('MP2'!J59=0,"",'MP2'!J59)</f>
        <v/>
      </c>
      <c r="K61" s="259"/>
      <c r="L61" s="101" t="str">
        <f>IF('MP2'!L59=0,"",'MP2'!L59)</f>
        <v/>
      </c>
      <c r="M61" s="259"/>
      <c r="N61" s="101" t="str">
        <f>IF('MP2'!N59=0,"",'MP2'!N59)</f>
        <v/>
      </c>
      <c r="O61" s="101" t="str">
        <f>IF('MP2'!O59=0,"",'MP2'!O59)</f>
        <v/>
      </c>
      <c r="P61" s="101" t="str">
        <f>IF('MP2'!P59=0,"",'MP2'!P59)</f>
        <v/>
      </c>
      <c r="Q61" s="101" t="str">
        <f>IF('MP2'!Q59=0,"",'MP2'!Q59)</f>
        <v/>
      </c>
      <c r="R61" s="101" t="str">
        <f>IF('MP2'!R59=0,"",'MP2'!R59)</f>
        <v/>
      </c>
      <c r="S61" s="259"/>
      <c r="T61" s="102" t="str">
        <f>IF('MP2'!T59=0,"",'MP2'!T59)</f>
        <v/>
      </c>
      <c r="U61" s="259"/>
      <c r="V61" s="248"/>
    </row>
    <row r="62" spans="1:22">
      <c r="A62" s="262">
        <v>18</v>
      </c>
      <c r="B62" s="93" t="str">
        <f>IF(VLOOKUP(A62,'Data Siswa 2'!$A$4:$D$43,2,0)=0,"",VLOOKUP(A62,'Data Siswa 2'!$A$4:$D$43,2,0))</f>
        <v>618</v>
      </c>
      <c r="C62" s="263" t="str">
        <f>IF(VLOOKUP(A62,'Data Siswa 2'!$A$4:$D$43,4,0)=0,"",VLOOKUP(A62,'Data Siswa 2'!$A$4:$D$43,4,0))</f>
        <v>Siswa kelas 2 18</v>
      </c>
      <c r="D62" s="94" t="s">
        <v>5</v>
      </c>
      <c r="E62" s="95" t="str">
        <f>IF('MP2'!E60=0,"",'MP2'!E60)</f>
        <v/>
      </c>
      <c r="F62" s="95" t="str">
        <f>IF('MP2'!F60=0,"",'MP2'!F60)</f>
        <v/>
      </c>
      <c r="G62" s="95" t="str">
        <f>IF('MP2'!G60=0,"",'MP2'!G60)</f>
        <v/>
      </c>
      <c r="H62" s="95" t="str">
        <f>IF('MP2'!H60=0,"",'MP2'!H60)</f>
        <v/>
      </c>
      <c r="I62" s="95" t="str">
        <f>IF('MP2'!I60=0,"",'MP2'!I60)</f>
        <v/>
      </c>
      <c r="J62" s="95" t="str">
        <f>IF('MP2'!J60=0,"",'MP2'!J60)</f>
        <v/>
      </c>
      <c r="K62" s="260" t="str">
        <f t="shared" ref="K62" si="79">IFERROR(ROUND(AVERAGE(E62:J64),0),"")</f>
        <v/>
      </c>
      <c r="L62" s="96" t="str">
        <f>IF('MP2'!L60=0,"",'MP2'!L60)</f>
        <v/>
      </c>
      <c r="M62" s="260" t="str">
        <f t="shared" ref="M62" si="80">IFERROR(ROUND(AVERAGE(L62:L64),0),"")</f>
        <v/>
      </c>
      <c r="N62" s="96" t="str">
        <f>IF('MP2'!N60=0,"",'MP2'!N60)</f>
        <v/>
      </c>
      <c r="O62" s="96" t="str">
        <f>IF('MP2'!O60=0,"",'MP2'!O60)</f>
        <v/>
      </c>
      <c r="P62" s="96" t="str">
        <f>IF('MP2'!P60=0,"",'MP2'!P60)</f>
        <v/>
      </c>
      <c r="Q62" s="96" t="str">
        <f>IF('MP2'!Q60=0,"",'MP2'!Q60)</f>
        <v/>
      </c>
      <c r="R62" s="96" t="str">
        <f>IF('MP2'!R60=0,"",'MP2'!R60)</f>
        <v/>
      </c>
      <c r="S62" s="260" t="str">
        <f t="shared" ref="S62" si="81">IFERROR(ROUND(AVERAGE(N62:R64),0),"")</f>
        <v/>
      </c>
      <c r="T62" s="96" t="str">
        <f>IF('MP2'!T60=0,"",'MP2'!T60)</f>
        <v/>
      </c>
      <c r="U62" s="260" t="str">
        <f t="shared" ref="U62" si="82">IFERROR(ROUND(AVERAGE(T62:T64),0),"")</f>
        <v/>
      </c>
      <c r="V62" s="246" t="str">
        <f t="shared" ref="V62" si="83">IFERROR(ROUND((K62+M62+S62+(2*U62))/5,0),"")</f>
        <v/>
      </c>
    </row>
    <row r="63" spans="1:22" ht="15" customHeight="1">
      <c r="A63" s="252"/>
      <c r="B63" s="249" t="str">
        <f>IF(VLOOKUP(A62,'Data Siswa 2'!$A$4:$D$43,3,0)=0,"",VLOOKUP(A62,'Data Siswa 2'!$A$4:$D$43,3,0))</f>
        <v/>
      </c>
      <c r="C63" s="255"/>
      <c r="D63" s="97" t="s">
        <v>6</v>
      </c>
      <c r="E63" s="98" t="str">
        <f>IF('MP2'!E61=0,"",'MP2'!E61)</f>
        <v/>
      </c>
      <c r="F63" s="98" t="str">
        <f>IF('MP2'!F61=0,"",'MP2'!F61)</f>
        <v/>
      </c>
      <c r="G63" s="98" t="str">
        <f>IF('MP2'!G61=0,"",'MP2'!G61)</f>
        <v/>
      </c>
      <c r="H63" s="98" t="str">
        <f>IF('MP2'!H61=0,"",'MP2'!H61)</f>
        <v/>
      </c>
      <c r="I63" s="98" t="str">
        <f>IF('MP2'!I61=0,"",'MP2'!I61)</f>
        <v/>
      </c>
      <c r="J63" s="98" t="str">
        <f>IF('MP2'!J61=0,"",'MP2'!J61)</f>
        <v/>
      </c>
      <c r="K63" s="258"/>
      <c r="L63" s="98" t="str">
        <f>IF('MP2'!L61=0,"",'MP2'!L61)</f>
        <v/>
      </c>
      <c r="M63" s="258"/>
      <c r="N63" s="98" t="str">
        <f>IF('MP2'!N61=0,"",'MP2'!N61)</f>
        <v/>
      </c>
      <c r="O63" s="98" t="str">
        <f>IF('MP2'!O61=0,"",'MP2'!O61)</f>
        <v/>
      </c>
      <c r="P63" s="98" t="str">
        <f>IF('MP2'!P61=0,"",'MP2'!P61)</f>
        <v/>
      </c>
      <c r="Q63" s="98" t="str">
        <f>IF('MP2'!Q61=0,"",'MP2'!Q61)</f>
        <v/>
      </c>
      <c r="R63" s="98" t="str">
        <f>IF('MP2'!R61=0,"",'MP2'!R61)</f>
        <v/>
      </c>
      <c r="S63" s="258"/>
      <c r="T63" s="99" t="str">
        <f>IF('MP2'!T61=0,"",'MP2'!T61)</f>
        <v/>
      </c>
      <c r="U63" s="258"/>
      <c r="V63" s="247"/>
    </row>
    <row r="64" spans="1:22">
      <c r="A64" s="253"/>
      <c r="B64" s="250"/>
      <c r="C64" s="256"/>
      <c r="D64" s="100" t="s">
        <v>7</v>
      </c>
      <c r="E64" s="101" t="str">
        <f>IF('MP2'!E62=0,"",'MP2'!E62)</f>
        <v/>
      </c>
      <c r="F64" s="101" t="str">
        <f>IF('MP2'!F62=0,"",'MP2'!F62)</f>
        <v/>
      </c>
      <c r="G64" s="101" t="str">
        <f>IF('MP2'!G62=0,"",'MP2'!G62)</f>
        <v/>
      </c>
      <c r="H64" s="101" t="str">
        <f>IF('MP2'!H62=0,"",'MP2'!H62)</f>
        <v/>
      </c>
      <c r="I64" s="101" t="str">
        <f>IF('MP2'!I62=0,"",'MP2'!I62)</f>
        <v/>
      </c>
      <c r="J64" s="101" t="str">
        <f>IF('MP2'!J62=0,"",'MP2'!J62)</f>
        <v/>
      </c>
      <c r="K64" s="259"/>
      <c r="L64" s="101" t="str">
        <f>IF('MP2'!L62=0,"",'MP2'!L62)</f>
        <v/>
      </c>
      <c r="M64" s="259"/>
      <c r="N64" s="101" t="str">
        <f>IF('MP2'!N62=0,"",'MP2'!N62)</f>
        <v/>
      </c>
      <c r="O64" s="101" t="str">
        <f>IF('MP2'!O62=0,"",'MP2'!O62)</f>
        <v/>
      </c>
      <c r="P64" s="101" t="str">
        <f>IF('MP2'!P62=0,"",'MP2'!P62)</f>
        <v/>
      </c>
      <c r="Q64" s="101" t="str">
        <f>IF('MP2'!Q62=0,"",'MP2'!Q62)</f>
        <v/>
      </c>
      <c r="R64" s="101" t="str">
        <f>IF('MP2'!R62=0,"",'MP2'!R62)</f>
        <v/>
      </c>
      <c r="S64" s="259"/>
      <c r="T64" s="102" t="str">
        <f>IF('MP2'!T62=0,"",'MP2'!T62)</f>
        <v/>
      </c>
      <c r="U64" s="259"/>
      <c r="V64" s="248"/>
    </row>
    <row r="65" spans="1:22">
      <c r="A65" s="262">
        <v>19</v>
      </c>
      <c r="B65" s="93" t="str">
        <f>IF(VLOOKUP(A65,'Data Siswa 2'!$A$4:$D$43,2,0)=0,"",VLOOKUP(A65,'Data Siswa 2'!$A$4:$D$43,2,0))</f>
        <v>619</v>
      </c>
      <c r="C65" s="263" t="str">
        <f>IF(VLOOKUP(A65,'Data Siswa 2'!$A$4:$D$43,4,0)=0,"",VLOOKUP(A65,'Data Siswa 2'!$A$4:$D$43,4,0))</f>
        <v>Siswa kelas 2 19</v>
      </c>
      <c r="D65" s="94" t="s">
        <v>5</v>
      </c>
      <c r="E65" s="95" t="str">
        <f>IF('MP2'!E63=0,"",'MP2'!E63)</f>
        <v/>
      </c>
      <c r="F65" s="95" t="str">
        <f>IF('MP2'!F63=0,"",'MP2'!F63)</f>
        <v/>
      </c>
      <c r="G65" s="95" t="str">
        <f>IF('MP2'!G63=0,"",'MP2'!G63)</f>
        <v/>
      </c>
      <c r="H65" s="95" t="str">
        <f>IF('MP2'!H63=0,"",'MP2'!H63)</f>
        <v/>
      </c>
      <c r="I65" s="95" t="str">
        <f>IF('MP2'!I63=0,"",'MP2'!I63)</f>
        <v/>
      </c>
      <c r="J65" s="95" t="str">
        <f>IF('MP2'!J63=0,"",'MP2'!J63)</f>
        <v/>
      </c>
      <c r="K65" s="260" t="str">
        <f t="shared" ref="K65" si="84">IFERROR(ROUND(AVERAGE(E65:J67),0),"")</f>
        <v/>
      </c>
      <c r="L65" s="96" t="str">
        <f>IF('MP2'!L63=0,"",'MP2'!L63)</f>
        <v/>
      </c>
      <c r="M65" s="260" t="str">
        <f t="shared" ref="M65" si="85">IFERROR(ROUND(AVERAGE(L65:L67),0),"")</f>
        <v/>
      </c>
      <c r="N65" s="96" t="str">
        <f>IF('MP2'!N63=0,"",'MP2'!N63)</f>
        <v/>
      </c>
      <c r="O65" s="96" t="str">
        <f>IF('MP2'!O63=0,"",'MP2'!O63)</f>
        <v/>
      </c>
      <c r="P65" s="96" t="str">
        <f>IF('MP2'!P63=0,"",'MP2'!P63)</f>
        <v/>
      </c>
      <c r="Q65" s="96" t="str">
        <f>IF('MP2'!Q63=0,"",'MP2'!Q63)</f>
        <v/>
      </c>
      <c r="R65" s="96" t="str">
        <f>IF('MP2'!R63=0,"",'MP2'!R63)</f>
        <v/>
      </c>
      <c r="S65" s="260" t="str">
        <f t="shared" ref="S65" si="86">IFERROR(ROUND(AVERAGE(N65:R67),0),"")</f>
        <v/>
      </c>
      <c r="T65" s="96" t="str">
        <f>IF('MP2'!T63=0,"",'MP2'!T63)</f>
        <v/>
      </c>
      <c r="U65" s="260" t="str">
        <f t="shared" ref="U65" si="87">IFERROR(ROUND(AVERAGE(T65:T67),0),"")</f>
        <v/>
      </c>
      <c r="V65" s="246" t="str">
        <f t="shared" ref="V65" si="88">IFERROR(ROUND((K65+M65+S65+(2*U65))/5,0),"")</f>
        <v/>
      </c>
    </row>
    <row r="66" spans="1:22" ht="15" customHeight="1">
      <c r="A66" s="252"/>
      <c r="B66" s="249" t="str">
        <f>IF(VLOOKUP(A65,'Data Siswa 2'!$A$4:$D$43,3,0)=0,"",VLOOKUP(A65,'Data Siswa 2'!$A$4:$D$43,3,0))</f>
        <v/>
      </c>
      <c r="C66" s="255"/>
      <c r="D66" s="97" t="s">
        <v>6</v>
      </c>
      <c r="E66" s="98" t="str">
        <f>IF('MP2'!E64=0,"",'MP2'!E64)</f>
        <v/>
      </c>
      <c r="F66" s="98" t="str">
        <f>IF('MP2'!F64=0,"",'MP2'!F64)</f>
        <v/>
      </c>
      <c r="G66" s="98" t="str">
        <f>IF('MP2'!G64=0,"",'MP2'!G64)</f>
        <v/>
      </c>
      <c r="H66" s="98" t="str">
        <f>IF('MP2'!H64=0,"",'MP2'!H64)</f>
        <v/>
      </c>
      <c r="I66" s="98" t="str">
        <f>IF('MP2'!I64=0,"",'MP2'!I64)</f>
        <v/>
      </c>
      <c r="J66" s="98" t="str">
        <f>IF('MP2'!J64=0,"",'MP2'!J64)</f>
        <v/>
      </c>
      <c r="K66" s="258"/>
      <c r="L66" s="98" t="str">
        <f>IF('MP2'!L64=0,"",'MP2'!L64)</f>
        <v/>
      </c>
      <c r="M66" s="258"/>
      <c r="N66" s="98" t="str">
        <f>IF('MP2'!N64=0,"",'MP2'!N64)</f>
        <v/>
      </c>
      <c r="O66" s="98" t="str">
        <f>IF('MP2'!O64=0,"",'MP2'!O64)</f>
        <v/>
      </c>
      <c r="P66" s="98" t="str">
        <f>IF('MP2'!P64=0,"",'MP2'!P64)</f>
        <v/>
      </c>
      <c r="Q66" s="98" t="str">
        <f>IF('MP2'!Q64=0,"",'MP2'!Q64)</f>
        <v/>
      </c>
      <c r="R66" s="98" t="str">
        <f>IF('MP2'!R64=0,"",'MP2'!R64)</f>
        <v/>
      </c>
      <c r="S66" s="258"/>
      <c r="T66" s="99" t="str">
        <f>IF('MP2'!T64=0,"",'MP2'!T64)</f>
        <v/>
      </c>
      <c r="U66" s="258"/>
      <c r="V66" s="247"/>
    </row>
    <row r="67" spans="1:22">
      <c r="A67" s="253"/>
      <c r="B67" s="250"/>
      <c r="C67" s="256"/>
      <c r="D67" s="100" t="s">
        <v>7</v>
      </c>
      <c r="E67" s="101" t="str">
        <f>IF('MP2'!E65=0,"",'MP2'!E65)</f>
        <v/>
      </c>
      <c r="F67" s="101" t="str">
        <f>IF('MP2'!F65=0,"",'MP2'!F65)</f>
        <v/>
      </c>
      <c r="G67" s="101" t="str">
        <f>IF('MP2'!G65=0,"",'MP2'!G65)</f>
        <v/>
      </c>
      <c r="H67" s="101" t="str">
        <f>IF('MP2'!H65=0,"",'MP2'!H65)</f>
        <v/>
      </c>
      <c r="I67" s="101" t="str">
        <f>IF('MP2'!I65=0,"",'MP2'!I65)</f>
        <v/>
      </c>
      <c r="J67" s="101" t="str">
        <f>IF('MP2'!J65=0,"",'MP2'!J65)</f>
        <v/>
      </c>
      <c r="K67" s="259"/>
      <c r="L67" s="101" t="str">
        <f>IF('MP2'!L65=0,"",'MP2'!L65)</f>
        <v/>
      </c>
      <c r="M67" s="259"/>
      <c r="N67" s="101" t="str">
        <f>IF('MP2'!N65=0,"",'MP2'!N65)</f>
        <v/>
      </c>
      <c r="O67" s="101" t="str">
        <f>IF('MP2'!O65=0,"",'MP2'!O65)</f>
        <v/>
      </c>
      <c r="P67" s="101" t="str">
        <f>IF('MP2'!P65=0,"",'MP2'!P65)</f>
        <v/>
      </c>
      <c r="Q67" s="101" t="str">
        <f>IF('MP2'!Q65=0,"",'MP2'!Q65)</f>
        <v/>
      </c>
      <c r="R67" s="101" t="str">
        <f>IF('MP2'!R65=0,"",'MP2'!R65)</f>
        <v/>
      </c>
      <c r="S67" s="259"/>
      <c r="T67" s="102" t="str">
        <f>IF('MP2'!T65=0,"",'MP2'!T65)</f>
        <v/>
      </c>
      <c r="U67" s="259"/>
      <c r="V67" s="248"/>
    </row>
    <row r="68" spans="1:22">
      <c r="A68" s="262">
        <v>20</v>
      </c>
      <c r="B68" s="93" t="str">
        <f>IF(VLOOKUP(A68,'Data Siswa 2'!$A$4:$D$43,2,0)=0,"",VLOOKUP(A68,'Data Siswa 2'!$A$4:$D$43,2,0))</f>
        <v>620</v>
      </c>
      <c r="C68" s="263" t="str">
        <f>IF(VLOOKUP(A68,'Data Siswa 2'!$A$4:$D$43,4,0)=0,"",VLOOKUP(A68,'Data Siswa 2'!$A$4:$D$43,4,0))</f>
        <v>Siswa kelas 2 20</v>
      </c>
      <c r="D68" s="94" t="s">
        <v>5</v>
      </c>
      <c r="E68" s="95" t="str">
        <f>IF('MP2'!E66=0,"",'MP2'!E66)</f>
        <v/>
      </c>
      <c r="F68" s="95" t="str">
        <f>IF('MP2'!F66=0,"",'MP2'!F66)</f>
        <v/>
      </c>
      <c r="G68" s="95" t="str">
        <f>IF('MP2'!G66=0,"",'MP2'!G66)</f>
        <v/>
      </c>
      <c r="H68" s="95" t="str">
        <f>IF('MP2'!H66=0,"",'MP2'!H66)</f>
        <v/>
      </c>
      <c r="I68" s="95" t="str">
        <f>IF('MP2'!I66=0,"",'MP2'!I66)</f>
        <v/>
      </c>
      <c r="J68" s="95" t="str">
        <f>IF('MP2'!J66=0,"",'MP2'!J66)</f>
        <v/>
      </c>
      <c r="K68" s="260" t="str">
        <f t="shared" ref="K68" si="89">IFERROR(ROUND(AVERAGE(E68:J70),0),"")</f>
        <v/>
      </c>
      <c r="L68" s="96" t="str">
        <f>IF('MP2'!L66=0,"",'MP2'!L66)</f>
        <v/>
      </c>
      <c r="M68" s="260" t="str">
        <f t="shared" ref="M68" si="90">IFERROR(ROUND(AVERAGE(L68:L70),0),"")</f>
        <v/>
      </c>
      <c r="N68" s="96" t="str">
        <f>IF('MP2'!N66=0,"",'MP2'!N66)</f>
        <v/>
      </c>
      <c r="O68" s="96" t="str">
        <f>IF('MP2'!O66=0,"",'MP2'!O66)</f>
        <v/>
      </c>
      <c r="P68" s="96" t="str">
        <f>IF('MP2'!P66=0,"",'MP2'!P66)</f>
        <v/>
      </c>
      <c r="Q68" s="96" t="str">
        <f>IF('MP2'!Q66=0,"",'MP2'!Q66)</f>
        <v/>
      </c>
      <c r="R68" s="96" t="str">
        <f>IF('MP2'!R66=0,"",'MP2'!R66)</f>
        <v/>
      </c>
      <c r="S68" s="260" t="str">
        <f t="shared" ref="S68" si="91">IFERROR(ROUND(AVERAGE(N68:R70),0),"")</f>
        <v/>
      </c>
      <c r="T68" s="96" t="str">
        <f>IF('MP2'!T66=0,"",'MP2'!T66)</f>
        <v/>
      </c>
      <c r="U68" s="260" t="str">
        <f t="shared" ref="U68" si="92">IFERROR(ROUND(AVERAGE(T68:T70),0),"")</f>
        <v/>
      </c>
      <c r="V68" s="246" t="str">
        <f t="shared" ref="V68" si="93">IFERROR(ROUND((K68+M68+S68+(2*U68))/5,0),"")</f>
        <v/>
      </c>
    </row>
    <row r="69" spans="1:22" ht="15" customHeight="1">
      <c r="A69" s="252"/>
      <c r="B69" s="249" t="str">
        <f>IF(VLOOKUP(A68,'Data Siswa 2'!$A$4:$D$43,3,0)=0,"",VLOOKUP(A68,'Data Siswa 2'!$A$4:$D$43,3,0))</f>
        <v/>
      </c>
      <c r="C69" s="255"/>
      <c r="D69" s="97" t="s">
        <v>6</v>
      </c>
      <c r="E69" s="98" t="str">
        <f>IF('MP2'!E67=0,"",'MP2'!E67)</f>
        <v/>
      </c>
      <c r="F69" s="98" t="str">
        <f>IF('MP2'!F67=0,"",'MP2'!F67)</f>
        <v/>
      </c>
      <c r="G69" s="98" t="str">
        <f>IF('MP2'!G67=0,"",'MP2'!G67)</f>
        <v/>
      </c>
      <c r="H69" s="98" t="str">
        <f>IF('MP2'!H67=0,"",'MP2'!H67)</f>
        <v/>
      </c>
      <c r="I69" s="98" t="str">
        <f>IF('MP2'!I67=0,"",'MP2'!I67)</f>
        <v/>
      </c>
      <c r="J69" s="98" t="str">
        <f>IF('MP2'!J67=0,"",'MP2'!J67)</f>
        <v/>
      </c>
      <c r="K69" s="258"/>
      <c r="L69" s="98" t="str">
        <f>IF('MP2'!L67=0,"",'MP2'!L67)</f>
        <v/>
      </c>
      <c r="M69" s="258"/>
      <c r="N69" s="98" t="str">
        <f>IF('MP2'!N67=0,"",'MP2'!N67)</f>
        <v/>
      </c>
      <c r="O69" s="98" t="str">
        <f>IF('MP2'!O67=0,"",'MP2'!O67)</f>
        <v/>
      </c>
      <c r="P69" s="98" t="str">
        <f>IF('MP2'!P67=0,"",'MP2'!P67)</f>
        <v/>
      </c>
      <c r="Q69" s="98" t="str">
        <f>IF('MP2'!Q67=0,"",'MP2'!Q67)</f>
        <v/>
      </c>
      <c r="R69" s="98" t="str">
        <f>IF('MP2'!R67=0,"",'MP2'!R67)</f>
        <v/>
      </c>
      <c r="S69" s="258"/>
      <c r="T69" s="99" t="str">
        <f>IF('MP2'!T67=0,"",'MP2'!T67)</f>
        <v/>
      </c>
      <c r="U69" s="258"/>
      <c r="V69" s="247"/>
    </row>
    <row r="70" spans="1:22">
      <c r="A70" s="253"/>
      <c r="B70" s="250"/>
      <c r="C70" s="256"/>
      <c r="D70" s="100" t="s">
        <v>7</v>
      </c>
      <c r="E70" s="101" t="str">
        <f>IF('MP2'!E68=0,"",'MP2'!E68)</f>
        <v/>
      </c>
      <c r="F70" s="101" t="str">
        <f>IF('MP2'!F68=0,"",'MP2'!F68)</f>
        <v/>
      </c>
      <c r="G70" s="101" t="str">
        <f>IF('MP2'!G68=0,"",'MP2'!G68)</f>
        <v/>
      </c>
      <c r="H70" s="101" t="str">
        <f>IF('MP2'!H68=0,"",'MP2'!H68)</f>
        <v/>
      </c>
      <c r="I70" s="101" t="str">
        <f>IF('MP2'!I68=0,"",'MP2'!I68)</f>
        <v/>
      </c>
      <c r="J70" s="101" t="str">
        <f>IF('MP2'!J68=0,"",'MP2'!J68)</f>
        <v/>
      </c>
      <c r="K70" s="259"/>
      <c r="L70" s="101" t="str">
        <f>IF('MP2'!L68=0,"",'MP2'!L68)</f>
        <v/>
      </c>
      <c r="M70" s="259"/>
      <c r="N70" s="101" t="str">
        <f>IF('MP2'!N68=0,"",'MP2'!N68)</f>
        <v/>
      </c>
      <c r="O70" s="101" t="str">
        <f>IF('MP2'!O68=0,"",'MP2'!O68)</f>
        <v/>
      </c>
      <c r="P70" s="101" t="str">
        <f>IF('MP2'!P68=0,"",'MP2'!P68)</f>
        <v/>
      </c>
      <c r="Q70" s="101" t="str">
        <f>IF('MP2'!Q68=0,"",'MP2'!Q68)</f>
        <v/>
      </c>
      <c r="R70" s="101" t="str">
        <f>IF('MP2'!R68=0,"",'MP2'!R68)</f>
        <v/>
      </c>
      <c r="S70" s="259"/>
      <c r="T70" s="102" t="str">
        <f>IF('MP2'!T68=0,"",'MP2'!T68)</f>
        <v/>
      </c>
      <c r="U70" s="259"/>
      <c r="V70" s="248"/>
    </row>
    <row r="71" spans="1:22">
      <c r="A71" s="262">
        <v>21</v>
      </c>
      <c r="B71" s="93" t="str">
        <f>IF(VLOOKUP(A71,'Data Siswa 2'!$A$4:$D$43,2,0)=0,"",VLOOKUP(A71,'Data Siswa 2'!$A$4:$D$43,2,0))</f>
        <v>621</v>
      </c>
      <c r="C71" s="263" t="str">
        <f>IF(VLOOKUP(A71,'Data Siswa 2'!$A$4:$D$43,4,0)=0,"",VLOOKUP(A71,'Data Siswa 2'!$A$4:$D$43,4,0))</f>
        <v>Siswa kelas 2 21</v>
      </c>
      <c r="D71" s="94" t="s">
        <v>5</v>
      </c>
      <c r="E71" s="95" t="str">
        <f>IF('MP2'!E69=0,"",'MP2'!E69)</f>
        <v/>
      </c>
      <c r="F71" s="95" t="str">
        <f>IF('MP2'!F69=0,"",'MP2'!F69)</f>
        <v/>
      </c>
      <c r="G71" s="95" t="str">
        <f>IF('MP2'!G69=0,"",'MP2'!G69)</f>
        <v/>
      </c>
      <c r="H71" s="95" t="str">
        <f>IF('MP2'!H69=0,"",'MP2'!H69)</f>
        <v/>
      </c>
      <c r="I71" s="95" t="str">
        <f>IF('MP2'!I69=0,"",'MP2'!I69)</f>
        <v/>
      </c>
      <c r="J71" s="95" t="str">
        <f>IF('MP2'!J69=0,"",'MP2'!J69)</f>
        <v/>
      </c>
      <c r="K71" s="260" t="str">
        <f t="shared" ref="K71" si="94">IFERROR(ROUND(AVERAGE(E71:J73),0),"")</f>
        <v/>
      </c>
      <c r="L71" s="96" t="str">
        <f>IF('MP2'!L69=0,"",'MP2'!L69)</f>
        <v/>
      </c>
      <c r="M71" s="260" t="str">
        <f t="shared" ref="M71" si="95">IFERROR(ROUND(AVERAGE(L71:L73),0),"")</f>
        <v/>
      </c>
      <c r="N71" s="96" t="str">
        <f>IF('MP2'!N69=0,"",'MP2'!N69)</f>
        <v/>
      </c>
      <c r="O71" s="96" t="str">
        <f>IF('MP2'!O69=0,"",'MP2'!O69)</f>
        <v/>
      </c>
      <c r="P71" s="96" t="str">
        <f>IF('MP2'!P69=0,"",'MP2'!P69)</f>
        <v/>
      </c>
      <c r="Q71" s="96" t="str">
        <f>IF('MP2'!Q69=0,"",'MP2'!Q69)</f>
        <v/>
      </c>
      <c r="R71" s="96" t="str">
        <f>IF('MP2'!R69=0,"",'MP2'!R69)</f>
        <v/>
      </c>
      <c r="S71" s="260" t="str">
        <f t="shared" ref="S71" si="96">IFERROR(ROUND(AVERAGE(N71:R73),0),"")</f>
        <v/>
      </c>
      <c r="T71" s="96" t="str">
        <f>IF('MP2'!T69=0,"",'MP2'!T69)</f>
        <v/>
      </c>
      <c r="U71" s="260" t="str">
        <f t="shared" ref="U71" si="97">IFERROR(ROUND(AVERAGE(T71:T73),0),"")</f>
        <v/>
      </c>
      <c r="V71" s="246" t="str">
        <f t="shared" ref="V71" si="98">IFERROR(ROUND((K71+M71+S71+(2*U71))/5,0),"")</f>
        <v/>
      </c>
    </row>
    <row r="72" spans="1:22" ht="15" customHeight="1">
      <c r="A72" s="252"/>
      <c r="B72" s="249" t="str">
        <f>IF(VLOOKUP(A71,'Data Siswa 2'!$A$4:$D$43,3,0)=0,"",VLOOKUP(A71,'Data Siswa 2'!$A$4:$D$43,3,0))</f>
        <v/>
      </c>
      <c r="C72" s="255"/>
      <c r="D72" s="97" t="s">
        <v>6</v>
      </c>
      <c r="E72" s="98" t="str">
        <f>IF('MP2'!E70=0,"",'MP2'!E70)</f>
        <v/>
      </c>
      <c r="F72" s="98" t="str">
        <f>IF('MP2'!F70=0,"",'MP2'!F70)</f>
        <v/>
      </c>
      <c r="G72" s="98" t="str">
        <f>IF('MP2'!G70=0,"",'MP2'!G70)</f>
        <v/>
      </c>
      <c r="H72" s="98" t="str">
        <f>IF('MP2'!H70=0,"",'MP2'!H70)</f>
        <v/>
      </c>
      <c r="I72" s="98" t="str">
        <f>IF('MP2'!I70=0,"",'MP2'!I70)</f>
        <v/>
      </c>
      <c r="J72" s="98" t="str">
        <f>IF('MP2'!J70=0,"",'MP2'!J70)</f>
        <v/>
      </c>
      <c r="K72" s="258"/>
      <c r="L72" s="98" t="str">
        <f>IF('MP2'!L70=0,"",'MP2'!L70)</f>
        <v/>
      </c>
      <c r="M72" s="258"/>
      <c r="N72" s="98" t="str">
        <f>IF('MP2'!N70=0,"",'MP2'!N70)</f>
        <v/>
      </c>
      <c r="O72" s="98" t="str">
        <f>IF('MP2'!O70=0,"",'MP2'!O70)</f>
        <v/>
      </c>
      <c r="P72" s="98" t="str">
        <f>IF('MP2'!P70=0,"",'MP2'!P70)</f>
        <v/>
      </c>
      <c r="Q72" s="98" t="str">
        <f>IF('MP2'!Q70=0,"",'MP2'!Q70)</f>
        <v/>
      </c>
      <c r="R72" s="98" t="str">
        <f>IF('MP2'!R70=0,"",'MP2'!R70)</f>
        <v/>
      </c>
      <c r="S72" s="258"/>
      <c r="T72" s="99" t="str">
        <f>IF('MP2'!T70=0,"",'MP2'!T70)</f>
        <v/>
      </c>
      <c r="U72" s="258"/>
      <c r="V72" s="247"/>
    </row>
    <row r="73" spans="1:22">
      <c r="A73" s="253"/>
      <c r="B73" s="250"/>
      <c r="C73" s="256"/>
      <c r="D73" s="100" t="s">
        <v>7</v>
      </c>
      <c r="E73" s="101" t="str">
        <f>IF('MP2'!E71=0,"",'MP2'!E71)</f>
        <v/>
      </c>
      <c r="F73" s="101" t="str">
        <f>IF('MP2'!F71=0,"",'MP2'!F71)</f>
        <v/>
      </c>
      <c r="G73" s="101" t="str">
        <f>IF('MP2'!G71=0,"",'MP2'!G71)</f>
        <v/>
      </c>
      <c r="H73" s="101" t="str">
        <f>IF('MP2'!H71=0,"",'MP2'!H71)</f>
        <v/>
      </c>
      <c r="I73" s="101" t="str">
        <f>IF('MP2'!I71=0,"",'MP2'!I71)</f>
        <v/>
      </c>
      <c r="J73" s="101" t="str">
        <f>IF('MP2'!J71=0,"",'MP2'!J71)</f>
        <v/>
      </c>
      <c r="K73" s="259"/>
      <c r="L73" s="101" t="str">
        <f>IF('MP2'!L71=0,"",'MP2'!L71)</f>
        <v/>
      </c>
      <c r="M73" s="259"/>
      <c r="N73" s="101" t="str">
        <f>IF('MP2'!N71=0,"",'MP2'!N71)</f>
        <v/>
      </c>
      <c r="O73" s="101" t="str">
        <f>IF('MP2'!O71=0,"",'MP2'!O71)</f>
        <v/>
      </c>
      <c r="P73" s="101" t="str">
        <f>IF('MP2'!P71=0,"",'MP2'!P71)</f>
        <v/>
      </c>
      <c r="Q73" s="101" t="str">
        <f>IF('MP2'!Q71=0,"",'MP2'!Q71)</f>
        <v/>
      </c>
      <c r="R73" s="101" t="str">
        <f>IF('MP2'!R71=0,"",'MP2'!R71)</f>
        <v/>
      </c>
      <c r="S73" s="259"/>
      <c r="T73" s="102" t="str">
        <f>IF('MP2'!T71=0,"",'MP2'!T71)</f>
        <v/>
      </c>
      <c r="U73" s="259"/>
      <c r="V73" s="248"/>
    </row>
    <row r="74" spans="1:22">
      <c r="A74" s="262">
        <v>22</v>
      </c>
      <c r="B74" s="93" t="str">
        <f>IF(VLOOKUP(A74,'Data Siswa 2'!$A$4:$D$43,2,0)=0,"",VLOOKUP(A74,'Data Siswa 2'!$A$4:$D$43,2,0))</f>
        <v>622</v>
      </c>
      <c r="C74" s="263" t="str">
        <f>IF(VLOOKUP(A74,'Data Siswa 2'!$A$4:$D$43,4,0)=0,"",VLOOKUP(A74,'Data Siswa 2'!$A$4:$D$43,4,0))</f>
        <v>Siswa kelas 2 22</v>
      </c>
      <c r="D74" s="94" t="s">
        <v>5</v>
      </c>
      <c r="E74" s="95" t="str">
        <f>IF('MP2'!E72=0,"",'MP2'!E72)</f>
        <v/>
      </c>
      <c r="F74" s="95" t="str">
        <f>IF('MP2'!F72=0,"",'MP2'!F72)</f>
        <v/>
      </c>
      <c r="G74" s="95" t="str">
        <f>IF('MP2'!G72=0,"",'MP2'!G72)</f>
        <v/>
      </c>
      <c r="H74" s="95" t="str">
        <f>IF('MP2'!H72=0,"",'MP2'!H72)</f>
        <v/>
      </c>
      <c r="I74" s="95" t="str">
        <f>IF('MP2'!I72=0,"",'MP2'!I72)</f>
        <v/>
      </c>
      <c r="J74" s="95" t="str">
        <f>IF('MP2'!J72=0,"",'MP2'!J72)</f>
        <v/>
      </c>
      <c r="K74" s="260" t="str">
        <f t="shared" ref="K74" si="99">IFERROR(ROUND(AVERAGE(E74:J76),0),"")</f>
        <v/>
      </c>
      <c r="L74" s="96" t="str">
        <f>IF('MP2'!L72=0,"",'MP2'!L72)</f>
        <v/>
      </c>
      <c r="M74" s="260" t="str">
        <f t="shared" ref="M74" si="100">IFERROR(ROUND(AVERAGE(L74:L76),0),"")</f>
        <v/>
      </c>
      <c r="N74" s="96" t="str">
        <f>IF('MP2'!N72=0,"",'MP2'!N72)</f>
        <v/>
      </c>
      <c r="O74" s="96" t="str">
        <f>IF('MP2'!O72=0,"",'MP2'!O72)</f>
        <v/>
      </c>
      <c r="P74" s="96" t="str">
        <f>IF('MP2'!P72=0,"",'MP2'!P72)</f>
        <v/>
      </c>
      <c r="Q74" s="96" t="str">
        <f>IF('MP2'!Q72=0,"",'MP2'!Q72)</f>
        <v/>
      </c>
      <c r="R74" s="96" t="str">
        <f>IF('MP2'!R72=0,"",'MP2'!R72)</f>
        <v/>
      </c>
      <c r="S74" s="260" t="str">
        <f t="shared" ref="S74" si="101">IFERROR(ROUND(AVERAGE(N74:R76),0),"")</f>
        <v/>
      </c>
      <c r="T74" s="96" t="str">
        <f>IF('MP2'!T72=0,"",'MP2'!T72)</f>
        <v/>
      </c>
      <c r="U74" s="260" t="str">
        <f t="shared" ref="U74" si="102">IFERROR(ROUND(AVERAGE(T74:T76),0),"")</f>
        <v/>
      </c>
      <c r="V74" s="246" t="str">
        <f t="shared" ref="V74" si="103">IFERROR(ROUND((K74+M74+S74+(2*U74))/5,0),"")</f>
        <v/>
      </c>
    </row>
    <row r="75" spans="1:22" ht="15" customHeight="1">
      <c r="A75" s="252"/>
      <c r="B75" s="249" t="str">
        <f>IF(VLOOKUP(A74,'Data Siswa 2'!$A$4:$D$43,3,0)=0,"",VLOOKUP(A74,'Data Siswa 2'!$A$4:$D$43,3,0))</f>
        <v/>
      </c>
      <c r="C75" s="255"/>
      <c r="D75" s="97" t="s">
        <v>6</v>
      </c>
      <c r="E75" s="98" t="str">
        <f>IF('MP2'!E73=0,"",'MP2'!E73)</f>
        <v/>
      </c>
      <c r="F75" s="98" t="str">
        <f>IF('MP2'!F73=0,"",'MP2'!F73)</f>
        <v/>
      </c>
      <c r="G75" s="98" t="str">
        <f>IF('MP2'!G73=0,"",'MP2'!G73)</f>
        <v/>
      </c>
      <c r="H75" s="98" t="str">
        <f>IF('MP2'!H73=0,"",'MP2'!H73)</f>
        <v/>
      </c>
      <c r="I75" s="98" t="str">
        <f>IF('MP2'!I73=0,"",'MP2'!I73)</f>
        <v/>
      </c>
      <c r="J75" s="98" t="str">
        <f>IF('MP2'!J73=0,"",'MP2'!J73)</f>
        <v/>
      </c>
      <c r="K75" s="258"/>
      <c r="L75" s="98" t="str">
        <f>IF('MP2'!L73=0,"",'MP2'!L73)</f>
        <v/>
      </c>
      <c r="M75" s="258"/>
      <c r="N75" s="98" t="str">
        <f>IF('MP2'!N73=0,"",'MP2'!N73)</f>
        <v/>
      </c>
      <c r="O75" s="98" t="str">
        <f>IF('MP2'!O73=0,"",'MP2'!O73)</f>
        <v/>
      </c>
      <c r="P75" s="98" t="str">
        <f>IF('MP2'!P73=0,"",'MP2'!P73)</f>
        <v/>
      </c>
      <c r="Q75" s="98" t="str">
        <f>IF('MP2'!Q73=0,"",'MP2'!Q73)</f>
        <v/>
      </c>
      <c r="R75" s="98" t="str">
        <f>IF('MP2'!R73=0,"",'MP2'!R73)</f>
        <v/>
      </c>
      <c r="S75" s="258"/>
      <c r="T75" s="99" t="str">
        <f>IF('MP2'!T73=0,"",'MP2'!T73)</f>
        <v/>
      </c>
      <c r="U75" s="258"/>
      <c r="V75" s="247"/>
    </row>
    <row r="76" spans="1:22">
      <c r="A76" s="253"/>
      <c r="B76" s="250"/>
      <c r="C76" s="256"/>
      <c r="D76" s="100" t="s">
        <v>7</v>
      </c>
      <c r="E76" s="101" t="str">
        <f>IF('MP2'!E74=0,"",'MP2'!E74)</f>
        <v/>
      </c>
      <c r="F76" s="101" t="str">
        <f>IF('MP2'!F74=0,"",'MP2'!F74)</f>
        <v/>
      </c>
      <c r="G76" s="101" t="str">
        <f>IF('MP2'!G74=0,"",'MP2'!G74)</f>
        <v/>
      </c>
      <c r="H76" s="101" t="str">
        <f>IF('MP2'!H74=0,"",'MP2'!H74)</f>
        <v/>
      </c>
      <c r="I76" s="101" t="str">
        <f>IF('MP2'!I74=0,"",'MP2'!I74)</f>
        <v/>
      </c>
      <c r="J76" s="101" t="str">
        <f>IF('MP2'!J74=0,"",'MP2'!J74)</f>
        <v/>
      </c>
      <c r="K76" s="259"/>
      <c r="L76" s="101" t="str">
        <f>IF('MP2'!L74=0,"",'MP2'!L74)</f>
        <v/>
      </c>
      <c r="M76" s="259"/>
      <c r="N76" s="101" t="str">
        <f>IF('MP2'!N74=0,"",'MP2'!N74)</f>
        <v/>
      </c>
      <c r="O76" s="101" t="str">
        <f>IF('MP2'!O74=0,"",'MP2'!O74)</f>
        <v/>
      </c>
      <c r="P76" s="101" t="str">
        <f>IF('MP2'!P74=0,"",'MP2'!P74)</f>
        <v/>
      </c>
      <c r="Q76" s="101" t="str">
        <f>IF('MP2'!Q74=0,"",'MP2'!Q74)</f>
        <v/>
      </c>
      <c r="R76" s="101" t="str">
        <f>IF('MP2'!R74=0,"",'MP2'!R74)</f>
        <v/>
      </c>
      <c r="S76" s="259"/>
      <c r="T76" s="102" t="str">
        <f>IF('MP2'!T74=0,"",'MP2'!T74)</f>
        <v/>
      </c>
      <c r="U76" s="259"/>
      <c r="V76" s="248"/>
    </row>
    <row r="77" spans="1:22">
      <c r="A77" s="262">
        <v>23</v>
      </c>
      <c r="B77" s="93" t="str">
        <f>IF(VLOOKUP(A77,'Data Siswa 2'!$A$4:$D$43,2,0)=0,"",VLOOKUP(A77,'Data Siswa 2'!$A$4:$D$43,2,0))</f>
        <v>623</v>
      </c>
      <c r="C77" s="263" t="str">
        <f>IF(VLOOKUP(A77,'Data Siswa 2'!$A$4:$D$43,4,0)=0,"",VLOOKUP(A77,'Data Siswa 2'!$A$4:$D$43,4,0))</f>
        <v>Siswa kelas 2 23</v>
      </c>
      <c r="D77" s="94" t="s">
        <v>5</v>
      </c>
      <c r="E77" s="95" t="str">
        <f>IF('MP2'!E75=0,"",'MP2'!E75)</f>
        <v/>
      </c>
      <c r="F77" s="95" t="str">
        <f>IF('MP2'!F75=0,"",'MP2'!F75)</f>
        <v/>
      </c>
      <c r="G77" s="95" t="str">
        <f>IF('MP2'!G75=0,"",'MP2'!G75)</f>
        <v/>
      </c>
      <c r="H77" s="95" t="str">
        <f>IF('MP2'!H75=0,"",'MP2'!H75)</f>
        <v/>
      </c>
      <c r="I77" s="95" t="str">
        <f>IF('MP2'!I75=0,"",'MP2'!I75)</f>
        <v/>
      </c>
      <c r="J77" s="95" t="str">
        <f>IF('MP2'!J75=0,"",'MP2'!J75)</f>
        <v/>
      </c>
      <c r="K77" s="260" t="str">
        <f t="shared" ref="K77" si="104">IFERROR(ROUND(AVERAGE(E77:J79),0),"")</f>
        <v/>
      </c>
      <c r="L77" s="96" t="str">
        <f>IF('MP2'!L75=0,"",'MP2'!L75)</f>
        <v/>
      </c>
      <c r="M77" s="260" t="str">
        <f t="shared" ref="M77" si="105">IFERROR(ROUND(AVERAGE(L77:L79),0),"")</f>
        <v/>
      </c>
      <c r="N77" s="96" t="str">
        <f>IF('MP2'!N75=0,"",'MP2'!N75)</f>
        <v/>
      </c>
      <c r="O77" s="96" t="str">
        <f>IF('MP2'!O75=0,"",'MP2'!O75)</f>
        <v/>
      </c>
      <c r="P77" s="96" t="str">
        <f>IF('MP2'!P75=0,"",'MP2'!P75)</f>
        <v/>
      </c>
      <c r="Q77" s="96" t="str">
        <f>IF('MP2'!Q75=0,"",'MP2'!Q75)</f>
        <v/>
      </c>
      <c r="R77" s="96" t="str">
        <f>IF('MP2'!R75=0,"",'MP2'!R75)</f>
        <v/>
      </c>
      <c r="S77" s="260" t="str">
        <f t="shared" ref="S77" si="106">IFERROR(ROUND(AVERAGE(N77:R79),0),"")</f>
        <v/>
      </c>
      <c r="T77" s="96" t="str">
        <f>IF('MP2'!T75=0,"",'MP2'!T75)</f>
        <v/>
      </c>
      <c r="U77" s="260" t="str">
        <f t="shared" ref="U77" si="107">IFERROR(ROUND(AVERAGE(T77:T79),0),"")</f>
        <v/>
      </c>
      <c r="V77" s="246" t="str">
        <f t="shared" ref="V77" si="108">IFERROR(ROUND((K77+M77+S77+(2*U77))/5,0),"")</f>
        <v/>
      </c>
    </row>
    <row r="78" spans="1:22" ht="15" customHeight="1">
      <c r="A78" s="252"/>
      <c r="B78" s="249" t="str">
        <f>IF(VLOOKUP(A77,'Data Siswa 2'!$A$4:$D$43,3,0)=0,"",VLOOKUP(A77,'Data Siswa 2'!$A$4:$D$43,3,0))</f>
        <v/>
      </c>
      <c r="C78" s="255"/>
      <c r="D78" s="97" t="s">
        <v>6</v>
      </c>
      <c r="E78" s="98" t="str">
        <f>IF('MP2'!E76=0,"",'MP2'!E76)</f>
        <v/>
      </c>
      <c r="F78" s="98" t="str">
        <f>IF('MP2'!F76=0,"",'MP2'!F76)</f>
        <v/>
      </c>
      <c r="G78" s="98" t="str">
        <f>IF('MP2'!G76=0,"",'MP2'!G76)</f>
        <v/>
      </c>
      <c r="H78" s="98" t="str">
        <f>IF('MP2'!H76=0,"",'MP2'!H76)</f>
        <v/>
      </c>
      <c r="I78" s="98" t="str">
        <f>IF('MP2'!I76=0,"",'MP2'!I76)</f>
        <v/>
      </c>
      <c r="J78" s="98" t="str">
        <f>IF('MP2'!J76=0,"",'MP2'!J76)</f>
        <v/>
      </c>
      <c r="K78" s="258"/>
      <c r="L78" s="98" t="str">
        <f>IF('MP2'!L76=0,"",'MP2'!L76)</f>
        <v/>
      </c>
      <c r="M78" s="258"/>
      <c r="N78" s="98" t="str">
        <f>IF('MP2'!N76=0,"",'MP2'!N76)</f>
        <v/>
      </c>
      <c r="O78" s="98" t="str">
        <f>IF('MP2'!O76=0,"",'MP2'!O76)</f>
        <v/>
      </c>
      <c r="P78" s="98" t="str">
        <f>IF('MP2'!P76=0,"",'MP2'!P76)</f>
        <v/>
      </c>
      <c r="Q78" s="98" t="str">
        <f>IF('MP2'!Q76=0,"",'MP2'!Q76)</f>
        <v/>
      </c>
      <c r="R78" s="98" t="str">
        <f>IF('MP2'!R76=0,"",'MP2'!R76)</f>
        <v/>
      </c>
      <c r="S78" s="258"/>
      <c r="T78" s="99" t="str">
        <f>IF('MP2'!T76=0,"",'MP2'!T76)</f>
        <v/>
      </c>
      <c r="U78" s="258"/>
      <c r="V78" s="247"/>
    </row>
    <row r="79" spans="1:22">
      <c r="A79" s="253"/>
      <c r="B79" s="250"/>
      <c r="C79" s="256"/>
      <c r="D79" s="100" t="s">
        <v>7</v>
      </c>
      <c r="E79" s="101" t="str">
        <f>IF('MP2'!E77=0,"",'MP2'!E77)</f>
        <v/>
      </c>
      <c r="F79" s="101" t="str">
        <f>IF('MP2'!F77=0,"",'MP2'!F77)</f>
        <v/>
      </c>
      <c r="G79" s="101" t="str">
        <f>IF('MP2'!G77=0,"",'MP2'!G77)</f>
        <v/>
      </c>
      <c r="H79" s="101" t="str">
        <f>IF('MP2'!H77=0,"",'MP2'!H77)</f>
        <v/>
      </c>
      <c r="I79" s="101" t="str">
        <f>IF('MP2'!I77=0,"",'MP2'!I77)</f>
        <v/>
      </c>
      <c r="J79" s="101" t="str">
        <f>IF('MP2'!J77=0,"",'MP2'!J77)</f>
        <v/>
      </c>
      <c r="K79" s="259"/>
      <c r="L79" s="101" t="str">
        <f>IF('MP2'!L77=0,"",'MP2'!L77)</f>
        <v/>
      </c>
      <c r="M79" s="259"/>
      <c r="N79" s="101" t="str">
        <f>IF('MP2'!N77=0,"",'MP2'!N77)</f>
        <v/>
      </c>
      <c r="O79" s="101" t="str">
        <f>IF('MP2'!O77=0,"",'MP2'!O77)</f>
        <v/>
      </c>
      <c r="P79" s="101" t="str">
        <f>IF('MP2'!P77=0,"",'MP2'!P77)</f>
        <v/>
      </c>
      <c r="Q79" s="101" t="str">
        <f>IF('MP2'!Q77=0,"",'MP2'!Q77)</f>
        <v/>
      </c>
      <c r="R79" s="101" t="str">
        <f>IF('MP2'!R77=0,"",'MP2'!R77)</f>
        <v/>
      </c>
      <c r="S79" s="259"/>
      <c r="T79" s="102" t="str">
        <f>IF('MP2'!T77=0,"",'MP2'!T77)</f>
        <v/>
      </c>
      <c r="U79" s="259"/>
      <c r="V79" s="248"/>
    </row>
    <row r="80" spans="1:22">
      <c r="A80" s="251">
        <v>24</v>
      </c>
      <c r="B80" s="103" t="str">
        <f>IF(VLOOKUP(A80,'Data Siswa 2'!$A$4:$D$43,2,0)=0,"",VLOOKUP(A80,'Data Siswa 2'!$A$4:$D$43,2,0))</f>
        <v>624</v>
      </c>
      <c r="C80" s="254" t="str">
        <f>IF(VLOOKUP(A80,'Data Siswa 2'!$A$4:$D$43,4,0)=0,"",VLOOKUP(A80,'Data Siswa 2'!$A$4:$D$43,4,0))</f>
        <v>Siswa kelas 2 24</v>
      </c>
      <c r="D80" s="104" t="s">
        <v>5</v>
      </c>
      <c r="E80" s="95" t="str">
        <f>IF('MP2'!E78=0,"",'MP2'!E78)</f>
        <v/>
      </c>
      <c r="F80" s="95" t="str">
        <f>IF('MP2'!F78=0,"",'MP2'!F78)</f>
        <v/>
      </c>
      <c r="G80" s="95" t="str">
        <f>IF('MP2'!G78=0,"",'MP2'!G78)</f>
        <v/>
      </c>
      <c r="H80" s="95" t="str">
        <f>IF('MP2'!H78=0,"",'MP2'!H78)</f>
        <v/>
      </c>
      <c r="I80" s="95" t="str">
        <f>IF('MP2'!I78=0,"",'MP2'!I78)</f>
        <v/>
      </c>
      <c r="J80" s="95" t="str">
        <f>IF('MP2'!J78=0,"",'MP2'!J78)</f>
        <v/>
      </c>
      <c r="K80" s="257" t="str">
        <f t="shared" ref="K80" si="109">IFERROR(ROUND(AVERAGE(E80:J82),0),"")</f>
        <v/>
      </c>
      <c r="L80" s="96" t="str">
        <f>IF('MP2'!L78=0,"",'MP2'!L78)</f>
        <v/>
      </c>
      <c r="M80" s="257" t="str">
        <f t="shared" ref="M80" si="110">IFERROR(ROUND(AVERAGE(L80:L82),0),"")</f>
        <v/>
      </c>
      <c r="N80" s="96" t="str">
        <f>IF('MP2'!N78=0,"",'MP2'!N78)</f>
        <v/>
      </c>
      <c r="O80" s="96" t="str">
        <f>IF('MP2'!O78=0,"",'MP2'!O78)</f>
        <v/>
      </c>
      <c r="P80" s="96" t="str">
        <f>IF('MP2'!P78=0,"",'MP2'!P78)</f>
        <v/>
      </c>
      <c r="Q80" s="96" t="str">
        <f>IF('MP2'!Q78=0,"",'MP2'!Q78)</f>
        <v/>
      </c>
      <c r="R80" s="96" t="str">
        <f>IF('MP2'!R78=0,"",'MP2'!R78)</f>
        <v/>
      </c>
      <c r="S80" s="260" t="str">
        <f t="shared" ref="S80" si="111">IFERROR(ROUND(AVERAGE(N80:R82),0),"")</f>
        <v/>
      </c>
      <c r="T80" s="96" t="str">
        <f>IF('MP2'!T78=0,"",'MP2'!T78)</f>
        <v/>
      </c>
      <c r="U80" s="257" t="str">
        <f t="shared" ref="U80" si="112">IFERROR(ROUND(AVERAGE(T80:T82),0),"")</f>
        <v/>
      </c>
      <c r="V80" s="261" t="str">
        <f t="shared" ref="V80" si="113">IFERROR(ROUND((K80+M80+S80+(2*U80))/5,0),"")</f>
        <v/>
      </c>
    </row>
    <row r="81" spans="1:22" ht="15" customHeight="1">
      <c r="A81" s="252"/>
      <c r="B81" s="249" t="str">
        <f>IF(VLOOKUP(A80,'Data Siswa 2'!$A$4:$D$43,3,0)=0,"",VLOOKUP(A80,'Data Siswa 2'!$A$4:$D$43,3,0))</f>
        <v/>
      </c>
      <c r="C81" s="255"/>
      <c r="D81" s="97" t="s">
        <v>6</v>
      </c>
      <c r="E81" s="98" t="str">
        <f>IF('MP2'!E79=0,"",'MP2'!E79)</f>
        <v/>
      </c>
      <c r="F81" s="98" t="str">
        <f>IF('MP2'!F79=0,"",'MP2'!F79)</f>
        <v/>
      </c>
      <c r="G81" s="98" t="str">
        <f>IF('MP2'!G79=0,"",'MP2'!G79)</f>
        <v/>
      </c>
      <c r="H81" s="98" t="str">
        <f>IF('MP2'!H79=0,"",'MP2'!H79)</f>
        <v/>
      </c>
      <c r="I81" s="98" t="str">
        <f>IF('MP2'!I79=0,"",'MP2'!I79)</f>
        <v/>
      </c>
      <c r="J81" s="98" t="str">
        <f>IF('MP2'!J79=0,"",'MP2'!J79)</f>
        <v/>
      </c>
      <c r="K81" s="258"/>
      <c r="L81" s="98" t="str">
        <f>IF('MP2'!L79=0,"",'MP2'!L79)</f>
        <v/>
      </c>
      <c r="M81" s="258"/>
      <c r="N81" s="98" t="str">
        <f>IF('MP2'!N79=0,"",'MP2'!N79)</f>
        <v/>
      </c>
      <c r="O81" s="98" t="str">
        <f>IF('MP2'!O79=0,"",'MP2'!O79)</f>
        <v/>
      </c>
      <c r="P81" s="98" t="str">
        <f>IF('MP2'!P79=0,"",'MP2'!P79)</f>
        <v/>
      </c>
      <c r="Q81" s="98" t="str">
        <f>IF('MP2'!Q79=0,"",'MP2'!Q79)</f>
        <v/>
      </c>
      <c r="R81" s="98" t="str">
        <f>IF('MP2'!R79=0,"",'MP2'!R79)</f>
        <v/>
      </c>
      <c r="S81" s="258"/>
      <c r="T81" s="99" t="str">
        <f>IF('MP2'!T79=0,"",'MP2'!T79)</f>
        <v/>
      </c>
      <c r="U81" s="258"/>
      <c r="V81" s="247"/>
    </row>
    <row r="82" spans="1:22">
      <c r="A82" s="253"/>
      <c r="B82" s="250"/>
      <c r="C82" s="256"/>
      <c r="D82" s="100" t="s">
        <v>7</v>
      </c>
      <c r="E82" s="101" t="str">
        <f>IF('MP2'!E80=0,"",'MP2'!E80)</f>
        <v/>
      </c>
      <c r="F82" s="101" t="str">
        <f>IF('MP2'!F80=0,"",'MP2'!F80)</f>
        <v/>
      </c>
      <c r="G82" s="101" t="str">
        <f>IF('MP2'!G80=0,"",'MP2'!G80)</f>
        <v/>
      </c>
      <c r="H82" s="101" t="str">
        <f>IF('MP2'!H80=0,"",'MP2'!H80)</f>
        <v/>
      </c>
      <c r="I82" s="101" t="str">
        <f>IF('MP2'!I80=0,"",'MP2'!I80)</f>
        <v/>
      </c>
      <c r="J82" s="101" t="str">
        <f>IF('MP2'!J80=0,"",'MP2'!J80)</f>
        <v/>
      </c>
      <c r="K82" s="259"/>
      <c r="L82" s="101" t="str">
        <f>IF('MP2'!L80=0,"",'MP2'!L80)</f>
        <v/>
      </c>
      <c r="M82" s="259"/>
      <c r="N82" s="101" t="str">
        <f>IF('MP2'!N80=0,"",'MP2'!N80)</f>
        <v/>
      </c>
      <c r="O82" s="101" t="str">
        <f>IF('MP2'!O80=0,"",'MP2'!O80)</f>
        <v/>
      </c>
      <c r="P82" s="101" t="str">
        <f>IF('MP2'!P80=0,"",'MP2'!P80)</f>
        <v/>
      </c>
      <c r="Q82" s="101" t="str">
        <f>IF('MP2'!Q80=0,"",'MP2'!Q80)</f>
        <v/>
      </c>
      <c r="R82" s="101" t="str">
        <f>IF('MP2'!R80=0,"",'MP2'!R80)</f>
        <v/>
      </c>
      <c r="S82" s="259"/>
      <c r="T82" s="102" t="str">
        <f>IF('MP2'!T80=0,"",'MP2'!T80)</f>
        <v/>
      </c>
      <c r="U82" s="259"/>
      <c r="V82" s="248"/>
    </row>
    <row r="83" spans="1:22">
      <c r="A83" s="262">
        <v>25</v>
      </c>
      <c r="B83" s="93" t="str">
        <f>IF(VLOOKUP(A83,'Data Siswa 2'!$A$4:$D$43,2,0)=0,"",VLOOKUP(A83,'Data Siswa 2'!$A$4:$D$43,2,0))</f>
        <v>625</v>
      </c>
      <c r="C83" s="263" t="str">
        <f>IF(VLOOKUP(A83,'Data Siswa 2'!$A$4:$D$43,4,0)=0,"",VLOOKUP(A83,'Data Siswa 2'!$A$4:$D$43,4,0))</f>
        <v>Siswa kelas 2 25</v>
      </c>
      <c r="D83" s="94" t="s">
        <v>5</v>
      </c>
      <c r="E83" s="95" t="str">
        <f>IF('MP2'!E81=0,"",'MP2'!E81)</f>
        <v/>
      </c>
      <c r="F83" s="95" t="str">
        <f>IF('MP2'!F81=0,"",'MP2'!F81)</f>
        <v/>
      </c>
      <c r="G83" s="95" t="str">
        <f>IF('MP2'!G81=0,"",'MP2'!G81)</f>
        <v/>
      </c>
      <c r="H83" s="95" t="str">
        <f>IF('MP2'!H81=0,"",'MP2'!H81)</f>
        <v/>
      </c>
      <c r="I83" s="95" t="str">
        <f>IF('MP2'!I81=0,"",'MP2'!I81)</f>
        <v/>
      </c>
      <c r="J83" s="95" t="str">
        <f>IF('MP2'!J81=0,"",'MP2'!J81)</f>
        <v/>
      </c>
      <c r="K83" s="260" t="str">
        <f t="shared" ref="K83" si="114">IFERROR(ROUND(AVERAGE(E83:J85),0),"")</f>
        <v/>
      </c>
      <c r="L83" s="96" t="str">
        <f>IF('MP2'!L81=0,"",'MP2'!L81)</f>
        <v/>
      </c>
      <c r="M83" s="260" t="str">
        <f t="shared" ref="M83" si="115">IFERROR(ROUND(AVERAGE(L83:L85),0),"")</f>
        <v/>
      </c>
      <c r="N83" s="96" t="str">
        <f>IF('MP2'!N81=0,"",'MP2'!N81)</f>
        <v/>
      </c>
      <c r="O83" s="96" t="str">
        <f>IF('MP2'!O81=0,"",'MP2'!O81)</f>
        <v/>
      </c>
      <c r="P83" s="96" t="str">
        <f>IF('MP2'!P81=0,"",'MP2'!P81)</f>
        <v/>
      </c>
      <c r="Q83" s="96" t="str">
        <f>IF('MP2'!Q81=0,"",'MP2'!Q81)</f>
        <v/>
      </c>
      <c r="R83" s="96" t="str">
        <f>IF('MP2'!R81=0,"",'MP2'!R81)</f>
        <v/>
      </c>
      <c r="S83" s="260" t="str">
        <f t="shared" ref="S83" si="116">IFERROR(ROUND(AVERAGE(N83:R85),0),"")</f>
        <v/>
      </c>
      <c r="T83" s="96" t="str">
        <f>IF('MP2'!T81=0,"",'MP2'!T81)</f>
        <v/>
      </c>
      <c r="U83" s="260" t="str">
        <f t="shared" ref="U83" si="117">IFERROR(ROUND(AVERAGE(T83:T85),0),"")</f>
        <v/>
      </c>
      <c r="V83" s="246" t="str">
        <f t="shared" ref="V83" si="118">IFERROR(ROUND((K83+M83+S83+(2*U83))/5,0),"")</f>
        <v/>
      </c>
    </row>
    <row r="84" spans="1:22" ht="15" customHeight="1">
      <c r="A84" s="252"/>
      <c r="B84" s="249" t="str">
        <f>IF(VLOOKUP(A83,'Data Siswa 2'!$A$4:$D$43,3,0)=0,"",VLOOKUP(A83,'Data Siswa 2'!$A$4:$D$43,3,0))</f>
        <v/>
      </c>
      <c r="C84" s="255"/>
      <c r="D84" s="97" t="s">
        <v>6</v>
      </c>
      <c r="E84" s="98" t="str">
        <f>IF('MP2'!E82=0,"",'MP2'!E82)</f>
        <v/>
      </c>
      <c r="F84" s="98" t="str">
        <f>IF('MP2'!F82=0,"",'MP2'!F82)</f>
        <v/>
      </c>
      <c r="G84" s="98" t="str">
        <f>IF('MP2'!G82=0,"",'MP2'!G82)</f>
        <v/>
      </c>
      <c r="H84" s="98" t="str">
        <f>IF('MP2'!H82=0,"",'MP2'!H82)</f>
        <v/>
      </c>
      <c r="I84" s="98" t="str">
        <f>IF('MP2'!I82=0,"",'MP2'!I82)</f>
        <v/>
      </c>
      <c r="J84" s="98" t="str">
        <f>IF('MP2'!J82=0,"",'MP2'!J82)</f>
        <v/>
      </c>
      <c r="K84" s="258"/>
      <c r="L84" s="98" t="str">
        <f>IF('MP2'!L82=0,"",'MP2'!L82)</f>
        <v/>
      </c>
      <c r="M84" s="258"/>
      <c r="N84" s="98" t="str">
        <f>IF('MP2'!N82=0,"",'MP2'!N82)</f>
        <v/>
      </c>
      <c r="O84" s="98" t="str">
        <f>IF('MP2'!O82=0,"",'MP2'!O82)</f>
        <v/>
      </c>
      <c r="P84" s="98" t="str">
        <f>IF('MP2'!P82=0,"",'MP2'!P82)</f>
        <v/>
      </c>
      <c r="Q84" s="98" t="str">
        <f>IF('MP2'!Q82=0,"",'MP2'!Q82)</f>
        <v/>
      </c>
      <c r="R84" s="98" t="str">
        <f>IF('MP2'!R82=0,"",'MP2'!R82)</f>
        <v/>
      </c>
      <c r="S84" s="258"/>
      <c r="T84" s="99" t="str">
        <f>IF('MP2'!T82=0,"",'MP2'!T82)</f>
        <v/>
      </c>
      <c r="U84" s="258"/>
      <c r="V84" s="247"/>
    </row>
    <row r="85" spans="1:22">
      <c r="A85" s="253"/>
      <c r="B85" s="250"/>
      <c r="C85" s="256"/>
      <c r="D85" s="100" t="s">
        <v>7</v>
      </c>
      <c r="E85" s="101" t="str">
        <f>IF('MP2'!E83=0,"",'MP2'!E83)</f>
        <v/>
      </c>
      <c r="F85" s="101" t="str">
        <f>IF('MP2'!F83=0,"",'MP2'!F83)</f>
        <v/>
      </c>
      <c r="G85" s="101" t="str">
        <f>IF('MP2'!G83=0,"",'MP2'!G83)</f>
        <v/>
      </c>
      <c r="H85" s="101" t="str">
        <f>IF('MP2'!H83=0,"",'MP2'!H83)</f>
        <v/>
      </c>
      <c r="I85" s="101" t="str">
        <f>IF('MP2'!I83=0,"",'MP2'!I83)</f>
        <v/>
      </c>
      <c r="J85" s="101" t="str">
        <f>IF('MP2'!J83=0,"",'MP2'!J83)</f>
        <v/>
      </c>
      <c r="K85" s="259"/>
      <c r="L85" s="101" t="str">
        <f>IF('MP2'!L83=0,"",'MP2'!L83)</f>
        <v/>
      </c>
      <c r="M85" s="259"/>
      <c r="N85" s="101" t="str">
        <f>IF('MP2'!N83=0,"",'MP2'!N83)</f>
        <v/>
      </c>
      <c r="O85" s="101" t="str">
        <f>IF('MP2'!O83=0,"",'MP2'!O83)</f>
        <v/>
      </c>
      <c r="P85" s="101" t="str">
        <f>IF('MP2'!P83=0,"",'MP2'!P83)</f>
        <v/>
      </c>
      <c r="Q85" s="101" t="str">
        <f>IF('MP2'!Q83=0,"",'MP2'!Q83)</f>
        <v/>
      </c>
      <c r="R85" s="101" t="str">
        <f>IF('MP2'!R83=0,"",'MP2'!R83)</f>
        <v/>
      </c>
      <c r="S85" s="259"/>
      <c r="T85" s="102" t="str">
        <f>IF('MP2'!T83=0,"",'MP2'!T83)</f>
        <v/>
      </c>
      <c r="U85" s="259"/>
      <c r="V85" s="248"/>
    </row>
    <row r="86" spans="1:22">
      <c r="A86" s="262">
        <v>26</v>
      </c>
      <c r="B86" s="93" t="str">
        <f>IF(VLOOKUP(A86,'Data Siswa 2'!$A$4:$D$43,2,0)=0,"",VLOOKUP(A86,'Data Siswa 2'!$A$4:$D$43,2,0))</f>
        <v>626</v>
      </c>
      <c r="C86" s="263" t="str">
        <f>IF(VLOOKUP(A86,'Data Siswa 2'!$A$4:$D$43,4,0)=0,"",VLOOKUP(A86,'Data Siswa 2'!$A$4:$D$43,4,0))</f>
        <v>Siswa kelas 2 26</v>
      </c>
      <c r="D86" s="94" t="s">
        <v>5</v>
      </c>
      <c r="E86" s="95" t="str">
        <f>IF('MP2'!E84=0,"",'MP2'!E84)</f>
        <v/>
      </c>
      <c r="F86" s="95" t="str">
        <f>IF('MP2'!F84=0,"",'MP2'!F84)</f>
        <v/>
      </c>
      <c r="G86" s="95" t="str">
        <f>IF('MP2'!G84=0,"",'MP2'!G84)</f>
        <v/>
      </c>
      <c r="H86" s="95" t="str">
        <f>IF('MP2'!H84=0,"",'MP2'!H84)</f>
        <v/>
      </c>
      <c r="I86" s="95" t="str">
        <f>IF('MP2'!I84=0,"",'MP2'!I84)</f>
        <v/>
      </c>
      <c r="J86" s="95" t="str">
        <f>IF('MP2'!J84=0,"",'MP2'!J84)</f>
        <v/>
      </c>
      <c r="K86" s="260" t="str">
        <f t="shared" ref="K86" si="119">IFERROR(ROUND(AVERAGE(E86:J88),0),"")</f>
        <v/>
      </c>
      <c r="L86" s="96" t="str">
        <f>IF('MP2'!L84=0,"",'MP2'!L84)</f>
        <v/>
      </c>
      <c r="M86" s="260" t="str">
        <f t="shared" ref="M86" si="120">IFERROR(ROUND(AVERAGE(L86:L88),0),"")</f>
        <v/>
      </c>
      <c r="N86" s="96" t="str">
        <f>IF('MP2'!N84=0,"",'MP2'!N84)</f>
        <v/>
      </c>
      <c r="O86" s="96" t="str">
        <f>IF('MP2'!O84=0,"",'MP2'!O84)</f>
        <v/>
      </c>
      <c r="P86" s="96" t="str">
        <f>IF('MP2'!P84=0,"",'MP2'!P84)</f>
        <v/>
      </c>
      <c r="Q86" s="96" t="str">
        <f>IF('MP2'!Q84=0,"",'MP2'!Q84)</f>
        <v/>
      </c>
      <c r="R86" s="96" t="str">
        <f>IF('MP2'!R84=0,"",'MP2'!R84)</f>
        <v/>
      </c>
      <c r="S86" s="260" t="str">
        <f t="shared" ref="S86" si="121">IFERROR(ROUND(AVERAGE(N86:R88),0),"")</f>
        <v/>
      </c>
      <c r="T86" s="96" t="str">
        <f>IF('MP2'!T84=0,"",'MP2'!T84)</f>
        <v/>
      </c>
      <c r="U86" s="260" t="str">
        <f t="shared" ref="U86" si="122">IFERROR(ROUND(AVERAGE(T86:T88),0),"")</f>
        <v/>
      </c>
      <c r="V86" s="246" t="str">
        <f t="shared" ref="V86" si="123">IFERROR(ROUND((K86+M86+S86+(2*U86))/5,0),"")</f>
        <v/>
      </c>
    </row>
    <row r="87" spans="1:22" ht="15" customHeight="1">
      <c r="A87" s="252"/>
      <c r="B87" s="249" t="str">
        <f>IF(VLOOKUP(A86,'Data Siswa 2'!$A$4:$D$43,3,0)=0,"",VLOOKUP(A86,'Data Siswa 2'!$A$4:$D$43,3,0))</f>
        <v/>
      </c>
      <c r="C87" s="255"/>
      <c r="D87" s="97" t="s">
        <v>6</v>
      </c>
      <c r="E87" s="98" t="str">
        <f>IF('MP2'!E85=0,"",'MP2'!E85)</f>
        <v/>
      </c>
      <c r="F87" s="98" t="str">
        <f>IF('MP2'!F85=0,"",'MP2'!F85)</f>
        <v/>
      </c>
      <c r="G87" s="98" t="str">
        <f>IF('MP2'!G85=0,"",'MP2'!G85)</f>
        <v/>
      </c>
      <c r="H87" s="98" t="str">
        <f>IF('MP2'!H85=0,"",'MP2'!H85)</f>
        <v/>
      </c>
      <c r="I87" s="98" t="str">
        <f>IF('MP2'!I85=0,"",'MP2'!I85)</f>
        <v/>
      </c>
      <c r="J87" s="98" t="str">
        <f>IF('MP2'!J85=0,"",'MP2'!J85)</f>
        <v/>
      </c>
      <c r="K87" s="258"/>
      <c r="L87" s="98" t="str">
        <f>IF('MP2'!L85=0,"",'MP2'!L85)</f>
        <v/>
      </c>
      <c r="M87" s="258"/>
      <c r="N87" s="98" t="str">
        <f>IF('MP2'!N85=0,"",'MP2'!N85)</f>
        <v/>
      </c>
      <c r="O87" s="98" t="str">
        <f>IF('MP2'!O85=0,"",'MP2'!O85)</f>
        <v/>
      </c>
      <c r="P87" s="98" t="str">
        <f>IF('MP2'!P85=0,"",'MP2'!P85)</f>
        <v/>
      </c>
      <c r="Q87" s="98" t="str">
        <f>IF('MP2'!Q85=0,"",'MP2'!Q85)</f>
        <v/>
      </c>
      <c r="R87" s="98" t="str">
        <f>IF('MP2'!R85=0,"",'MP2'!R85)</f>
        <v/>
      </c>
      <c r="S87" s="258"/>
      <c r="T87" s="99" t="str">
        <f>IF('MP2'!T85=0,"",'MP2'!T85)</f>
        <v/>
      </c>
      <c r="U87" s="258"/>
      <c r="V87" s="247"/>
    </row>
    <row r="88" spans="1:22">
      <c r="A88" s="253"/>
      <c r="B88" s="250"/>
      <c r="C88" s="256"/>
      <c r="D88" s="100" t="s">
        <v>7</v>
      </c>
      <c r="E88" s="101" t="str">
        <f>IF('MP2'!E86=0,"",'MP2'!E86)</f>
        <v/>
      </c>
      <c r="F88" s="101" t="str">
        <f>IF('MP2'!F86=0,"",'MP2'!F86)</f>
        <v/>
      </c>
      <c r="G88" s="101" t="str">
        <f>IF('MP2'!G86=0,"",'MP2'!G86)</f>
        <v/>
      </c>
      <c r="H88" s="101" t="str">
        <f>IF('MP2'!H86=0,"",'MP2'!H86)</f>
        <v/>
      </c>
      <c r="I88" s="101" t="str">
        <f>IF('MP2'!I86=0,"",'MP2'!I86)</f>
        <v/>
      </c>
      <c r="J88" s="101" t="str">
        <f>IF('MP2'!J86=0,"",'MP2'!J86)</f>
        <v/>
      </c>
      <c r="K88" s="259"/>
      <c r="L88" s="101" t="str">
        <f>IF('MP2'!L86=0,"",'MP2'!L86)</f>
        <v/>
      </c>
      <c r="M88" s="259"/>
      <c r="N88" s="101" t="str">
        <f>IF('MP2'!N86=0,"",'MP2'!N86)</f>
        <v/>
      </c>
      <c r="O88" s="101" t="str">
        <f>IF('MP2'!O86=0,"",'MP2'!O86)</f>
        <v/>
      </c>
      <c r="P88" s="101" t="str">
        <f>IF('MP2'!P86=0,"",'MP2'!P86)</f>
        <v/>
      </c>
      <c r="Q88" s="101" t="str">
        <f>IF('MP2'!Q86=0,"",'MP2'!Q86)</f>
        <v/>
      </c>
      <c r="R88" s="101" t="str">
        <f>IF('MP2'!R86=0,"",'MP2'!R86)</f>
        <v/>
      </c>
      <c r="S88" s="259"/>
      <c r="T88" s="102" t="str">
        <f>IF('MP2'!T86=0,"",'MP2'!T86)</f>
        <v/>
      </c>
      <c r="U88" s="259"/>
      <c r="V88" s="248"/>
    </row>
    <row r="89" spans="1:22">
      <c r="A89" s="262">
        <v>27</v>
      </c>
      <c r="B89" s="93" t="str">
        <f>IF(VLOOKUP(A89,'Data Siswa 2'!$A$4:$D$43,2,0)=0,"",VLOOKUP(A89,'Data Siswa 2'!$A$4:$D$43,2,0))</f>
        <v>627</v>
      </c>
      <c r="C89" s="263" t="str">
        <f>IF(VLOOKUP(A89,'Data Siswa 2'!$A$4:$D$43,4,0)=0,"",VLOOKUP(A89,'Data Siswa 2'!$A$4:$D$43,4,0))</f>
        <v>Siswa kelas 2 27</v>
      </c>
      <c r="D89" s="94" t="s">
        <v>5</v>
      </c>
      <c r="E89" s="95" t="str">
        <f>IF('MP2'!E87=0,"",'MP2'!E87)</f>
        <v/>
      </c>
      <c r="F89" s="95" t="str">
        <f>IF('MP2'!F87=0,"",'MP2'!F87)</f>
        <v/>
      </c>
      <c r="G89" s="95" t="str">
        <f>IF('MP2'!G87=0,"",'MP2'!G87)</f>
        <v/>
      </c>
      <c r="H89" s="95" t="str">
        <f>IF('MP2'!H87=0,"",'MP2'!H87)</f>
        <v/>
      </c>
      <c r="I89" s="95" t="str">
        <f>IF('MP2'!I87=0,"",'MP2'!I87)</f>
        <v/>
      </c>
      <c r="J89" s="95" t="str">
        <f>IF('MP2'!J87=0,"",'MP2'!J87)</f>
        <v/>
      </c>
      <c r="K89" s="260" t="str">
        <f t="shared" ref="K89" si="124">IFERROR(ROUND(AVERAGE(E89:J91),0),"")</f>
        <v/>
      </c>
      <c r="L89" s="96" t="str">
        <f>IF('MP2'!L87=0,"",'MP2'!L87)</f>
        <v/>
      </c>
      <c r="M89" s="260" t="str">
        <f t="shared" ref="M89" si="125">IFERROR(ROUND(AVERAGE(L89:L91),0),"")</f>
        <v/>
      </c>
      <c r="N89" s="96" t="str">
        <f>IF('MP2'!N87=0,"",'MP2'!N87)</f>
        <v/>
      </c>
      <c r="O89" s="96" t="str">
        <f>IF('MP2'!O87=0,"",'MP2'!O87)</f>
        <v/>
      </c>
      <c r="P89" s="96" t="str">
        <f>IF('MP2'!P87=0,"",'MP2'!P87)</f>
        <v/>
      </c>
      <c r="Q89" s="96" t="str">
        <f>IF('MP2'!Q87=0,"",'MP2'!Q87)</f>
        <v/>
      </c>
      <c r="R89" s="96" t="str">
        <f>IF('MP2'!R87=0,"",'MP2'!R87)</f>
        <v/>
      </c>
      <c r="S89" s="260" t="str">
        <f t="shared" ref="S89" si="126">IFERROR(ROUND(AVERAGE(N89:R91),0),"")</f>
        <v/>
      </c>
      <c r="T89" s="96" t="str">
        <f>IF('MP2'!T87=0,"",'MP2'!T87)</f>
        <v/>
      </c>
      <c r="U89" s="260" t="str">
        <f t="shared" ref="U89" si="127">IFERROR(ROUND(AVERAGE(T89:T91),0),"")</f>
        <v/>
      </c>
      <c r="V89" s="246" t="str">
        <f t="shared" ref="V89" si="128">IFERROR(ROUND((K89+M89+S89+(2*U89))/5,0),"")</f>
        <v/>
      </c>
    </row>
    <row r="90" spans="1:22" ht="15" customHeight="1">
      <c r="A90" s="252"/>
      <c r="B90" s="249" t="str">
        <f>IF(VLOOKUP(A89,'Data Siswa 2'!$A$4:$D$43,3,0)=0,"",VLOOKUP(A89,'Data Siswa 2'!$A$4:$D$43,3,0))</f>
        <v/>
      </c>
      <c r="C90" s="255"/>
      <c r="D90" s="97" t="s">
        <v>6</v>
      </c>
      <c r="E90" s="98" t="str">
        <f>IF('MP2'!E88=0,"",'MP2'!E88)</f>
        <v/>
      </c>
      <c r="F90" s="98" t="str">
        <f>IF('MP2'!F88=0,"",'MP2'!F88)</f>
        <v/>
      </c>
      <c r="G90" s="98" t="str">
        <f>IF('MP2'!G88=0,"",'MP2'!G88)</f>
        <v/>
      </c>
      <c r="H90" s="98" t="str">
        <f>IF('MP2'!H88=0,"",'MP2'!H88)</f>
        <v/>
      </c>
      <c r="I90" s="98" t="str">
        <f>IF('MP2'!I88=0,"",'MP2'!I88)</f>
        <v/>
      </c>
      <c r="J90" s="98" t="str">
        <f>IF('MP2'!J88=0,"",'MP2'!J88)</f>
        <v/>
      </c>
      <c r="K90" s="258"/>
      <c r="L90" s="98" t="str">
        <f>IF('MP2'!L88=0,"",'MP2'!L88)</f>
        <v/>
      </c>
      <c r="M90" s="258"/>
      <c r="N90" s="98" t="str">
        <f>IF('MP2'!N88=0,"",'MP2'!N88)</f>
        <v/>
      </c>
      <c r="O90" s="98" t="str">
        <f>IF('MP2'!O88=0,"",'MP2'!O88)</f>
        <v/>
      </c>
      <c r="P90" s="98" t="str">
        <f>IF('MP2'!P88=0,"",'MP2'!P88)</f>
        <v/>
      </c>
      <c r="Q90" s="98" t="str">
        <f>IF('MP2'!Q88=0,"",'MP2'!Q88)</f>
        <v/>
      </c>
      <c r="R90" s="98" t="str">
        <f>IF('MP2'!R88=0,"",'MP2'!R88)</f>
        <v/>
      </c>
      <c r="S90" s="258"/>
      <c r="T90" s="99" t="str">
        <f>IF('MP2'!T88=0,"",'MP2'!T88)</f>
        <v/>
      </c>
      <c r="U90" s="258"/>
      <c r="V90" s="247"/>
    </row>
    <row r="91" spans="1:22">
      <c r="A91" s="253"/>
      <c r="B91" s="250"/>
      <c r="C91" s="256"/>
      <c r="D91" s="100" t="s">
        <v>7</v>
      </c>
      <c r="E91" s="101" t="str">
        <f>IF('MP2'!E89=0,"",'MP2'!E89)</f>
        <v/>
      </c>
      <c r="F91" s="101" t="str">
        <f>IF('MP2'!F89=0,"",'MP2'!F89)</f>
        <v/>
      </c>
      <c r="G91" s="101" t="str">
        <f>IF('MP2'!G89=0,"",'MP2'!G89)</f>
        <v/>
      </c>
      <c r="H91" s="101" t="str">
        <f>IF('MP2'!H89=0,"",'MP2'!H89)</f>
        <v/>
      </c>
      <c r="I91" s="101" t="str">
        <f>IF('MP2'!I89=0,"",'MP2'!I89)</f>
        <v/>
      </c>
      <c r="J91" s="101" t="str">
        <f>IF('MP2'!J89=0,"",'MP2'!J89)</f>
        <v/>
      </c>
      <c r="K91" s="259"/>
      <c r="L91" s="101" t="str">
        <f>IF('MP2'!L89=0,"",'MP2'!L89)</f>
        <v/>
      </c>
      <c r="M91" s="259"/>
      <c r="N91" s="101" t="str">
        <f>IF('MP2'!N89=0,"",'MP2'!N89)</f>
        <v/>
      </c>
      <c r="O91" s="101" t="str">
        <f>IF('MP2'!O89=0,"",'MP2'!O89)</f>
        <v/>
      </c>
      <c r="P91" s="101" t="str">
        <f>IF('MP2'!P89=0,"",'MP2'!P89)</f>
        <v/>
      </c>
      <c r="Q91" s="101" t="str">
        <f>IF('MP2'!Q89=0,"",'MP2'!Q89)</f>
        <v/>
      </c>
      <c r="R91" s="101" t="str">
        <f>IF('MP2'!R89=0,"",'MP2'!R89)</f>
        <v/>
      </c>
      <c r="S91" s="259"/>
      <c r="T91" s="102" t="str">
        <f>IF('MP2'!T89=0,"",'MP2'!T89)</f>
        <v/>
      </c>
      <c r="U91" s="259"/>
      <c r="V91" s="248"/>
    </row>
    <row r="92" spans="1:22">
      <c r="A92" s="262">
        <v>28</v>
      </c>
      <c r="B92" s="93" t="str">
        <f>IF(VLOOKUP(A92,'Data Siswa 2'!$A$4:$D$43,2,0)=0,"",VLOOKUP(A92,'Data Siswa 2'!$A$4:$D$43,2,0))</f>
        <v>628</v>
      </c>
      <c r="C92" s="263" t="str">
        <f>IF(VLOOKUP(A92,'Data Siswa 2'!$A$4:$D$43,4,0)=0,"",VLOOKUP(A92,'Data Siswa 2'!$A$4:$D$43,4,0))</f>
        <v>Siswa kelas 2 28</v>
      </c>
      <c r="D92" s="94" t="s">
        <v>5</v>
      </c>
      <c r="E92" s="95" t="str">
        <f>IF('MP2'!E90=0,"",'MP2'!E90)</f>
        <v/>
      </c>
      <c r="F92" s="95" t="str">
        <f>IF('MP2'!F90=0,"",'MP2'!F90)</f>
        <v/>
      </c>
      <c r="G92" s="95" t="str">
        <f>IF('MP2'!G90=0,"",'MP2'!G90)</f>
        <v/>
      </c>
      <c r="H92" s="95" t="str">
        <f>IF('MP2'!H90=0,"",'MP2'!H90)</f>
        <v/>
      </c>
      <c r="I92" s="95" t="str">
        <f>IF('MP2'!I90=0,"",'MP2'!I90)</f>
        <v/>
      </c>
      <c r="J92" s="95" t="str">
        <f>IF('MP2'!J90=0,"",'MP2'!J90)</f>
        <v/>
      </c>
      <c r="K92" s="260" t="str">
        <f t="shared" ref="K92" si="129">IFERROR(ROUND(AVERAGE(E92:J94),0),"")</f>
        <v/>
      </c>
      <c r="L92" s="96" t="str">
        <f>IF('MP2'!L90=0,"",'MP2'!L90)</f>
        <v/>
      </c>
      <c r="M92" s="260" t="str">
        <f t="shared" ref="M92" si="130">IFERROR(ROUND(AVERAGE(L92:L94),0),"")</f>
        <v/>
      </c>
      <c r="N92" s="96" t="str">
        <f>IF('MP2'!N90=0,"",'MP2'!N90)</f>
        <v/>
      </c>
      <c r="O92" s="96" t="str">
        <f>IF('MP2'!O90=0,"",'MP2'!O90)</f>
        <v/>
      </c>
      <c r="P92" s="96" t="str">
        <f>IF('MP2'!P90=0,"",'MP2'!P90)</f>
        <v/>
      </c>
      <c r="Q92" s="96" t="str">
        <f>IF('MP2'!Q90=0,"",'MP2'!Q90)</f>
        <v/>
      </c>
      <c r="R92" s="96" t="str">
        <f>IF('MP2'!R90=0,"",'MP2'!R90)</f>
        <v/>
      </c>
      <c r="S92" s="260" t="str">
        <f t="shared" ref="S92" si="131">IFERROR(ROUND(AVERAGE(N92:R94),0),"")</f>
        <v/>
      </c>
      <c r="T92" s="96" t="str">
        <f>IF('MP2'!T90=0,"",'MP2'!T90)</f>
        <v/>
      </c>
      <c r="U92" s="260" t="str">
        <f t="shared" ref="U92" si="132">IFERROR(ROUND(AVERAGE(T92:T94),0),"")</f>
        <v/>
      </c>
      <c r="V92" s="246" t="str">
        <f t="shared" ref="V92" si="133">IFERROR(ROUND((K92+M92+S92+(2*U92))/5,0),"")</f>
        <v/>
      </c>
    </row>
    <row r="93" spans="1:22" ht="15" customHeight="1">
      <c r="A93" s="252"/>
      <c r="B93" s="249" t="str">
        <f>IF(VLOOKUP(A92,'Data Siswa 2'!$A$4:$D$43,3,0)=0,"",VLOOKUP(A92,'Data Siswa 2'!$A$4:$D$43,3,0))</f>
        <v/>
      </c>
      <c r="C93" s="255"/>
      <c r="D93" s="97" t="s">
        <v>6</v>
      </c>
      <c r="E93" s="98" t="str">
        <f>IF('MP2'!E91=0,"",'MP2'!E91)</f>
        <v/>
      </c>
      <c r="F93" s="98" t="str">
        <f>IF('MP2'!F91=0,"",'MP2'!F91)</f>
        <v/>
      </c>
      <c r="G93" s="98" t="str">
        <f>IF('MP2'!G91=0,"",'MP2'!G91)</f>
        <v/>
      </c>
      <c r="H93" s="98" t="str">
        <f>IF('MP2'!H91=0,"",'MP2'!H91)</f>
        <v/>
      </c>
      <c r="I93" s="98" t="str">
        <f>IF('MP2'!I91=0,"",'MP2'!I91)</f>
        <v/>
      </c>
      <c r="J93" s="98" t="str">
        <f>IF('MP2'!J91=0,"",'MP2'!J91)</f>
        <v/>
      </c>
      <c r="K93" s="258"/>
      <c r="L93" s="98" t="str">
        <f>IF('MP2'!L91=0,"",'MP2'!L91)</f>
        <v/>
      </c>
      <c r="M93" s="258"/>
      <c r="N93" s="98" t="str">
        <f>IF('MP2'!N91=0,"",'MP2'!N91)</f>
        <v/>
      </c>
      <c r="O93" s="98" t="str">
        <f>IF('MP2'!O91=0,"",'MP2'!O91)</f>
        <v/>
      </c>
      <c r="P93" s="98" t="str">
        <f>IF('MP2'!P91=0,"",'MP2'!P91)</f>
        <v/>
      </c>
      <c r="Q93" s="98" t="str">
        <f>IF('MP2'!Q91=0,"",'MP2'!Q91)</f>
        <v/>
      </c>
      <c r="R93" s="98" t="str">
        <f>IF('MP2'!R91=0,"",'MP2'!R91)</f>
        <v/>
      </c>
      <c r="S93" s="258"/>
      <c r="T93" s="99" t="str">
        <f>IF('MP2'!T91=0,"",'MP2'!T91)</f>
        <v/>
      </c>
      <c r="U93" s="258"/>
      <c r="V93" s="247"/>
    </row>
    <row r="94" spans="1:22">
      <c r="A94" s="253"/>
      <c r="B94" s="250"/>
      <c r="C94" s="256"/>
      <c r="D94" s="100" t="s">
        <v>7</v>
      </c>
      <c r="E94" s="101" t="str">
        <f>IF('MP2'!E92=0,"",'MP2'!E92)</f>
        <v/>
      </c>
      <c r="F94" s="101" t="str">
        <f>IF('MP2'!F92=0,"",'MP2'!F92)</f>
        <v/>
      </c>
      <c r="G94" s="101" t="str">
        <f>IF('MP2'!G92=0,"",'MP2'!G92)</f>
        <v/>
      </c>
      <c r="H94" s="101" t="str">
        <f>IF('MP2'!H92=0,"",'MP2'!H92)</f>
        <v/>
      </c>
      <c r="I94" s="101" t="str">
        <f>IF('MP2'!I92=0,"",'MP2'!I92)</f>
        <v/>
      </c>
      <c r="J94" s="101" t="str">
        <f>IF('MP2'!J92=0,"",'MP2'!J92)</f>
        <v/>
      </c>
      <c r="K94" s="259"/>
      <c r="L94" s="101" t="str">
        <f>IF('MP2'!L92=0,"",'MP2'!L92)</f>
        <v/>
      </c>
      <c r="M94" s="259"/>
      <c r="N94" s="101" t="str">
        <f>IF('MP2'!N92=0,"",'MP2'!N92)</f>
        <v/>
      </c>
      <c r="O94" s="101" t="str">
        <f>IF('MP2'!O92=0,"",'MP2'!O92)</f>
        <v/>
      </c>
      <c r="P94" s="101" t="str">
        <f>IF('MP2'!P92=0,"",'MP2'!P92)</f>
        <v/>
      </c>
      <c r="Q94" s="101" t="str">
        <f>IF('MP2'!Q92=0,"",'MP2'!Q92)</f>
        <v/>
      </c>
      <c r="R94" s="101" t="str">
        <f>IF('MP2'!R92=0,"",'MP2'!R92)</f>
        <v/>
      </c>
      <c r="S94" s="259"/>
      <c r="T94" s="102" t="str">
        <f>IF('MP2'!T92=0,"",'MP2'!T92)</f>
        <v/>
      </c>
      <c r="U94" s="259"/>
      <c r="V94" s="248"/>
    </row>
    <row r="95" spans="1:22">
      <c r="A95" s="262">
        <v>29</v>
      </c>
      <c r="B95" s="93" t="str">
        <f>IF(VLOOKUP(A95,'Data Siswa 2'!$A$4:$D$43,2,0)=0,"",VLOOKUP(A95,'Data Siswa 2'!$A$4:$D$43,2,0))</f>
        <v>629</v>
      </c>
      <c r="C95" s="263" t="str">
        <f>IF(VLOOKUP(A95,'Data Siswa 2'!$A$4:$D$43,4,0)=0,"",VLOOKUP(A95,'Data Siswa 2'!$A$4:$D$43,4,0))</f>
        <v>Siswa kelas 2 29</v>
      </c>
      <c r="D95" s="94" t="s">
        <v>5</v>
      </c>
      <c r="E95" s="95" t="str">
        <f>IF('MP2'!E93=0,"",'MP2'!E93)</f>
        <v/>
      </c>
      <c r="F95" s="95" t="str">
        <f>IF('MP2'!F93=0,"",'MP2'!F93)</f>
        <v/>
      </c>
      <c r="G95" s="95" t="str">
        <f>IF('MP2'!G93=0,"",'MP2'!G93)</f>
        <v/>
      </c>
      <c r="H95" s="95" t="str">
        <f>IF('MP2'!H93=0,"",'MP2'!H93)</f>
        <v/>
      </c>
      <c r="I95" s="95" t="str">
        <f>IF('MP2'!I93=0,"",'MP2'!I93)</f>
        <v/>
      </c>
      <c r="J95" s="95" t="str">
        <f>IF('MP2'!J93=0,"",'MP2'!J93)</f>
        <v/>
      </c>
      <c r="K95" s="260" t="str">
        <f t="shared" ref="K95" si="134">IFERROR(ROUND(AVERAGE(E95:J97),0),"")</f>
        <v/>
      </c>
      <c r="L95" s="96" t="str">
        <f>IF('MP2'!L93=0,"",'MP2'!L93)</f>
        <v/>
      </c>
      <c r="M95" s="260" t="str">
        <f t="shared" ref="M95" si="135">IFERROR(ROUND(AVERAGE(L95:L97),0),"")</f>
        <v/>
      </c>
      <c r="N95" s="96" t="str">
        <f>IF('MP2'!N93=0,"",'MP2'!N93)</f>
        <v/>
      </c>
      <c r="O95" s="96" t="str">
        <f>IF('MP2'!O93=0,"",'MP2'!O93)</f>
        <v/>
      </c>
      <c r="P95" s="96" t="str">
        <f>IF('MP2'!P93=0,"",'MP2'!P93)</f>
        <v/>
      </c>
      <c r="Q95" s="96" t="str">
        <f>IF('MP2'!Q93=0,"",'MP2'!Q93)</f>
        <v/>
      </c>
      <c r="R95" s="96" t="str">
        <f>IF('MP2'!R93=0,"",'MP2'!R93)</f>
        <v/>
      </c>
      <c r="S95" s="260" t="str">
        <f t="shared" ref="S95" si="136">IFERROR(ROUND(AVERAGE(N95:R97),0),"")</f>
        <v/>
      </c>
      <c r="T95" s="96" t="str">
        <f>IF('MP2'!T93=0,"",'MP2'!T93)</f>
        <v/>
      </c>
      <c r="U95" s="260" t="str">
        <f t="shared" ref="U95" si="137">IFERROR(ROUND(AVERAGE(T95:T97),0),"")</f>
        <v/>
      </c>
      <c r="V95" s="246" t="str">
        <f t="shared" ref="V95" si="138">IFERROR(ROUND((K95+M95+S95+(2*U95))/5,0),"")</f>
        <v/>
      </c>
    </row>
    <row r="96" spans="1:22" ht="15" customHeight="1">
      <c r="A96" s="252"/>
      <c r="B96" s="249" t="str">
        <f>IF(VLOOKUP(A95,'Data Siswa 2'!$A$4:$D$43,3,0)=0,"",VLOOKUP(A95,'Data Siswa 2'!$A$4:$D$43,3,0))</f>
        <v/>
      </c>
      <c r="C96" s="255"/>
      <c r="D96" s="97" t="s">
        <v>6</v>
      </c>
      <c r="E96" s="98" t="str">
        <f>IF('MP2'!E94=0,"",'MP2'!E94)</f>
        <v/>
      </c>
      <c r="F96" s="98" t="str">
        <f>IF('MP2'!F94=0,"",'MP2'!F94)</f>
        <v/>
      </c>
      <c r="G96" s="98" t="str">
        <f>IF('MP2'!G94=0,"",'MP2'!G94)</f>
        <v/>
      </c>
      <c r="H96" s="98" t="str">
        <f>IF('MP2'!H94=0,"",'MP2'!H94)</f>
        <v/>
      </c>
      <c r="I96" s="98" t="str">
        <f>IF('MP2'!I94=0,"",'MP2'!I94)</f>
        <v/>
      </c>
      <c r="J96" s="98" t="str">
        <f>IF('MP2'!J94=0,"",'MP2'!J94)</f>
        <v/>
      </c>
      <c r="K96" s="258"/>
      <c r="L96" s="98" t="str">
        <f>IF('MP2'!L94=0,"",'MP2'!L94)</f>
        <v/>
      </c>
      <c r="M96" s="258"/>
      <c r="N96" s="98" t="str">
        <f>IF('MP2'!N94=0,"",'MP2'!N94)</f>
        <v/>
      </c>
      <c r="O96" s="98" t="str">
        <f>IF('MP2'!O94=0,"",'MP2'!O94)</f>
        <v/>
      </c>
      <c r="P96" s="98" t="str">
        <f>IF('MP2'!P94=0,"",'MP2'!P94)</f>
        <v/>
      </c>
      <c r="Q96" s="98" t="str">
        <f>IF('MP2'!Q94=0,"",'MP2'!Q94)</f>
        <v/>
      </c>
      <c r="R96" s="98" t="str">
        <f>IF('MP2'!R94=0,"",'MP2'!R94)</f>
        <v/>
      </c>
      <c r="S96" s="258"/>
      <c r="T96" s="99" t="str">
        <f>IF('MP2'!T94=0,"",'MP2'!T94)</f>
        <v/>
      </c>
      <c r="U96" s="258"/>
      <c r="V96" s="247"/>
    </row>
    <row r="97" spans="1:22">
      <c r="A97" s="253"/>
      <c r="B97" s="250"/>
      <c r="C97" s="256"/>
      <c r="D97" s="100" t="s">
        <v>7</v>
      </c>
      <c r="E97" s="101" t="str">
        <f>IF('MP2'!E95=0,"",'MP2'!E95)</f>
        <v/>
      </c>
      <c r="F97" s="101" t="str">
        <f>IF('MP2'!F95=0,"",'MP2'!F95)</f>
        <v/>
      </c>
      <c r="G97" s="101" t="str">
        <f>IF('MP2'!G95=0,"",'MP2'!G95)</f>
        <v/>
      </c>
      <c r="H97" s="101" t="str">
        <f>IF('MP2'!H95=0,"",'MP2'!H95)</f>
        <v/>
      </c>
      <c r="I97" s="101" t="str">
        <f>IF('MP2'!I95=0,"",'MP2'!I95)</f>
        <v/>
      </c>
      <c r="J97" s="101" t="str">
        <f>IF('MP2'!J95=0,"",'MP2'!J95)</f>
        <v/>
      </c>
      <c r="K97" s="259"/>
      <c r="L97" s="101" t="str">
        <f>IF('MP2'!L95=0,"",'MP2'!L95)</f>
        <v/>
      </c>
      <c r="M97" s="259"/>
      <c r="N97" s="101" t="str">
        <f>IF('MP2'!N95=0,"",'MP2'!N95)</f>
        <v/>
      </c>
      <c r="O97" s="101" t="str">
        <f>IF('MP2'!O95=0,"",'MP2'!O95)</f>
        <v/>
      </c>
      <c r="P97" s="101" t="str">
        <f>IF('MP2'!P95=0,"",'MP2'!P95)</f>
        <v/>
      </c>
      <c r="Q97" s="101" t="str">
        <f>IF('MP2'!Q95=0,"",'MP2'!Q95)</f>
        <v/>
      </c>
      <c r="R97" s="101" t="str">
        <f>IF('MP2'!R95=0,"",'MP2'!R95)</f>
        <v/>
      </c>
      <c r="S97" s="259"/>
      <c r="T97" s="102" t="str">
        <f>IF('MP2'!T95=0,"",'MP2'!T95)</f>
        <v/>
      </c>
      <c r="U97" s="259"/>
      <c r="V97" s="248"/>
    </row>
    <row r="98" spans="1:22">
      <c r="A98" s="262">
        <v>30</v>
      </c>
      <c r="B98" s="93" t="str">
        <f>IF(VLOOKUP(A98,'Data Siswa 2'!$A$4:$D$43,2,0)=0,"",VLOOKUP(A98,'Data Siswa 2'!$A$4:$D$43,2,0))</f>
        <v>630</v>
      </c>
      <c r="C98" s="263" t="str">
        <f>IF(VLOOKUP(A98,'Data Siswa 2'!$A$4:$D$43,4,0)=0,"",VLOOKUP(A98,'Data Siswa 2'!$A$4:$D$43,4,0))</f>
        <v>Siswa kelas 2 30</v>
      </c>
      <c r="D98" s="94" t="s">
        <v>5</v>
      </c>
      <c r="E98" s="95" t="str">
        <f>IF('MP2'!E96=0,"",'MP2'!E96)</f>
        <v/>
      </c>
      <c r="F98" s="95" t="str">
        <f>IF('MP2'!F96=0,"",'MP2'!F96)</f>
        <v/>
      </c>
      <c r="G98" s="95" t="str">
        <f>IF('MP2'!G96=0,"",'MP2'!G96)</f>
        <v/>
      </c>
      <c r="H98" s="95" t="str">
        <f>IF('MP2'!H96=0,"",'MP2'!H96)</f>
        <v/>
      </c>
      <c r="I98" s="95" t="str">
        <f>IF('MP2'!I96=0,"",'MP2'!I96)</f>
        <v/>
      </c>
      <c r="J98" s="95" t="str">
        <f>IF('MP2'!J96=0,"",'MP2'!J96)</f>
        <v/>
      </c>
      <c r="K98" s="260" t="str">
        <f t="shared" ref="K98" si="139">IFERROR(ROUND(AVERAGE(E98:J100),0),"")</f>
        <v/>
      </c>
      <c r="L98" s="96" t="str">
        <f>IF('MP2'!L96=0,"",'MP2'!L96)</f>
        <v/>
      </c>
      <c r="M98" s="260" t="str">
        <f t="shared" ref="M98" si="140">IFERROR(ROUND(AVERAGE(L98:L100),0),"")</f>
        <v/>
      </c>
      <c r="N98" s="96" t="str">
        <f>IF('MP2'!N96=0,"",'MP2'!N96)</f>
        <v/>
      </c>
      <c r="O98" s="96" t="str">
        <f>IF('MP2'!O96=0,"",'MP2'!O96)</f>
        <v/>
      </c>
      <c r="P98" s="96" t="str">
        <f>IF('MP2'!P96=0,"",'MP2'!P96)</f>
        <v/>
      </c>
      <c r="Q98" s="96" t="str">
        <f>IF('MP2'!Q96=0,"",'MP2'!Q96)</f>
        <v/>
      </c>
      <c r="R98" s="96" t="str">
        <f>IF('MP2'!R96=0,"",'MP2'!R96)</f>
        <v/>
      </c>
      <c r="S98" s="260" t="str">
        <f t="shared" ref="S98" si="141">IFERROR(ROUND(AVERAGE(N98:R100),0),"")</f>
        <v/>
      </c>
      <c r="T98" s="96" t="str">
        <f>IF('MP2'!T96=0,"",'MP2'!T96)</f>
        <v/>
      </c>
      <c r="U98" s="260" t="str">
        <f t="shared" ref="U98" si="142">IFERROR(ROUND(AVERAGE(T98:T100),0),"")</f>
        <v/>
      </c>
      <c r="V98" s="246" t="str">
        <f t="shared" ref="V98" si="143">IFERROR(ROUND((K98+M98+S98+(2*U98))/5,0),"")</f>
        <v/>
      </c>
    </row>
    <row r="99" spans="1:22" ht="15" customHeight="1">
      <c r="A99" s="252"/>
      <c r="B99" s="249" t="str">
        <f>IF(VLOOKUP(A98,'Data Siswa 2'!$A$4:$D$43,3,0)=0,"",VLOOKUP(A98,'Data Siswa 2'!$A$4:$D$43,3,0))</f>
        <v/>
      </c>
      <c r="C99" s="255"/>
      <c r="D99" s="97" t="s">
        <v>6</v>
      </c>
      <c r="E99" s="98" t="str">
        <f>IF('MP2'!E97=0,"",'MP2'!E97)</f>
        <v/>
      </c>
      <c r="F99" s="98" t="str">
        <f>IF('MP2'!F97=0,"",'MP2'!F97)</f>
        <v/>
      </c>
      <c r="G99" s="98" t="str">
        <f>IF('MP2'!G97=0,"",'MP2'!G97)</f>
        <v/>
      </c>
      <c r="H99" s="98" t="str">
        <f>IF('MP2'!H97=0,"",'MP2'!H97)</f>
        <v/>
      </c>
      <c r="I99" s="98" t="str">
        <f>IF('MP2'!I97=0,"",'MP2'!I97)</f>
        <v/>
      </c>
      <c r="J99" s="98" t="str">
        <f>IF('MP2'!J97=0,"",'MP2'!J97)</f>
        <v/>
      </c>
      <c r="K99" s="258"/>
      <c r="L99" s="98" t="str">
        <f>IF('MP2'!L97=0,"",'MP2'!L97)</f>
        <v/>
      </c>
      <c r="M99" s="258"/>
      <c r="N99" s="98" t="str">
        <f>IF('MP2'!N97=0,"",'MP2'!N97)</f>
        <v/>
      </c>
      <c r="O99" s="98" t="str">
        <f>IF('MP2'!O97=0,"",'MP2'!O97)</f>
        <v/>
      </c>
      <c r="P99" s="98" t="str">
        <f>IF('MP2'!P97=0,"",'MP2'!P97)</f>
        <v/>
      </c>
      <c r="Q99" s="98" t="str">
        <f>IF('MP2'!Q97=0,"",'MP2'!Q97)</f>
        <v/>
      </c>
      <c r="R99" s="98" t="str">
        <f>IF('MP2'!R97=0,"",'MP2'!R97)</f>
        <v/>
      </c>
      <c r="S99" s="258"/>
      <c r="T99" s="99" t="str">
        <f>IF('MP2'!T97=0,"",'MP2'!T97)</f>
        <v/>
      </c>
      <c r="U99" s="258"/>
      <c r="V99" s="247"/>
    </row>
    <row r="100" spans="1:22">
      <c r="A100" s="253"/>
      <c r="B100" s="250"/>
      <c r="C100" s="256"/>
      <c r="D100" s="100" t="s">
        <v>7</v>
      </c>
      <c r="E100" s="101" t="str">
        <f>IF('MP2'!E98=0,"",'MP2'!E98)</f>
        <v/>
      </c>
      <c r="F100" s="101" t="str">
        <f>IF('MP2'!F98=0,"",'MP2'!F98)</f>
        <v/>
      </c>
      <c r="G100" s="101" t="str">
        <f>IF('MP2'!G98=0,"",'MP2'!G98)</f>
        <v/>
      </c>
      <c r="H100" s="101" t="str">
        <f>IF('MP2'!H98=0,"",'MP2'!H98)</f>
        <v/>
      </c>
      <c r="I100" s="101" t="str">
        <f>IF('MP2'!I98=0,"",'MP2'!I98)</f>
        <v/>
      </c>
      <c r="J100" s="101" t="str">
        <f>IF('MP2'!J98=0,"",'MP2'!J98)</f>
        <v/>
      </c>
      <c r="K100" s="259"/>
      <c r="L100" s="101" t="str">
        <f>IF('MP2'!L98=0,"",'MP2'!L98)</f>
        <v/>
      </c>
      <c r="M100" s="259"/>
      <c r="N100" s="101" t="str">
        <f>IF('MP2'!N98=0,"",'MP2'!N98)</f>
        <v/>
      </c>
      <c r="O100" s="101" t="str">
        <f>IF('MP2'!O98=0,"",'MP2'!O98)</f>
        <v/>
      </c>
      <c r="P100" s="101" t="str">
        <f>IF('MP2'!P98=0,"",'MP2'!P98)</f>
        <v/>
      </c>
      <c r="Q100" s="101" t="str">
        <f>IF('MP2'!Q98=0,"",'MP2'!Q98)</f>
        <v/>
      </c>
      <c r="R100" s="101" t="str">
        <f>IF('MP2'!R98=0,"",'MP2'!R98)</f>
        <v/>
      </c>
      <c r="S100" s="259"/>
      <c r="T100" s="102" t="str">
        <f>IF('MP2'!T98=0,"",'MP2'!T98)</f>
        <v/>
      </c>
      <c r="U100" s="259"/>
      <c r="V100" s="248"/>
    </row>
    <row r="101" spans="1:22">
      <c r="A101" s="262">
        <v>31</v>
      </c>
      <c r="B101" s="93" t="str">
        <f>IF(VLOOKUP(A101,'Data Siswa 2'!$A$4:$D$43,2,0)=0,"",VLOOKUP(A101,'Data Siswa 2'!$A$4:$D$43,2,0))</f>
        <v>631</v>
      </c>
      <c r="C101" s="263" t="str">
        <f>IF(VLOOKUP(A101,'Data Siswa 2'!$A$4:$D$43,4,0)=0,"",VLOOKUP(A101,'Data Siswa 2'!$A$4:$D$43,4,0))</f>
        <v>Siswa kelas 2 31</v>
      </c>
      <c r="D101" s="94" t="s">
        <v>5</v>
      </c>
      <c r="E101" s="95" t="str">
        <f>IF('MP2'!E99=0,"",'MP2'!E99)</f>
        <v/>
      </c>
      <c r="F101" s="95" t="str">
        <f>IF('MP2'!F99=0,"",'MP2'!F99)</f>
        <v/>
      </c>
      <c r="G101" s="95" t="str">
        <f>IF('MP2'!G99=0,"",'MP2'!G99)</f>
        <v/>
      </c>
      <c r="H101" s="95" t="str">
        <f>IF('MP2'!H99=0,"",'MP2'!H99)</f>
        <v/>
      </c>
      <c r="I101" s="95" t="str">
        <f>IF('MP2'!I99=0,"",'MP2'!I99)</f>
        <v/>
      </c>
      <c r="J101" s="95" t="str">
        <f>IF('MP2'!J99=0,"",'MP2'!J99)</f>
        <v/>
      </c>
      <c r="K101" s="260" t="str">
        <f t="shared" ref="K101" si="144">IFERROR(ROUND(AVERAGE(E101:J103),0),"")</f>
        <v/>
      </c>
      <c r="L101" s="96" t="str">
        <f>IF('MP2'!L99=0,"",'MP2'!L99)</f>
        <v/>
      </c>
      <c r="M101" s="260" t="str">
        <f t="shared" ref="M101" si="145">IFERROR(ROUND(AVERAGE(L101:L103),0),"")</f>
        <v/>
      </c>
      <c r="N101" s="96" t="str">
        <f>IF('MP2'!N99=0,"",'MP2'!N99)</f>
        <v/>
      </c>
      <c r="O101" s="96" t="str">
        <f>IF('MP2'!O99=0,"",'MP2'!O99)</f>
        <v/>
      </c>
      <c r="P101" s="96" t="str">
        <f>IF('MP2'!P99=0,"",'MP2'!P99)</f>
        <v/>
      </c>
      <c r="Q101" s="96" t="str">
        <f>IF('MP2'!Q99=0,"",'MP2'!Q99)</f>
        <v/>
      </c>
      <c r="R101" s="96" t="str">
        <f>IF('MP2'!R99=0,"",'MP2'!R99)</f>
        <v/>
      </c>
      <c r="S101" s="260" t="str">
        <f t="shared" ref="S101" si="146">IFERROR(ROUND(AVERAGE(N101:R103),0),"")</f>
        <v/>
      </c>
      <c r="T101" s="96" t="str">
        <f>IF('MP2'!T99=0,"",'MP2'!T99)</f>
        <v/>
      </c>
      <c r="U101" s="260" t="str">
        <f t="shared" ref="U101" si="147">IFERROR(ROUND(AVERAGE(T101:T103),0),"")</f>
        <v/>
      </c>
      <c r="V101" s="246" t="str">
        <f t="shared" ref="V101" si="148">IFERROR(ROUND((K101+M101+S101+(2*U101))/5,0),"")</f>
        <v/>
      </c>
    </row>
    <row r="102" spans="1:22" ht="15" customHeight="1">
      <c r="A102" s="252"/>
      <c r="B102" s="249" t="str">
        <f>IF(VLOOKUP(A101,'Data Siswa 2'!$A$4:$D$43,3,0)=0,"",VLOOKUP(A101,'Data Siswa 2'!$A$4:$D$43,3,0))</f>
        <v/>
      </c>
      <c r="C102" s="255"/>
      <c r="D102" s="97" t="s">
        <v>6</v>
      </c>
      <c r="E102" s="98" t="str">
        <f>IF('MP2'!E100=0,"",'MP2'!E100)</f>
        <v/>
      </c>
      <c r="F102" s="98" t="str">
        <f>IF('MP2'!F100=0,"",'MP2'!F100)</f>
        <v/>
      </c>
      <c r="G102" s="98" t="str">
        <f>IF('MP2'!G100=0,"",'MP2'!G100)</f>
        <v/>
      </c>
      <c r="H102" s="98" t="str">
        <f>IF('MP2'!H100=0,"",'MP2'!H100)</f>
        <v/>
      </c>
      <c r="I102" s="98" t="str">
        <f>IF('MP2'!I100=0,"",'MP2'!I100)</f>
        <v/>
      </c>
      <c r="J102" s="98" t="str">
        <f>IF('MP2'!J100=0,"",'MP2'!J100)</f>
        <v/>
      </c>
      <c r="K102" s="258"/>
      <c r="L102" s="98" t="str">
        <f>IF('MP2'!L100=0,"",'MP2'!L100)</f>
        <v/>
      </c>
      <c r="M102" s="258"/>
      <c r="N102" s="98" t="str">
        <f>IF('MP2'!N100=0,"",'MP2'!N100)</f>
        <v/>
      </c>
      <c r="O102" s="98" t="str">
        <f>IF('MP2'!O100=0,"",'MP2'!O100)</f>
        <v/>
      </c>
      <c r="P102" s="98" t="str">
        <f>IF('MP2'!P100=0,"",'MP2'!P100)</f>
        <v/>
      </c>
      <c r="Q102" s="98" t="str">
        <f>IF('MP2'!Q100=0,"",'MP2'!Q100)</f>
        <v/>
      </c>
      <c r="R102" s="98" t="str">
        <f>IF('MP2'!R100=0,"",'MP2'!R100)</f>
        <v/>
      </c>
      <c r="S102" s="258"/>
      <c r="T102" s="99" t="str">
        <f>IF('MP2'!T100=0,"",'MP2'!T100)</f>
        <v/>
      </c>
      <c r="U102" s="258"/>
      <c r="V102" s="247"/>
    </row>
    <row r="103" spans="1:22">
      <c r="A103" s="253"/>
      <c r="B103" s="250"/>
      <c r="C103" s="256"/>
      <c r="D103" s="100" t="s">
        <v>7</v>
      </c>
      <c r="E103" s="101" t="str">
        <f>IF('MP2'!E101=0,"",'MP2'!E101)</f>
        <v/>
      </c>
      <c r="F103" s="101" t="str">
        <f>IF('MP2'!F101=0,"",'MP2'!F101)</f>
        <v/>
      </c>
      <c r="G103" s="101" t="str">
        <f>IF('MP2'!G101=0,"",'MP2'!G101)</f>
        <v/>
      </c>
      <c r="H103" s="101" t="str">
        <f>IF('MP2'!H101=0,"",'MP2'!H101)</f>
        <v/>
      </c>
      <c r="I103" s="101" t="str">
        <f>IF('MP2'!I101=0,"",'MP2'!I101)</f>
        <v/>
      </c>
      <c r="J103" s="101" t="str">
        <f>IF('MP2'!J101=0,"",'MP2'!J101)</f>
        <v/>
      </c>
      <c r="K103" s="259"/>
      <c r="L103" s="101" t="str">
        <f>IF('MP2'!L101=0,"",'MP2'!L101)</f>
        <v/>
      </c>
      <c r="M103" s="259"/>
      <c r="N103" s="101" t="str">
        <f>IF('MP2'!N101=0,"",'MP2'!N101)</f>
        <v/>
      </c>
      <c r="O103" s="101" t="str">
        <f>IF('MP2'!O101=0,"",'MP2'!O101)</f>
        <v/>
      </c>
      <c r="P103" s="101" t="str">
        <f>IF('MP2'!P101=0,"",'MP2'!P101)</f>
        <v/>
      </c>
      <c r="Q103" s="101" t="str">
        <f>IF('MP2'!Q101=0,"",'MP2'!Q101)</f>
        <v/>
      </c>
      <c r="R103" s="101" t="str">
        <f>IF('MP2'!R101=0,"",'MP2'!R101)</f>
        <v/>
      </c>
      <c r="S103" s="259"/>
      <c r="T103" s="102" t="str">
        <f>IF('MP2'!T101=0,"",'MP2'!T101)</f>
        <v/>
      </c>
      <c r="U103" s="259"/>
      <c r="V103" s="248"/>
    </row>
    <row r="104" spans="1:22">
      <c r="A104" s="262">
        <v>32</v>
      </c>
      <c r="B104" s="93" t="str">
        <f>IF(VLOOKUP(A104,'Data Siswa 2'!$A$4:$D$43,2,0)=0,"",VLOOKUP(A104,'Data Siswa 2'!$A$4:$D$43,2,0))</f>
        <v/>
      </c>
      <c r="C104" s="263" t="str">
        <f>IF(VLOOKUP(A104,'Data Siswa 2'!$A$4:$D$43,4,0)=0,"",VLOOKUP(A104,'Data Siswa 2'!$A$4:$D$43,4,0))</f>
        <v/>
      </c>
      <c r="D104" s="94" t="s">
        <v>5</v>
      </c>
      <c r="E104" s="95" t="str">
        <f>IF('MP2'!E102=0,"",'MP2'!E102)</f>
        <v/>
      </c>
      <c r="F104" s="95" t="str">
        <f>IF('MP2'!F102=0,"",'MP2'!F102)</f>
        <v/>
      </c>
      <c r="G104" s="95" t="str">
        <f>IF('MP2'!G102=0,"",'MP2'!G102)</f>
        <v/>
      </c>
      <c r="H104" s="95" t="str">
        <f>IF('MP2'!H102=0,"",'MP2'!H102)</f>
        <v/>
      </c>
      <c r="I104" s="95" t="str">
        <f>IF('MP2'!I102=0,"",'MP2'!I102)</f>
        <v/>
      </c>
      <c r="J104" s="95" t="str">
        <f>IF('MP2'!J102=0,"",'MP2'!J102)</f>
        <v/>
      </c>
      <c r="K104" s="260" t="str">
        <f t="shared" ref="K104" si="149">IFERROR(ROUND(AVERAGE(E104:J106),0),"")</f>
        <v/>
      </c>
      <c r="L104" s="96" t="str">
        <f>IF('MP2'!L102=0,"",'MP2'!L102)</f>
        <v/>
      </c>
      <c r="M104" s="260" t="str">
        <f t="shared" ref="M104" si="150">IFERROR(ROUND(AVERAGE(L104:L106),0),"")</f>
        <v/>
      </c>
      <c r="N104" s="96" t="str">
        <f>IF('MP2'!N102=0,"",'MP2'!N102)</f>
        <v/>
      </c>
      <c r="O104" s="96" t="str">
        <f>IF('MP2'!O102=0,"",'MP2'!O102)</f>
        <v/>
      </c>
      <c r="P104" s="96" t="str">
        <f>IF('MP2'!P102=0,"",'MP2'!P102)</f>
        <v/>
      </c>
      <c r="Q104" s="96" t="str">
        <f>IF('MP2'!Q102=0,"",'MP2'!Q102)</f>
        <v/>
      </c>
      <c r="R104" s="96" t="str">
        <f>IF('MP2'!R102=0,"",'MP2'!R102)</f>
        <v/>
      </c>
      <c r="S104" s="260" t="str">
        <f t="shared" ref="S104" si="151">IFERROR(ROUND(AVERAGE(N104:R106),0),"")</f>
        <v/>
      </c>
      <c r="T104" s="96" t="str">
        <f>IF('MP2'!T102=0,"",'MP2'!T102)</f>
        <v/>
      </c>
      <c r="U104" s="260" t="str">
        <f t="shared" ref="U104" si="152">IFERROR(ROUND(AVERAGE(T104:T106),0),"")</f>
        <v/>
      </c>
      <c r="V104" s="246" t="str">
        <f t="shared" ref="V104" si="153">IFERROR(ROUND((K104+M104+S104+(2*U104))/5,0),"")</f>
        <v/>
      </c>
    </row>
    <row r="105" spans="1:22" ht="15" customHeight="1">
      <c r="A105" s="252"/>
      <c r="B105" s="249" t="str">
        <f>IF(VLOOKUP(A104,'Data Siswa 2'!$A$4:$D$43,3,0)=0,"",VLOOKUP(A104,'Data Siswa 2'!$A$4:$D$43,3,0))</f>
        <v/>
      </c>
      <c r="C105" s="255"/>
      <c r="D105" s="97" t="s">
        <v>6</v>
      </c>
      <c r="E105" s="98" t="str">
        <f>IF('MP2'!E103=0,"",'MP2'!E103)</f>
        <v/>
      </c>
      <c r="F105" s="98" t="str">
        <f>IF('MP2'!F103=0,"",'MP2'!F103)</f>
        <v/>
      </c>
      <c r="G105" s="98" t="str">
        <f>IF('MP2'!G103=0,"",'MP2'!G103)</f>
        <v/>
      </c>
      <c r="H105" s="98" t="str">
        <f>IF('MP2'!H103=0,"",'MP2'!H103)</f>
        <v/>
      </c>
      <c r="I105" s="98" t="str">
        <f>IF('MP2'!I103=0,"",'MP2'!I103)</f>
        <v/>
      </c>
      <c r="J105" s="98" t="str">
        <f>IF('MP2'!J103=0,"",'MP2'!J103)</f>
        <v/>
      </c>
      <c r="K105" s="258"/>
      <c r="L105" s="98" t="str">
        <f>IF('MP2'!L103=0,"",'MP2'!L103)</f>
        <v/>
      </c>
      <c r="M105" s="258"/>
      <c r="N105" s="98" t="str">
        <f>IF('MP2'!N103=0,"",'MP2'!N103)</f>
        <v/>
      </c>
      <c r="O105" s="98" t="str">
        <f>IF('MP2'!O103=0,"",'MP2'!O103)</f>
        <v/>
      </c>
      <c r="P105" s="98" t="str">
        <f>IF('MP2'!P103=0,"",'MP2'!P103)</f>
        <v/>
      </c>
      <c r="Q105" s="98" t="str">
        <f>IF('MP2'!Q103=0,"",'MP2'!Q103)</f>
        <v/>
      </c>
      <c r="R105" s="98" t="str">
        <f>IF('MP2'!R103=0,"",'MP2'!R103)</f>
        <v/>
      </c>
      <c r="S105" s="258"/>
      <c r="T105" s="99" t="str">
        <f>IF('MP2'!T103=0,"",'MP2'!T103)</f>
        <v/>
      </c>
      <c r="U105" s="258"/>
      <c r="V105" s="247"/>
    </row>
    <row r="106" spans="1:22">
      <c r="A106" s="253"/>
      <c r="B106" s="250"/>
      <c r="C106" s="256"/>
      <c r="D106" s="100" t="s">
        <v>7</v>
      </c>
      <c r="E106" s="101" t="str">
        <f>IF('MP2'!E104=0,"",'MP2'!E104)</f>
        <v/>
      </c>
      <c r="F106" s="101" t="str">
        <f>IF('MP2'!F104=0,"",'MP2'!F104)</f>
        <v/>
      </c>
      <c r="G106" s="101" t="str">
        <f>IF('MP2'!G104=0,"",'MP2'!G104)</f>
        <v/>
      </c>
      <c r="H106" s="101" t="str">
        <f>IF('MP2'!H104=0,"",'MP2'!H104)</f>
        <v/>
      </c>
      <c r="I106" s="101" t="str">
        <f>IF('MP2'!I104=0,"",'MP2'!I104)</f>
        <v/>
      </c>
      <c r="J106" s="101" t="str">
        <f>IF('MP2'!J104=0,"",'MP2'!J104)</f>
        <v/>
      </c>
      <c r="K106" s="259"/>
      <c r="L106" s="101" t="str">
        <f>IF('MP2'!L104=0,"",'MP2'!L104)</f>
        <v/>
      </c>
      <c r="M106" s="259"/>
      <c r="N106" s="101" t="str">
        <f>IF('MP2'!N104=0,"",'MP2'!N104)</f>
        <v/>
      </c>
      <c r="O106" s="101" t="str">
        <f>IF('MP2'!O104=0,"",'MP2'!O104)</f>
        <v/>
      </c>
      <c r="P106" s="101" t="str">
        <f>IF('MP2'!P104=0,"",'MP2'!P104)</f>
        <v/>
      </c>
      <c r="Q106" s="101" t="str">
        <f>IF('MP2'!Q104=0,"",'MP2'!Q104)</f>
        <v/>
      </c>
      <c r="R106" s="101" t="str">
        <f>IF('MP2'!R104=0,"",'MP2'!R104)</f>
        <v/>
      </c>
      <c r="S106" s="259"/>
      <c r="T106" s="102" t="str">
        <f>IF('MP2'!T104=0,"",'MP2'!T104)</f>
        <v/>
      </c>
      <c r="U106" s="259"/>
      <c r="V106" s="248"/>
    </row>
    <row r="107" spans="1:22">
      <c r="A107" s="262">
        <v>33</v>
      </c>
      <c r="B107" s="93" t="str">
        <f>IF(VLOOKUP(A107,'Data Siswa 2'!$A$4:$D$43,2,0)=0,"",VLOOKUP(A107,'Data Siswa 2'!$A$4:$D$43,2,0))</f>
        <v/>
      </c>
      <c r="C107" s="263" t="str">
        <f>IF(VLOOKUP(A107,'Data Siswa 2'!$A$4:$D$43,4,0)=0,"",VLOOKUP(A107,'Data Siswa 2'!$A$4:$D$43,4,0))</f>
        <v/>
      </c>
      <c r="D107" s="94" t="s">
        <v>5</v>
      </c>
      <c r="E107" s="95" t="str">
        <f>IF('MP2'!E105=0,"",'MP2'!E105)</f>
        <v/>
      </c>
      <c r="F107" s="95" t="str">
        <f>IF('MP2'!F105=0,"",'MP2'!F105)</f>
        <v/>
      </c>
      <c r="G107" s="95" t="str">
        <f>IF('MP2'!G105=0,"",'MP2'!G105)</f>
        <v/>
      </c>
      <c r="H107" s="95" t="str">
        <f>IF('MP2'!H105=0,"",'MP2'!H105)</f>
        <v/>
      </c>
      <c r="I107" s="95" t="str">
        <f>IF('MP2'!I105=0,"",'MP2'!I105)</f>
        <v/>
      </c>
      <c r="J107" s="95" t="str">
        <f>IF('MP2'!J105=0,"",'MP2'!J105)</f>
        <v/>
      </c>
      <c r="K107" s="260" t="str">
        <f t="shared" ref="K107" si="154">IFERROR(ROUND(AVERAGE(E107:J109),0),"")</f>
        <v/>
      </c>
      <c r="L107" s="96" t="str">
        <f>IF('MP2'!L105=0,"",'MP2'!L105)</f>
        <v/>
      </c>
      <c r="M107" s="260" t="str">
        <f t="shared" ref="M107" si="155">IFERROR(ROUND(AVERAGE(L107:L109),0),"")</f>
        <v/>
      </c>
      <c r="N107" s="96" t="str">
        <f>IF('MP2'!N105=0,"",'MP2'!N105)</f>
        <v/>
      </c>
      <c r="O107" s="96" t="str">
        <f>IF('MP2'!O105=0,"",'MP2'!O105)</f>
        <v/>
      </c>
      <c r="P107" s="96" t="str">
        <f>IF('MP2'!P105=0,"",'MP2'!P105)</f>
        <v/>
      </c>
      <c r="Q107" s="96" t="str">
        <f>IF('MP2'!Q105=0,"",'MP2'!Q105)</f>
        <v/>
      </c>
      <c r="R107" s="96" t="str">
        <f>IF('MP2'!R105=0,"",'MP2'!R105)</f>
        <v/>
      </c>
      <c r="S107" s="260" t="str">
        <f t="shared" ref="S107" si="156">IFERROR(ROUND(AVERAGE(N107:R109),0),"")</f>
        <v/>
      </c>
      <c r="T107" s="96" t="str">
        <f>IF('MP2'!T105=0,"",'MP2'!T105)</f>
        <v/>
      </c>
      <c r="U107" s="260" t="str">
        <f t="shared" ref="U107" si="157">IFERROR(ROUND(AVERAGE(T107:T109),0),"")</f>
        <v/>
      </c>
      <c r="V107" s="246" t="str">
        <f t="shared" ref="V107" si="158">IFERROR(ROUND((K107+M107+S107+(2*U107))/5,0),"")</f>
        <v/>
      </c>
    </row>
    <row r="108" spans="1:22" ht="15" customHeight="1">
      <c r="A108" s="252"/>
      <c r="B108" s="249" t="str">
        <f>IF(VLOOKUP(A107,'Data Siswa 2'!$A$4:$D$43,3,0)=0,"",VLOOKUP(A107,'Data Siswa 2'!$A$4:$D$43,3,0))</f>
        <v/>
      </c>
      <c r="C108" s="255"/>
      <c r="D108" s="97" t="s">
        <v>6</v>
      </c>
      <c r="E108" s="98" t="str">
        <f>IF('MP2'!E106=0,"",'MP2'!E106)</f>
        <v/>
      </c>
      <c r="F108" s="98" t="str">
        <f>IF('MP2'!F106=0,"",'MP2'!F106)</f>
        <v/>
      </c>
      <c r="G108" s="98" t="str">
        <f>IF('MP2'!G106=0,"",'MP2'!G106)</f>
        <v/>
      </c>
      <c r="H108" s="98" t="str">
        <f>IF('MP2'!H106=0,"",'MP2'!H106)</f>
        <v/>
      </c>
      <c r="I108" s="98" t="str">
        <f>IF('MP2'!I106=0,"",'MP2'!I106)</f>
        <v/>
      </c>
      <c r="J108" s="98" t="str">
        <f>IF('MP2'!J106=0,"",'MP2'!J106)</f>
        <v/>
      </c>
      <c r="K108" s="258"/>
      <c r="L108" s="98" t="str">
        <f>IF('MP2'!L106=0,"",'MP2'!L106)</f>
        <v/>
      </c>
      <c r="M108" s="258"/>
      <c r="N108" s="98" t="str">
        <f>IF('MP2'!N106=0,"",'MP2'!N106)</f>
        <v/>
      </c>
      <c r="O108" s="98" t="str">
        <f>IF('MP2'!O106=0,"",'MP2'!O106)</f>
        <v/>
      </c>
      <c r="P108" s="98" t="str">
        <f>IF('MP2'!P106=0,"",'MP2'!P106)</f>
        <v/>
      </c>
      <c r="Q108" s="98" t="str">
        <f>IF('MP2'!Q106=0,"",'MP2'!Q106)</f>
        <v/>
      </c>
      <c r="R108" s="98" t="str">
        <f>IF('MP2'!R106=0,"",'MP2'!R106)</f>
        <v/>
      </c>
      <c r="S108" s="258"/>
      <c r="T108" s="99" t="str">
        <f>IF('MP2'!T106=0,"",'MP2'!T106)</f>
        <v/>
      </c>
      <c r="U108" s="258"/>
      <c r="V108" s="247"/>
    </row>
    <row r="109" spans="1:22">
      <c r="A109" s="253"/>
      <c r="B109" s="250"/>
      <c r="C109" s="256"/>
      <c r="D109" s="100" t="s">
        <v>7</v>
      </c>
      <c r="E109" s="101" t="str">
        <f>IF('MP2'!E107=0,"",'MP2'!E107)</f>
        <v/>
      </c>
      <c r="F109" s="101" t="str">
        <f>IF('MP2'!F107=0,"",'MP2'!F107)</f>
        <v/>
      </c>
      <c r="G109" s="101" t="str">
        <f>IF('MP2'!G107=0,"",'MP2'!G107)</f>
        <v/>
      </c>
      <c r="H109" s="101" t="str">
        <f>IF('MP2'!H107=0,"",'MP2'!H107)</f>
        <v/>
      </c>
      <c r="I109" s="101" t="str">
        <f>IF('MP2'!I107=0,"",'MP2'!I107)</f>
        <v/>
      </c>
      <c r="J109" s="101" t="str">
        <f>IF('MP2'!J107=0,"",'MP2'!J107)</f>
        <v/>
      </c>
      <c r="K109" s="259"/>
      <c r="L109" s="101" t="str">
        <f>IF('MP2'!L107=0,"",'MP2'!L107)</f>
        <v/>
      </c>
      <c r="M109" s="259"/>
      <c r="N109" s="101" t="str">
        <f>IF('MP2'!N107=0,"",'MP2'!N107)</f>
        <v/>
      </c>
      <c r="O109" s="101" t="str">
        <f>IF('MP2'!O107=0,"",'MP2'!O107)</f>
        <v/>
      </c>
      <c r="P109" s="101" t="str">
        <f>IF('MP2'!P107=0,"",'MP2'!P107)</f>
        <v/>
      </c>
      <c r="Q109" s="101" t="str">
        <f>IF('MP2'!Q107=0,"",'MP2'!Q107)</f>
        <v/>
      </c>
      <c r="R109" s="101" t="str">
        <f>IF('MP2'!R107=0,"",'MP2'!R107)</f>
        <v/>
      </c>
      <c r="S109" s="259"/>
      <c r="T109" s="102" t="str">
        <f>IF('MP2'!T107=0,"",'MP2'!T107)</f>
        <v/>
      </c>
      <c r="U109" s="259"/>
      <c r="V109" s="248"/>
    </row>
    <row r="110" spans="1:22">
      <c r="A110" s="262">
        <v>34</v>
      </c>
      <c r="B110" s="93" t="str">
        <f>IF(VLOOKUP(A110,'Data Siswa 2'!$A$4:$D$43,2,0)=0,"",VLOOKUP(A110,'Data Siswa 2'!$A$4:$D$43,2,0))</f>
        <v/>
      </c>
      <c r="C110" s="263" t="str">
        <f>IF(VLOOKUP(A110,'Data Siswa 2'!$A$4:$D$43,4,0)=0,"",VLOOKUP(A110,'Data Siswa 2'!$A$4:$D$43,4,0))</f>
        <v/>
      </c>
      <c r="D110" s="94" t="s">
        <v>5</v>
      </c>
      <c r="E110" s="95" t="str">
        <f>IF('MP2'!E108=0,"",'MP2'!E108)</f>
        <v/>
      </c>
      <c r="F110" s="95" t="str">
        <f>IF('MP2'!F108=0,"",'MP2'!F108)</f>
        <v/>
      </c>
      <c r="G110" s="95" t="str">
        <f>IF('MP2'!G108=0,"",'MP2'!G108)</f>
        <v/>
      </c>
      <c r="H110" s="95" t="str">
        <f>IF('MP2'!H108=0,"",'MP2'!H108)</f>
        <v/>
      </c>
      <c r="I110" s="95" t="str">
        <f>IF('MP2'!I108=0,"",'MP2'!I108)</f>
        <v/>
      </c>
      <c r="J110" s="95" t="str">
        <f>IF('MP2'!J108=0,"",'MP2'!J108)</f>
        <v/>
      </c>
      <c r="K110" s="260" t="str">
        <f t="shared" ref="K110" si="159">IFERROR(ROUND(AVERAGE(E110:J112),0),"")</f>
        <v/>
      </c>
      <c r="L110" s="96" t="str">
        <f>IF('MP2'!L108=0,"",'MP2'!L108)</f>
        <v/>
      </c>
      <c r="M110" s="260" t="str">
        <f t="shared" ref="M110" si="160">IFERROR(ROUND(AVERAGE(L110:L112),0),"")</f>
        <v/>
      </c>
      <c r="N110" s="96" t="str">
        <f>IF('MP2'!N108=0,"",'MP2'!N108)</f>
        <v/>
      </c>
      <c r="O110" s="96" t="str">
        <f>IF('MP2'!O108=0,"",'MP2'!O108)</f>
        <v/>
      </c>
      <c r="P110" s="96" t="str">
        <f>IF('MP2'!P108=0,"",'MP2'!P108)</f>
        <v/>
      </c>
      <c r="Q110" s="96" t="str">
        <f>IF('MP2'!Q108=0,"",'MP2'!Q108)</f>
        <v/>
      </c>
      <c r="R110" s="96" t="str">
        <f>IF('MP2'!R108=0,"",'MP2'!R108)</f>
        <v/>
      </c>
      <c r="S110" s="260" t="str">
        <f t="shared" ref="S110" si="161">IFERROR(ROUND(AVERAGE(N110:R112),0),"")</f>
        <v/>
      </c>
      <c r="T110" s="96" t="str">
        <f>IF('MP2'!T108=0,"",'MP2'!T108)</f>
        <v/>
      </c>
      <c r="U110" s="260" t="str">
        <f t="shared" ref="U110" si="162">IFERROR(ROUND(AVERAGE(T110:T112),0),"")</f>
        <v/>
      </c>
      <c r="V110" s="246" t="str">
        <f t="shared" ref="V110" si="163">IFERROR(ROUND((K110+M110+S110+(2*U110))/5,0),"")</f>
        <v/>
      </c>
    </row>
    <row r="111" spans="1:22" ht="15" customHeight="1">
      <c r="A111" s="252"/>
      <c r="B111" s="249" t="str">
        <f>IF(VLOOKUP(A110,'Data Siswa 2'!$A$4:$D$43,3,0)=0,"",VLOOKUP(A110,'Data Siswa 2'!$A$4:$D$43,3,0))</f>
        <v/>
      </c>
      <c r="C111" s="255"/>
      <c r="D111" s="97" t="s">
        <v>6</v>
      </c>
      <c r="E111" s="98" t="str">
        <f>IF('MP2'!E109=0,"",'MP2'!E109)</f>
        <v/>
      </c>
      <c r="F111" s="98" t="str">
        <f>IF('MP2'!F109=0,"",'MP2'!F109)</f>
        <v/>
      </c>
      <c r="G111" s="98" t="str">
        <f>IF('MP2'!G109=0,"",'MP2'!G109)</f>
        <v/>
      </c>
      <c r="H111" s="98" t="str">
        <f>IF('MP2'!H109=0,"",'MP2'!H109)</f>
        <v/>
      </c>
      <c r="I111" s="98" t="str">
        <f>IF('MP2'!I109=0,"",'MP2'!I109)</f>
        <v/>
      </c>
      <c r="J111" s="98" t="str">
        <f>IF('MP2'!J109=0,"",'MP2'!J109)</f>
        <v/>
      </c>
      <c r="K111" s="258"/>
      <c r="L111" s="98" t="str">
        <f>IF('MP2'!L109=0,"",'MP2'!L109)</f>
        <v/>
      </c>
      <c r="M111" s="258"/>
      <c r="N111" s="98" t="str">
        <f>IF('MP2'!N109=0,"",'MP2'!N109)</f>
        <v/>
      </c>
      <c r="O111" s="98" t="str">
        <f>IF('MP2'!O109=0,"",'MP2'!O109)</f>
        <v/>
      </c>
      <c r="P111" s="98" t="str">
        <f>IF('MP2'!P109=0,"",'MP2'!P109)</f>
        <v/>
      </c>
      <c r="Q111" s="98" t="str">
        <f>IF('MP2'!Q109=0,"",'MP2'!Q109)</f>
        <v/>
      </c>
      <c r="R111" s="98" t="str">
        <f>IF('MP2'!R109=0,"",'MP2'!R109)</f>
        <v/>
      </c>
      <c r="S111" s="258"/>
      <c r="T111" s="99" t="str">
        <f>IF('MP2'!T109=0,"",'MP2'!T109)</f>
        <v/>
      </c>
      <c r="U111" s="258"/>
      <c r="V111" s="247"/>
    </row>
    <row r="112" spans="1:22">
      <c r="A112" s="253"/>
      <c r="B112" s="250"/>
      <c r="C112" s="256"/>
      <c r="D112" s="100" t="s">
        <v>7</v>
      </c>
      <c r="E112" s="101" t="str">
        <f>IF('MP2'!E110=0,"",'MP2'!E110)</f>
        <v/>
      </c>
      <c r="F112" s="101" t="str">
        <f>IF('MP2'!F110=0,"",'MP2'!F110)</f>
        <v/>
      </c>
      <c r="G112" s="101" t="str">
        <f>IF('MP2'!G110=0,"",'MP2'!G110)</f>
        <v/>
      </c>
      <c r="H112" s="101" t="str">
        <f>IF('MP2'!H110=0,"",'MP2'!H110)</f>
        <v/>
      </c>
      <c r="I112" s="101" t="str">
        <f>IF('MP2'!I110=0,"",'MP2'!I110)</f>
        <v/>
      </c>
      <c r="J112" s="101" t="str">
        <f>IF('MP2'!J110=0,"",'MP2'!J110)</f>
        <v/>
      </c>
      <c r="K112" s="259"/>
      <c r="L112" s="101" t="str">
        <f>IF('MP2'!L110=0,"",'MP2'!L110)</f>
        <v/>
      </c>
      <c r="M112" s="259"/>
      <c r="N112" s="101" t="str">
        <f>IF('MP2'!N110=0,"",'MP2'!N110)</f>
        <v/>
      </c>
      <c r="O112" s="101" t="str">
        <f>IF('MP2'!O110=0,"",'MP2'!O110)</f>
        <v/>
      </c>
      <c r="P112" s="101" t="str">
        <f>IF('MP2'!P110=0,"",'MP2'!P110)</f>
        <v/>
      </c>
      <c r="Q112" s="101" t="str">
        <f>IF('MP2'!Q110=0,"",'MP2'!Q110)</f>
        <v/>
      </c>
      <c r="R112" s="101" t="str">
        <f>IF('MP2'!R110=0,"",'MP2'!R110)</f>
        <v/>
      </c>
      <c r="S112" s="259"/>
      <c r="T112" s="102" t="str">
        <f>IF('MP2'!T110=0,"",'MP2'!T110)</f>
        <v/>
      </c>
      <c r="U112" s="259"/>
      <c r="V112" s="248"/>
    </row>
    <row r="113" spans="1:22">
      <c r="A113" s="262">
        <v>35</v>
      </c>
      <c r="B113" s="93" t="str">
        <f>IF(VLOOKUP(A113,'Data Siswa 2'!$A$4:$D$43,2,0)=0,"",VLOOKUP(A113,'Data Siswa 2'!$A$4:$D$43,2,0))</f>
        <v/>
      </c>
      <c r="C113" s="263" t="str">
        <f>IF(VLOOKUP(A113,'Data Siswa 2'!$A$4:$D$43,4,0)=0,"",VLOOKUP(A113,'Data Siswa 2'!$A$4:$D$43,4,0))</f>
        <v/>
      </c>
      <c r="D113" s="94" t="s">
        <v>5</v>
      </c>
      <c r="E113" s="95" t="str">
        <f>IF('MP2'!E111=0,"",'MP2'!E111)</f>
        <v/>
      </c>
      <c r="F113" s="95" t="str">
        <f>IF('MP2'!F111=0,"",'MP2'!F111)</f>
        <v/>
      </c>
      <c r="G113" s="95" t="str">
        <f>IF('MP2'!G111=0,"",'MP2'!G111)</f>
        <v/>
      </c>
      <c r="H113" s="95" t="str">
        <f>IF('MP2'!H111=0,"",'MP2'!H111)</f>
        <v/>
      </c>
      <c r="I113" s="95" t="str">
        <f>IF('MP2'!I111=0,"",'MP2'!I111)</f>
        <v/>
      </c>
      <c r="J113" s="95" t="str">
        <f>IF('MP2'!J111=0,"",'MP2'!J111)</f>
        <v/>
      </c>
      <c r="K113" s="260" t="str">
        <f t="shared" ref="K113" si="164">IFERROR(ROUND(AVERAGE(E113:J115),0),"")</f>
        <v/>
      </c>
      <c r="L113" s="96" t="str">
        <f>IF('MP2'!L111=0,"",'MP2'!L111)</f>
        <v/>
      </c>
      <c r="M113" s="260" t="str">
        <f t="shared" ref="M113" si="165">IFERROR(ROUND(AVERAGE(L113:L115),0),"")</f>
        <v/>
      </c>
      <c r="N113" s="96" t="str">
        <f>IF('MP2'!N111=0,"",'MP2'!N111)</f>
        <v/>
      </c>
      <c r="O113" s="96" t="str">
        <f>IF('MP2'!O111=0,"",'MP2'!O111)</f>
        <v/>
      </c>
      <c r="P113" s="96" t="str">
        <f>IF('MP2'!P111=0,"",'MP2'!P111)</f>
        <v/>
      </c>
      <c r="Q113" s="96" t="str">
        <f>IF('MP2'!Q111=0,"",'MP2'!Q111)</f>
        <v/>
      </c>
      <c r="R113" s="96" t="str">
        <f>IF('MP2'!R111=0,"",'MP2'!R111)</f>
        <v/>
      </c>
      <c r="S113" s="260" t="str">
        <f t="shared" ref="S113" si="166">IFERROR(ROUND(AVERAGE(N113:R115),0),"")</f>
        <v/>
      </c>
      <c r="T113" s="96" t="str">
        <f>IF('MP2'!T111=0,"",'MP2'!T111)</f>
        <v/>
      </c>
      <c r="U113" s="260" t="str">
        <f t="shared" ref="U113" si="167">IFERROR(ROUND(AVERAGE(T113:T115),0),"")</f>
        <v/>
      </c>
      <c r="V113" s="246" t="str">
        <f t="shared" ref="V113" si="168">IFERROR(ROUND((K113+M113+S113+(2*U113))/5,0),"")</f>
        <v/>
      </c>
    </row>
    <row r="114" spans="1:22" ht="15" customHeight="1">
      <c r="A114" s="252"/>
      <c r="B114" s="249" t="str">
        <f>IF(VLOOKUP(A113,'Data Siswa 2'!$A$4:$D$43,3,0)=0,"",VLOOKUP(A113,'Data Siswa 2'!$A$4:$D$43,3,0))</f>
        <v/>
      </c>
      <c r="C114" s="255"/>
      <c r="D114" s="97" t="s">
        <v>6</v>
      </c>
      <c r="E114" s="98" t="str">
        <f>IF('MP2'!E112=0,"",'MP2'!E112)</f>
        <v/>
      </c>
      <c r="F114" s="98" t="str">
        <f>IF('MP2'!F112=0,"",'MP2'!F112)</f>
        <v/>
      </c>
      <c r="G114" s="98" t="str">
        <f>IF('MP2'!G112=0,"",'MP2'!G112)</f>
        <v/>
      </c>
      <c r="H114" s="98" t="str">
        <f>IF('MP2'!H112=0,"",'MP2'!H112)</f>
        <v/>
      </c>
      <c r="I114" s="98" t="str">
        <f>IF('MP2'!I112=0,"",'MP2'!I112)</f>
        <v/>
      </c>
      <c r="J114" s="98" t="str">
        <f>IF('MP2'!J112=0,"",'MP2'!J112)</f>
        <v/>
      </c>
      <c r="K114" s="258"/>
      <c r="L114" s="98" t="str">
        <f>IF('MP2'!L112=0,"",'MP2'!L112)</f>
        <v/>
      </c>
      <c r="M114" s="258"/>
      <c r="N114" s="98" t="str">
        <f>IF('MP2'!N112=0,"",'MP2'!N112)</f>
        <v/>
      </c>
      <c r="O114" s="98" t="str">
        <f>IF('MP2'!O112=0,"",'MP2'!O112)</f>
        <v/>
      </c>
      <c r="P114" s="98" t="str">
        <f>IF('MP2'!P112=0,"",'MP2'!P112)</f>
        <v/>
      </c>
      <c r="Q114" s="98" t="str">
        <f>IF('MP2'!Q112=0,"",'MP2'!Q112)</f>
        <v/>
      </c>
      <c r="R114" s="98" t="str">
        <f>IF('MP2'!R112=0,"",'MP2'!R112)</f>
        <v/>
      </c>
      <c r="S114" s="258"/>
      <c r="T114" s="99" t="str">
        <f>IF('MP2'!T112=0,"",'MP2'!T112)</f>
        <v/>
      </c>
      <c r="U114" s="258"/>
      <c r="V114" s="247"/>
    </row>
    <row r="115" spans="1:22">
      <c r="A115" s="253"/>
      <c r="B115" s="250"/>
      <c r="C115" s="256"/>
      <c r="D115" s="100" t="s">
        <v>7</v>
      </c>
      <c r="E115" s="101" t="str">
        <f>IF('MP2'!E113=0,"",'MP2'!E113)</f>
        <v/>
      </c>
      <c r="F115" s="101" t="str">
        <f>IF('MP2'!F113=0,"",'MP2'!F113)</f>
        <v/>
      </c>
      <c r="G115" s="101" t="str">
        <f>IF('MP2'!G113=0,"",'MP2'!G113)</f>
        <v/>
      </c>
      <c r="H115" s="101" t="str">
        <f>IF('MP2'!H113=0,"",'MP2'!H113)</f>
        <v/>
      </c>
      <c r="I115" s="101" t="str">
        <f>IF('MP2'!I113=0,"",'MP2'!I113)</f>
        <v/>
      </c>
      <c r="J115" s="101" t="str">
        <f>IF('MP2'!J113=0,"",'MP2'!J113)</f>
        <v/>
      </c>
      <c r="K115" s="259"/>
      <c r="L115" s="101" t="str">
        <f>IF('MP2'!L113=0,"",'MP2'!L113)</f>
        <v/>
      </c>
      <c r="M115" s="259"/>
      <c r="N115" s="101" t="str">
        <f>IF('MP2'!N113=0,"",'MP2'!N113)</f>
        <v/>
      </c>
      <c r="O115" s="101" t="str">
        <f>IF('MP2'!O113=0,"",'MP2'!O113)</f>
        <v/>
      </c>
      <c r="P115" s="101" t="str">
        <f>IF('MP2'!P113=0,"",'MP2'!P113)</f>
        <v/>
      </c>
      <c r="Q115" s="101" t="str">
        <f>IF('MP2'!Q113=0,"",'MP2'!Q113)</f>
        <v/>
      </c>
      <c r="R115" s="101" t="str">
        <f>IF('MP2'!R113=0,"",'MP2'!R113)</f>
        <v/>
      </c>
      <c r="S115" s="259"/>
      <c r="T115" s="102" t="str">
        <f>IF('MP2'!T113=0,"",'MP2'!T113)</f>
        <v/>
      </c>
      <c r="U115" s="259"/>
      <c r="V115" s="248"/>
    </row>
    <row r="116" spans="1:22">
      <c r="A116" s="262">
        <v>36</v>
      </c>
      <c r="B116" s="93" t="str">
        <f>IF(VLOOKUP(A116,'Data Siswa 2'!$A$4:$D$43,2,0)=0,"",VLOOKUP(A116,'Data Siswa 2'!$A$4:$D$43,2,0))</f>
        <v/>
      </c>
      <c r="C116" s="263" t="str">
        <f>IF(VLOOKUP(A116,'Data Siswa 2'!$A$4:$D$43,4,0)=0,"",VLOOKUP(A116,'Data Siswa 2'!$A$4:$D$43,4,0))</f>
        <v/>
      </c>
      <c r="D116" s="94" t="s">
        <v>5</v>
      </c>
      <c r="E116" s="95" t="str">
        <f>IF('MP2'!E114=0,"",'MP2'!E114)</f>
        <v/>
      </c>
      <c r="F116" s="95" t="str">
        <f>IF('MP2'!F114=0,"",'MP2'!F114)</f>
        <v/>
      </c>
      <c r="G116" s="95" t="str">
        <f>IF('MP2'!G114=0,"",'MP2'!G114)</f>
        <v/>
      </c>
      <c r="H116" s="95" t="str">
        <f>IF('MP2'!H114=0,"",'MP2'!H114)</f>
        <v/>
      </c>
      <c r="I116" s="95" t="str">
        <f>IF('MP2'!I114=0,"",'MP2'!I114)</f>
        <v/>
      </c>
      <c r="J116" s="95" t="str">
        <f>IF('MP2'!J114=0,"",'MP2'!J114)</f>
        <v/>
      </c>
      <c r="K116" s="260" t="str">
        <f t="shared" ref="K116" si="169">IFERROR(ROUND(AVERAGE(E116:J118),0),"")</f>
        <v/>
      </c>
      <c r="L116" s="96" t="str">
        <f>IF('MP2'!L114=0,"",'MP2'!L114)</f>
        <v/>
      </c>
      <c r="M116" s="260" t="str">
        <f t="shared" ref="M116" si="170">IFERROR(ROUND(AVERAGE(L116:L118),0),"")</f>
        <v/>
      </c>
      <c r="N116" s="96" t="str">
        <f>IF('MP2'!N114=0,"",'MP2'!N114)</f>
        <v/>
      </c>
      <c r="O116" s="96" t="str">
        <f>IF('MP2'!O114=0,"",'MP2'!O114)</f>
        <v/>
      </c>
      <c r="P116" s="96" t="str">
        <f>IF('MP2'!P114=0,"",'MP2'!P114)</f>
        <v/>
      </c>
      <c r="Q116" s="96" t="str">
        <f>IF('MP2'!Q114=0,"",'MP2'!Q114)</f>
        <v/>
      </c>
      <c r="R116" s="96" t="str">
        <f>IF('MP2'!R114=0,"",'MP2'!R114)</f>
        <v/>
      </c>
      <c r="S116" s="260" t="str">
        <f t="shared" ref="S116" si="171">IFERROR(ROUND(AVERAGE(N116:R118),0),"")</f>
        <v/>
      </c>
      <c r="T116" s="96" t="str">
        <f>IF('MP2'!T114=0,"",'MP2'!T114)</f>
        <v/>
      </c>
      <c r="U116" s="260" t="str">
        <f t="shared" ref="U116" si="172">IFERROR(ROUND(AVERAGE(T116:T118),0),"")</f>
        <v/>
      </c>
      <c r="V116" s="246" t="str">
        <f t="shared" ref="V116" si="173">IFERROR(ROUND((K116+M116+S116+(2*U116))/5,0),"")</f>
        <v/>
      </c>
    </row>
    <row r="117" spans="1:22" ht="15" customHeight="1">
      <c r="A117" s="252"/>
      <c r="B117" s="249" t="str">
        <f>IF(VLOOKUP(A116,'Data Siswa 2'!$A$4:$D$43,3,0)=0,"",VLOOKUP(A116,'Data Siswa 2'!$A$4:$D$43,3,0))</f>
        <v/>
      </c>
      <c r="C117" s="255"/>
      <c r="D117" s="97" t="s">
        <v>6</v>
      </c>
      <c r="E117" s="98" t="str">
        <f>IF('MP2'!E115=0,"",'MP2'!E115)</f>
        <v/>
      </c>
      <c r="F117" s="98" t="str">
        <f>IF('MP2'!F115=0,"",'MP2'!F115)</f>
        <v/>
      </c>
      <c r="G117" s="98" t="str">
        <f>IF('MP2'!G115=0,"",'MP2'!G115)</f>
        <v/>
      </c>
      <c r="H117" s="98" t="str">
        <f>IF('MP2'!H115=0,"",'MP2'!H115)</f>
        <v/>
      </c>
      <c r="I117" s="98" t="str">
        <f>IF('MP2'!I115=0,"",'MP2'!I115)</f>
        <v/>
      </c>
      <c r="J117" s="98" t="str">
        <f>IF('MP2'!J115=0,"",'MP2'!J115)</f>
        <v/>
      </c>
      <c r="K117" s="258"/>
      <c r="L117" s="98" t="str">
        <f>IF('MP2'!L115=0,"",'MP2'!L115)</f>
        <v/>
      </c>
      <c r="M117" s="258"/>
      <c r="N117" s="98" t="str">
        <f>IF('MP2'!N115=0,"",'MP2'!N115)</f>
        <v/>
      </c>
      <c r="O117" s="98" t="str">
        <f>IF('MP2'!O115=0,"",'MP2'!O115)</f>
        <v/>
      </c>
      <c r="P117" s="98" t="str">
        <f>IF('MP2'!P115=0,"",'MP2'!P115)</f>
        <v/>
      </c>
      <c r="Q117" s="98" t="str">
        <f>IF('MP2'!Q115=0,"",'MP2'!Q115)</f>
        <v/>
      </c>
      <c r="R117" s="98" t="str">
        <f>IF('MP2'!R115=0,"",'MP2'!R115)</f>
        <v/>
      </c>
      <c r="S117" s="258"/>
      <c r="T117" s="99" t="str">
        <f>IF('MP2'!T115=0,"",'MP2'!T115)</f>
        <v/>
      </c>
      <c r="U117" s="258"/>
      <c r="V117" s="247"/>
    </row>
    <row r="118" spans="1:22">
      <c r="A118" s="253"/>
      <c r="B118" s="250"/>
      <c r="C118" s="256"/>
      <c r="D118" s="100" t="s">
        <v>7</v>
      </c>
      <c r="E118" s="101" t="str">
        <f>IF('MP2'!E116=0,"",'MP2'!E116)</f>
        <v/>
      </c>
      <c r="F118" s="101" t="str">
        <f>IF('MP2'!F116=0,"",'MP2'!F116)</f>
        <v/>
      </c>
      <c r="G118" s="101" t="str">
        <f>IF('MP2'!G116=0,"",'MP2'!G116)</f>
        <v/>
      </c>
      <c r="H118" s="101" t="str">
        <f>IF('MP2'!H116=0,"",'MP2'!H116)</f>
        <v/>
      </c>
      <c r="I118" s="101" t="str">
        <f>IF('MP2'!I116=0,"",'MP2'!I116)</f>
        <v/>
      </c>
      <c r="J118" s="101" t="str">
        <f>IF('MP2'!J116=0,"",'MP2'!J116)</f>
        <v/>
      </c>
      <c r="K118" s="259"/>
      <c r="L118" s="101" t="str">
        <f>IF('MP2'!L116=0,"",'MP2'!L116)</f>
        <v/>
      </c>
      <c r="M118" s="259"/>
      <c r="N118" s="101" t="str">
        <f>IF('MP2'!N116=0,"",'MP2'!N116)</f>
        <v/>
      </c>
      <c r="O118" s="101" t="str">
        <f>IF('MP2'!O116=0,"",'MP2'!O116)</f>
        <v/>
      </c>
      <c r="P118" s="101" t="str">
        <f>IF('MP2'!P116=0,"",'MP2'!P116)</f>
        <v/>
      </c>
      <c r="Q118" s="101" t="str">
        <f>IF('MP2'!Q116=0,"",'MP2'!Q116)</f>
        <v/>
      </c>
      <c r="R118" s="101" t="str">
        <f>IF('MP2'!R116=0,"",'MP2'!R116)</f>
        <v/>
      </c>
      <c r="S118" s="259"/>
      <c r="T118" s="102" t="str">
        <f>IF('MP2'!T116=0,"",'MP2'!T116)</f>
        <v/>
      </c>
      <c r="U118" s="259"/>
      <c r="V118" s="248"/>
    </row>
    <row r="119" spans="1:22">
      <c r="A119" s="262">
        <v>37</v>
      </c>
      <c r="B119" s="93" t="str">
        <f>IF(VLOOKUP(A119,'Data Siswa 2'!$A$4:$D$43,2,0)=0,"",VLOOKUP(A119,'Data Siswa 2'!$A$4:$D$43,2,0))</f>
        <v/>
      </c>
      <c r="C119" s="263" t="str">
        <f>IF(VLOOKUP(A119,'Data Siswa 2'!$A$4:$D$43,4,0)=0,"",VLOOKUP(A119,'Data Siswa 2'!$A$4:$D$43,4,0))</f>
        <v/>
      </c>
      <c r="D119" s="94" t="s">
        <v>5</v>
      </c>
      <c r="E119" s="95" t="str">
        <f>IF('MP2'!E117=0,"",'MP2'!E117)</f>
        <v/>
      </c>
      <c r="F119" s="95" t="str">
        <f>IF('MP2'!F117=0,"",'MP2'!F117)</f>
        <v/>
      </c>
      <c r="G119" s="95" t="str">
        <f>IF('MP2'!G117=0,"",'MP2'!G117)</f>
        <v/>
      </c>
      <c r="H119" s="95" t="str">
        <f>IF('MP2'!H117=0,"",'MP2'!H117)</f>
        <v/>
      </c>
      <c r="I119" s="95" t="str">
        <f>IF('MP2'!I117=0,"",'MP2'!I117)</f>
        <v/>
      </c>
      <c r="J119" s="95" t="str">
        <f>IF('MP2'!J117=0,"",'MP2'!J117)</f>
        <v/>
      </c>
      <c r="K119" s="260" t="str">
        <f t="shared" ref="K119" si="174">IFERROR(ROUND(AVERAGE(E119:J121),0),"")</f>
        <v/>
      </c>
      <c r="L119" s="96" t="str">
        <f>IF('MP2'!L117=0,"",'MP2'!L117)</f>
        <v/>
      </c>
      <c r="M119" s="260" t="str">
        <f t="shared" ref="M119" si="175">IFERROR(ROUND(AVERAGE(L119:L121),0),"")</f>
        <v/>
      </c>
      <c r="N119" s="96" t="str">
        <f>IF('MP2'!N117=0,"",'MP2'!N117)</f>
        <v/>
      </c>
      <c r="O119" s="96" t="str">
        <f>IF('MP2'!O117=0,"",'MP2'!O117)</f>
        <v/>
      </c>
      <c r="P119" s="96" t="str">
        <f>IF('MP2'!P117=0,"",'MP2'!P117)</f>
        <v/>
      </c>
      <c r="Q119" s="96" t="str">
        <f>IF('MP2'!Q117=0,"",'MP2'!Q117)</f>
        <v/>
      </c>
      <c r="R119" s="96" t="str">
        <f>IF('MP2'!R117=0,"",'MP2'!R117)</f>
        <v/>
      </c>
      <c r="S119" s="260" t="str">
        <f t="shared" ref="S119" si="176">IFERROR(ROUND(AVERAGE(N119:R121),0),"")</f>
        <v/>
      </c>
      <c r="T119" s="96" t="str">
        <f>IF('MP2'!T117=0,"",'MP2'!T117)</f>
        <v/>
      </c>
      <c r="U119" s="260" t="str">
        <f t="shared" ref="U119" si="177">IFERROR(ROUND(AVERAGE(T119:T121),0),"")</f>
        <v/>
      </c>
      <c r="V119" s="246" t="str">
        <f t="shared" ref="V119" si="178">IFERROR(ROUND((K119+M119+S119+(2*U119))/5,0),"")</f>
        <v/>
      </c>
    </row>
    <row r="120" spans="1:22" ht="15" customHeight="1">
      <c r="A120" s="252"/>
      <c r="B120" s="249" t="str">
        <f>IF(VLOOKUP(A119,'Data Siswa 2'!$A$4:$D$43,3,0)=0,"",VLOOKUP(A119,'Data Siswa 2'!$A$4:$D$43,3,0))</f>
        <v/>
      </c>
      <c r="C120" s="255"/>
      <c r="D120" s="97" t="s">
        <v>6</v>
      </c>
      <c r="E120" s="98" t="str">
        <f>IF('MP2'!E118=0,"",'MP2'!E118)</f>
        <v/>
      </c>
      <c r="F120" s="98" t="str">
        <f>IF('MP2'!F118=0,"",'MP2'!F118)</f>
        <v/>
      </c>
      <c r="G120" s="98" t="str">
        <f>IF('MP2'!G118=0,"",'MP2'!G118)</f>
        <v/>
      </c>
      <c r="H120" s="98" t="str">
        <f>IF('MP2'!H118=0,"",'MP2'!H118)</f>
        <v/>
      </c>
      <c r="I120" s="98" t="str">
        <f>IF('MP2'!I118=0,"",'MP2'!I118)</f>
        <v/>
      </c>
      <c r="J120" s="98" t="str">
        <f>IF('MP2'!J118=0,"",'MP2'!J118)</f>
        <v/>
      </c>
      <c r="K120" s="258"/>
      <c r="L120" s="98" t="str">
        <f>IF('MP2'!L118=0,"",'MP2'!L118)</f>
        <v/>
      </c>
      <c r="M120" s="258"/>
      <c r="N120" s="98" t="str">
        <f>IF('MP2'!N118=0,"",'MP2'!N118)</f>
        <v/>
      </c>
      <c r="O120" s="98" t="str">
        <f>IF('MP2'!O118=0,"",'MP2'!O118)</f>
        <v/>
      </c>
      <c r="P120" s="98" t="str">
        <f>IF('MP2'!P118=0,"",'MP2'!P118)</f>
        <v/>
      </c>
      <c r="Q120" s="98" t="str">
        <f>IF('MP2'!Q118=0,"",'MP2'!Q118)</f>
        <v/>
      </c>
      <c r="R120" s="98" t="str">
        <f>IF('MP2'!R118=0,"",'MP2'!R118)</f>
        <v/>
      </c>
      <c r="S120" s="258"/>
      <c r="T120" s="99" t="str">
        <f>IF('MP2'!T118=0,"",'MP2'!T118)</f>
        <v/>
      </c>
      <c r="U120" s="258"/>
      <c r="V120" s="247"/>
    </row>
    <row r="121" spans="1:22">
      <c r="A121" s="253"/>
      <c r="B121" s="250"/>
      <c r="C121" s="256"/>
      <c r="D121" s="100" t="s">
        <v>7</v>
      </c>
      <c r="E121" s="101" t="str">
        <f>IF('MP2'!E119=0,"",'MP2'!E119)</f>
        <v/>
      </c>
      <c r="F121" s="101" t="str">
        <f>IF('MP2'!F119=0,"",'MP2'!F119)</f>
        <v/>
      </c>
      <c r="G121" s="101" t="str">
        <f>IF('MP2'!G119=0,"",'MP2'!G119)</f>
        <v/>
      </c>
      <c r="H121" s="101" t="str">
        <f>IF('MP2'!H119=0,"",'MP2'!H119)</f>
        <v/>
      </c>
      <c r="I121" s="101" t="str">
        <f>IF('MP2'!I119=0,"",'MP2'!I119)</f>
        <v/>
      </c>
      <c r="J121" s="101" t="str">
        <f>IF('MP2'!J119=0,"",'MP2'!J119)</f>
        <v/>
      </c>
      <c r="K121" s="259"/>
      <c r="L121" s="101" t="str">
        <f>IF('MP2'!L119=0,"",'MP2'!L119)</f>
        <v/>
      </c>
      <c r="M121" s="259"/>
      <c r="N121" s="101" t="str">
        <f>IF('MP2'!N119=0,"",'MP2'!N119)</f>
        <v/>
      </c>
      <c r="O121" s="101" t="str">
        <f>IF('MP2'!O119=0,"",'MP2'!O119)</f>
        <v/>
      </c>
      <c r="P121" s="101" t="str">
        <f>IF('MP2'!P119=0,"",'MP2'!P119)</f>
        <v/>
      </c>
      <c r="Q121" s="101" t="str">
        <f>IF('MP2'!Q119=0,"",'MP2'!Q119)</f>
        <v/>
      </c>
      <c r="R121" s="101" t="str">
        <f>IF('MP2'!R119=0,"",'MP2'!R119)</f>
        <v/>
      </c>
      <c r="S121" s="259"/>
      <c r="T121" s="102" t="str">
        <f>IF('MP2'!T119=0,"",'MP2'!T119)</f>
        <v/>
      </c>
      <c r="U121" s="259"/>
      <c r="V121" s="248"/>
    </row>
    <row r="122" spans="1:22">
      <c r="A122" s="262">
        <v>38</v>
      </c>
      <c r="B122" s="93" t="str">
        <f>IF(VLOOKUP(A122,'Data Siswa 2'!$A$4:$D$43,2,0)=0,"",VLOOKUP(A122,'Data Siswa 2'!$A$4:$D$43,2,0))</f>
        <v/>
      </c>
      <c r="C122" s="263" t="str">
        <f>IF(VLOOKUP(A122,'Data Siswa 2'!$A$4:$D$43,4,0)=0,"",VLOOKUP(A122,'Data Siswa 2'!$A$4:$D$43,4,0))</f>
        <v/>
      </c>
      <c r="D122" s="94" t="s">
        <v>5</v>
      </c>
      <c r="E122" s="95" t="str">
        <f>IF('MP2'!E120=0,"",'MP2'!E120)</f>
        <v/>
      </c>
      <c r="F122" s="95" t="str">
        <f>IF('MP2'!F120=0,"",'MP2'!F120)</f>
        <v/>
      </c>
      <c r="G122" s="95" t="str">
        <f>IF('MP2'!G120=0,"",'MP2'!G120)</f>
        <v/>
      </c>
      <c r="H122" s="95" t="str">
        <f>IF('MP2'!H120=0,"",'MP2'!H120)</f>
        <v/>
      </c>
      <c r="I122" s="95" t="str">
        <f>IF('MP2'!I120=0,"",'MP2'!I120)</f>
        <v/>
      </c>
      <c r="J122" s="95" t="str">
        <f>IF('MP2'!J120=0,"",'MP2'!J120)</f>
        <v/>
      </c>
      <c r="K122" s="260" t="str">
        <f t="shared" ref="K122" si="179">IFERROR(ROUND(AVERAGE(E122:J124),0),"")</f>
        <v/>
      </c>
      <c r="L122" s="96" t="str">
        <f>IF('MP2'!L120=0,"",'MP2'!L120)</f>
        <v/>
      </c>
      <c r="M122" s="260" t="str">
        <f t="shared" ref="M122" si="180">IFERROR(ROUND(AVERAGE(L122:L124),0),"")</f>
        <v/>
      </c>
      <c r="N122" s="96" t="str">
        <f>IF('MP2'!N120=0,"",'MP2'!N120)</f>
        <v/>
      </c>
      <c r="O122" s="96" t="str">
        <f>IF('MP2'!O120=0,"",'MP2'!O120)</f>
        <v/>
      </c>
      <c r="P122" s="96" t="str">
        <f>IF('MP2'!P120=0,"",'MP2'!P120)</f>
        <v/>
      </c>
      <c r="Q122" s="96" t="str">
        <f>IF('MP2'!Q120=0,"",'MP2'!Q120)</f>
        <v/>
      </c>
      <c r="R122" s="96" t="str">
        <f>IF('MP2'!R120=0,"",'MP2'!R120)</f>
        <v/>
      </c>
      <c r="S122" s="260" t="str">
        <f t="shared" ref="S122" si="181">IFERROR(ROUND(AVERAGE(N122:R124),0),"")</f>
        <v/>
      </c>
      <c r="T122" s="96" t="str">
        <f>IF('MP2'!T120=0,"",'MP2'!T120)</f>
        <v/>
      </c>
      <c r="U122" s="260" t="str">
        <f t="shared" ref="U122" si="182">IFERROR(ROUND(AVERAGE(T122:T124),0),"")</f>
        <v/>
      </c>
      <c r="V122" s="246" t="str">
        <f t="shared" ref="V122" si="183">IFERROR(ROUND((K122+M122+S122+(2*U122))/5,0),"")</f>
        <v/>
      </c>
    </row>
    <row r="123" spans="1:22" ht="15" customHeight="1">
      <c r="A123" s="252"/>
      <c r="B123" s="249" t="str">
        <f>IF(VLOOKUP(A122,'Data Siswa 2'!$A$4:$D$43,3,0)=0,"",VLOOKUP(A122,'Data Siswa 2'!$A$4:$D$43,3,0))</f>
        <v/>
      </c>
      <c r="C123" s="255"/>
      <c r="D123" s="97" t="s">
        <v>6</v>
      </c>
      <c r="E123" s="98" t="str">
        <f>IF('MP2'!E121=0,"",'MP2'!E121)</f>
        <v/>
      </c>
      <c r="F123" s="98" t="str">
        <f>IF('MP2'!F121=0,"",'MP2'!F121)</f>
        <v/>
      </c>
      <c r="G123" s="98" t="str">
        <f>IF('MP2'!G121=0,"",'MP2'!G121)</f>
        <v/>
      </c>
      <c r="H123" s="98" t="str">
        <f>IF('MP2'!H121=0,"",'MP2'!H121)</f>
        <v/>
      </c>
      <c r="I123" s="98" t="str">
        <f>IF('MP2'!I121=0,"",'MP2'!I121)</f>
        <v/>
      </c>
      <c r="J123" s="98" t="str">
        <f>IF('MP2'!J121=0,"",'MP2'!J121)</f>
        <v/>
      </c>
      <c r="K123" s="258"/>
      <c r="L123" s="98" t="str">
        <f>IF('MP2'!L121=0,"",'MP2'!L121)</f>
        <v/>
      </c>
      <c r="M123" s="258"/>
      <c r="N123" s="98" t="str">
        <f>IF('MP2'!N121=0,"",'MP2'!N121)</f>
        <v/>
      </c>
      <c r="O123" s="98" t="str">
        <f>IF('MP2'!O121=0,"",'MP2'!O121)</f>
        <v/>
      </c>
      <c r="P123" s="98" t="str">
        <f>IF('MP2'!P121=0,"",'MP2'!P121)</f>
        <v/>
      </c>
      <c r="Q123" s="98" t="str">
        <f>IF('MP2'!Q121=0,"",'MP2'!Q121)</f>
        <v/>
      </c>
      <c r="R123" s="98" t="str">
        <f>IF('MP2'!R121=0,"",'MP2'!R121)</f>
        <v/>
      </c>
      <c r="S123" s="258"/>
      <c r="T123" s="99" t="str">
        <f>IF('MP2'!T121=0,"",'MP2'!T121)</f>
        <v/>
      </c>
      <c r="U123" s="258"/>
      <c r="V123" s="247"/>
    </row>
    <row r="124" spans="1:22">
      <c r="A124" s="253"/>
      <c r="B124" s="250"/>
      <c r="C124" s="256"/>
      <c r="D124" s="100" t="s">
        <v>7</v>
      </c>
      <c r="E124" s="101" t="str">
        <f>IF('MP2'!E122=0,"",'MP2'!E122)</f>
        <v/>
      </c>
      <c r="F124" s="101" t="str">
        <f>IF('MP2'!F122=0,"",'MP2'!F122)</f>
        <v/>
      </c>
      <c r="G124" s="101" t="str">
        <f>IF('MP2'!G122=0,"",'MP2'!G122)</f>
        <v/>
      </c>
      <c r="H124" s="101" t="str">
        <f>IF('MP2'!H122=0,"",'MP2'!H122)</f>
        <v/>
      </c>
      <c r="I124" s="101" t="str">
        <f>IF('MP2'!I122=0,"",'MP2'!I122)</f>
        <v/>
      </c>
      <c r="J124" s="101" t="str">
        <f>IF('MP2'!J122=0,"",'MP2'!J122)</f>
        <v/>
      </c>
      <c r="K124" s="259"/>
      <c r="L124" s="101" t="str">
        <f>IF('MP2'!L122=0,"",'MP2'!L122)</f>
        <v/>
      </c>
      <c r="M124" s="259"/>
      <c r="N124" s="101" t="str">
        <f>IF('MP2'!N122=0,"",'MP2'!N122)</f>
        <v/>
      </c>
      <c r="O124" s="101" t="str">
        <f>IF('MP2'!O122=0,"",'MP2'!O122)</f>
        <v/>
      </c>
      <c r="P124" s="101" t="str">
        <f>IF('MP2'!P122=0,"",'MP2'!P122)</f>
        <v/>
      </c>
      <c r="Q124" s="101" t="str">
        <f>IF('MP2'!Q122=0,"",'MP2'!Q122)</f>
        <v/>
      </c>
      <c r="R124" s="101" t="str">
        <f>IF('MP2'!R122=0,"",'MP2'!R122)</f>
        <v/>
      </c>
      <c r="S124" s="259"/>
      <c r="T124" s="102" t="str">
        <f>IF('MP2'!T122=0,"",'MP2'!T122)</f>
        <v/>
      </c>
      <c r="U124" s="259"/>
      <c r="V124" s="248"/>
    </row>
    <row r="125" spans="1:22">
      <c r="A125" s="262">
        <v>39</v>
      </c>
      <c r="B125" s="93" t="str">
        <f>IF(VLOOKUP(A125,'Data Siswa 2'!$A$4:$D$43,2,0)=0,"",VLOOKUP(A125,'Data Siswa 2'!$A$4:$D$43,2,0))</f>
        <v/>
      </c>
      <c r="C125" s="263" t="str">
        <f>IF(VLOOKUP(A125,'Data Siswa 2'!$A$4:$D$43,4,0)=0,"",VLOOKUP(A125,'Data Siswa 2'!$A$4:$D$43,4,0))</f>
        <v/>
      </c>
      <c r="D125" s="94" t="s">
        <v>5</v>
      </c>
      <c r="E125" s="95" t="str">
        <f>IF('MP2'!E123=0,"",'MP2'!E123)</f>
        <v/>
      </c>
      <c r="F125" s="95" t="str">
        <f>IF('MP2'!F123=0,"",'MP2'!F123)</f>
        <v/>
      </c>
      <c r="G125" s="95" t="str">
        <f>IF('MP2'!G123=0,"",'MP2'!G123)</f>
        <v/>
      </c>
      <c r="H125" s="95" t="str">
        <f>IF('MP2'!H123=0,"",'MP2'!H123)</f>
        <v/>
      </c>
      <c r="I125" s="95" t="str">
        <f>IF('MP2'!I123=0,"",'MP2'!I123)</f>
        <v/>
      </c>
      <c r="J125" s="95" t="str">
        <f>IF('MP2'!J123=0,"",'MP2'!J123)</f>
        <v/>
      </c>
      <c r="K125" s="260" t="str">
        <f t="shared" ref="K125" si="184">IFERROR(ROUND(AVERAGE(E125:J127),0),"")</f>
        <v/>
      </c>
      <c r="L125" s="96" t="str">
        <f>IF('MP2'!L123=0,"",'MP2'!L123)</f>
        <v/>
      </c>
      <c r="M125" s="260" t="str">
        <f t="shared" ref="M125" si="185">IFERROR(ROUND(AVERAGE(L125:L127),0),"")</f>
        <v/>
      </c>
      <c r="N125" s="96" t="str">
        <f>IF('MP2'!N123=0,"",'MP2'!N123)</f>
        <v/>
      </c>
      <c r="O125" s="96" t="str">
        <f>IF('MP2'!O123=0,"",'MP2'!O123)</f>
        <v/>
      </c>
      <c r="P125" s="96" t="str">
        <f>IF('MP2'!P123=0,"",'MP2'!P123)</f>
        <v/>
      </c>
      <c r="Q125" s="96" t="str">
        <f>IF('MP2'!Q123=0,"",'MP2'!Q123)</f>
        <v/>
      </c>
      <c r="R125" s="96" t="str">
        <f>IF('MP2'!R123=0,"",'MP2'!R123)</f>
        <v/>
      </c>
      <c r="S125" s="260" t="str">
        <f t="shared" ref="S125" si="186">IFERROR(ROUND(AVERAGE(N125:R127),0),"")</f>
        <v/>
      </c>
      <c r="T125" s="96" t="str">
        <f>IF('MP2'!T123=0,"",'MP2'!T123)</f>
        <v/>
      </c>
      <c r="U125" s="260" t="str">
        <f t="shared" ref="U125" si="187">IFERROR(ROUND(AVERAGE(T125:T127),0),"")</f>
        <v/>
      </c>
      <c r="V125" s="246" t="str">
        <f t="shared" ref="V125" si="188">IFERROR(ROUND((K125+M125+S125+(2*U125))/5,0),"")</f>
        <v/>
      </c>
    </row>
    <row r="126" spans="1:22" ht="15" customHeight="1">
      <c r="A126" s="252"/>
      <c r="B126" s="249" t="str">
        <f>IF(VLOOKUP(A125,'Data Siswa 2'!$A$4:$D$43,3,0)=0,"",VLOOKUP(A125,'Data Siswa 2'!$A$4:$D$43,3,0))</f>
        <v/>
      </c>
      <c r="C126" s="255"/>
      <c r="D126" s="97" t="s">
        <v>6</v>
      </c>
      <c r="E126" s="98" t="str">
        <f>IF('MP2'!E124=0,"",'MP2'!E124)</f>
        <v/>
      </c>
      <c r="F126" s="98" t="str">
        <f>IF('MP2'!F124=0,"",'MP2'!F124)</f>
        <v/>
      </c>
      <c r="G126" s="98" t="str">
        <f>IF('MP2'!G124=0,"",'MP2'!G124)</f>
        <v/>
      </c>
      <c r="H126" s="98" t="str">
        <f>IF('MP2'!H124=0,"",'MP2'!H124)</f>
        <v/>
      </c>
      <c r="I126" s="98" t="str">
        <f>IF('MP2'!I124=0,"",'MP2'!I124)</f>
        <v/>
      </c>
      <c r="J126" s="98" t="str">
        <f>IF('MP2'!J124=0,"",'MP2'!J124)</f>
        <v/>
      </c>
      <c r="K126" s="258"/>
      <c r="L126" s="98" t="str">
        <f>IF('MP2'!L124=0,"",'MP2'!L124)</f>
        <v/>
      </c>
      <c r="M126" s="258"/>
      <c r="N126" s="98" t="str">
        <f>IF('MP2'!N124=0,"",'MP2'!N124)</f>
        <v/>
      </c>
      <c r="O126" s="98" t="str">
        <f>IF('MP2'!O124=0,"",'MP2'!O124)</f>
        <v/>
      </c>
      <c r="P126" s="98" t="str">
        <f>IF('MP2'!P124=0,"",'MP2'!P124)</f>
        <v/>
      </c>
      <c r="Q126" s="98" t="str">
        <f>IF('MP2'!Q124=0,"",'MP2'!Q124)</f>
        <v/>
      </c>
      <c r="R126" s="98" t="str">
        <f>IF('MP2'!R124=0,"",'MP2'!R124)</f>
        <v/>
      </c>
      <c r="S126" s="258"/>
      <c r="T126" s="99" t="str">
        <f>IF('MP2'!T124=0,"",'MP2'!T124)</f>
        <v/>
      </c>
      <c r="U126" s="258"/>
      <c r="V126" s="247"/>
    </row>
    <row r="127" spans="1:22">
      <c r="A127" s="253"/>
      <c r="B127" s="250"/>
      <c r="C127" s="256"/>
      <c r="D127" s="100" t="s">
        <v>7</v>
      </c>
      <c r="E127" s="101" t="str">
        <f>IF('MP2'!E125=0,"",'MP2'!E125)</f>
        <v/>
      </c>
      <c r="F127" s="101" t="str">
        <f>IF('MP2'!F125=0,"",'MP2'!F125)</f>
        <v/>
      </c>
      <c r="G127" s="101" t="str">
        <f>IF('MP2'!G125=0,"",'MP2'!G125)</f>
        <v/>
      </c>
      <c r="H127" s="101" t="str">
        <f>IF('MP2'!H125=0,"",'MP2'!H125)</f>
        <v/>
      </c>
      <c r="I127" s="101" t="str">
        <f>IF('MP2'!I125=0,"",'MP2'!I125)</f>
        <v/>
      </c>
      <c r="J127" s="101" t="str">
        <f>IF('MP2'!J125=0,"",'MP2'!J125)</f>
        <v/>
      </c>
      <c r="K127" s="259"/>
      <c r="L127" s="101" t="str">
        <f>IF('MP2'!L125=0,"",'MP2'!L125)</f>
        <v/>
      </c>
      <c r="M127" s="259"/>
      <c r="N127" s="101" t="str">
        <f>IF('MP2'!N125=0,"",'MP2'!N125)</f>
        <v/>
      </c>
      <c r="O127" s="101" t="str">
        <f>IF('MP2'!O125=0,"",'MP2'!O125)</f>
        <v/>
      </c>
      <c r="P127" s="101" t="str">
        <f>IF('MP2'!P125=0,"",'MP2'!P125)</f>
        <v/>
      </c>
      <c r="Q127" s="101" t="str">
        <f>IF('MP2'!Q125=0,"",'MP2'!Q125)</f>
        <v/>
      </c>
      <c r="R127" s="101" t="str">
        <f>IF('MP2'!R125=0,"",'MP2'!R125)</f>
        <v/>
      </c>
      <c r="S127" s="259"/>
      <c r="T127" s="102" t="str">
        <f>IF('MP2'!T125=0,"",'MP2'!T125)</f>
        <v/>
      </c>
      <c r="U127" s="259"/>
      <c r="V127" s="248"/>
    </row>
    <row r="128" spans="1:22">
      <c r="A128" s="262">
        <v>40</v>
      </c>
      <c r="B128" s="93" t="str">
        <f>IF(VLOOKUP(A128,'Data Siswa 2'!$A$4:$D$43,2,0)=0,"",VLOOKUP(A128,'Data Siswa 2'!$A$4:$D$43,2,0))</f>
        <v/>
      </c>
      <c r="C128" s="263" t="str">
        <f>IF(VLOOKUP(A128,'Data Siswa 2'!$A$4:$D$43,4,0)=0,"",VLOOKUP(A128,'Data Siswa 2'!$A$4:$D$43,4,0))</f>
        <v/>
      </c>
      <c r="D128" s="94" t="s">
        <v>5</v>
      </c>
      <c r="E128" s="95" t="str">
        <f>IF('MP2'!E126=0,"",'MP2'!E126)</f>
        <v/>
      </c>
      <c r="F128" s="95" t="str">
        <f>IF('MP2'!F126=0,"",'MP2'!F126)</f>
        <v/>
      </c>
      <c r="G128" s="95" t="str">
        <f>IF('MP2'!G126=0,"",'MP2'!G126)</f>
        <v/>
      </c>
      <c r="H128" s="95" t="str">
        <f>IF('MP2'!H126=0,"",'MP2'!H126)</f>
        <v/>
      </c>
      <c r="I128" s="95" t="str">
        <f>IF('MP2'!I126=0,"",'MP2'!I126)</f>
        <v/>
      </c>
      <c r="J128" s="95" t="str">
        <f>IF('MP2'!J126=0,"",'MP2'!J126)</f>
        <v/>
      </c>
      <c r="K128" s="260" t="str">
        <f t="shared" ref="K128" si="189">IFERROR(ROUND(AVERAGE(E128:J130),0),"")</f>
        <v/>
      </c>
      <c r="L128" s="96" t="str">
        <f>IF('MP2'!L126=0,"",'MP2'!L126)</f>
        <v/>
      </c>
      <c r="M128" s="260" t="str">
        <f t="shared" ref="M128" si="190">IFERROR(ROUND(AVERAGE(L128:L130),0),"")</f>
        <v/>
      </c>
      <c r="N128" s="96" t="str">
        <f>IF('MP2'!N126=0,"",'MP2'!N126)</f>
        <v/>
      </c>
      <c r="O128" s="96" t="str">
        <f>IF('MP2'!O126=0,"",'MP2'!O126)</f>
        <v/>
      </c>
      <c r="P128" s="96" t="str">
        <f>IF('MP2'!P126=0,"",'MP2'!P126)</f>
        <v/>
      </c>
      <c r="Q128" s="96" t="str">
        <f>IF('MP2'!Q126=0,"",'MP2'!Q126)</f>
        <v/>
      </c>
      <c r="R128" s="96" t="str">
        <f>IF('MP2'!R126=0,"",'MP2'!R126)</f>
        <v/>
      </c>
      <c r="S128" s="260" t="str">
        <f t="shared" ref="S128" si="191">IFERROR(ROUND(AVERAGE(N128:R130),0),"")</f>
        <v/>
      </c>
      <c r="T128" s="96" t="str">
        <f>IF('MP2'!T126=0,"",'MP2'!T126)</f>
        <v/>
      </c>
      <c r="U128" s="260" t="str">
        <f t="shared" ref="U128" si="192">IFERROR(ROUND(AVERAGE(T128:T130),0),"")</f>
        <v/>
      </c>
      <c r="V128" s="246" t="str">
        <f t="shared" ref="V128" si="193">IFERROR(ROUND((K128+M128+S128+(2*U128))/5,0),"")</f>
        <v/>
      </c>
    </row>
    <row r="129" spans="1:22" ht="15" customHeight="1">
      <c r="A129" s="252"/>
      <c r="B129" s="249" t="str">
        <f>IF(VLOOKUP(A128,'Data Siswa 2'!$A$4:$D$43,3,0)=0,"",VLOOKUP(A128,'Data Siswa 2'!$A$4:$D$43,3,0))</f>
        <v/>
      </c>
      <c r="C129" s="255"/>
      <c r="D129" s="97" t="s">
        <v>6</v>
      </c>
      <c r="E129" s="98" t="str">
        <f>IF('MP2'!E127=0,"",'MP2'!E127)</f>
        <v/>
      </c>
      <c r="F129" s="98" t="str">
        <f>IF('MP2'!F127=0,"",'MP2'!F127)</f>
        <v/>
      </c>
      <c r="G129" s="98" t="str">
        <f>IF('MP2'!G127=0,"",'MP2'!G127)</f>
        <v/>
      </c>
      <c r="H129" s="98" t="str">
        <f>IF('MP2'!H127=0,"",'MP2'!H127)</f>
        <v/>
      </c>
      <c r="I129" s="98" t="str">
        <f>IF('MP2'!I127=0,"",'MP2'!I127)</f>
        <v/>
      </c>
      <c r="J129" s="98" t="str">
        <f>IF('MP2'!J127=0,"",'MP2'!J127)</f>
        <v/>
      </c>
      <c r="K129" s="258"/>
      <c r="L129" s="98" t="str">
        <f>IF('MP2'!L127=0,"",'MP2'!L127)</f>
        <v/>
      </c>
      <c r="M129" s="258"/>
      <c r="N129" s="98" t="str">
        <f>IF('MP2'!N127=0,"",'MP2'!N127)</f>
        <v/>
      </c>
      <c r="O129" s="98" t="str">
        <f>IF('MP2'!O127=0,"",'MP2'!O127)</f>
        <v/>
      </c>
      <c r="P129" s="98" t="str">
        <f>IF('MP2'!P127=0,"",'MP2'!P127)</f>
        <v/>
      </c>
      <c r="Q129" s="98" t="str">
        <f>IF('MP2'!Q127=0,"",'MP2'!Q127)</f>
        <v/>
      </c>
      <c r="R129" s="98" t="str">
        <f>IF('MP2'!R127=0,"",'MP2'!R127)</f>
        <v/>
      </c>
      <c r="S129" s="258"/>
      <c r="T129" s="99" t="str">
        <f>IF('MP2'!T127=0,"",'MP2'!T127)</f>
        <v/>
      </c>
      <c r="U129" s="258"/>
      <c r="V129" s="247"/>
    </row>
    <row r="130" spans="1:22">
      <c r="A130" s="253"/>
      <c r="B130" s="250"/>
      <c r="C130" s="256"/>
      <c r="D130" s="100" t="s">
        <v>7</v>
      </c>
      <c r="E130" s="101" t="str">
        <f>IF('MP2'!E128=0,"",'MP2'!E128)</f>
        <v/>
      </c>
      <c r="F130" s="101" t="str">
        <f>IF('MP2'!F128=0,"",'MP2'!F128)</f>
        <v/>
      </c>
      <c r="G130" s="101" t="str">
        <f>IF('MP2'!G128=0,"",'MP2'!G128)</f>
        <v/>
      </c>
      <c r="H130" s="101" t="str">
        <f>IF('MP2'!H128=0,"",'MP2'!H128)</f>
        <v/>
      </c>
      <c r="I130" s="101" t="str">
        <f>IF('MP2'!I128=0,"",'MP2'!I128)</f>
        <v/>
      </c>
      <c r="J130" s="101" t="str">
        <f>IF('MP2'!J128=0,"",'MP2'!J128)</f>
        <v/>
      </c>
      <c r="K130" s="259"/>
      <c r="L130" s="101" t="str">
        <f>IF('MP2'!L128=0,"",'MP2'!L128)</f>
        <v/>
      </c>
      <c r="M130" s="259"/>
      <c r="N130" s="101" t="str">
        <f>IF('MP2'!N128=0,"",'MP2'!N128)</f>
        <v/>
      </c>
      <c r="O130" s="101" t="str">
        <f>IF('MP2'!O128=0,"",'MP2'!O128)</f>
        <v/>
      </c>
      <c r="P130" s="101" t="str">
        <f>IF('MP2'!P128=0,"",'MP2'!P128)</f>
        <v/>
      </c>
      <c r="Q130" s="101" t="str">
        <f>IF('MP2'!Q128=0,"",'MP2'!Q128)</f>
        <v/>
      </c>
      <c r="R130" s="101" t="str">
        <f>IF('MP2'!R128=0,"",'MP2'!R128)</f>
        <v/>
      </c>
      <c r="S130" s="259"/>
      <c r="T130" s="102" t="str">
        <f>IF('MP2'!T128=0,"",'MP2'!T128)</f>
        <v/>
      </c>
      <c r="U130" s="259"/>
      <c r="V130" s="248"/>
    </row>
    <row r="131" spans="1:22">
      <c r="A131" s="105"/>
      <c r="B131" s="106"/>
      <c r="C131" s="107"/>
      <c r="D131" s="106"/>
      <c r="E131" s="107"/>
      <c r="F131" s="107"/>
      <c r="G131" s="107"/>
      <c r="H131" s="107"/>
      <c r="I131" s="107"/>
      <c r="J131" s="107"/>
      <c r="K131" s="107"/>
      <c r="L131" s="107"/>
      <c r="M131" s="107"/>
      <c r="N131" s="107"/>
      <c r="O131" s="107"/>
      <c r="P131" s="107"/>
      <c r="Q131" s="107"/>
      <c r="R131" s="107"/>
      <c r="S131" s="107"/>
      <c r="T131" s="107"/>
      <c r="U131" s="107"/>
      <c r="V131" s="107"/>
    </row>
    <row r="132" spans="1:22">
      <c r="A132" s="105"/>
      <c r="B132" s="106"/>
      <c r="D132" s="106"/>
      <c r="E132" s="107"/>
      <c r="F132" s="107"/>
      <c r="G132" s="107"/>
      <c r="H132" s="107"/>
      <c r="I132" s="107"/>
      <c r="J132" s="107"/>
      <c r="K132" s="107"/>
      <c r="L132" s="107"/>
      <c r="M132" s="107"/>
      <c r="N132" s="108"/>
      <c r="O132" s="108"/>
      <c r="P132" s="108"/>
      <c r="Q132" s="107"/>
      <c r="R132" s="107"/>
      <c r="S132" s="107"/>
      <c r="T132" s="107"/>
      <c r="U132" s="107"/>
      <c r="V132" s="107"/>
    </row>
    <row r="133" spans="1:22">
      <c r="C133" s="109" t="s">
        <v>51</v>
      </c>
      <c r="D133" s="110"/>
      <c r="E133" s="111"/>
      <c r="F133" s="111"/>
      <c r="G133" s="111"/>
      <c r="K133" s="107"/>
      <c r="L133" s="107"/>
      <c r="M133" s="107"/>
      <c r="N133" s="112"/>
      <c r="O133" s="113" t="e">
        <f>CONCATENATE(#REF!,","," ",#REF!)</f>
        <v>#REF!</v>
      </c>
      <c r="P133" s="113"/>
      <c r="Q133" s="113"/>
      <c r="R133" s="113"/>
      <c r="S133" s="107"/>
      <c r="T133" s="107"/>
      <c r="U133" s="107"/>
      <c r="V133" s="107"/>
    </row>
    <row r="134" spans="1:22">
      <c r="C134" s="86" t="s">
        <v>45</v>
      </c>
      <c r="D134" s="110"/>
      <c r="E134" s="111"/>
      <c r="F134" s="111"/>
      <c r="G134" s="111"/>
      <c r="K134" s="107"/>
      <c r="L134" s="107"/>
      <c r="M134" s="107"/>
      <c r="N134" s="108"/>
      <c r="O134" s="108" t="s">
        <v>28</v>
      </c>
      <c r="P134" s="108"/>
      <c r="Q134" s="107"/>
      <c r="R134" s="107"/>
      <c r="S134" s="107"/>
      <c r="T134" s="107"/>
      <c r="U134" s="107"/>
      <c r="V134" s="107"/>
    </row>
    <row r="135" spans="1:22">
      <c r="D135" s="110"/>
      <c r="E135" s="111"/>
      <c r="F135" s="111"/>
      <c r="G135" s="111"/>
      <c r="K135" s="107"/>
      <c r="L135" s="107"/>
      <c r="M135" s="107"/>
      <c r="N135" s="108"/>
      <c r="O135" s="108"/>
      <c r="P135" s="108"/>
      <c r="Q135" s="107"/>
      <c r="R135" s="107"/>
      <c r="S135" s="107"/>
      <c r="T135" s="107"/>
      <c r="U135" s="107"/>
      <c r="V135" s="107"/>
    </row>
    <row r="136" spans="1:22">
      <c r="D136" s="110"/>
      <c r="E136" s="111"/>
      <c r="F136" s="111"/>
      <c r="G136" s="111"/>
      <c r="K136" s="107"/>
      <c r="L136" s="107"/>
      <c r="M136" s="107"/>
      <c r="N136" s="108"/>
      <c r="O136" s="108"/>
      <c r="P136" s="108"/>
      <c r="Q136" s="107"/>
      <c r="R136" s="107"/>
      <c r="S136" s="107"/>
      <c r="T136" s="107"/>
      <c r="U136" s="107"/>
      <c r="V136" s="107"/>
    </row>
    <row r="137" spans="1:22">
      <c r="K137" s="107"/>
      <c r="L137" s="107"/>
      <c r="M137" s="107"/>
      <c r="N137" s="108"/>
      <c r="O137" s="108"/>
      <c r="P137" s="108"/>
      <c r="Q137" s="107"/>
      <c r="R137" s="107"/>
      <c r="S137" s="107"/>
      <c r="T137" s="107"/>
      <c r="U137" s="107"/>
      <c r="V137" s="107"/>
    </row>
    <row r="138" spans="1:22">
      <c r="C138" s="114" t="str">
        <f>'Halaman Depan'!$C$6</f>
        <v>...., S.Pd.SD.</v>
      </c>
      <c r="K138" s="107"/>
      <c r="L138" s="107"/>
      <c r="M138" s="107"/>
      <c r="N138" s="86"/>
      <c r="O138" s="115" t="str">
        <f>'Halaman Depan'!$C$8</f>
        <v>..., S.Pd.I.</v>
      </c>
      <c r="P138" s="108"/>
      <c r="Q138" s="107"/>
      <c r="R138" s="107"/>
      <c r="S138" s="107"/>
      <c r="T138" s="107"/>
      <c r="U138" s="107"/>
      <c r="V138" s="107"/>
    </row>
    <row r="139" spans="1:22">
      <c r="C139" s="116" t="str">
        <f>CONCATENATE("NIP."," ",'Halaman Depan'!$C$7)</f>
        <v>NIP. 19...</v>
      </c>
      <c r="K139" s="107"/>
      <c r="L139" s="107"/>
      <c r="M139" s="107"/>
      <c r="N139" s="86"/>
      <c r="O139" s="116" t="str">
        <f>CONCATENATE("NIP."," ",'Halaman Depan'!$C$9)</f>
        <v xml:space="preserve">NIP.  </v>
      </c>
      <c r="P139" s="108"/>
      <c r="Q139" s="107"/>
      <c r="R139" s="107"/>
      <c r="S139" s="107"/>
      <c r="T139" s="107"/>
      <c r="U139" s="107"/>
      <c r="V139" s="107"/>
    </row>
    <row r="140" spans="1:22">
      <c r="K140" s="107"/>
      <c r="L140" s="107"/>
      <c r="M140" s="107"/>
      <c r="N140" s="107"/>
      <c r="O140" s="107"/>
      <c r="P140" s="107"/>
      <c r="Q140" s="107"/>
      <c r="R140" s="107"/>
      <c r="S140" s="107"/>
      <c r="T140" s="107"/>
      <c r="U140" s="107"/>
      <c r="V140" s="107"/>
    </row>
    <row r="141" spans="1:22"/>
    <row r="142" spans="1:22"/>
    <row r="143" spans="1:22"/>
    <row r="144" spans="1:22"/>
    <row r="145" spans="1:9">
      <c r="C145" s="106"/>
      <c r="D145" s="106"/>
      <c r="E145" s="107"/>
      <c r="F145" s="107"/>
      <c r="G145" s="107"/>
      <c r="H145" s="107"/>
      <c r="I145" s="107"/>
    </row>
    <row r="146" spans="1:9">
      <c r="C146" s="106"/>
      <c r="D146" s="106"/>
      <c r="E146" s="107"/>
      <c r="F146" s="107"/>
      <c r="G146" s="107"/>
      <c r="H146" s="107"/>
      <c r="I146" s="107"/>
    </row>
    <row r="147" spans="1:9"/>
    <row r="148" spans="1:9"/>
    <row r="149" spans="1:9" s="90" customFormat="1"/>
    <row r="150" spans="1:9" s="90" customFormat="1"/>
    <row r="151" spans="1:9" s="90" customFormat="1"/>
    <row r="152" spans="1:9" s="90" customFormat="1"/>
    <row r="153" spans="1:9" s="90" customFormat="1"/>
    <row r="154" spans="1:9" s="90" customFormat="1"/>
    <row r="155" spans="1:9" s="90" customFormat="1"/>
    <row r="156" spans="1:9" s="90" customFormat="1"/>
    <row r="157" spans="1:9" s="90" customFormat="1">
      <c r="A157" s="86"/>
      <c r="B157" s="86"/>
      <c r="C157" s="86"/>
      <c r="D157" s="86"/>
    </row>
    <row r="158" spans="1:9" s="90" customFormat="1">
      <c r="A158" s="86"/>
      <c r="B158" s="86"/>
      <c r="C158" s="86"/>
      <c r="D158" s="86"/>
    </row>
    <row r="159" spans="1:9" ht="15.75" customHeight="1"/>
    <row r="160" spans="1:9" ht="15.75" customHeight="1"/>
    <row r="161" ht="15.75" customHeight="1"/>
    <row r="162" ht="15.75" customHeight="1"/>
  </sheetData>
  <sheetProtection sheet="1" objects="1" scenarios="1"/>
  <mergeCells count="332">
    <mergeCell ref="V128:V130"/>
    <mergeCell ref="B129:B130"/>
    <mergeCell ref="A128:A130"/>
    <mergeCell ref="C128:C130"/>
    <mergeCell ref="K128:K130"/>
    <mergeCell ref="M128:M130"/>
    <mergeCell ref="S128:S130"/>
    <mergeCell ref="U128:U130"/>
    <mergeCell ref="V122:V124"/>
    <mergeCell ref="B123:B124"/>
    <mergeCell ref="A125:A127"/>
    <mergeCell ref="C125:C127"/>
    <mergeCell ref="K125:K127"/>
    <mergeCell ref="M125:M127"/>
    <mergeCell ref="S125:S127"/>
    <mergeCell ref="U125:U127"/>
    <mergeCell ref="V125:V127"/>
    <mergeCell ref="B126:B127"/>
    <mergeCell ref="A122:A124"/>
    <mergeCell ref="C122:C124"/>
    <mergeCell ref="K122:K124"/>
    <mergeCell ref="M122:M124"/>
    <mergeCell ref="S122:S124"/>
    <mergeCell ref="U122:U124"/>
    <mergeCell ref="V116:V118"/>
    <mergeCell ref="B117:B118"/>
    <mergeCell ref="A119:A121"/>
    <mergeCell ref="C119:C121"/>
    <mergeCell ref="K119:K121"/>
    <mergeCell ref="M119:M121"/>
    <mergeCell ref="S119:S121"/>
    <mergeCell ref="U119:U121"/>
    <mergeCell ref="V119:V121"/>
    <mergeCell ref="B120:B121"/>
    <mergeCell ref="A116:A118"/>
    <mergeCell ref="C116:C118"/>
    <mergeCell ref="K116:K118"/>
    <mergeCell ref="M116:M118"/>
    <mergeCell ref="S116:S118"/>
    <mergeCell ref="U116:U118"/>
    <mergeCell ref="V110:V112"/>
    <mergeCell ref="B111:B112"/>
    <mergeCell ref="A113:A115"/>
    <mergeCell ref="C113:C115"/>
    <mergeCell ref="K113:K115"/>
    <mergeCell ref="M113:M115"/>
    <mergeCell ref="S113:S115"/>
    <mergeCell ref="U113:U115"/>
    <mergeCell ref="V113:V115"/>
    <mergeCell ref="B114:B115"/>
    <mergeCell ref="A110:A112"/>
    <mergeCell ref="C110:C112"/>
    <mergeCell ref="K110:K112"/>
    <mergeCell ref="M110:M112"/>
    <mergeCell ref="S110:S112"/>
    <mergeCell ref="U110:U112"/>
    <mergeCell ref="V104:V106"/>
    <mergeCell ref="B105:B106"/>
    <mergeCell ref="A107:A109"/>
    <mergeCell ref="C107:C109"/>
    <mergeCell ref="K107:K109"/>
    <mergeCell ref="M107:M109"/>
    <mergeCell ref="S107:S109"/>
    <mergeCell ref="U107:U109"/>
    <mergeCell ref="V107:V109"/>
    <mergeCell ref="B108:B109"/>
    <mergeCell ref="A104:A106"/>
    <mergeCell ref="C104:C106"/>
    <mergeCell ref="K104:K106"/>
    <mergeCell ref="M104:M106"/>
    <mergeCell ref="S104:S106"/>
    <mergeCell ref="U104:U106"/>
    <mergeCell ref="V98:V100"/>
    <mergeCell ref="B99:B100"/>
    <mergeCell ref="A101:A103"/>
    <mergeCell ref="C101:C103"/>
    <mergeCell ref="K101:K103"/>
    <mergeCell ref="M101:M103"/>
    <mergeCell ref="S101:S103"/>
    <mergeCell ref="U101:U103"/>
    <mergeCell ref="V101:V103"/>
    <mergeCell ref="B102:B103"/>
    <mergeCell ref="A98:A100"/>
    <mergeCell ref="C98:C100"/>
    <mergeCell ref="K98:K100"/>
    <mergeCell ref="M98:M100"/>
    <mergeCell ref="S98:S100"/>
    <mergeCell ref="U98:U100"/>
    <mergeCell ref="V92:V94"/>
    <mergeCell ref="B93:B94"/>
    <mergeCell ref="A95:A97"/>
    <mergeCell ref="C95:C97"/>
    <mergeCell ref="K95:K97"/>
    <mergeCell ref="M95:M97"/>
    <mergeCell ref="S95:S97"/>
    <mergeCell ref="U95:U97"/>
    <mergeCell ref="V95:V97"/>
    <mergeCell ref="B96:B97"/>
    <mergeCell ref="A92:A94"/>
    <mergeCell ref="C92:C94"/>
    <mergeCell ref="K92:K94"/>
    <mergeCell ref="M92:M94"/>
    <mergeCell ref="S92:S94"/>
    <mergeCell ref="U92:U94"/>
    <mergeCell ref="V86:V88"/>
    <mergeCell ref="B87:B88"/>
    <mergeCell ref="A89:A91"/>
    <mergeCell ref="C89:C91"/>
    <mergeCell ref="K89:K91"/>
    <mergeCell ref="M89:M91"/>
    <mergeCell ref="S89:S91"/>
    <mergeCell ref="U89:U91"/>
    <mergeCell ref="V89:V91"/>
    <mergeCell ref="B90:B91"/>
    <mergeCell ref="A86:A88"/>
    <mergeCell ref="C86:C88"/>
    <mergeCell ref="K86:K88"/>
    <mergeCell ref="M86:M88"/>
    <mergeCell ref="S86:S88"/>
    <mergeCell ref="U86:U88"/>
    <mergeCell ref="V80:V82"/>
    <mergeCell ref="B81:B82"/>
    <mergeCell ref="A83:A85"/>
    <mergeCell ref="C83:C85"/>
    <mergeCell ref="K83:K85"/>
    <mergeCell ref="M83:M85"/>
    <mergeCell ref="S83:S85"/>
    <mergeCell ref="U83:U85"/>
    <mergeCell ref="V83:V85"/>
    <mergeCell ref="B84:B85"/>
    <mergeCell ref="A80:A82"/>
    <mergeCell ref="C80:C82"/>
    <mergeCell ref="K80:K82"/>
    <mergeCell ref="M80:M82"/>
    <mergeCell ref="S80:S82"/>
    <mergeCell ref="U80:U82"/>
    <mergeCell ref="V74:V76"/>
    <mergeCell ref="B75:B76"/>
    <mergeCell ref="A77:A79"/>
    <mergeCell ref="C77:C79"/>
    <mergeCell ref="K77:K79"/>
    <mergeCell ref="M77:M79"/>
    <mergeCell ref="S77:S79"/>
    <mergeCell ref="U77:U79"/>
    <mergeCell ref="V77:V79"/>
    <mergeCell ref="B78:B79"/>
    <mergeCell ref="A74:A76"/>
    <mergeCell ref="C74:C76"/>
    <mergeCell ref="K74:K76"/>
    <mergeCell ref="M74:M76"/>
    <mergeCell ref="S74:S76"/>
    <mergeCell ref="U74:U76"/>
    <mergeCell ref="V68:V70"/>
    <mergeCell ref="B69:B70"/>
    <mergeCell ref="A71:A73"/>
    <mergeCell ref="C71:C73"/>
    <mergeCell ref="K71:K73"/>
    <mergeCell ref="M71:M73"/>
    <mergeCell ref="S71:S73"/>
    <mergeCell ref="U71:U73"/>
    <mergeCell ref="V71:V73"/>
    <mergeCell ref="B72:B73"/>
    <mergeCell ref="A68:A70"/>
    <mergeCell ref="C68:C70"/>
    <mergeCell ref="K68:K70"/>
    <mergeCell ref="M68:M70"/>
    <mergeCell ref="S68:S70"/>
    <mergeCell ref="U68:U70"/>
    <mergeCell ref="V62:V64"/>
    <mergeCell ref="B63:B64"/>
    <mergeCell ref="A65:A67"/>
    <mergeCell ref="C65:C67"/>
    <mergeCell ref="K65:K67"/>
    <mergeCell ref="M65:M67"/>
    <mergeCell ref="S65:S67"/>
    <mergeCell ref="U65:U67"/>
    <mergeCell ref="V65:V67"/>
    <mergeCell ref="B66:B67"/>
    <mergeCell ref="A62:A64"/>
    <mergeCell ref="C62:C64"/>
    <mergeCell ref="K62:K64"/>
    <mergeCell ref="M62:M64"/>
    <mergeCell ref="S62:S64"/>
    <mergeCell ref="U62:U64"/>
    <mergeCell ref="V56:V58"/>
    <mergeCell ref="B57:B58"/>
    <mergeCell ref="A59:A61"/>
    <mergeCell ref="C59:C61"/>
    <mergeCell ref="K59:K61"/>
    <mergeCell ref="M59:M61"/>
    <mergeCell ref="S59:S61"/>
    <mergeCell ref="U59:U61"/>
    <mergeCell ref="V59:V61"/>
    <mergeCell ref="B60:B61"/>
    <mergeCell ref="A56:A58"/>
    <mergeCell ref="C56:C58"/>
    <mergeCell ref="K56:K58"/>
    <mergeCell ref="M56:M58"/>
    <mergeCell ref="S56:S58"/>
    <mergeCell ref="U56:U58"/>
    <mergeCell ref="V50:V52"/>
    <mergeCell ref="B51:B52"/>
    <mergeCell ref="A53:A55"/>
    <mergeCell ref="C53:C55"/>
    <mergeCell ref="K53:K55"/>
    <mergeCell ref="M53:M55"/>
    <mergeCell ref="S53:S55"/>
    <mergeCell ref="U53:U55"/>
    <mergeCell ref="V53:V55"/>
    <mergeCell ref="B54:B55"/>
    <mergeCell ref="A50:A52"/>
    <mergeCell ref="C50:C52"/>
    <mergeCell ref="K50:K52"/>
    <mergeCell ref="M50:M52"/>
    <mergeCell ref="S50:S52"/>
    <mergeCell ref="U50:U52"/>
    <mergeCell ref="V44:V46"/>
    <mergeCell ref="B45:B46"/>
    <mergeCell ref="A47:A49"/>
    <mergeCell ref="C47:C49"/>
    <mergeCell ref="K47:K49"/>
    <mergeCell ref="M47:M49"/>
    <mergeCell ref="S47:S49"/>
    <mergeCell ref="U47:U49"/>
    <mergeCell ref="V47:V49"/>
    <mergeCell ref="B48:B49"/>
    <mergeCell ref="A44:A46"/>
    <mergeCell ref="C44:C46"/>
    <mergeCell ref="K44:K46"/>
    <mergeCell ref="M44:M46"/>
    <mergeCell ref="S44:S46"/>
    <mergeCell ref="U44:U46"/>
    <mergeCell ref="V38:V40"/>
    <mergeCell ref="B39:B40"/>
    <mergeCell ref="A41:A43"/>
    <mergeCell ref="C41:C43"/>
    <mergeCell ref="K41:K43"/>
    <mergeCell ref="M41:M43"/>
    <mergeCell ref="S41:S43"/>
    <mergeCell ref="U41:U43"/>
    <mergeCell ref="V41:V43"/>
    <mergeCell ref="B42:B43"/>
    <mergeCell ref="A38:A40"/>
    <mergeCell ref="C38:C40"/>
    <mergeCell ref="K38:K40"/>
    <mergeCell ref="M38:M40"/>
    <mergeCell ref="S38:S40"/>
    <mergeCell ref="U38:U40"/>
    <mergeCell ref="V32:V34"/>
    <mergeCell ref="B33:B34"/>
    <mergeCell ref="A35:A37"/>
    <mergeCell ref="C35:C37"/>
    <mergeCell ref="K35:K37"/>
    <mergeCell ref="M35:M37"/>
    <mergeCell ref="S35:S37"/>
    <mergeCell ref="U35:U37"/>
    <mergeCell ref="V35:V37"/>
    <mergeCell ref="B36:B37"/>
    <mergeCell ref="A32:A34"/>
    <mergeCell ref="C32:C34"/>
    <mergeCell ref="K32:K34"/>
    <mergeCell ref="M32:M34"/>
    <mergeCell ref="S32:S34"/>
    <mergeCell ref="U32:U34"/>
    <mergeCell ref="V26:V28"/>
    <mergeCell ref="B27:B28"/>
    <mergeCell ref="A29:A31"/>
    <mergeCell ref="C29:C31"/>
    <mergeCell ref="K29:K31"/>
    <mergeCell ref="M29:M31"/>
    <mergeCell ref="S29:S31"/>
    <mergeCell ref="U29:U31"/>
    <mergeCell ref="V29:V31"/>
    <mergeCell ref="B30:B31"/>
    <mergeCell ref="A26:A28"/>
    <mergeCell ref="C26:C28"/>
    <mergeCell ref="K26:K28"/>
    <mergeCell ref="M26:M28"/>
    <mergeCell ref="S26:S28"/>
    <mergeCell ref="U26:U28"/>
    <mergeCell ref="V20:V22"/>
    <mergeCell ref="B21:B22"/>
    <mergeCell ref="A23:A25"/>
    <mergeCell ref="C23:C25"/>
    <mergeCell ref="K23:K25"/>
    <mergeCell ref="M23:M25"/>
    <mergeCell ref="S23:S25"/>
    <mergeCell ref="U23:U25"/>
    <mergeCell ref="V23:V25"/>
    <mergeCell ref="B24:B25"/>
    <mergeCell ref="A20:A22"/>
    <mergeCell ref="C20:C22"/>
    <mergeCell ref="K20:K22"/>
    <mergeCell ref="M20:M22"/>
    <mergeCell ref="S20:S22"/>
    <mergeCell ref="U20:U22"/>
    <mergeCell ref="A17:A19"/>
    <mergeCell ref="C17:C19"/>
    <mergeCell ref="K17:K19"/>
    <mergeCell ref="M17:M19"/>
    <mergeCell ref="S17:S19"/>
    <mergeCell ref="U17:U19"/>
    <mergeCell ref="V17:V19"/>
    <mergeCell ref="B18:B19"/>
    <mergeCell ref="A14:A16"/>
    <mergeCell ref="C14:C16"/>
    <mergeCell ref="K14:K16"/>
    <mergeCell ref="M14:M16"/>
    <mergeCell ref="S14:S16"/>
    <mergeCell ref="U14:U16"/>
    <mergeCell ref="A11:A13"/>
    <mergeCell ref="C11:C13"/>
    <mergeCell ref="K11:K13"/>
    <mergeCell ref="M11:M13"/>
    <mergeCell ref="S11:S13"/>
    <mergeCell ref="U11:U13"/>
    <mergeCell ref="V11:V13"/>
    <mergeCell ref="B12:B13"/>
    <mergeCell ref="V14:V16"/>
    <mergeCell ref="B15:B16"/>
    <mergeCell ref="A4:V4"/>
    <mergeCell ref="A5:V5"/>
    <mergeCell ref="A6:C6"/>
    <mergeCell ref="A7:C7"/>
    <mergeCell ref="A9:B9"/>
    <mergeCell ref="C9:C10"/>
    <mergeCell ref="D9:D10"/>
    <mergeCell ref="E9:K9"/>
    <mergeCell ref="L9:M9"/>
    <mergeCell ref="N9:S9"/>
    <mergeCell ref="T9:U9"/>
    <mergeCell ref="V9:V10"/>
  </mergeCells>
  <conditionalFormatting sqref="E95:V130">
    <cfRule type="cellIs" dxfId="59" priority="8" operator="lessThan">
      <formula>$D$7</formula>
    </cfRule>
    <cfRule type="cellIs" dxfId="58" priority="9" operator="lessThan">
      <formula>$D$7</formula>
    </cfRule>
  </conditionalFormatting>
  <conditionalFormatting sqref="T12:T130 E14:J130 L14:L130 E11:V94 N14:R130">
    <cfRule type="cellIs" dxfId="57" priority="7" operator="lessThan">
      <formula>$D$7</formula>
    </cfRule>
  </conditionalFormatting>
  <conditionalFormatting sqref="S95:S130">
    <cfRule type="cellIs" dxfId="56" priority="5" operator="lessThan">
      <formula>$D$7</formula>
    </cfRule>
    <cfRule type="cellIs" dxfId="55" priority="6" operator="lessThan">
      <formula>$D$7</formula>
    </cfRule>
  </conditionalFormatting>
  <conditionalFormatting sqref="S11:S94">
    <cfRule type="cellIs" dxfId="54" priority="4" operator="lessThan">
      <formula>$D$7</formula>
    </cfRule>
  </conditionalFormatting>
  <conditionalFormatting sqref="S95:S130">
    <cfRule type="cellIs" dxfId="53" priority="2" operator="lessThan">
      <formula>$D$7</formula>
    </cfRule>
    <cfRule type="cellIs" dxfId="52" priority="3" operator="lessThan">
      <formula>$D$7</formula>
    </cfRule>
  </conditionalFormatting>
  <conditionalFormatting sqref="S11:S130">
    <cfRule type="cellIs" dxfId="51" priority="1" operator="lessThan">
      <formula>$D$7</formula>
    </cfRule>
  </conditionalFormatting>
  <hyperlinks>
    <hyperlink ref="C9:C10" location="Sheet2!A1" display="Nama"/>
  </hyperlinks>
  <pageMargins left="0.51181102362204722" right="1.4960629921259843" top="0.74803149606299213" bottom="0.55118110236220474" header="0.31496062992125984" footer="0.31496062992125984"/>
  <pageSetup paperSize="5" orientation="landscape" horizontalDpi="4294967293" verticalDpi="0" r:id="rId1"/>
  <drawing r:id="rId2"/>
</worksheet>
</file>

<file path=xl/worksheets/sheet24.xml><?xml version="1.0" encoding="utf-8"?>
<worksheet xmlns="http://schemas.openxmlformats.org/spreadsheetml/2006/main" xmlns:r="http://schemas.openxmlformats.org/officeDocument/2006/relationships">
  <sheetPr codeName="Sheet10"/>
  <dimension ref="A1:AO155"/>
  <sheetViews>
    <sheetView showGridLines="0" workbookViewId="0">
      <pane xSplit="4" ySplit="8" topLeftCell="E9" activePane="bottomRight" state="frozen"/>
      <selection pane="topRight" activeCell="E1" sqref="E1"/>
      <selection pane="bottomLeft" activeCell="A8" sqref="A8"/>
      <selection pane="bottomRight" activeCell="A7" sqref="A7:B7"/>
    </sheetView>
  </sheetViews>
  <sheetFormatPr defaultColWidth="0" defaultRowHeight="0" customHeight="1" zeroHeight="1"/>
  <cols>
    <col min="1" max="1" width="5" style="4" customWidth="1"/>
    <col min="2" max="2" width="10.28515625" style="4" customWidth="1"/>
    <col min="3" max="3" width="24.5703125" style="4" customWidth="1"/>
    <col min="4" max="4" width="11.28515625" style="4" customWidth="1"/>
    <col min="5" max="10" width="6.85546875" style="17" customWidth="1"/>
    <col min="11" max="11" width="7.5703125" style="17" customWidth="1"/>
    <col min="12" max="13" width="9.140625" style="17" customWidth="1"/>
    <col min="14" max="18" width="5.85546875" style="17" customWidth="1"/>
    <col min="19" max="19" width="8.28515625" style="17" customWidth="1"/>
    <col min="20" max="22" width="9.140625" style="17" customWidth="1"/>
    <col min="23" max="37" width="5" style="77" customWidth="1"/>
    <col min="38" max="41" width="5" style="134" customWidth="1"/>
    <col min="42" max="16384" width="9.140625" style="4" hidden="1"/>
  </cols>
  <sheetData>
    <row r="1" spans="1:41" s="31" customFormat="1" ht="15.75" customHeight="1">
      <c r="E1" s="79" t="s">
        <v>103</v>
      </c>
      <c r="F1" s="33"/>
      <c r="G1" s="33"/>
      <c r="H1" s="154"/>
      <c r="I1" s="32" t="s">
        <v>105</v>
      </c>
      <c r="J1" s="33"/>
      <c r="K1" s="32"/>
      <c r="L1" s="33"/>
      <c r="M1" s="33"/>
      <c r="N1" s="33"/>
      <c r="O1" s="33"/>
      <c r="P1" s="33"/>
      <c r="Q1" s="33"/>
      <c r="R1" s="33"/>
      <c r="S1" s="33"/>
      <c r="T1" s="33"/>
      <c r="U1" s="33"/>
      <c r="V1" s="33"/>
      <c r="W1" s="77"/>
      <c r="X1" s="77"/>
      <c r="Y1" s="77"/>
      <c r="Z1" s="77"/>
      <c r="AA1" s="77"/>
      <c r="AB1" s="77"/>
      <c r="AC1" s="77"/>
      <c r="AD1" s="77"/>
      <c r="AE1" s="77"/>
      <c r="AF1" s="77"/>
      <c r="AG1" s="77"/>
      <c r="AH1" s="77"/>
      <c r="AI1" s="77"/>
      <c r="AJ1" s="77"/>
      <c r="AK1" s="77"/>
      <c r="AL1" s="134"/>
      <c r="AM1" s="134"/>
      <c r="AN1" s="134"/>
      <c r="AO1" s="134"/>
    </row>
    <row r="2" spans="1:41" s="31" customFormat="1" ht="15.75" customHeight="1">
      <c r="E2" s="155">
        <f>COUNTA(Table323[Nama])</f>
        <v>26</v>
      </c>
      <c r="F2" s="33"/>
      <c r="G2" s="32"/>
      <c r="H2" s="33"/>
      <c r="J2" s="32"/>
      <c r="K2" s="32"/>
      <c r="L2" s="33"/>
      <c r="M2" s="33"/>
      <c r="N2" s="33"/>
      <c r="O2" s="33"/>
      <c r="P2" s="33"/>
      <c r="Q2" s="33"/>
      <c r="R2" s="33"/>
      <c r="S2" s="33"/>
      <c r="T2" s="33"/>
      <c r="U2" s="33"/>
      <c r="V2" s="33"/>
      <c r="W2" s="77"/>
      <c r="X2" s="77"/>
      <c r="Y2" s="77"/>
      <c r="Z2" s="77"/>
      <c r="AA2" s="77"/>
      <c r="AB2" s="77"/>
      <c r="AC2" s="77"/>
      <c r="AD2" s="77"/>
      <c r="AE2" s="77"/>
      <c r="AF2" s="77"/>
      <c r="AG2" s="77"/>
      <c r="AH2" s="77"/>
      <c r="AI2" s="77"/>
      <c r="AJ2" s="77"/>
      <c r="AK2" s="77"/>
      <c r="AL2" s="134"/>
      <c r="AM2" s="134"/>
      <c r="AN2" s="134"/>
      <c r="AO2" s="134"/>
    </row>
    <row r="3" spans="1:41" s="31" customFormat="1" ht="15.75" customHeight="1">
      <c r="E3" s="32" t="s">
        <v>104</v>
      </c>
      <c r="F3" s="33"/>
      <c r="G3" s="32"/>
      <c r="H3" s="33"/>
      <c r="J3" s="32"/>
      <c r="K3" s="49"/>
      <c r="L3" s="33"/>
      <c r="M3" s="33"/>
      <c r="N3" s="33"/>
      <c r="O3" s="33"/>
      <c r="P3" s="33"/>
      <c r="Q3" s="33"/>
      <c r="R3" s="33"/>
      <c r="S3" s="33"/>
      <c r="T3" s="33"/>
      <c r="U3" s="33"/>
      <c r="V3" s="33"/>
      <c r="W3" s="77"/>
      <c r="X3" s="77"/>
      <c r="Y3" s="77"/>
      <c r="Z3" s="77"/>
      <c r="AA3" s="77"/>
      <c r="AB3" s="77"/>
      <c r="AC3" s="77"/>
      <c r="AD3" s="77"/>
      <c r="AE3" s="77"/>
      <c r="AF3" s="77"/>
      <c r="AG3" s="77"/>
      <c r="AH3" s="77"/>
      <c r="AI3" s="77"/>
      <c r="AJ3" s="77"/>
      <c r="AK3" s="77"/>
      <c r="AL3" s="134"/>
      <c r="AM3" s="134"/>
      <c r="AN3" s="134"/>
      <c r="AO3" s="134"/>
    </row>
    <row r="4" spans="1:41" ht="15.75">
      <c r="A4" s="46" t="s">
        <v>21</v>
      </c>
      <c r="B4" s="46"/>
      <c r="C4" s="173" t="str">
        <f>'Halaman Depan'!$C$15</f>
        <v>Seni Budaya dan Kesenian</v>
      </c>
      <c r="D4" s="36"/>
      <c r="E4" s="156">
        <f>COUNT(E9,E12,E15,E18,E21,E24,E27,E30,E33,E36,E39,E42,E45,E48,E51,E54,E57,E60,E63,E66,E69,E72,E75,E78,E81,E84,E87,E90,E93,E96,E99,E102,E105,E108,E111,E114,E117,E120,E123,E126)</f>
        <v>0</v>
      </c>
      <c r="F4" s="156">
        <f t="shared" ref="F4:V6" si="0">COUNT(F9,F12,F15,F18,F21,F24,F27,F30,F33,F36,F39,F42,F45,F48,F51,F54,F57,F60,F63,F66,F69,F72,F75,F78,F81,F84,F87,F90,F93,F96,F99,F102,F105,F108,F111,F114,F117,F120,F123,F126)</f>
        <v>1</v>
      </c>
      <c r="G4" s="156">
        <f t="shared" si="0"/>
        <v>0</v>
      </c>
      <c r="H4" s="156">
        <f t="shared" si="0"/>
        <v>0</v>
      </c>
      <c r="I4" s="156">
        <f t="shared" si="0"/>
        <v>0</v>
      </c>
      <c r="J4" s="156">
        <f t="shared" si="0"/>
        <v>0</v>
      </c>
      <c r="K4" s="241">
        <f t="shared" si="0"/>
        <v>1</v>
      </c>
      <c r="L4" s="156">
        <f t="shared" si="0"/>
        <v>0</v>
      </c>
      <c r="M4" s="241">
        <f t="shared" si="0"/>
        <v>0</v>
      </c>
      <c r="N4" s="156">
        <f t="shared" si="0"/>
        <v>0</v>
      </c>
      <c r="O4" s="156">
        <f t="shared" si="0"/>
        <v>0</v>
      </c>
      <c r="P4" s="156">
        <f t="shared" si="0"/>
        <v>0</v>
      </c>
      <c r="Q4" s="156">
        <f t="shared" si="0"/>
        <v>0</v>
      </c>
      <c r="R4" s="156">
        <f t="shared" si="0"/>
        <v>0</v>
      </c>
      <c r="S4" s="241">
        <f t="shared" si="0"/>
        <v>0</v>
      </c>
      <c r="T4" s="156">
        <f t="shared" si="0"/>
        <v>0</v>
      </c>
      <c r="U4" s="241">
        <f t="shared" si="0"/>
        <v>0</v>
      </c>
      <c r="V4" s="241">
        <f t="shared" si="0"/>
        <v>0</v>
      </c>
    </row>
    <row r="5" spans="1:41" ht="15.75">
      <c r="A5" s="47" t="s">
        <v>16</v>
      </c>
      <c r="B5" s="47"/>
      <c r="C5" s="48">
        <f>'Halaman Depan'!H8</f>
        <v>30</v>
      </c>
      <c r="D5" s="37"/>
      <c r="E5" s="157">
        <f t="shared" ref="E5:T6" si="1">COUNT(E10,E13,E16,E19,E22,E25,E28,E31,E34,E37,E40,E43,E46,E49,E52,E55,E58,E61,E64,E67,E70,E73,E76,E79,E82,E85,E88,E91,E94,E97,E100,E103,E106,E109,E112,E115,E118,E121,E124,E127)</f>
        <v>0</v>
      </c>
      <c r="F5" s="157">
        <f t="shared" si="1"/>
        <v>1</v>
      </c>
      <c r="G5" s="157">
        <f t="shared" si="1"/>
        <v>0</v>
      </c>
      <c r="H5" s="157">
        <f t="shared" si="1"/>
        <v>0</v>
      </c>
      <c r="I5" s="157">
        <f t="shared" si="1"/>
        <v>0</v>
      </c>
      <c r="J5" s="157">
        <f t="shared" si="1"/>
        <v>0</v>
      </c>
      <c r="K5" s="241"/>
      <c r="L5" s="157">
        <f t="shared" si="1"/>
        <v>0</v>
      </c>
      <c r="M5" s="241"/>
      <c r="N5" s="157">
        <f t="shared" si="1"/>
        <v>0</v>
      </c>
      <c r="O5" s="157">
        <f t="shared" si="1"/>
        <v>0</v>
      </c>
      <c r="P5" s="157">
        <f t="shared" si="1"/>
        <v>0</v>
      </c>
      <c r="Q5" s="157">
        <f t="shared" si="1"/>
        <v>0</v>
      </c>
      <c r="R5" s="157">
        <f t="shared" si="1"/>
        <v>0</v>
      </c>
      <c r="S5" s="241"/>
      <c r="T5" s="157">
        <f t="shared" si="1"/>
        <v>0</v>
      </c>
      <c r="U5" s="241"/>
      <c r="V5" s="241"/>
    </row>
    <row r="6" spans="1:41" ht="15.75">
      <c r="A6" s="46" t="s">
        <v>132</v>
      </c>
      <c r="B6" s="46"/>
      <c r="C6" s="46"/>
      <c r="D6" s="46"/>
      <c r="E6" s="158">
        <f t="shared" si="1"/>
        <v>0</v>
      </c>
      <c r="F6" s="158">
        <f t="shared" si="0"/>
        <v>0</v>
      </c>
      <c r="G6" s="158">
        <f t="shared" si="0"/>
        <v>0</v>
      </c>
      <c r="H6" s="158">
        <f t="shared" si="0"/>
        <v>0</v>
      </c>
      <c r="I6" s="158">
        <f t="shared" si="0"/>
        <v>0</v>
      </c>
      <c r="J6" s="158">
        <f t="shared" si="0"/>
        <v>0</v>
      </c>
      <c r="K6" s="242"/>
      <c r="L6" s="158">
        <f t="shared" si="0"/>
        <v>0</v>
      </c>
      <c r="M6" s="242"/>
      <c r="N6" s="158">
        <f t="shared" si="0"/>
        <v>0</v>
      </c>
      <c r="O6" s="158">
        <f t="shared" si="0"/>
        <v>0</v>
      </c>
      <c r="P6" s="158">
        <f t="shared" si="0"/>
        <v>0</v>
      </c>
      <c r="Q6" s="158">
        <f t="shared" si="0"/>
        <v>0</v>
      </c>
      <c r="R6" s="158">
        <f t="shared" si="0"/>
        <v>0</v>
      </c>
      <c r="S6" s="242"/>
      <c r="T6" s="158">
        <f t="shared" si="0"/>
        <v>0</v>
      </c>
      <c r="U6" s="242"/>
      <c r="V6" s="242"/>
      <c r="W6" s="224" t="s">
        <v>62</v>
      </c>
      <c r="X6" s="224"/>
      <c r="Y6" s="224"/>
      <c r="Z6" s="224"/>
      <c r="AA6" s="224"/>
      <c r="AB6" s="224"/>
      <c r="AC6" s="224"/>
      <c r="AD6" s="224"/>
      <c r="AE6" s="224"/>
      <c r="AF6" s="224"/>
      <c r="AG6" s="224"/>
      <c r="AH6" s="224"/>
      <c r="AI6" s="224"/>
      <c r="AJ6" s="224"/>
      <c r="AK6" s="224"/>
      <c r="AO6" s="78"/>
    </row>
    <row r="7" spans="1:41" ht="15.75">
      <c r="A7" s="237" t="s">
        <v>0</v>
      </c>
      <c r="B7" s="237"/>
      <c r="C7" s="265" t="s">
        <v>3</v>
      </c>
      <c r="D7" s="226" t="s">
        <v>4</v>
      </c>
      <c r="E7" s="226" t="s">
        <v>9</v>
      </c>
      <c r="F7" s="226"/>
      <c r="G7" s="226"/>
      <c r="H7" s="226"/>
      <c r="I7" s="226"/>
      <c r="J7" s="226"/>
      <c r="K7" s="226"/>
      <c r="L7" s="226" t="s">
        <v>12</v>
      </c>
      <c r="M7" s="226"/>
      <c r="N7" s="226" t="s">
        <v>13</v>
      </c>
      <c r="O7" s="226"/>
      <c r="P7" s="226"/>
      <c r="Q7" s="226"/>
      <c r="R7" s="226"/>
      <c r="S7" s="226"/>
      <c r="T7" s="226" t="s">
        <v>14</v>
      </c>
      <c r="U7" s="226"/>
      <c r="V7" s="226" t="s">
        <v>15</v>
      </c>
      <c r="W7" s="239" t="s">
        <v>46</v>
      </c>
      <c r="X7" s="240"/>
      <c r="Y7" s="240"/>
      <c r="Z7" s="225" t="s">
        <v>47</v>
      </c>
      <c r="AA7" s="225"/>
      <c r="AB7" s="225"/>
      <c r="AC7" s="225"/>
      <c r="AD7" s="225" t="s">
        <v>48</v>
      </c>
      <c r="AE7" s="225"/>
      <c r="AF7" s="225"/>
      <c r="AG7" s="225"/>
      <c r="AH7" s="225" t="s">
        <v>49</v>
      </c>
      <c r="AI7" s="225"/>
      <c r="AJ7" s="225"/>
      <c r="AK7" s="225"/>
      <c r="AL7" s="225" t="s">
        <v>91</v>
      </c>
      <c r="AM7" s="225"/>
      <c r="AN7" s="225"/>
      <c r="AO7" s="225"/>
    </row>
    <row r="8" spans="1:41" ht="15.75">
      <c r="A8" s="40" t="s">
        <v>1</v>
      </c>
      <c r="B8" s="40" t="s">
        <v>2</v>
      </c>
      <c r="C8" s="265"/>
      <c r="D8" s="226"/>
      <c r="E8" s="35">
        <v>1</v>
      </c>
      <c r="F8" s="35">
        <v>2</v>
      </c>
      <c r="G8" s="35">
        <v>3</v>
      </c>
      <c r="H8" s="35">
        <v>4</v>
      </c>
      <c r="I8" s="35">
        <v>5</v>
      </c>
      <c r="J8" s="35">
        <v>6</v>
      </c>
      <c r="K8" s="39" t="s">
        <v>8</v>
      </c>
      <c r="L8" s="39" t="s">
        <v>10</v>
      </c>
      <c r="M8" s="39" t="s">
        <v>11</v>
      </c>
      <c r="N8" s="35">
        <v>1</v>
      </c>
      <c r="O8" s="35">
        <v>2</v>
      </c>
      <c r="P8" s="35">
        <v>3</v>
      </c>
      <c r="Q8" s="35">
        <v>4</v>
      </c>
      <c r="R8" s="35">
        <v>5</v>
      </c>
      <c r="S8" s="39" t="s">
        <v>8</v>
      </c>
      <c r="T8" s="35" t="s">
        <v>10</v>
      </c>
      <c r="U8" s="39" t="s">
        <v>11</v>
      </c>
      <c r="V8" s="226"/>
      <c r="W8" s="239"/>
      <c r="X8" s="240"/>
      <c r="Y8" s="240"/>
      <c r="Z8" s="225"/>
      <c r="AA8" s="225"/>
      <c r="AB8" s="225"/>
      <c r="AC8" s="225"/>
      <c r="AD8" s="225"/>
      <c r="AE8" s="225"/>
      <c r="AF8" s="225"/>
      <c r="AG8" s="225"/>
      <c r="AH8" s="225"/>
      <c r="AI8" s="225"/>
      <c r="AJ8" s="225"/>
      <c r="AK8" s="225"/>
      <c r="AL8" s="225"/>
      <c r="AM8" s="225"/>
      <c r="AN8" s="225"/>
      <c r="AO8" s="225"/>
    </row>
    <row r="9" spans="1:41" ht="20.25" customHeight="1">
      <c r="A9" s="227">
        <v>1</v>
      </c>
      <c r="B9" s="38" t="str">
        <f>IF(VLOOKUP(A9,'Data Siswa 3'!$A$4:$D$43,2,0)=0,"",VLOOKUP(A9,'Data Siswa 3'!$A$4:$D$43,2,0))</f>
        <v>701</v>
      </c>
      <c r="C9" s="228" t="str">
        <f>IF(VLOOKUP(A9,'Data Siswa 3'!$A$4:$D$43,4,0)=0,"",VLOOKUP(A9,'Data Siswa 3'!$A$4:$D$43,4,0))</f>
        <v>Siswa kelas iii 1</v>
      </c>
      <c r="D9" s="10" t="s">
        <v>5</v>
      </c>
      <c r="E9" s="19"/>
      <c r="F9" s="19">
        <v>80</v>
      </c>
      <c r="G9" s="19"/>
      <c r="H9" s="19"/>
      <c r="I9" s="19"/>
      <c r="J9" s="19"/>
      <c r="K9" s="229">
        <f>IFERROR(ROUND(AVERAGE(E9:J11),0),"")</f>
        <v>75</v>
      </c>
      <c r="L9" s="19"/>
      <c r="M9" s="229" t="str">
        <f>IFERROR(ROUND(AVERAGE(L9:L11),0),"")</f>
        <v/>
      </c>
      <c r="N9" s="19"/>
      <c r="O9" s="19"/>
      <c r="P9" s="19"/>
      <c r="Q9" s="19"/>
      <c r="R9" s="19"/>
      <c r="S9" s="229" t="str">
        <f>IFERROR(ROUND(AVERAGE(N9:R11),0),"")</f>
        <v/>
      </c>
      <c r="T9" s="19"/>
      <c r="U9" s="269" t="str">
        <f>IFERROR(ROUND(AVERAGE(T9:T11),0),"")</f>
        <v/>
      </c>
      <c r="V9" s="266" t="str">
        <f>IFERROR(ROUND((K9+M9+S9+(2*U9))/5,0),"")</f>
        <v/>
      </c>
      <c r="W9" s="77">
        <v>1</v>
      </c>
      <c r="X9" s="77">
        <v>1</v>
      </c>
      <c r="Y9" s="34" t="str">
        <f>INDEX(V9:W128,MATCH(X9,W9:W128,0),1)</f>
        <v/>
      </c>
      <c r="Z9" s="77">
        <f>K9</f>
        <v>75</v>
      </c>
      <c r="AA9" s="77">
        <v>1</v>
      </c>
      <c r="AB9" s="77">
        <v>1</v>
      </c>
      <c r="AC9" s="77">
        <f>INDEX(Z9:AA128,MATCH(AB9,AA9:AA128,0),1)</f>
        <v>75</v>
      </c>
      <c r="AD9" s="77" t="str">
        <f>M9</f>
        <v/>
      </c>
      <c r="AE9" s="77">
        <v>1</v>
      </c>
      <c r="AF9" s="77">
        <v>1</v>
      </c>
      <c r="AG9" s="77" t="str">
        <f>INDEX(AD9:AE128,MATCH(AF9,AE9:AE128,0),1)</f>
        <v/>
      </c>
      <c r="AH9" s="77" t="str">
        <f>S9</f>
        <v/>
      </c>
      <c r="AI9" s="77">
        <v>1</v>
      </c>
      <c r="AJ9" s="77">
        <v>1</v>
      </c>
      <c r="AK9" s="77" t="str">
        <f>INDEX(AH9:AI128,MATCH(AJ9,AI9:AI128,0),1)</f>
        <v/>
      </c>
      <c r="AL9" s="34" t="str">
        <f>U9</f>
        <v/>
      </c>
      <c r="AM9" s="134">
        <v>1</v>
      </c>
      <c r="AN9" s="134">
        <v>1</v>
      </c>
      <c r="AO9" s="134" t="str">
        <f>INDEX(AL9:AM128,MATCH(AN9,AM9:AM128,0),1)</f>
        <v/>
      </c>
    </row>
    <row r="10" spans="1:41" ht="20.25" customHeight="1">
      <c r="A10" s="227"/>
      <c r="B10" s="232" t="str">
        <f>IF(VLOOKUP(A9,'Data Siswa 3'!$A$4:$D$43,3,0)=0,"",VLOOKUP(A9,'Data Siswa 3'!$A$4:$D$43,3,0))</f>
        <v/>
      </c>
      <c r="C10" s="228"/>
      <c r="D10" s="11" t="s">
        <v>6</v>
      </c>
      <c r="E10" s="20"/>
      <c r="F10" s="20">
        <v>70</v>
      </c>
      <c r="G10" s="20"/>
      <c r="H10" s="20"/>
      <c r="I10" s="20"/>
      <c r="J10" s="20"/>
      <c r="K10" s="230"/>
      <c r="L10" s="20"/>
      <c r="M10" s="230"/>
      <c r="N10" s="20"/>
      <c r="O10" s="20"/>
      <c r="P10" s="20"/>
      <c r="Q10" s="20"/>
      <c r="R10" s="20"/>
      <c r="S10" s="230"/>
      <c r="T10" s="20"/>
      <c r="U10" s="270"/>
      <c r="V10" s="267"/>
      <c r="W10" s="77">
        <v>2</v>
      </c>
      <c r="X10" s="77">
        <f>X9+3</f>
        <v>4</v>
      </c>
      <c r="Y10" s="34" t="str">
        <f t="shared" ref="Y10:Y48" si="2">INDEX(V10:W129,MATCH(X10,W10:W129,0),1)</f>
        <v/>
      </c>
      <c r="Z10" s="77">
        <f t="shared" ref="Z10:Z73" si="3">K10</f>
        <v>0</v>
      </c>
      <c r="AA10" s="77">
        <v>2</v>
      </c>
      <c r="AB10" s="77">
        <f>AB9+3</f>
        <v>4</v>
      </c>
      <c r="AC10" s="77" t="str">
        <f>INDEX(Z10:AA129,MATCH(AB10,AA10:AA129,0),1)</f>
        <v/>
      </c>
      <c r="AD10" s="77">
        <f t="shared" ref="AD10:AD73" si="4">M10</f>
        <v>0</v>
      </c>
      <c r="AE10" s="77">
        <v>2</v>
      </c>
      <c r="AF10" s="77">
        <f>AF9+3</f>
        <v>4</v>
      </c>
      <c r="AG10" s="77" t="str">
        <f>INDEX(AD10:AE129,MATCH(AF10,AE10:AE129,0),1)</f>
        <v/>
      </c>
      <c r="AH10" s="77">
        <f t="shared" ref="AH10:AH73" si="5">S10</f>
        <v>0</v>
      </c>
      <c r="AI10" s="77">
        <v>2</v>
      </c>
      <c r="AJ10" s="77">
        <f>AJ9+3</f>
        <v>4</v>
      </c>
      <c r="AK10" s="77" t="str">
        <f t="shared" ref="AK10:AK48" si="6">INDEX(AH10:AI129,MATCH(AJ10,AI10:AI129,0),1)</f>
        <v/>
      </c>
      <c r="AL10" s="34">
        <f t="shared" ref="AL10:AL73" si="7">U10</f>
        <v>0</v>
      </c>
      <c r="AM10" s="134">
        <v>2</v>
      </c>
      <c r="AN10" s="134">
        <f>AN9+3</f>
        <v>4</v>
      </c>
      <c r="AO10" s="134" t="str">
        <f t="shared" ref="AO10:AO48" si="8">INDEX(AL10:AM129,MATCH(AN10,AM10:AM129,0),1)</f>
        <v/>
      </c>
    </row>
    <row r="11" spans="1:41" ht="20.25" customHeight="1">
      <c r="A11" s="227"/>
      <c r="B11" s="233"/>
      <c r="C11" s="228"/>
      <c r="D11" s="12" t="s">
        <v>7</v>
      </c>
      <c r="E11" s="21"/>
      <c r="F11" s="21"/>
      <c r="G11" s="21"/>
      <c r="H11" s="21"/>
      <c r="I11" s="21"/>
      <c r="J11" s="21"/>
      <c r="K11" s="231"/>
      <c r="L11" s="21"/>
      <c r="M11" s="231"/>
      <c r="N11" s="21"/>
      <c r="O11" s="21"/>
      <c r="P11" s="21"/>
      <c r="Q11" s="21"/>
      <c r="R11" s="21"/>
      <c r="S11" s="231"/>
      <c r="T11" s="21"/>
      <c r="U11" s="271"/>
      <c r="V11" s="268"/>
      <c r="W11" s="77">
        <v>3</v>
      </c>
      <c r="X11" s="77">
        <f t="shared" ref="X11:X48" si="9">X10+3</f>
        <v>7</v>
      </c>
      <c r="Y11" s="34" t="str">
        <f t="shared" si="2"/>
        <v/>
      </c>
      <c r="Z11" s="77">
        <f t="shared" si="3"/>
        <v>0</v>
      </c>
      <c r="AA11" s="77">
        <v>3</v>
      </c>
      <c r="AB11" s="77">
        <f t="shared" ref="AB11:AB48" si="10">AB10+3</f>
        <v>7</v>
      </c>
      <c r="AC11" s="77" t="str">
        <f>INDEX(Z11:AA130,MATCH(AB11,AA11:AA130,0),1)</f>
        <v/>
      </c>
      <c r="AD11" s="77">
        <f t="shared" si="4"/>
        <v>0</v>
      </c>
      <c r="AE11" s="77">
        <v>3</v>
      </c>
      <c r="AF11" s="77">
        <f t="shared" ref="AF11:AF48" si="11">AF10+3</f>
        <v>7</v>
      </c>
      <c r="AG11" s="77" t="str">
        <f t="shared" ref="AG11:AG48" si="12">INDEX(AD11:AE130,MATCH(AF11,AE11:AE130,0),1)</f>
        <v/>
      </c>
      <c r="AH11" s="77">
        <f t="shared" si="5"/>
        <v>0</v>
      </c>
      <c r="AI11" s="77">
        <v>3</v>
      </c>
      <c r="AJ11" s="77">
        <f t="shared" ref="AJ11:AJ48" si="13">AJ10+3</f>
        <v>7</v>
      </c>
      <c r="AK11" s="77" t="str">
        <f t="shared" si="6"/>
        <v/>
      </c>
      <c r="AL11" s="34">
        <f t="shared" si="7"/>
        <v>0</v>
      </c>
      <c r="AM11" s="134">
        <v>3</v>
      </c>
      <c r="AN11" s="134">
        <f t="shared" ref="AN11:AN48" si="14">AN10+3</f>
        <v>7</v>
      </c>
      <c r="AO11" s="134" t="str">
        <f t="shared" si="8"/>
        <v/>
      </c>
    </row>
    <row r="12" spans="1:41" ht="20.25" customHeight="1">
      <c r="A12" s="227">
        <v>2</v>
      </c>
      <c r="B12" s="43" t="str">
        <f>IF(VLOOKUP(A12,'Data Siswa 3'!$A$4:$D$43,2,0)=0,"",VLOOKUP(A12,'Data Siswa 3'!$A$4:$D$43,2,0))</f>
        <v>702</v>
      </c>
      <c r="C12" s="228" t="str">
        <f>IF(VLOOKUP(A12,'Data Siswa 3'!$A$4:$D$43,4,0)=0,"",VLOOKUP(A12,'Data Siswa 3'!$A$4:$D$43,4,0))</f>
        <v>Siswa kelas iii 2</v>
      </c>
      <c r="D12" s="10" t="s">
        <v>5</v>
      </c>
      <c r="E12" s="19"/>
      <c r="F12" s="19"/>
      <c r="G12" s="19"/>
      <c r="H12" s="19"/>
      <c r="I12" s="19"/>
      <c r="J12" s="19"/>
      <c r="K12" s="229" t="str">
        <f t="shared" ref="K12" si="15">IFERROR(ROUND(AVERAGE(E12:J14),0),"")</f>
        <v/>
      </c>
      <c r="L12" s="19"/>
      <c r="M12" s="229" t="str">
        <f t="shared" ref="M12" si="16">IFERROR(ROUND(AVERAGE(L12:L14),0),"")</f>
        <v/>
      </c>
      <c r="N12" s="19"/>
      <c r="O12" s="19"/>
      <c r="P12" s="19"/>
      <c r="Q12" s="19"/>
      <c r="R12" s="19"/>
      <c r="S12" s="229" t="str">
        <f t="shared" ref="S12" si="17">IFERROR(ROUND(AVERAGE(N12:R14),0),"")</f>
        <v/>
      </c>
      <c r="T12" s="19"/>
      <c r="U12" s="269" t="str">
        <f t="shared" ref="U12" si="18">IFERROR(ROUND(AVERAGE(T12:T14),0),"")</f>
        <v/>
      </c>
      <c r="V12" s="266" t="str">
        <f t="shared" ref="V12" si="19">IFERROR(ROUND((K12+M12+S12+(2*U12))/5,0),"")</f>
        <v/>
      </c>
      <c r="W12" s="77">
        <v>4</v>
      </c>
      <c r="X12" s="77">
        <f t="shared" si="9"/>
        <v>10</v>
      </c>
      <c r="Y12" s="34" t="str">
        <f t="shared" si="2"/>
        <v/>
      </c>
      <c r="Z12" s="77" t="str">
        <f t="shared" si="3"/>
        <v/>
      </c>
      <c r="AA12" s="77">
        <v>4</v>
      </c>
      <c r="AB12" s="77">
        <f t="shared" si="10"/>
        <v>10</v>
      </c>
      <c r="AC12" s="77" t="str">
        <f t="shared" ref="AC12:AC48" si="20">INDEX(Z12:AA131,MATCH(AB12,AA12:AA131,0),1)</f>
        <v/>
      </c>
      <c r="AD12" s="77" t="str">
        <f t="shared" si="4"/>
        <v/>
      </c>
      <c r="AE12" s="77">
        <v>4</v>
      </c>
      <c r="AF12" s="77">
        <f t="shared" si="11"/>
        <v>10</v>
      </c>
      <c r="AG12" s="77" t="str">
        <f t="shared" si="12"/>
        <v/>
      </c>
      <c r="AH12" s="77" t="str">
        <f t="shared" si="5"/>
        <v/>
      </c>
      <c r="AI12" s="77">
        <v>4</v>
      </c>
      <c r="AJ12" s="77">
        <f t="shared" si="13"/>
        <v>10</v>
      </c>
      <c r="AK12" s="77" t="str">
        <f t="shared" si="6"/>
        <v/>
      </c>
      <c r="AL12" s="34" t="str">
        <f t="shared" si="7"/>
        <v/>
      </c>
      <c r="AM12" s="134">
        <v>4</v>
      </c>
      <c r="AN12" s="134">
        <f t="shared" si="14"/>
        <v>10</v>
      </c>
      <c r="AO12" s="134" t="str">
        <f t="shared" si="8"/>
        <v/>
      </c>
    </row>
    <row r="13" spans="1:41" ht="20.25" customHeight="1">
      <c r="A13" s="227"/>
      <c r="B13" s="232" t="str">
        <f>IF(VLOOKUP(A12,'Data Siswa 3'!$A$4:$D$43,3,0)=0,"",VLOOKUP(A12,'Data Siswa 3'!$A$4:$D$43,3,0))</f>
        <v/>
      </c>
      <c r="C13" s="228"/>
      <c r="D13" s="11" t="s">
        <v>6</v>
      </c>
      <c r="E13" s="20"/>
      <c r="F13" s="20"/>
      <c r="G13" s="20"/>
      <c r="H13" s="20"/>
      <c r="I13" s="20"/>
      <c r="J13" s="20"/>
      <c r="K13" s="230"/>
      <c r="L13" s="20"/>
      <c r="M13" s="230"/>
      <c r="N13" s="20"/>
      <c r="O13" s="20"/>
      <c r="P13" s="20"/>
      <c r="Q13" s="20"/>
      <c r="R13" s="20"/>
      <c r="S13" s="230"/>
      <c r="T13" s="20"/>
      <c r="U13" s="270"/>
      <c r="V13" s="267"/>
      <c r="W13" s="77">
        <v>5</v>
      </c>
      <c r="X13" s="77">
        <f t="shared" si="9"/>
        <v>13</v>
      </c>
      <c r="Y13" s="34" t="str">
        <f t="shared" si="2"/>
        <v/>
      </c>
      <c r="Z13" s="77">
        <f t="shared" si="3"/>
        <v>0</v>
      </c>
      <c r="AA13" s="77">
        <v>5</v>
      </c>
      <c r="AB13" s="77">
        <f t="shared" si="10"/>
        <v>13</v>
      </c>
      <c r="AC13" s="77" t="str">
        <f t="shared" si="20"/>
        <v/>
      </c>
      <c r="AD13" s="77">
        <f t="shared" si="4"/>
        <v>0</v>
      </c>
      <c r="AE13" s="77">
        <v>5</v>
      </c>
      <c r="AF13" s="77">
        <f t="shared" si="11"/>
        <v>13</v>
      </c>
      <c r="AG13" s="77" t="str">
        <f t="shared" si="12"/>
        <v/>
      </c>
      <c r="AH13" s="77">
        <f t="shared" si="5"/>
        <v>0</v>
      </c>
      <c r="AI13" s="77">
        <v>5</v>
      </c>
      <c r="AJ13" s="77">
        <f t="shared" si="13"/>
        <v>13</v>
      </c>
      <c r="AK13" s="77" t="str">
        <f t="shared" si="6"/>
        <v/>
      </c>
      <c r="AL13" s="34">
        <f t="shared" si="7"/>
        <v>0</v>
      </c>
      <c r="AM13" s="134">
        <v>5</v>
      </c>
      <c r="AN13" s="134">
        <f t="shared" si="14"/>
        <v>13</v>
      </c>
      <c r="AO13" s="134" t="str">
        <f t="shared" si="8"/>
        <v/>
      </c>
    </row>
    <row r="14" spans="1:41" ht="20.25" customHeight="1">
      <c r="A14" s="227"/>
      <c r="B14" s="233"/>
      <c r="C14" s="228"/>
      <c r="D14" s="12" t="s">
        <v>7</v>
      </c>
      <c r="E14" s="21"/>
      <c r="F14" s="21"/>
      <c r="G14" s="21"/>
      <c r="H14" s="21"/>
      <c r="I14" s="21"/>
      <c r="J14" s="21"/>
      <c r="K14" s="231"/>
      <c r="L14" s="21"/>
      <c r="M14" s="231"/>
      <c r="N14" s="21"/>
      <c r="O14" s="21"/>
      <c r="P14" s="21"/>
      <c r="Q14" s="21"/>
      <c r="R14" s="21"/>
      <c r="S14" s="231"/>
      <c r="T14" s="21"/>
      <c r="U14" s="271"/>
      <c r="V14" s="268"/>
      <c r="W14" s="77">
        <v>6</v>
      </c>
      <c r="X14" s="77">
        <f t="shared" si="9"/>
        <v>16</v>
      </c>
      <c r="Y14" s="34" t="str">
        <f t="shared" si="2"/>
        <v/>
      </c>
      <c r="Z14" s="77">
        <f t="shared" si="3"/>
        <v>0</v>
      </c>
      <c r="AA14" s="77">
        <v>6</v>
      </c>
      <c r="AB14" s="77">
        <f t="shared" si="10"/>
        <v>16</v>
      </c>
      <c r="AC14" s="77" t="str">
        <f t="shared" si="20"/>
        <v/>
      </c>
      <c r="AD14" s="77">
        <f t="shared" si="4"/>
        <v>0</v>
      </c>
      <c r="AE14" s="77">
        <v>6</v>
      </c>
      <c r="AF14" s="77">
        <f t="shared" si="11"/>
        <v>16</v>
      </c>
      <c r="AG14" s="77" t="str">
        <f t="shared" si="12"/>
        <v/>
      </c>
      <c r="AH14" s="77">
        <f t="shared" si="5"/>
        <v>0</v>
      </c>
      <c r="AI14" s="77">
        <v>6</v>
      </c>
      <c r="AJ14" s="77">
        <f t="shared" si="13"/>
        <v>16</v>
      </c>
      <c r="AK14" s="77" t="str">
        <f t="shared" si="6"/>
        <v/>
      </c>
      <c r="AL14" s="34">
        <f t="shared" si="7"/>
        <v>0</v>
      </c>
      <c r="AM14" s="134">
        <v>6</v>
      </c>
      <c r="AN14" s="134">
        <f t="shared" si="14"/>
        <v>16</v>
      </c>
      <c r="AO14" s="134" t="str">
        <f t="shared" si="8"/>
        <v/>
      </c>
    </row>
    <row r="15" spans="1:41" ht="20.25" customHeight="1">
      <c r="A15" s="227">
        <v>3</v>
      </c>
      <c r="B15" s="43" t="str">
        <f>IF(VLOOKUP(A15,'Data Siswa 3'!$A$4:$D$43,2,0)=0,"",VLOOKUP(A15,'Data Siswa 3'!$A$4:$D$43,2,0))</f>
        <v>703</v>
      </c>
      <c r="C15" s="228" t="str">
        <f>IF(VLOOKUP(A15,'Data Siswa 3'!$A$4:$D$43,4,0)=0,"",VLOOKUP(A15,'Data Siswa 3'!$A$4:$D$43,4,0))</f>
        <v>Siswa kelas iii 3</v>
      </c>
      <c r="D15" s="10" t="s">
        <v>5</v>
      </c>
      <c r="E15" s="19"/>
      <c r="F15" s="19"/>
      <c r="G15" s="19"/>
      <c r="H15" s="19"/>
      <c r="I15" s="19"/>
      <c r="J15" s="19"/>
      <c r="K15" s="229" t="str">
        <f t="shared" ref="K15" si="21">IFERROR(ROUND(AVERAGE(E15:J17),0),"")</f>
        <v/>
      </c>
      <c r="L15" s="19"/>
      <c r="M15" s="229" t="str">
        <f t="shared" ref="M15" si="22">IFERROR(ROUND(AVERAGE(L15:L17),0),"")</f>
        <v/>
      </c>
      <c r="N15" s="19"/>
      <c r="O15" s="19"/>
      <c r="P15" s="19"/>
      <c r="Q15" s="19"/>
      <c r="R15" s="19"/>
      <c r="S15" s="229" t="str">
        <f t="shared" ref="S15" si="23">IFERROR(ROUND(AVERAGE(N15:R17),0),"")</f>
        <v/>
      </c>
      <c r="T15" s="19"/>
      <c r="U15" s="269" t="str">
        <f t="shared" ref="U15" si="24">IFERROR(ROUND(AVERAGE(T15:T17),0),"")</f>
        <v/>
      </c>
      <c r="V15" s="266" t="str">
        <f t="shared" ref="V15" si="25">IFERROR(ROUND((K15+M15+S15+(2*U15))/5,0),"")</f>
        <v/>
      </c>
      <c r="W15" s="77">
        <v>7</v>
      </c>
      <c r="X15" s="77">
        <f t="shared" si="9"/>
        <v>19</v>
      </c>
      <c r="Y15" s="34" t="str">
        <f t="shared" si="2"/>
        <v/>
      </c>
      <c r="Z15" s="77" t="str">
        <f t="shared" si="3"/>
        <v/>
      </c>
      <c r="AA15" s="77">
        <v>7</v>
      </c>
      <c r="AB15" s="77">
        <f t="shared" si="10"/>
        <v>19</v>
      </c>
      <c r="AC15" s="77" t="str">
        <f t="shared" si="20"/>
        <v/>
      </c>
      <c r="AD15" s="77" t="str">
        <f t="shared" si="4"/>
        <v/>
      </c>
      <c r="AE15" s="77">
        <v>7</v>
      </c>
      <c r="AF15" s="77">
        <f t="shared" si="11"/>
        <v>19</v>
      </c>
      <c r="AG15" s="77" t="str">
        <f t="shared" si="12"/>
        <v/>
      </c>
      <c r="AH15" s="77" t="str">
        <f t="shared" si="5"/>
        <v/>
      </c>
      <c r="AI15" s="77">
        <v>7</v>
      </c>
      <c r="AJ15" s="77">
        <f t="shared" si="13"/>
        <v>19</v>
      </c>
      <c r="AK15" s="77" t="str">
        <f t="shared" si="6"/>
        <v/>
      </c>
      <c r="AL15" s="34" t="str">
        <f t="shared" si="7"/>
        <v/>
      </c>
      <c r="AM15" s="134">
        <v>7</v>
      </c>
      <c r="AN15" s="134">
        <f t="shared" si="14"/>
        <v>19</v>
      </c>
      <c r="AO15" s="134" t="str">
        <f t="shared" si="8"/>
        <v/>
      </c>
    </row>
    <row r="16" spans="1:41" ht="20.25" customHeight="1">
      <c r="A16" s="227"/>
      <c r="B16" s="232" t="str">
        <f>IF(VLOOKUP(A15,'Data Siswa 3'!$A$4:$D$43,3,0)=0,"",VLOOKUP(A15,'Data Siswa 3'!$A$4:$D$43,3,0))</f>
        <v/>
      </c>
      <c r="C16" s="228"/>
      <c r="D16" s="11" t="s">
        <v>6</v>
      </c>
      <c r="E16" s="20"/>
      <c r="F16" s="20"/>
      <c r="G16" s="20"/>
      <c r="H16" s="20"/>
      <c r="I16" s="20"/>
      <c r="J16" s="20"/>
      <c r="K16" s="230"/>
      <c r="L16" s="20"/>
      <c r="M16" s="230"/>
      <c r="N16" s="20"/>
      <c r="O16" s="20"/>
      <c r="P16" s="20"/>
      <c r="Q16" s="20"/>
      <c r="R16" s="20"/>
      <c r="S16" s="230"/>
      <c r="T16" s="20"/>
      <c r="U16" s="270"/>
      <c r="V16" s="267"/>
      <c r="W16" s="77">
        <v>8</v>
      </c>
      <c r="X16" s="77">
        <f t="shared" si="9"/>
        <v>22</v>
      </c>
      <c r="Y16" s="34" t="str">
        <f t="shared" si="2"/>
        <v/>
      </c>
      <c r="Z16" s="77">
        <f t="shared" si="3"/>
        <v>0</v>
      </c>
      <c r="AA16" s="77">
        <v>8</v>
      </c>
      <c r="AB16" s="77">
        <f t="shared" si="10"/>
        <v>22</v>
      </c>
      <c r="AC16" s="77" t="str">
        <f t="shared" si="20"/>
        <v/>
      </c>
      <c r="AD16" s="77">
        <f t="shared" si="4"/>
        <v>0</v>
      </c>
      <c r="AE16" s="77">
        <v>8</v>
      </c>
      <c r="AF16" s="77">
        <f t="shared" si="11"/>
        <v>22</v>
      </c>
      <c r="AG16" s="77" t="str">
        <f t="shared" si="12"/>
        <v/>
      </c>
      <c r="AH16" s="77">
        <f t="shared" si="5"/>
        <v>0</v>
      </c>
      <c r="AI16" s="77">
        <v>8</v>
      </c>
      <c r="AJ16" s="77">
        <f t="shared" si="13"/>
        <v>22</v>
      </c>
      <c r="AK16" s="77" t="str">
        <f t="shared" si="6"/>
        <v/>
      </c>
      <c r="AL16" s="34">
        <f t="shared" si="7"/>
        <v>0</v>
      </c>
      <c r="AM16" s="134">
        <v>8</v>
      </c>
      <c r="AN16" s="134">
        <f t="shared" si="14"/>
        <v>22</v>
      </c>
      <c r="AO16" s="134" t="str">
        <f t="shared" si="8"/>
        <v/>
      </c>
    </row>
    <row r="17" spans="1:41" ht="20.25" customHeight="1">
      <c r="A17" s="227"/>
      <c r="B17" s="233"/>
      <c r="C17" s="228"/>
      <c r="D17" s="12" t="s">
        <v>7</v>
      </c>
      <c r="E17" s="21"/>
      <c r="F17" s="21"/>
      <c r="G17" s="21"/>
      <c r="H17" s="21"/>
      <c r="I17" s="21"/>
      <c r="J17" s="21"/>
      <c r="K17" s="231"/>
      <c r="L17" s="21"/>
      <c r="M17" s="231"/>
      <c r="N17" s="21"/>
      <c r="O17" s="21"/>
      <c r="P17" s="21"/>
      <c r="Q17" s="21"/>
      <c r="R17" s="21"/>
      <c r="S17" s="231"/>
      <c r="T17" s="21"/>
      <c r="U17" s="271"/>
      <c r="V17" s="268"/>
      <c r="W17" s="77">
        <v>9</v>
      </c>
      <c r="X17" s="77">
        <f t="shared" si="9"/>
        <v>25</v>
      </c>
      <c r="Y17" s="34" t="str">
        <f t="shared" si="2"/>
        <v/>
      </c>
      <c r="Z17" s="77">
        <f t="shared" si="3"/>
        <v>0</v>
      </c>
      <c r="AA17" s="77">
        <v>9</v>
      </c>
      <c r="AB17" s="77">
        <f t="shared" si="10"/>
        <v>25</v>
      </c>
      <c r="AC17" s="77" t="str">
        <f t="shared" si="20"/>
        <v/>
      </c>
      <c r="AD17" s="77">
        <f t="shared" si="4"/>
        <v>0</v>
      </c>
      <c r="AE17" s="77">
        <v>9</v>
      </c>
      <c r="AF17" s="77">
        <f t="shared" si="11"/>
        <v>25</v>
      </c>
      <c r="AG17" s="77" t="str">
        <f t="shared" si="12"/>
        <v/>
      </c>
      <c r="AH17" s="77">
        <f t="shared" si="5"/>
        <v>0</v>
      </c>
      <c r="AI17" s="77">
        <v>9</v>
      </c>
      <c r="AJ17" s="77">
        <f t="shared" si="13"/>
        <v>25</v>
      </c>
      <c r="AK17" s="77" t="str">
        <f t="shared" si="6"/>
        <v/>
      </c>
      <c r="AL17" s="34">
        <f t="shared" si="7"/>
        <v>0</v>
      </c>
      <c r="AM17" s="134">
        <v>9</v>
      </c>
      <c r="AN17" s="134">
        <f t="shared" si="14"/>
        <v>25</v>
      </c>
      <c r="AO17" s="134" t="str">
        <f t="shared" si="8"/>
        <v/>
      </c>
    </row>
    <row r="18" spans="1:41" ht="20.25" customHeight="1">
      <c r="A18" s="227">
        <v>4</v>
      </c>
      <c r="B18" s="43" t="str">
        <f>IF(VLOOKUP(A18,'Data Siswa 3'!$A$4:$D$43,2,0)=0,"",VLOOKUP(A18,'Data Siswa 3'!$A$4:$D$43,2,0))</f>
        <v>704</v>
      </c>
      <c r="C18" s="228" t="str">
        <f>IF(VLOOKUP(A18,'Data Siswa 3'!$A$4:$D$43,4,0)=0,"",VLOOKUP(A18,'Data Siswa 3'!$A$4:$D$43,4,0))</f>
        <v>Siswa kelas iii 4</v>
      </c>
      <c r="D18" s="10" t="s">
        <v>5</v>
      </c>
      <c r="E18" s="19"/>
      <c r="F18" s="19"/>
      <c r="G18" s="19"/>
      <c r="H18" s="19"/>
      <c r="I18" s="19"/>
      <c r="J18" s="19"/>
      <c r="K18" s="229" t="str">
        <f t="shared" ref="K18" si="26">IFERROR(ROUND(AVERAGE(E18:J20),0),"")</f>
        <v/>
      </c>
      <c r="L18" s="19"/>
      <c r="M18" s="229" t="str">
        <f t="shared" ref="M18" si="27">IFERROR(ROUND(AVERAGE(L18:L20),0),"")</f>
        <v/>
      </c>
      <c r="N18" s="19"/>
      <c r="O18" s="19"/>
      <c r="P18" s="19"/>
      <c r="Q18" s="19"/>
      <c r="R18" s="19"/>
      <c r="S18" s="229" t="str">
        <f t="shared" ref="S18" si="28">IFERROR(ROUND(AVERAGE(N18:R20),0),"")</f>
        <v/>
      </c>
      <c r="T18" s="19"/>
      <c r="U18" s="269" t="str">
        <f t="shared" ref="U18" si="29">IFERROR(ROUND(AVERAGE(T18:T20),0),"")</f>
        <v/>
      </c>
      <c r="V18" s="266" t="str">
        <f t="shared" ref="V18" si="30">IFERROR(ROUND((K18+M18+S18+(2*U18))/5,0),"")</f>
        <v/>
      </c>
      <c r="W18" s="77">
        <v>10</v>
      </c>
      <c r="X18" s="77">
        <f t="shared" si="9"/>
        <v>28</v>
      </c>
      <c r="Y18" s="34" t="str">
        <f t="shared" si="2"/>
        <v/>
      </c>
      <c r="Z18" s="77" t="str">
        <f t="shared" si="3"/>
        <v/>
      </c>
      <c r="AA18" s="77">
        <v>10</v>
      </c>
      <c r="AB18" s="77">
        <f t="shared" si="10"/>
        <v>28</v>
      </c>
      <c r="AC18" s="77" t="str">
        <f t="shared" si="20"/>
        <v/>
      </c>
      <c r="AD18" s="77" t="str">
        <f t="shared" si="4"/>
        <v/>
      </c>
      <c r="AE18" s="77">
        <v>10</v>
      </c>
      <c r="AF18" s="77">
        <f t="shared" si="11"/>
        <v>28</v>
      </c>
      <c r="AG18" s="77" t="str">
        <f t="shared" si="12"/>
        <v/>
      </c>
      <c r="AH18" s="77" t="str">
        <f t="shared" si="5"/>
        <v/>
      </c>
      <c r="AI18" s="77">
        <v>10</v>
      </c>
      <c r="AJ18" s="77">
        <f t="shared" si="13"/>
        <v>28</v>
      </c>
      <c r="AK18" s="77" t="str">
        <f t="shared" si="6"/>
        <v/>
      </c>
      <c r="AL18" s="34" t="str">
        <f t="shared" si="7"/>
        <v/>
      </c>
      <c r="AM18" s="134">
        <v>10</v>
      </c>
      <c r="AN18" s="134">
        <f t="shared" si="14"/>
        <v>28</v>
      </c>
      <c r="AO18" s="134" t="str">
        <f t="shared" si="8"/>
        <v/>
      </c>
    </row>
    <row r="19" spans="1:41" ht="20.25" customHeight="1">
      <c r="A19" s="227"/>
      <c r="B19" s="232" t="str">
        <f>IF(VLOOKUP(A18,'Data Siswa 3'!$A$4:$D$43,3,0)=0,"",VLOOKUP(A18,'Data Siswa 3'!$A$4:$D$43,3,0))</f>
        <v/>
      </c>
      <c r="C19" s="228"/>
      <c r="D19" s="11" t="s">
        <v>6</v>
      </c>
      <c r="E19" s="20"/>
      <c r="F19" s="20"/>
      <c r="G19" s="20"/>
      <c r="H19" s="20"/>
      <c r="I19" s="20"/>
      <c r="J19" s="20"/>
      <c r="K19" s="230"/>
      <c r="L19" s="20"/>
      <c r="M19" s="230"/>
      <c r="N19" s="20"/>
      <c r="O19" s="20"/>
      <c r="P19" s="20"/>
      <c r="Q19" s="20"/>
      <c r="R19" s="20"/>
      <c r="S19" s="230"/>
      <c r="T19" s="20"/>
      <c r="U19" s="270"/>
      <c r="V19" s="267"/>
      <c r="W19" s="77">
        <v>11</v>
      </c>
      <c r="X19" s="77">
        <f t="shared" si="9"/>
        <v>31</v>
      </c>
      <c r="Y19" s="34" t="str">
        <f t="shared" si="2"/>
        <v/>
      </c>
      <c r="Z19" s="77">
        <f t="shared" si="3"/>
        <v>0</v>
      </c>
      <c r="AA19" s="77">
        <v>11</v>
      </c>
      <c r="AB19" s="77">
        <f t="shared" si="10"/>
        <v>31</v>
      </c>
      <c r="AC19" s="77" t="str">
        <f t="shared" si="20"/>
        <v/>
      </c>
      <c r="AD19" s="77">
        <f t="shared" si="4"/>
        <v>0</v>
      </c>
      <c r="AE19" s="77">
        <v>11</v>
      </c>
      <c r="AF19" s="77">
        <f t="shared" si="11"/>
        <v>31</v>
      </c>
      <c r="AG19" s="77" t="str">
        <f>INDEX(AD19:AE138,MATCH(AF19,AE19:AE138,0),1)</f>
        <v/>
      </c>
      <c r="AH19" s="77">
        <f t="shared" si="5"/>
        <v>0</v>
      </c>
      <c r="AI19" s="77">
        <v>11</v>
      </c>
      <c r="AJ19" s="77">
        <f t="shared" si="13"/>
        <v>31</v>
      </c>
      <c r="AK19" s="77" t="str">
        <f t="shared" si="6"/>
        <v/>
      </c>
      <c r="AL19" s="34">
        <f t="shared" si="7"/>
        <v>0</v>
      </c>
      <c r="AM19" s="134">
        <v>11</v>
      </c>
      <c r="AN19" s="134">
        <f t="shared" si="14"/>
        <v>31</v>
      </c>
      <c r="AO19" s="134" t="str">
        <f t="shared" si="8"/>
        <v/>
      </c>
    </row>
    <row r="20" spans="1:41" ht="20.25" customHeight="1">
      <c r="A20" s="227"/>
      <c r="B20" s="233"/>
      <c r="C20" s="228"/>
      <c r="D20" s="12" t="s">
        <v>7</v>
      </c>
      <c r="E20" s="21"/>
      <c r="F20" s="21"/>
      <c r="G20" s="21"/>
      <c r="H20" s="21"/>
      <c r="I20" s="21"/>
      <c r="J20" s="21"/>
      <c r="K20" s="231"/>
      <c r="L20" s="21"/>
      <c r="M20" s="231"/>
      <c r="N20" s="21"/>
      <c r="O20" s="21"/>
      <c r="P20" s="21"/>
      <c r="Q20" s="21"/>
      <c r="R20" s="21"/>
      <c r="S20" s="231"/>
      <c r="T20" s="21"/>
      <c r="U20" s="271"/>
      <c r="V20" s="268"/>
      <c r="W20" s="77">
        <v>12</v>
      </c>
      <c r="X20" s="77">
        <f t="shared" si="9"/>
        <v>34</v>
      </c>
      <c r="Y20" s="34" t="str">
        <f t="shared" si="2"/>
        <v/>
      </c>
      <c r="Z20" s="77">
        <f t="shared" si="3"/>
        <v>0</v>
      </c>
      <c r="AA20" s="77">
        <v>12</v>
      </c>
      <c r="AB20" s="77">
        <f t="shared" si="10"/>
        <v>34</v>
      </c>
      <c r="AC20" s="77" t="str">
        <f t="shared" si="20"/>
        <v/>
      </c>
      <c r="AD20" s="77">
        <f t="shared" si="4"/>
        <v>0</v>
      </c>
      <c r="AE20" s="77">
        <v>12</v>
      </c>
      <c r="AF20" s="77">
        <f t="shared" si="11"/>
        <v>34</v>
      </c>
      <c r="AG20" s="77" t="str">
        <f>INDEX(AD20:AE139,MATCH(AF20,AE20:AE139,0),1)</f>
        <v/>
      </c>
      <c r="AH20" s="77">
        <f t="shared" si="5"/>
        <v>0</v>
      </c>
      <c r="AI20" s="77">
        <v>12</v>
      </c>
      <c r="AJ20" s="77">
        <f t="shared" si="13"/>
        <v>34</v>
      </c>
      <c r="AK20" s="77" t="str">
        <f t="shared" si="6"/>
        <v/>
      </c>
      <c r="AL20" s="34">
        <f t="shared" si="7"/>
        <v>0</v>
      </c>
      <c r="AM20" s="134">
        <v>12</v>
      </c>
      <c r="AN20" s="134">
        <f t="shared" si="14"/>
        <v>34</v>
      </c>
      <c r="AO20" s="134" t="str">
        <f t="shared" si="8"/>
        <v/>
      </c>
    </row>
    <row r="21" spans="1:41" ht="20.25" customHeight="1">
      <c r="A21" s="227">
        <v>5</v>
      </c>
      <c r="B21" s="43" t="str">
        <f>IF(VLOOKUP(A21,'Data Siswa 3'!$A$4:$D$43,2,0)=0,"",VLOOKUP(A21,'Data Siswa 3'!$A$4:$D$43,2,0))</f>
        <v>705</v>
      </c>
      <c r="C21" s="228" t="str">
        <f>IF(VLOOKUP(A21,'Data Siswa 3'!$A$4:$D$43,4,0)=0,"",VLOOKUP(A21,'Data Siswa 3'!$A$4:$D$43,4,0))</f>
        <v>Siswa kelas iii 5</v>
      </c>
      <c r="D21" s="10" t="s">
        <v>5</v>
      </c>
      <c r="E21" s="19"/>
      <c r="F21" s="19"/>
      <c r="G21" s="19"/>
      <c r="H21" s="19"/>
      <c r="I21" s="19"/>
      <c r="J21" s="19"/>
      <c r="K21" s="229" t="str">
        <f t="shared" ref="K21" si="31">IFERROR(ROUND(AVERAGE(E21:J23),0),"")</f>
        <v/>
      </c>
      <c r="L21" s="19"/>
      <c r="M21" s="229" t="str">
        <f t="shared" ref="M21" si="32">IFERROR(ROUND(AVERAGE(L21:L23),0),"")</f>
        <v/>
      </c>
      <c r="N21" s="19"/>
      <c r="O21" s="19"/>
      <c r="P21" s="19"/>
      <c r="Q21" s="19"/>
      <c r="R21" s="19"/>
      <c r="S21" s="229" t="str">
        <f t="shared" ref="S21" si="33">IFERROR(ROUND(AVERAGE(N21:R23),0),"")</f>
        <v/>
      </c>
      <c r="T21" s="19"/>
      <c r="U21" s="269" t="str">
        <f t="shared" ref="U21" si="34">IFERROR(ROUND(AVERAGE(T21:T23),0),"")</f>
        <v/>
      </c>
      <c r="V21" s="266" t="str">
        <f t="shared" ref="V21" si="35">IFERROR(ROUND((K21+M21+S21+(2*U21))/5,0),"")</f>
        <v/>
      </c>
      <c r="W21" s="77">
        <v>13</v>
      </c>
      <c r="X21" s="77">
        <f t="shared" si="9"/>
        <v>37</v>
      </c>
      <c r="Y21" s="34" t="str">
        <f t="shared" si="2"/>
        <v/>
      </c>
      <c r="Z21" s="77" t="str">
        <f t="shared" si="3"/>
        <v/>
      </c>
      <c r="AA21" s="77">
        <v>13</v>
      </c>
      <c r="AB21" s="77">
        <f t="shared" si="10"/>
        <v>37</v>
      </c>
      <c r="AC21" s="77" t="str">
        <f t="shared" si="20"/>
        <v/>
      </c>
      <c r="AD21" s="77" t="str">
        <f t="shared" si="4"/>
        <v/>
      </c>
      <c r="AE21" s="77">
        <v>13</v>
      </c>
      <c r="AF21" s="77">
        <f t="shared" si="11"/>
        <v>37</v>
      </c>
      <c r="AG21" s="77" t="str">
        <f t="shared" si="12"/>
        <v/>
      </c>
      <c r="AH21" s="77" t="str">
        <f t="shared" si="5"/>
        <v/>
      </c>
      <c r="AI21" s="77">
        <v>13</v>
      </c>
      <c r="AJ21" s="77">
        <f t="shared" si="13"/>
        <v>37</v>
      </c>
      <c r="AK21" s="77" t="str">
        <f t="shared" si="6"/>
        <v/>
      </c>
      <c r="AL21" s="34" t="str">
        <f t="shared" si="7"/>
        <v/>
      </c>
      <c r="AM21" s="134">
        <v>13</v>
      </c>
      <c r="AN21" s="134">
        <f t="shared" si="14"/>
        <v>37</v>
      </c>
      <c r="AO21" s="134" t="str">
        <f t="shared" si="8"/>
        <v/>
      </c>
    </row>
    <row r="22" spans="1:41" ht="20.25" customHeight="1">
      <c r="A22" s="227"/>
      <c r="B22" s="232" t="str">
        <f>IF(VLOOKUP(A21,'Data Siswa 3'!$A$4:$D$43,3,0)=0,"",VLOOKUP(A21,'Data Siswa 3'!$A$4:$D$43,3,0))</f>
        <v/>
      </c>
      <c r="C22" s="228"/>
      <c r="D22" s="11" t="s">
        <v>6</v>
      </c>
      <c r="E22" s="20"/>
      <c r="F22" s="20"/>
      <c r="G22" s="20"/>
      <c r="H22" s="20"/>
      <c r="I22" s="20"/>
      <c r="J22" s="20"/>
      <c r="K22" s="230"/>
      <c r="L22" s="20"/>
      <c r="M22" s="230"/>
      <c r="N22" s="20"/>
      <c r="O22" s="20"/>
      <c r="P22" s="20"/>
      <c r="Q22" s="20"/>
      <c r="R22" s="20"/>
      <c r="S22" s="230"/>
      <c r="T22" s="20"/>
      <c r="U22" s="270"/>
      <c r="V22" s="267"/>
      <c r="W22" s="77">
        <v>14</v>
      </c>
      <c r="X22" s="77">
        <f t="shared" si="9"/>
        <v>40</v>
      </c>
      <c r="Y22" s="34" t="str">
        <f t="shared" si="2"/>
        <v/>
      </c>
      <c r="Z22" s="77">
        <f t="shared" si="3"/>
        <v>0</v>
      </c>
      <c r="AA22" s="77">
        <v>14</v>
      </c>
      <c r="AB22" s="77">
        <f t="shared" si="10"/>
        <v>40</v>
      </c>
      <c r="AC22" s="77" t="str">
        <f t="shared" si="20"/>
        <v/>
      </c>
      <c r="AD22" s="77">
        <f t="shared" si="4"/>
        <v>0</v>
      </c>
      <c r="AE22" s="77">
        <v>14</v>
      </c>
      <c r="AF22" s="77">
        <f t="shared" si="11"/>
        <v>40</v>
      </c>
      <c r="AG22" s="77" t="str">
        <f t="shared" si="12"/>
        <v/>
      </c>
      <c r="AH22" s="77">
        <f t="shared" si="5"/>
        <v>0</v>
      </c>
      <c r="AI22" s="77">
        <v>14</v>
      </c>
      <c r="AJ22" s="77">
        <f t="shared" si="13"/>
        <v>40</v>
      </c>
      <c r="AK22" s="77" t="str">
        <f t="shared" si="6"/>
        <v/>
      </c>
      <c r="AL22" s="34">
        <f t="shared" si="7"/>
        <v>0</v>
      </c>
      <c r="AM22" s="134">
        <v>14</v>
      </c>
      <c r="AN22" s="134">
        <f t="shared" si="14"/>
        <v>40</v>
      </c>
      <c r="AO22" s="134" t="str">
        <f t="shared" si="8"/>
        <v/>
      </c>
    </row>
    <row r="23" spans="1:41" ht="20.25" customHeight="1">
      <c r="A23" s="227"/>
      <c r="B23" s="233"/>
      <c r="C23" s="228"/>
      <c r="D23" s="12" t="s">
        <v>7</v>
      </c>
      <c r="E23" s="21"/>
      <c r="F23" s="21"/>
      <c r="G23" s="21"/>
      <c r="H23" s="21"/>
      <c r="I23" s="21"/>
      <c r="J23" s="21"/>
      <c r="K23" s="231"/>
      <c r="L23" s="21"/>
      <c r="M23" s="231"/>
      <c r="N23" s="21"/>
      <c r="O23" s="21"/>
      <c r="P23" s="21"/>
      <c r="Q23" s="21"/>
      <c r="R23" s="21"/>
      <c r="S23" s="231"/>
      <c r="T23" s="21"/>
      <c r="U23" s="271"/>
      <c r="V23" s="268"/>
      <c r="W23" s="77">
        <v>15</v>
      </c>
      <c r="X23" s="77">
        <f t="shared" si="9"/>
        <v>43</v>
      </c>
      <c r="Y23" s="34" t="str">
        <f t="shared" si="2"/>
        <v/>
      </c>
      <c r="Z23" s="77">
        <f t="shared" si="3"/>
        <v>0</v>
      </c>
      <c r="AA23" s="77">
        <v>15</v>
      </c>
      <c r="AB23" s="77">
        <f t="shared" si="10"/>
        <v>43</v>
      </c>
      <c r="AC23" s="77" t="str">
        <f t="shared" si="20"/>
        <v/>
      </c>
      <c r="AD23" s="77">
        <f t="shared" si="4"/>
        <v>0</v>
      </c>
      <c r="AE23" s="77">
        <v>15</v>
      </c>
      <c r="AF23" s="77">
        <f t="shared" si="11"/>
        <v>43</v>
      </c>
      <c r="AG23" s="77" t="str">
        <f t="shared" si="12"/>
        <v/>
      </c>
      <c r="AH23" s="77">
        <f t="shared" si="5"/>
        <v>0</v>
      </c>
      <c r="AI23" s="77">
        <v>15</v>
      </c>
      <c r="AJ23" s="77">
        <f t="shared" si="13"/>
        <v>43</v>
      </c>
      <c r="AK23" s="77" t="str">
        <f t="shared" si="6"/>
        <v/>
      </c>
      <c r="AL23" s="34">
        <f t="shared" si="7"/>
        <v>0</v>
      </c>
      <c r="AM23" s="134">
        <v>15</v>
      </c>
      <c r="AN23" s="134">
        <f t="shared" si="14"/>
        <v>43</v>
      </c>
      <c r="AO23" s="134" t="str">
        <f t="shared" si="8"/>
        <v/>
      </c>
    </row>
    <row r="24" spans="1:41" ht="20.25" customHeight="1">
      <c r="A24" s="227">
        <v>6</v>
      </c>
      <c r="B24" s="43" t="str">
        <f>IF(VLOOKUP(A24,'Data Siswa 3'!$A$4:$D$43,2,0)=0,"",VLOOKUP(A24,'Data Siswa 3'!$A$4:$D$43,2,0))</f>
        <v>706</v>
      </c>
      <c r="C24" s="228" t="str">
        <f>IF(VLOOKUP(A24,'Data Siswa 3'!$A$4:$D$43,4,0)=0,"",VLOOKUP(A24,'Data Siswa 3'!$A$4:$D$43,4,0))</f>
        <v>Siswa kelas iii 6</v>
      </c>
      <c r="D24" s="10" t="s">
        <v>5</v>
      </c>
      <c r="E24" s="19"/>
      <c r="F24" s="19"/>
      <c r="G24" s="19"/>
      <c r="H24" s="19"/>
      <c r="I24" s="19"/>
      <c r="J24" s="19"/>
      <c r="K24" s="229" t="str">
        <f t="shared" ref="K24" si="36">IFERROR(ROUND(AVERAGE(E24:J26),0),"")</f>
        <v/>
      </c>
      <c r="L24" s="19"/>
      <c r="M24" s="229" t="str">
        <f t="shared" ref="M24" si="37">IFERROR(ROUND(AVERAGE(L24:L26),0),"")</f>
        <v/>
      </c>
      <c r="N24" s="19"/>
      <c r="O24" s="19"/>
      <c r="P24" s="19"/>
      <c r="Q24" s="19"/>
      <c r="R24" s="19"/>
      <c r="S24" s="229" t="str">
        <f t="shared" ref="S24" si="38">IFERROR(ROUND(AVERAGE(N24:R26),0),"")</f>
        <v/>
      </c>
      <c r="T24" s="19"/>
      <c r="U24" s="269" t="str">
        <f t="shared" ref="U24" si="39">IFERROR(ROUND(AVERAGE(T24:T26),0),"")</f>
        <v/>
      </c>
      <c r="V24" s="266" t="str">
        <f t="shared" ref="V24" si="40">IFERROR(ROUND((K24+M24+S24+(2*U24))/5,0),"")</f>
        <v/>
      </c>
      <c r="W24" s="77">
        <v>16</v>
      </c>
      <c r="X24" s="77">
        <f t="shared" si="9"/>
        <v>46</v>
      </c>
      <c r="Y24" s="34" t="str">
        <f t="shared" si="2"/>
        <v/>
      </c>
      <c r="Z24" s="77" t="str">
        <f t="shared" si="3"/>
        <v/>
      </c>
      <c r="AA24" s="77">
        <v>16</v>
      </c>
      <c r="AB24" s="77">
        <f t="shared" si="10"/>
        <v>46</v>
      </c>
      <c r="AC24" s="77" t="str">
        <f t="shared" si="20"/>
        <v/>
      </c>
      <c r="AD24" s="77" t="str">
        <f t="shared" si="4"/>
        <v/>
      </c>
      <c r="AE24" s="77">
        <v>16</v>
      </c>
      <c r="AF24" s="77">
        <f t="shared" si="11"/>
        <v>46</v>
      </c>
      <c r="AG24" s="77" t="str">
        <f t="shared" si="12"/>
        <v/>
      </c>
      <c r="AH24" s="77" t="str">
        <f t="shared" si="5"/>
        <v/>
      </c>
      <c r="AI24" s="77">
        <v>16</v>
      </c>
      <c r="AJ24" s="77">
        <f t="shared" si="13"/>
        <v>46</v>
      </c>
      <c r="AK24" s="77" t="str">
        <f t="shared" si="6"/>
        <v/>
      </c>
      <c r="AL24" s="34" t="str">
        <f t="shared" si="7"/>
        <v/>
      </c>
      <c r="AM24" s="134">
        <v>16</v>
      </c>
      <c r="AN24" s="134">
        <f t="shared" si="14"/>
        <v>46</v>
      </c>
      <c r="AO24" s="134" t="str">
        <f t="shared" si="8"/>
        <v/>
      </c>
    </row>
    <row r="25" spans="1:41" ht="20.25" customHeight="1">
      <c r="A25" s="227"/>
      <c r="B25" s="232" t="str">
        <f>IF(VLOOKUP(A24,'Data Siswa 3'!$A$4:$D$43,3,0)=0,"",VLOOKUP(A24,'Data Siswa 3'!$A$4:$D$43,3,0))</f>
        <v/>
      </c>
      <c r="C25" s="228"/>
      <c r="D25" s="11" t="s">
        <v>6</v>
      </c>
      <c r="E25" s="20"/>
      <c r="F25" s="20"/>
      <c r="G25" s="20"/>
      <c r="H25" s="20"/>
      <c r="I25" s="20"/>
      <c r="J25" s="20"/>
      <c r="K25" s="230"/>
      <c r="L25" s="20"/>
      <c r="M25" s="230"/>
      <c r="N25" s="20"/>
      <c r="O25" s="20"/>
      <c r="P25" s="20"/>
      <c r="Q25" s="20"/>
      <c r="R25" s="20"/>
      <c r="S25" s="230"/>
      <c r="T25" s="20"/>
      <c r="U25" s="270"/>
      <c r="V25" s="267"/>
      <c r="W25" s="77">
        <v>17</v>
      </c>
      <c r="X25" s="77">
        <f t="shared" si="9"/>
        <v>49</v>
      </c>
      <c r="Y25" s="34" t="str">
        <f t="shared" si="2"/>
        <v/>
      </c>
      <c r="Z25" s="77">
        <f t="shared" si="3"/>
        <v>0</v>
      </c>
      <c r="AA25" s="77">
        <v>17</v>
      </c>
      <c r="AB25" s="77">
        <f t="shared" si="10"/>
        <v>49</v>
      </c>
      <c r="AC25" s="77" t="str">
        <f t="shared" si="20"/>
        <v/>
      </c>
      <c r="AD25" s="77">
        <f t="shared" si="4"/>
        <v>0</v>
      </c>
      <c r="AE25" s="77">
        <v>17</v>
      </c>
      <c r="AF25" s="77">
        <f t="shared" si="11"/>
        <v>49</v>
      </c>
      <c r="AG25" s="77" t="str">
        <f t="shared" si="12"/>
        <v/>
      </c>
      <c r="AH25" s="77">
        <f t="shared" si="5"/>
        <v>0</v>
      </c>
      <c r="AI25" s="77">
        <v>17</v>
      </c>
      <c r="AJ25" s="77">
        <f t="shared" si="13"/>
        <v>49</v>
      </c>
      <c r="AK25" s="77" t="str">
        <f t="shared" si="6"/>
        <v/>
      </c>
      <c r="AL25" s="34">
        <f t="shared" si="7"/>
        <v>0</v>
      </c>
      <c r="AM25" s="134">
        <v>17</v>
      </c>
      <c r="AN25" s="134">
        <f t="shared" si="14"/>
        <v>49</v>
      </c>
      <c r="AO25" s="134" t="str">
        <f t="shared" si="8"/>
        <v/>
      </c>
    </row>
    <row r="26" spans="1:41" ht="20.25" customHeight="1">
      <c r="A26" s="227"/>
      <c r="B26" s="233"/>
      <c r="C26" s="228"/>
      <c r="D26" s="12" t="s">
        <v>7</v>
      </c>
      <c r="E26" s="21"/>
      <c r="F26" s="21"/>
      <c r="G26" s="21"/>
      <c r="H26" s="21"/>
      <c r="I26" s="21"/>
      <c r="J26" s="21"/>
      <c r="K26" s="231"/>
      <c r="L26" s="21"/>
      <c r="M26" s="231"/>
      <c r="N26" s="21"/>
      <c r="O26" s="21"/>
      <c r="P26" s="21"/>
      <c r="Q26" s="21"/>
      <c r="R26" s="21"/>
      <c r="S26" s="231"/>
      <c r="T26" s="21"/>
      <c r="U26" s="271"/>
      <c r="V26" s="268"/>
      <c r="W26" s="77">
        <v>18</v>
      </c>
      <c r="X26" s="77">
        <f t="shared" si="9"/>
        <v>52</v>
      </c>
      <c r="Y26" s="34" t="str">
        <f t="shared" si="2"/>
        <v/>
      </c>
      <c r="Z26" s="77">
        <f t="shared" si="3"/>
        <v>0</v>
      </c>
      <c r="AA26" s="77">
        <v>18</v>
      </c>
      <c r="AB26" s="77">
        <f t="shared" si="10"/>
        <v>52</v>
      </c>
      <c r="AC26" s="77" t="str">
        <f t="shared" si="20"/>
        <v/>
      </c>
      <c r="AD26" s="77">
        <f t="shared" si="4"/>
        <v>0</v>
      </c>
      <c r="AE26" s="77">
        <v>18</v>
      </c>
      <c r="AF26" s="77">
        <f t="shared" si="11"/>
        <v>52</v>
      </c>
      <c r="AG26" s="77" t="str">
        <f t="shared" si="12"/>
        <v/>
      </c>
      <c r="AH26" s="77">
        <f t="shared" si="5"/>
        <v>0</v>
      </c>
      <c r="AI26" s="77">
        <v>18</v>
      </c>
      <c r="AJ26" s="77">
        <f t="shared" si="13"/>
        <v>52</v>
      </c>
      <c r="AK26" s="77" t="str">
        <f t="shared" si="6"/>
        <v/>
      </c>
      <c r="AL26" s="34">
        <f t="shared" si="7"/>
        <v>0</v>
      </c>
      <c r="AM26" s="134">
        <v>18</v>
      </c>
      <c r="AN26" s="134">
        <f t="shared" si="14"/>
        <v>52</v>
      </c>
      <c r="AO26" s="134" t="str">
        <f t="shared" si="8"/>
        <v/>
      </c>
    </row>
    <row r="27" spans="1:41" ht="20.25" customHeight="1">
      <c r="A27" s="227">
        <v>7</v>
      </c>
      <c r="B27" s="43" t="str">
        <f>IF(VLOOKUP(A27,'Data Siswa 3'!$A$4:$D$43,2,0)=0,"",VLOOKUP(A27,'Data Siswa 3'!$A$4:$D$43,2,0))</f>
        <v>707</v>
      </c>
      <c r="C27" s="228" t="str">
        <f>IF(VLOOKUP(A27,'Data Siswa 3'!$A$4:$D$43,4,0)=0,"",VLOOKUP(A27,'Data Siswa 3'!$A$4:$D$43,4,0))</f>
        <v>Siswa kelas iii 7</v>
      </c>
      <c r="D27" s="10" t="s">
        <v>5</v>
      </c>
      <c r="E27" s="19"/>
      <c r="F27" s="19"/>
      <c r="G27" s="19"/>
      <c r="H27" s="19"/>
      <c r="I27" s="19"/>
      <c r="J27" s="19"/>
      <c r="K27" s="229" t="str">
        <f t="shared" ref="K27" si="41">IFERROR(ROUND(AVERAGE(E27:J29),0),"")</f>
        <v/>
      </c>
      <c r="L27" s="19"/>
      <c r="M27" s="229" t="str">
        <f t="shared" ref="M27" si="42">IFERROR(ROUND(AVERAGE(L27:L29),0),"")</f>
        <v/>
      </c>
      <c r="N27" s="19"/>
      <c r="O27" s="19"/>
      <c r="P27" s="19"/>
      <c r="Q27" s="19"/>
      <c r="R27" s="19"/>
      <c r="S27" s="229" t="str">
        <f t="shared" ref="S27" si="43">IFERROR(ROUND(AVERAGE(N27:R29),0),"")</f>
        <v/>
      </c>
      <c r="T27" s="19"/>
      <c r="U27" s="269" t="str">
        <f t="shared" ref="U27" si="44">IFERROR(ROUND(AVERAGE(T27:T29),0),"")</f>
        <v/>
      </c>
      <c r="V27" s="266" t="str">
        <f t="shared" ref="V27" si="45">IFERROR(ROUND((K27+M27+S27+(2*U27))/5,0),"")</f>
        <v/>
      </c>
      <c r="W27" s="77">
        <v>19</v>
      </c>
      <c r="X27" s="77">
        <f t="shared" si="9"/>
        <v>55</v>
      </c>
      <c r="Y27" s="34" t="str">
        <f t="shared" si="2"/>
        <v/>
      </c>
      <c r="Z27" s="77" t="str">
        <f t="shared" si="3"/>
        <v/>
      </c>
      <c r="AA27" s="77">
        <v>19</v>
      </c>
      <c r="AB27" s="77">
        <f t="shared" si="10"/>
        <v>55</v>
      </c>
      <c r="AC27" s="77" t="str">
        <f t="shared" si="20"/>
        <v/>
      </c>
      <c r="AD27" s="77" t="str">
        <f t="shared" si="4"/>
        <v/>
      </c>
      <c r="AE27" s="77">
        <v>19</v>
      </c>
      <c r="AF27" s="77">
        <f t="shared" si="11"/>
        <v>55</v>
      </c>
      <c r="AG27" s="77" t="str">
        <f t="shared" si="12"/>
        <v/>
      </c>
      <c r="AH27" s="77" t="str">
        <f t="shared" si="5"/>
        <v/>
      </c>
      <c r="AI27" s="77">
        <v>19</v>
      </c>
      <c r="AJ27" s="77">
        <f t="shared" si="13"/>
        <v>55</v>
      </c>
      <c r="AK27" s="77" t="str">
        <f t="shared" si="6"/>
        <v/>
      </c>
      <c r="AL27" s="34" t="str">
        <f t="shared" si="7"/>
        <v/>
      </c>
      <c r="AM27" s="134">
        <v>19</v>
      </c>
      <c r="AN27" s="134">
        <f t="shared" si="14"/>
        <v>55</v>
      </c>
      <c r="AO27" s="134" t="str">
        <f t="shared" si="8"/>
        <v/>
      </c>
    </row>
    <row r="28" spans="1:41" ht="20.25" customHeight="1">
      <c r="A28" s="227"/>
      <c r="B28" s="232" t="str">
        <f>IF(VLOOKUP(A27,'Data Siswa 3'!$A$4:$D$43,3,0)=0,"",VLOOKUP(A27,'Data Siswa 3'!$A$4:$D$43,3,0))</f>
        <v/>
      </c>
      <c r="C28" s="228"/>
      <c r="D28" s="11" t="s">
        <v>6</v>
      </c>
      <c r="E28" s="20"/>
      <c r="F28" s="20"/>
      <c r="G28" s="20"/>
      <c r="H28" s="20"/>
      <c r="I28" s="20"/>
      <c r="J28" s="20"/>
      <c r="K28" s="230"/>
      <c r="L28" s="20"/>
      <c r="M28" s="230"/>
      <c r="N28" s="20"/>
      <c r="O28" s="20"/>
      <c r="P28" s="20"/>
      <c r="Q28" s="20"/>
      <c r="R28" s="20"/>
      <c r="S28" s="230"/>
      <c r="T28" s="20"/>
      <c r="U28" s="270"/>
      <c r="V28" s="267"/>
      <c r="W28" s="77">
        <v>20</v>
      </c>
      <c r="X28" s="77">
        <f t="shared" si="9"/>
        <v>58</v>
      </c>
      <c r="Y28" s="34" t="str">
        <f t="shared" si="2"/>
        <v/>
      </c>
      <c r="Z28" s="77">
        <f t="shared" si="3"/>
        <v>0</v>
      </c>
      <c r="AA28" s="77">
        <v>20</v>
      </c>
      <c r="AB28" s="77">
        <f t="shared" si="10"/>
        <v>58</v>
      </c>
      <c r="AC28" s="77" t="str">
        <f t="shared" si="20"/>
        <v/>
      </c>
      <c r="AD28" s="77">
        <f t="shared" si="4"/>
        <v>0</v>
      </c>
      <c r="AE28" s="77">
        <v>20</v>
      </c>
      <c r="AF28" s="77">
        <f t="shared" si="11"/>
        <v>58</v>
      </c>
      <c r="AG28" s="77" t="str">
        <f t="shared" si="12"/>
        <v/>
      </c>
      <c r="AH28" s="77">
        <f t="shared" si="5"/>
        <v>0</v>
      </c>
      <c r="AI28" s="77">
        <v>20</v>
      </c>
      <c r="AJ28" s="77">
        <f t="shared" si="13"/>
        <v>58</v>
      </c>
      <c r="AK28" s="77" t="str">
        <f t="shared" si="6"/>
        <v/>
      </c>
      <c r="AL28" s="34">
        <f t="shared" si="7"/>
        <v>0</v>
      </c>
      <c r="AM28" s="134">
        <v>20</v>
      </c>
      <c r="AN28" s="134">
        <f t="shared" si="14"/>
        <v>58</v>
      </c>
      <c r="AO28" s="134" t="str">
        <f t="shared" si="8"/>
        <v/>
      </c>
    </row>
    <row r="29" spans="1:41" ht="20.25" customHeight="1">
      <c r="A29" s="227"/>
      <c r="B29" s="233"/>
      <c r="C29" s="228"/>
      <c r="D29" s="12" t="s">
        <v>7</v>
      </c>
      <c r="E29" s="21"/>
      <c r="F29" s="21"/>
      <c r="G29" s="21"/>
      <c r="H29" s="21"/>
      <c r="I29" s="21"/>
      <c r="J29" s="21"/>
      <c r="K29" s="231"/>
      <c r="L29" s="21"/>
      <c r="M29" s="231"/>
      <c r="N29" s="21"/>
      <c r="O29" s="21"/>
      <c r="P29" s="21"/>
      <c r="Q29" s="21"/>
      <c r="R29" s="21"/>
      <c r="S29" s="231"/>
      <c r="T29" s="21"/>
      <c r="U29" s="271"/>
      <c r="V29" s="268"/>
      <c r="W29" s="77">
        <v>21</v>
      </c>
      <c r="X29" s="77">
        <f t="shared" si="9"/>
        <v>61</v>
      </c>
      <c r="Y29" s="34" t="str">
        <f t="shared" si="2"/>
        <v/>
      </c>
      <c r="Z29" s="77">
        <f t="shared" si="3"/>
        <v>0</v>
      </c>
      <c r="AA29" s="77">
        <v>21</v>
      </c>
      <c r="AB29" s="77">
        <f t="shared" si="10"/>
        <v>61</v>
      </c>
      <c r="AC29" s="77" t="str">
        <f t="shared" si="20"/>
        <v/>
      </c>
      <c r="AD29" s="77">
        <f t="shared" si="4"/>
        <v>0</v>
      </c>
      <c r="AE29" s="77">
        <v>21</v>
      </c>
      <c r="AF29" s="77">
        <f t="shared" si="11"/>
        <v>61</v>
      </c>
      <c r="AG29" s="77" t="str">
        <f t="shared" si="12"/>
        <v/>
      </c>
      <c r="AH29" s="77">
        <f t="shared" si="5"/>
        <v>0</v>
      </c>
      <c r="AI29" s="77">
        <v>21</v>
      </c>
      <c r="AJ29" s="77">
        <f t="shared" si="13"/>
        <v>61</v>
      </c>
      <c r="AK29" s="77" t="str">
        <f t="shared" si="6"/>
        <v/>
      </c>
      <c r="AL29" s="34">
        <f t="shared" si="7"/>
        <v>0</v>
      </c>
      <c r="AM29" s="134">
        <v>21</v>
      </c>
      <c r="AN29" s="134">
        <f t="shared" si="14"/>
        <v>61</v>
      </c>
      <c r="AO29" s="134" t="str">
        <f t="shared" si="8"/>
        <v/>
      </c>
    </row>
    <row r="30" spans="1:41" ht="20.25" customHeight="1">
      <c r="A30" s="227">
        <v>8</v>
      </c>
      <c r="B30" s="43" t="str">
        <f>IF(VLOOKUP(A30,'Data Siswa 3'!$A$4:$D$43,2,0)=0,"",VLOOKUP(A30,'Data Siswa 3'!$A$4:$D$43,2,0))</f>
        <v>708</v>
      </c>
      <c r="C30" s="228" t="str">
        <f>IF(VLOOKUP(A30,'Data Siswa 3'!$A$4:$D$43,4,0)=0,"",VLOOKUP(A30,'Data Siswa 3'!$A$4:$D$43,4,0))</f>
        <v>Siswa kelas iii 8</v>
      </c>
      <c r="D30" s="10" t="s">
        <v>5</v>
      </c>
      <c r="E30" s="19"/>
      <c r="F30" s="19"/>
      <c r="G30" s="19"/>
      <c r="H30" s="19"/>
      <c r="I30" s="19"/>
      <c r="J30" s="19"/>
      <c r="K30" s="229" t="str">
        <f t="shared" ref="K30" si="46">IFERROR(ROUND(AVERAGE(E30:J32),0),"")</f>
        <v/>
      </c>
      <c r="L30" s="19"/>
      <c r="M30" s="229" t="str">
        <f t="shared" ref="M30" si="47">IFERROR(ROUND(AVERAGE(L30:L32),0),"")</f>
        <v/>
      </c>
      <c r="N30" s="19"/>
      <c r="O30" s="19"/>
      <c r="P30" s="19"/>
      <c r="Q30" s="19"/>
      <c r="R30" s="19"/>
      <c r="S30" s="229" t="str">
        <f t="shared" ref="S30" si="48">IFERROR(ROUND(AVERAGE(N30:R32),0),"")</f>
        <v/>
      </c>
      <c r="T30" s="19"/>
      <c r="U30" s="269" t="str">
        <f t="shared" ref="U30" si="49">IFERROR(ROUND(AVERAGE(T30:T32),0),"")</f>
        <v/>
      </c>
      <c r="V30" s="266" t="str">
        <f t="shared" ref="V30" si="50">IFERROR(ROUND((K30+M30+S30+(2*U30))/5,0),"")</f>
        <v/>
      </c>
      <c r="W30" s="77">
        <v>22</v>
      </c>
      <c r="X30" s="77">
        <f t="shared" si="9"/>
        <v>64</v>
      </c>
      <c r="Y30" s="34" t="str">
        <f t="shared" si="2"/>
        <v/>
      </c>
      <c r="Z30" s="77" t="str">
        <f t="shared" si="3"/>
        <v/>
      </c>
      <c r="AA30" s="77">
        <v>22</v>
      </c>
      <c r="AB30" s="77">
        <f t="shared" si="10"/>
        <v>64</v>
      </c>
      <c r="AC30" s="77" t="str">
        <f t="shared" si="20"/>
        <v/>
      </c>
      <c r="AD30" s="77" t="str">
        <f t="shared" si="4"/>
        <v/>
      </c>
      <c r="AE30" s="77">
        <v>22</v>
      </c>
      <c r="AF30" s="77">
        <f t="shared" si="11"/>
        <v>64</v>
      </c>
      <c r="AG30" s="77" t="str">
        <f t="shared" si="12"/>
        <v/>
      </c>
      <c r="AH30" s="77" t="str">
        <f t="shared" si="5"/>
        <v/>
      </c>
      <c r="AI30" s="77">
        <v>22</v>
      </c>
      <c r="AJ30" s="77">
        <f t="shared" si="13"/>
        <v>64</v>
      </c>
      <c r="AK30" s="77" t="str">
        <f t="shared" si="6"/>
        <v/>
      </c>
      <c r="AL30" s="34" t="str">
        <f t="shared" si="7"/>
        <v/>
      </c>
      <c r="AM30" s="134">
        <v>22</v>
      </c>
      <c r="AN30" s="134">
        <f t="shared" si="14"/>
        <v>64</v>
      </c>
      <c r="AO30" s="134" t="str">
        <f t="shared" si="8"/>
        <v/>
      </c>
    </row>
    <row r="31" spans="1:41" ht="20.25" customHeight="1">
      <c r="A31" s="227"/>
      <c r="B31" s="232" t="str">
        <f>IF(VLOOKUP(A30,'Data Siswa 3'!$A$4:$D$43,3,0)=0,"",VLOOKUP(A30,'Data Siswa 3'!$A$4:$D$43,3,0))</f>
        <v/>
      </c>
      <c r="C31" s="228"/>
      <c r="D31" s="11" t="s">
        <v>6</v>
      </c>
      <c r="E31" s="20"/>
      <c r="F31" s="20"/>
      <c r="G31" s="20"/>
      <c r="H31" s="20"/>
      <c r="I31" s="20"/>
      <c r="J31" s="20"/>
      <c r="K31" s="230"/>
      <c r="L31" s="20"/>
      <c r="M31" s="230"/>
      <c r="N31" s="20"/>
      <c r="O31" s="20"/>
      <c r="P31" s="20"/>
      <c r="Q31" s="20"/>
      <c r="R31" s="20"/>
      <c r="S31" s="230"/>
      <c r="T31" s="20"/>
      <c r="U31" s="270"/>
      <c r="V31" s="267"/>
      <c r="W31" s="77">
        <v>23</v>
      </c>
      <c r="X31" s="77">
        <f t="shared" si="9"/>
        <v>67</v>
      </c>
      <c r="Y31" s="34" t="str">
        <f t="shared" si="2"/>
        <v/>
      </c>
      <c r="Z31" s="77">
        <f t="shared" si="3"/>
        <v>0</v>
      </c>
      <c r="AA31" s="77">
        <v>23</v>
      </c>
      <c r="AB31" s="77">
        <f t="shared" si="10"/>
        <v>67</v>
      </c>
      <c r="AC31" s="77" t="str">
        <f t="shared" si="20"/>
        <v/>
      </c>
      <c r="AD31" s="77">
        <f t="shared" si="4"/>
        <v>0</v>
      </c>
      <c r="AE31" s="77">
        <v>23</v>
      </c>
      <c r="AF31" s="77">
        <f t="shared" si="11"/>
        <v>67</v>
      </c>
      <c r="AG31" s="77" t="str">
        <f t="shared" si="12"/>
        <v/>
      </c>
      <c r="AH31" s="77">
        <f t="shared" si="5"/>
        <v>0</v>
      </c>
      <c r="AI31" s="77">
        <v>23</v>
      </c>
      <c r="AJ31" s="77">
        <f t="shared" si="13"/>
        <v>67</v>
      </c>
      <c r="AK31" s="77" t="str">
        <f t="shared" si="6"/>
        <v/>
      </c>
      <c r="AL31" s="34">
        <f t="shared" si="7"/>
        <v>0</v>
      </c>
      <c r="AM31" s="134">
        <v>23</v>
      </c>
      <c r="AN31" s="134">
        <f t="shared" si="14"/>
        <v>67</v>
      </c>
      <c r="AO31" s="134" t="str">
        <f t="shared" si="8"/>
        <v/>
      </c>
    </row>
    <row r="32" spans="1:41" ht="20.25" customHeight="1">
      <c r="A32" s="227"/>
      <c r="B32" s="233"/>
      <c r="C32" s="228"/>
      <c r="D32" s="12" t="s">
        <v>7</v>
      </c>
      <c r="E32" s="21"/>
      <c r="F32" s="21"/>
      <c r="G32" s="21"/>
      <c r="H32" s="21"/>
      <c r="I32" s="21"/>
      <c r="J32" s="21"/>
      <c r="K32" s="231"/>
      <c r="L32" s="21"/>
      <c r="M32" s="231"/>
      <c r="N32" s="21"/>
      <c r="O32" s="21"/>
      <c r="P32" s="21"/>
      <c r="Q32" s="21"/>
      <c r="R32" s="21"/>
      <c r="S32" s="231"/>
      <c r="T32" s="21"/>
      <c r="U32" s="271"/>
      <c r="V32" s="268"/>
      <c r="W32" s="77">
        <v>24</v>
      </c>
      <c r="X32" s="77">
        <f t="shared" si="9"/>
        <v>70</v>
      </c>
      <c r="Y32" s="34" t="str">
        <f t="shared" si="2"/>
        <v/>
      </c>
      <c r="Z32" s="77">
        <f t="shared" si="3"/>
        <v>0</v>
      </c>
      <c r="AA32" s="77">
        <v>24</v>
      </c>
      <c r="AB32" s="77">
        <f t="shared" si="10"/>
        <v>70</v>
      </c>
      <c r="AC32" s="77" t="str">
        <f t="shared" si="20"/>
        <v/>
      </c>
      <c r="AD32" s="77">
        <f t="shared" si="4"/>
        <v>0</v>
      </c>
      <c r="AE32" s="77">
        <v>24</v>
      </c>
      <c r="AF32" s="77">
        <f t="shared" si="11"/>
        <v>70</v>
      </c>
      <c r="AG32" s="77" t="str">
        <f t="shared" si="12"/>
        <v/>
      </c>
      <c r="AH32" s="77">
        <f t="shared" si="5"/>
        <v>0</v>
      </c>
      <c r="AI32" s="77">
        <v>24</v>
      </c>
      <c r="AJ32" s="77">
        <f t="shared" si="13"/>
        <v>70</v>
      </c>
      <c r="AK32" s="77" t="str">
        <f t="shared" si="6"/>
        <v/>
      </c>
      <c r="AL32" s="34">
        <f t="shared" si="7"/>
        <v>0</v>
      </c>
      <c r="AM32" s="134">
        <v>24</v>
      </c>
      <c r="AN32" s="134">
        <f t="shared" si="14"/>
        <v>70</v>
      </c>
      <c r="AO32" s="134" t="str">
        <f t="shared" si="8"/>
        <v/>
      </c>
    </row>
    <row r="33" spans="1:41" ht="20.25" customHeight="1">
      <c r="A33" s="227">
        <v>9</v>
      </c>
      <c r="B33" s="43" t="str">
        <f>IF(VLOOKUP(A33,'Data Siswa 3'!$A$4:$D$43,2,0)=0,"",VLOOKUP(A33,'Data Siswa 3'!$A$4:$D$43,2,0))</f>
        <v>709</v>
      </c>
      <c r="C33" s="228" t="str">
        <f>IF(VLOOKUP(A33,'Data Siswa 3'!$A$4:$D$43,4,0)=0,"",VLOOKUP(A33,'Data Siswa 3'!$A$4:$D$43,4,0))</f>
        <v>Siswa kelas iii 9</v>
      </c>
      <c r="D33" s="10" t="s">
        <v>5</v>
      </c>
      <c r="E33" s="19"/>
      <c r="F33" s="19"/>
      <c r="G33" s="19"/>
      <c r="H33" s="19"/>
      <c r="I33" s="19"/>
      <c r="J33" s="19"/>
      <c r="K33" s="229" t="str">
        <f t="shared" ref="K33" si="51">IFERROR(ROUND(AVERAGE(E33:J35),0),"")</f>
        <v/>
      </c>
      <c r="L33" s="19"/>
      <c r="M33" s="229" t="str">
        <f t="shared" ref="M33" si="52">IFERROR(ROUND(AVERAGE(L33:L35),0),"")</f>
        <v/>
      </c>
      <c r="N33" s="19"/>
      <c r="O33" s="19"/>
      <c r="P33" s="19"/>
      <c r="Q33" s="19"/>
      <c r="R33" s="19"/>
      <c r="S33" s="229" t="str">
        <f t="shared" ref="S33" si="53">IFERROR(ROUND(AVERAGE(N33:R35),0),"")</f>
        <v/>
      </c>
      <c r="T33" s="19"/>
      <c r="U33" s="269" t="str">
        <f t="shared" ref="U33" si="54">IFERROR(ROUND(AVERAGE(T33:T35),0),"")</f>
        <v/>
      </c>
      <c r="V33" s="266" t="str">
        <f t="shared" ref="V33" si="55">IFERROR(ROUND((K33+M33+S33+(2*U33))/5,0),"")</f>
        <v/>
      </c>
      <c r="W33" s="77">
        <v>25</v>
      </c>
      <c r="X33" s="77">
        <f t="shared" si="9"/>
        <v>73</v>
      </c>
      <c r="Y33" s="34" t="str">
        <f t="shared" si="2"/>
        <v/>
      </c>
      <c r="Z33" s="77" t="str">
        <f t="shared" si="3"/>
        <v/>
      </c>
      <c r="AA33" s="77">
        <v>25</v>
      </c>
      <c r="AB33" s="77">
        <f t="shared" si="10"/>
        <v>73</v>
      </c>
      <c r="AC33" s="77" t="str">
        <f t="shared" si="20"/>
        <v/>
      </c>
      <c r="AD33" s="77" t="str">
        <f t="shared" si="4"/>
        <v/>
      </c>
      <c r="AE33" s="77">
        <v>25</v>
      </c>
      <c r="AF33" s="77">
        <f t="shared" si="11"/>
        <v>73</v>
      </c>
      <c r="AG33" s="77" t="str">
        <f t="shared" si="12"/>
        <v/>
      </c>
      <c r="AH33" s="77" t="str">
        <f t="shared" si="5"/>
        <v/>
      </c>
      <c r="AI33" s="77">
        <v>25</v>
      </c>
      <c r="AJ33" s="77">
        <f t="shared" si="13"/>
        <v>73</v>
      </c>
      <c r="AK33" s="77" t="str">
        <f t="shared" si="6"/>
        <v/>
      </c>
      <c r="AL33" s="34" t="str">
        <f t="shared" si="7"/>
        <v/>
      </c>
      <c r="AM33" s="134">
        <v>25</v>
      </c>
      <c r="AN33" s="134">
        <f t="shared" si="14"/>
        <v>73</v>
      </c>
      <c r="AO33" s="134" t="str">
        <f t="shared" si="8"/>
        <v/>
      </c>
    </row>
    <row r="34" spans="1:41" ht="20.25" customHeight="1">
      <c r="A34" s="227"/>
      <c r="B34" s="232" t="str">
        <f>IF(VLOOKUP(A33,'Data Siswa 3'!$A$4:$D$43,3,0)=0,"",VLOOKUP(A33,'Data Siswa 3'!$A$4:$D$43,3,0))</f>
        <v/>
      </c>
      <c r="C34" s="228"/>
      <c r="D34" s="11" t="s">
        <v>6</v>
      </c>
      <c r="E34" s="20"/>
      <c r="F34" s="20"/>
      <c r="G34" s="20"/>
      <c r="H34" s="20"/>
      <c r="I34" s="20"/>
      <c r="J34" s="20"/>
      <c r="K34" s="230"/>
      <c r="L34" s="20"/>
      <c r="M34" s="230"/>
      <c r="N34" s="20"/>
      <c r="O34" s="20"/>
      <c r="P34" s="20"/>
      <c r="Q34" s="20"/>
      <c r="R34" s="20"/>
      <c r="S34" s="230"/>
      <c r="T34" s="20"/>
      <c r="U34" s="270"/>
      <c r="V34" s="267"/>
      <c r="W34" s="77">
        <v>26</v>
      </c>
      <c r="X34" s="77">
        <f t="shared" si="9"/>
        <v>76</v>
      </c>
      <c r="Y34" s="34" t="str">
        <f t="shared" si="2"/>
        <v/>
      </c>
      <c r="Z34" s="77">
        <f t="shared" si="3"/>
        <v>0</v>
      </c>
      <c r="AA34" s="77">
        <v>26</v>
      </c>
      <c r="AB34" s="77">
        <f t="shared" si="10"/>
        <v>76</v>
      </c>
      <c r="AC34" s="77" t="str">
        <f t="shared" si="20"/>
        <v/>
      </c>
      <c r="AD34" s="77">
        <f t="shared" si="4"/>
        <v>0</v>
      </c>
      <c r="AE34" s="77">
        <v>26</v>
      </c>
      <c r="AF34" s="77">
        <f t="shared" si="11"/>
        <v>76</v>
      </c>
      <c r="AG34" s="77" t="str">
        <f t="shared" si="12"/>
        <v/>
      </c>
      <c r="AH34" s="77">
        <f t="shared" si="5"/>
        <v>0</v>
      </c>
      <c r="AI34" s="77">
        <v>26</v>
      </c>
      <c r="AJ34" s="77">
        <f t="shared" si="13"/>
        <v>76</v>
      </c>
      <c r="AK34" s="77" t="str">
        <f t="shared" si="6"/>
        <v/>
      </c>
      <c r="AL34" s="34">
        <f t="shared" si="7"/>
        <v>0</v>
      </c>
      <c r="AM34" s="134">
        <v>26</v>
      </c>
      <c r="AN34" s="134">
        <f t="shared" si="14"/>
        <v>76</v>
      </c>
      <c r="AO34" s="134" t="str">
        <f t="shared" si="8"/>
        <v/>
      </c>
    </row>
    <row r="35" spans="1:41" ht="20.25" customHeight="1">
      <c r="A35" s="227"/>
      <c r="B35" s="233"/>
      <c r="C35" s="228"/>
      <c r="D35" s="12" t="s">
        <v>7</v>
      </c>
      <c r="E35" s="21"/>
      <c r="F35" s="21"/>
      <c r="G35" s="21"/>
      <c r="H35" s="21"/>
      <c r="I35" s="21"/>
      <c r="J35" s="21"/>
      <c r="K35" s="231"/>
      <c r="L35" s="21"/>
      <c r="M35" s="231"/>
      <c r="N35" s="21"/>
      <c r="O35" s="21"/>
      <c r="P35" s="21"/>
      <c r="Q35" s="21"/>
      <c r="R35" s="21"/>
      <c r="S35" s="231"/>
      <c r="T35" s="21"/>
      <c r="U35" s="271"/>
      <c r="V35" s="268"/>
      <c r="W35" s="77">
        <v>27</v>
      </c>
      <c r="X35" s="77">
        <f t="shared" si="9"/>
        <v>79</v>
      </c>
      <c r="Y35" s="34" t="str">
        <f t="shared" si="2"/>
        <v/>
      </c>
      <c r="Z35" s="77">
        <f t="shared" si="3"/>
        <v>0</v>
      </c>
      <c r="AA35" s="77">
        <v>27</v>
      </c>
      <c r="AB35" s="77">
        <f t="shared" si="10"/>
        <v>79</v>
      </c>
      <c r="AC35" s="77" t="str">
        <f t="shared" si="20"/>
        <v/>
      </c>
      <c r="AD35" s="77">
        <f t="shared" si="4"/>
        <v>0</v>
      </c>
      <c r="AE35" s="77">
        <v>27</v>
      </c>
      <c r="AF35" s="77">
        <f t="shared" si="11"/>
        <v>79</v>
      </c>
      <c r="AG35" s="77" t="str">
        <f t="shared" si="12"/>
        <v/>
      </c>
      <c r="AH35" s="77">
        <f t="shared" si="5"/>
        <v>0</v>
      </c>
      <c r="AI35" s="77">
        <v>27</v>
      </c>
      <c r="AJ35" s="77">
        <f t="shared" si="13"/>
        <v>79</v>
      </c>
      <c r="AK35" s="77" t="str">
        <f t="shared" si="6"/>
        <v/>
      </c>
      <c r="AL35" s="34">
        <f t="shared" si="7"/>
        <v>0</v>
      </c>
      <c r="AM35" s="134">
        <v>27</v>
      </c>
      <c r="AN35" s="134">
        <f t="shared" si="14"/>
        <v>79</v>
      </c>
      <c r="AO35" s="134" t="str">
        <f t="shared" si="8"/>
        <v/>
      </c>
    </row>
    <row r="36" spans="1:41" ht="20.25" customHeight="1">
      <c r="A36" s="227">
        <v>10</v>
      </c>
      <c r="B36" s="43" t="str">
        <f>IF(VLOOKUP(A36,'Data Siswa 3'!$A$4:$D$43,2,0)=0,"",VLOOKUP(A36,'Data Siswa 3'!$A$4:$D$43,2,0))</f>
        <v>710</v>
      </c>
      <c r="C36" s="228" t="str">
        <f>IF(VLOOKUP(A36,'Data Siswa 3'!$A$4:$D$43,4,0)=0,"",VLOOKUP(A36,'Data Siswa 3'!$A$4:$D$43,4,0))</f>
        <v>Siswa kelas iii 10</v>
      </c>
      <c r="D36" s="10" t="s">
        <v>5</v>
      </c>
      <c r="E36" s="19"/>
      <c r="F36" s="19"/>
      <c r="G36" s="19"/>
      <c r="H36" s="19"/>
      <c r="I36" s="19"/>
      <c r="J36" s="19"/>
      <c r="K36" s="229" t="str">
        <f t="shared" ref="K36" si="56">IFERROR(ROUND(AVERAGE(E36:J38),0),"")</f>
        <v/>
      </c>
      <c r="L36" s="19"/>
      <c r="M36" s="229" t="str">
        <f t="shared" ref="M36" si="57">IFERROR(ROUND(AVERAGE(L36:L38),0),"")</f>
        <v/>
      </c>
      <c r="N36" s="19"/>
      <c r="O36" s="19"/>
      <c r="P36" s="19"/>
      <c r="Q36" s="19"/>
      <c r="R36" s="19"/>
      <c r="S36" s="229" t="str">
        <f t="shared" ref="S36" si="58">IFERROR(ROUND(AVERAGE(N36:R38),0),"")</f>
        <v/>
      </c>
      <c r="T36" s="19"/>
      <c r="U36" s="269" t="str">
        <f t="shared" ref="U36" si="59">IFERROR(ROUND(AVERAGE(T36:T38),0),"")</f>
        <v/>
      </c>
      <c r="V36" s="266" t="str">
        <f t="shared" ref="V36" si="60">IFERROR(ROUND((K36+M36+S36+(2*U36))/5,0),"")</f>
        <v/>
      </c>
      <c r="W36" s="77">
        <v>28</v>
      </c>
      <c r="X36" s="77">
        <f t="shared" si="9"/>
        <v>82</v>
      </c>
      <c r="Y36" s="34" t="str">
        <f t="shared" si="2"/>
        <v/>
      </c>
      <c r="Z36" s="77" t="str">
        <f t="shared" si="3"/>
        <v/>
      </c>
      <c r="AA36" s="77">
        <v>28</v>
      </c>
      <c r="AB36" s="77">
        <f t="shared" si="10"/>
        <v>82</v>
      </c>
      <c r="AC36" s="77" t="str">
        <f t="shared" si="20"/>
        <v/>
      </c>
      <c r="AD36" s="77" t="str">
        <f t="shared" si="4"/>
        <v/>
      </c>
      <c r="AE36" s="77">
        <v>28</v>
      </c>
      <c r="AF36" s="77">
        <f t="shared" si="11"/>
        <v>82</v>
      </c>
      <c r="AG36" s="77" t="str">
        <f t="shared" si="12"/>
        <v/>
      </c>
      <c r="AH36" s="77" t="str">
        <f t="shared" si="5"/>
        <v/>
      </c>
      <c r="AI36" s="77">
        <v>28</v>
      </c>
      <c r="AJ36" s="77">
        <f t="shared" si="13"/>
        <v>82</v>
      </c>
      <c r="AK36" s="77" t="str">
        <f t="shared" si="6"/>
        <v/>
      </c>
      <c r="AL36" s="34" t="str">
        <f t="shared" si="7"/>
        <v/>
      </c>
      <c r="AM36" s="134">
        <v>28</v>
      </c>
      <c r="AN36" s="134">
        <f t="shared" si="14"/>
        <v>82</v>
      </c>
      <c r="AO36" s="134" t="str">
        <f t="shared" si="8"/>
        <v/>
      </c>
    </row>
    <row r="37" spans="1:41" ht="20.25" customHeight="1">
      <c r="A37" s="227"/>
      <c r="B37" s="232" t="str">
        <f>IF(VLOOKUP(A36,'Data Siswa 3'!$A$4:$D$43,3,0)=0,"",VLOOKUP(A36,'Data Siswa 3'!$A$4:$D$43,3,0))</f>
        <v/>
      </c>
      <c r="C37" s="228"/>
      <c r="D37" s="11" t="s">
        <v>6</v>
      </c>
      <c r="E37" s="20"/>
      <c r="F37" s="20"/>
      <c r="G37" s="20"/>
      <c r="H37" s="20"/>
      <c r="I37" s="20"/>
      <c r="J37" s="20"/>
      <c r="K37" s="230"/>
      <c r="L37" s="20"/>
      <c r="M37" s="230"/>
      <c r="N37" s="20"/>
      <c r="O37" s="20"/>
      <c r="P37" s="20"/>
      <c r="Q37" s="20"/>
      <c r="R37" s="20"/>
      <c r="S37" s="230"/>
      <c r="T37" s="20"/>
      <c r="U37" s="270"/>
      <c r="V37" s="267"/>
      <c r="W37" s="77">
        <v>29</v>
      </c>
      <c r="X37" s="77">
        <f t="shared" si="9"/>
        <v>85</v>
      </c>
      <c r="Y37" s="34" t="str">
        <f t="shared" si="2"/>
        <v/>
      </c>
      <c r="Z37" s="77">
        <f t="shared" si="3"/>
        <v>0</v>
      </c>
      <c r="AA37" s="77">
        <v>29</v>
      </c>
      <c r="AB37" s="77">
        <f t="shared" si="10"/>
        <v>85</v>
      </c>
      <c r="AC37" s="77" t="str">
        <f t="shared" si="20"/>
        <v/>
      </c>
      <c r="AD37" s="77">
        <f t="shared" si="4"/>
        <v>0</v>
      </c>
      <c r="AE37" s="77">
        <v>29</v>
      </c>
      <c r="AF37" s="77">
        <f t="shared" si="11"/>
        <v>85</v>
      </c>
      <c r="AG37" s="77" t="str">
        <f t="shared" si="12"/>
        <v/>
      </c>
      <c r="AH37" s="77">
        <f t="shared" si="5"/>
        <v>0</v>
      </c>
      <c r="AI37" s="77">
        <v>29</v>
      </c>
      <c r="AJ37" s="77">
        <f t="shared" si="13"/>
        <v>85</v>
      </c>
      <c r="AK37" s="77" t="str">
        <f t="shared" si="6"/>
        <v/>
      </c>
      <c r="AL37" s="34">
        <f t="shared" si="7"/>
        <v>0</v>
      </c>
      <c r="AM37" s="134">
        <v>29</v>
      </c>
      <c r="AN37" s="134">
        <f t="shared" si="14"/>
        <v>85</v>
      </c>
      <c r="AO37" s="134" t="str">
        <f t="shared" si="8"/>
        <v/>
      </c>
    </row>
    <row r="38" spans="1:41" ht="20.25" customHeight="1">
      <c r="A38" s="227"/>
      <c r="B38" s="233"/>
      <c r="C38" s="228"/>
      <c r="D38" s="12" t="s">
        <v>7</v>
      </c>
      <c r="E38" s="21"/>
      <c r="F38" s="21"/>
      <c r="G38" s="21"/>
      <c r="H38" s="21"/>
      <c r="I38" s="21"/>
      <c r="J38" s="21"/>
      <c r="K38" s="231"/>
      <c r="L38" s="21"/>
      <c r="M38" s="231"/>
      <c r="N38" s="21"/>
      <c r="O38" s="21"/>
      <c r="P38" s="21"/>
      <c r="Q38" s="21"/>
      <c r="R38" s="21"/>
      <c r="S38" s="231"/>
      <c r="T38" s="21"/>
      <c r="U38" s="271"/>
      <c r="V38" s="268"/>
      <c r="W38" s="77">
        <v>30</v>
      </c>
      <c r="X38" s="77">
        <f t="shared" si="9"/>
        <v>88</v>
      </c>
      <c r="Y38" s="34" t="str">
        <f t="shared" si="2"/>
        <v/>
      </c>
      <c r="Z38" s="77">
        <f t="shared" si="3"/>
        <v>0</v>
      </c>
      <c r="AA38" s="77">
        <v>30</v>
      </c>
      <c r="AB38" s="77">
        <f t="shared" si="10"/>
        <v>88</v>
      </c>
      <c r="AC38" s="77" t="str">
        <f t="shared" si="20"/>
        <v/>
      </c>
      <c r="AD38" s="77">
        <f t="shared" si="4"/>
        <v>0</v>
      </c>
      <c r="AE38" s="77">
        <v>30</v>
      </c>
      <c r="AF38" s="77">
        <f t="shared" si="11"/>
        <v>88</v>
      </c>
      <c r="AG38" s="77" t="str">
        <f t="shared" si="12"/>
        <v/>
      </c>
      <c r="AH38" s="77">
        <f t="shared" si="5"/>
        <v>0</v>
      </c>
      <c r="AI38" s="77">
        <v>30</v>
      </c>
      <c r="AJ38" s="77">
        <f t="shared" si="13"/>
        <v>88</v>
      </c>
      <c r="AK38" s="77" t="str">
        <f t="shared" si="6"/>
        <v/>
      </c>
      <c r="AL38" s="34">
        <f t="shared" si="7"/>
        <v>0</v>
      </c>
      <c r="AM38" s="134">
        <v>30</v>
      </c>
      <c r="AN38" s="134">
        <f t="shared" si="14"/>
        <v>88</v>
      </c>
      <c r="AO38" s="134" t="str">
        <f t="shared" si="8"/>
        <v/>
      </c>
    </row>
    <row r="39" spans="1:41" ht="20.25" customHeight="1">
      <c r="A39" s="227">
        <v>11</v>
      </c>
      <c r="B39" s="43" t="str">
        <f>IF(VLOOKUP(A39,'Data Siswa 3'!$A$4:$D$43,2,0)=0,"",VLOOKUP(A39,'Data Siswa 3'!$A$4:$D$43,2,0))</f>
        <v>711</v>
      </c>
      <c r="C39" s="228" t="str">
        <f>IF(VLOOKUP(A39,'Data Siswa 3'!$A$4:$D$43,4,0)=0,"",VLOOKUP(A39,'Data Siswa 3'!$A$4:$D$43,4,0))</f>
        <v>Siswa kelas iii 11</v>
      </c>
      <c r="D39" s="10" t="s">
        <v>5</v>
      </c>
      <c r="E39" s="19"/>
      <c r="F39" s="19"/>
      <c r="G39" s="19"/>
      <c r="H39" s="19"/>
      <c r="I39" s="19"/>
      <c r="J39" s="19"/>
      <c r="K39" s="229" t="str">
        <f t="shared" ref="K39" si="61">IFERROR(ROUND(AVERAGE(E39:J41),0),"")</f>
        <v/>
      </c>
      <c r="L39" s="19"/>
      <c r="M39" s="229" t="str">
        <f t="shared" ref="M39" si="62">IFERROR(ROUND(AVERAGE(L39:L41),0),"")</f>
        <v/>
      </c>
      <c r="N39" s="19"/>
      <c r="O39" s="19"/>
      <c r="P39" s="19"/>
      <c r="Q39" s="19"/>
      <c r="R39" s="19"/>
      <c r="S39" s="229" t="str">
        <f t="shared" ref="S39" si="63">IFERROR(ROUND(AVERAGE(N39:R41),0),"")</f>
        <v/>
      </c>
      <c r="T39" s="19"/>
      <c r="U39" s="269" t="str">
        <f t="shared" ref="U39" si="64">IFERROR(ROUND(AVERAGE(T39:T41),0),"")</f>
        <v/>
      </c>
      <c r="V39" s="266" t="str">
        <f t="shared" ref="V39" si="65">IFERROR(ROUND((K39+M39+S39+(2*U39))/5,0),"")</f>
        <v/>
      </c>
      <c r="W39" s="77">
        <v>31</v>
      </c>
      <c r="X39" s="77">
        <f t="shared" si="9"/>
        <v>91</v>
      </c>
      <c r="Y39" s="34" t="str">
        <f t="shared" si="2"/>
        <v/>
      </c>
      <c r="Z39" s="77" t="str">
        <f t="shared" si="3"/>
        <v/>
      </c>
      <c r="AA39" s="77">
        <v>31</v>
      </c>
      <c r="AB39" s="77">
        <f t="shared" si="10"/>
        <v>91</v>
      </c>
      <c r="AC39" s="77" t="str">
        <f t="shared" si="20"/>
        <v/>
      </c>
      <c r="AD39" s="77" t="str">
        <f t="shared" si="4"/>
        <v/>
      </c>
      <c r="AE39" s="77">
        <v>31</v>
      </c>
      <c r="AF39" s="77">
        <f t="shared" si="11"/>
        <v>91</v>
      </c>
      <c r="AG39" s="77" t="str">
        <f t="shared" si="12"/>
        <v/>
      </c>
      <c r="AH39" s="77" t="str">
        <f t="shared" si="5"/>
        <v/>
      </c>
      <c r="AI39" s="77">
        <v>31</v>
      </c>
      <c r="AJ39" s="77">
        <f t="shared" si="13"/>
        <v>91</v>
      </c>
      <c r="AK39" s="77" t="str">
        <f t="shared" si="6"/>
        <v/>
      </c>
      <c r="AL39" s="34" t="str">
        <f t="shared" si="7"/>
        <v/>
      </c>
      <c r="AM39" s="134">
        <v>31</v>
      </c>
      <c r="AN39" s="134">
        <f t="shared" si="14"/>
        <v>91</v>
      </c>
      <c r="AO39" s="134" t="str">
        <f t="shared" si="8"/>
        <v/>
      </c>
    </row>
    <row r="40" spans="1:41" ht="20.25" customHeight="1">
      <c r="A40" s="227"/>
      <c r="B40" s="232" t="str">
        <f>IF(VLOOKUP(A39,'Data Siswa 3'!$A$4:$D$43,3,0)=0,"",VLOOKUP(A39,'Data Siswa 3'!$A$4:$D$43,3,0))</f>
        <v/>
      </c>
      <c r="C40" s="228"/>
      <c r="D40" s="11" t="s">
        <v>6</v>
      </c>
      <c r="E40" s="20"/>
      <c r="F40" s="20"/>
      <c r="G40" s="20"/>
      <c r="H40" s="20"/>
      <c r="I40" s="20"/>
      <c r="J40" s="20"/>
      <c r="K40" s="230"/>
      <c r="L40" s="20"/>
      <c r="M40" s="230"/>
      <c r="N40" s="20"/>
      <c r="O40" s="20"/>
      <c r="P40" s="20"/>
      <c r="Q40" s="20"/>
      <c r="R40" s="20"/>
      <c r="S40" s="230"/>
      <c r="T40" s="20"/>
      <c r="U40" s="270"/>
      <c r="V40" s="267"/>
      <c r="W40" s="77">
        <v>32</v>
      </c>
      <c r="X40" s="77">
        <f t="shared" si="9"/>
        <v>94</v>
      </c>
      <c r="Y40" s="34" t="str">
        <f t="shared" si="2"/>
        <v/>
      </c>
      <c r="Z40" s="77">
        <f t="shared" si="3"/>
        <v>0</v>
      </c>
      <c r="AA40" s="77">
        <v>32</v>
      </c>
      <c r="AB40" s="77">
        <f t="shared" si="10"/>
        <v>94</v>
      </c>
      <c r="AC40" s="77" t="str">
        <f t="shared" si="20"/>
        <v/>
      </c>
      <c r="AD40" s="77">
        <f t="shared" si="4"/>
        <v>0</v>
      </c>
      <c r="AE40" s="77">
        <v>32</v>
      </c>
      <c r="AF40" s="77">
        <f t="shared" si="11"/>
        <v>94</v>
      </c>
      <c r="AG40" s="77" t="str">
        <f t="shared" si="12"/>
        <v/>
      </c>
      <c r="AH40" s="77">
        <f t="shared" si="5"/>
        <v>0</v>
      </c>
      <c r="AI40" s="77">
        <v>32</v>
      </c>
      <c r="AJ40" s="77">
        <f t="shared" si="13"/>
        <v>94</v>
      </c>
      <c r="AK40" s="77" t="str">
        <f t="shared" si="6"/>
        <v/>
      </c>
      <c r="AL40" s="34">
        <f t="shared" si="7"/>
        <v>0</v>
      </c>
      <c r="AM40" s="134">
        <v>32</v>
      </c>
      <c r="AN40" s="134">
        <f t="shared" si="14"/>
        <v>94</v>
      </c>
      <c r="AO40" s="134" t="str">
        <f t="shared" si="8"/>
        <v/>
      </c>
    </row>
    <row r="41" spans="1:41" ht="20.25" customHeight="1">
      <c r="A41" s="227"/>
      <c r="B41" s="233"/>
      <c r="C41" s="228"/>
      <c r="D41" s="12" t="s">
        <v>7</v>
      </c>
      <c r="E41" s="21"/>
      <c r="F41" s="21"/>
      <c r="G41" s="21"/>
      <c r="H41" s="21"/>
      <c r="I41" s="21"/>
      <c r="J41" s="21"/>
      <c r="K41" s="231"/>
      <c r="L41" s="21"/>
      <c r="M41" s="231"/>
      <c r="N41" s="21"/>
      <c r="O41" s="21"/>
      <c r="P41" s="21"/>
      <c r="Q41" s="21"/>
      <c r="R41" s="21"/>
      <c r="S41" s="231"/>
      <c r="T41" s="21"/>
      <c r="U41" s="271"/>
      <c r="V41" s="268"/>
      <c r="W41" s="77">
        <v>33</v>
      </c>
      <c r="X41" s="77">
        <f t="shared" si="9"/>
        <v>97</v>
      </c>
      <c r="Y41" s="34" t="str">
        <f t="shared" si="2"/>
        <v/>
      </c>
      <c r="Z41" s="77">
        <f t="shared" si="3"/>
        <v>0</v>
      </c>
      <c r="AA41" s="77">
        <v>33</v>
      </c>
      <c r="AB41" s="77">
        <f t="shared" si="10"/>
        <v>97</v>
      </c>
      <c r="AC41" s="77" t="str">
        <f t="shared" si="20"/>
        <v/>
      </c>
      <c r="AD41" s="77">
        <f t="shared" si="4"/>
        <v>0</v>
      </c>
      <c r="AE41" s="77">
        <v>33</v>
      </c>
      <c r="AF41" s="77">
        <f t="shared" si="11"/>
        <v>97</v>
      </c>
      <c r="AG41" s="77" t="str">
        <f t="shared" si="12"/>
        <v/>
      </c>
      <c r="AH41" s="77">
        <f t="shared" si="5"/>
        <v>0</v>
      </c>
      <c r="AI41" s="77">
        <v>33</v>
      </c>
      <c r="AJ41" s="77">
        <f t="shared" si="13"/>
        <v>97</v>
      </c>
      <c r="AK41" s="77" t="str">
        <f t="shared" si="6"/>
        <v/>
      </c>
      <c r="AL41" s="34">
        <f t="shared" si="7"/>
        <v>0</v>
      </c>
      <c r="AM41" s="134">
        <v>33</v>
      </c>
      <c r="AN41" s="134">
        <f t="shared" si="14"/>
        <v>97</v>
      </c>
      <c r="AO41" s="134" t="str">
        <f t="shared" si="8"/>
        <v/>
      </c>
    </row>
    <row r="42" spans="1:41" ht="20.25" customHeight="1">
      <c r="A42" s="227">
        <v>12</v>
      </c>
      <c r="B42" s="43" t="str">
        <f>IF(VLOOKUP(A42,'Data Siswa 3'!$A$4:$D$43,2,0)=0,"",VLOOKUP(A42,'Data Siswa 3'!$A$4:$D$43,2,0))</f>
        <v>712</v>
      </c>
      <c r="C42" s="228" t="str">
        <f>IF(VLOOKUP(A42,'Data Siswa 3'!$A$4:$D$43,4,0)=0,"",VLOOKUP(A42,'Data Siswa 3'!$A$4:$D$43,4,0))</f>
        <v>Siswa kelas iii 12</v>
      </c>
      <c r="D42" s="10" t="s">
        <v>5</v>
      </c>
      <c r="E42" s="19"/>
      <c r="F42" s="19"/>
      <c r="G42" s="19"/>
      <c r="H42" s="19"/>
      <c r="I42" s="19"/>
      <c r="J42" s="19"/>
      <c r="K42" s="229" t="str">
        <f t="shared" ref="K42" si="66">IFERROR(ROUND(AVERAGE(E42:J44),0),"")</f>
        <v/>
      </c>
      <c r="L42" s="19"/>
      <c r="M42" s="229" t="str">
        <f t="shared" ref="M42" si="67">IFERROR(ROUND(AVERAGE(L42:L44),0),"")</f>
        <v/>
      </c>
      <c r="N42" s="19"/>
      <c r="O42" s="19"/>
      <c r="P42" s="19"/>
      <c r="Q42" s="19"/>
      <c r="R42" s="19"/>
      <c r="S42" s="229" t="str">
        <f t="shared" ref="S42" si="68">IFERROR(ROUND(AVERAGE(N42:R44),0),"")</f>
        <v/>
      </c>
      <c r="T42" s="19"/>
      <c r="U42" s="269" t="str">
        <f t="shared" ref="U42" si="69">IFERROR(ROUND(AVERAGE(T42:T44),0),"")</f>
        <v/>
      </c>
      <c r="V42" s="266" t="str">
        <f t="shared" ref="V42" si="70">IFERROR(ROUND((K42+M42+S42+(2*U42))/5,0),"")</f>
        <v/>
      </c>
      <c r="W42" s="77">
        <v>34</v>
      </c>
      <c r="X42" s="77">
        <f t="shared" si="9"/>
        <v>100</v>
      </c>
      <c r="Y42" s="34" t="str">
        <f t="shared" si="2"/>
        <v/>
      </c>
      <c r="Z42" s="77" t="str">
        <f t="shared" si="3"/>
        <v/>
      </c>
      <c r="AA42" s="77">
        <v>34</v>
      </c>
      <c r="AB42" s="77">
        <f t="shared" si="10"/>
        <v>100</v>
      </c>
      <c r="AC42" s="77" t="str">
        <f t="shared" si="20"/>
        <v/>
      </c>
      <c r="AD42" s="77" t="str">
        <f t="shared" si="4"/>
        <v/>
      </c>
      <c r="AE42" s="77">
        <v>34</v>
      </c>
      <c r="AF42" s="77">
        <f t="shared" si="11"/>
        <v>100</v>
      </c>
      <c r="AG42" s="77" t="str">
        <f t="shared" si="12"/>
        <v/>
      </c>
      <c r="AH42" s="77" t="str">
        <f t="shared" si="5"/>
        <v/>
      </c>
      <c r="AI42" s="77">
        <v>34</v>
      </c>
      <c r="AJ42" s="77">
        <f t="shared" si="13"/>
        <v>100</v>
      </c>
      <c r="AK42" s="77" t="str">
        <f t="shared" si="6"/>
        <v/>
      </c>
      <c r="AL42" s="34" t="str">
        <f t="shared" si="7"/>
        <v/>
      </c>
      <c r="AM42" s="134">
        <v>34</v>
      </c>
      <c r="AN42" s="134">
        <f t="shared" si="14"/>
        <v>100</v>
      </c>
      <c r="AO42" s="134" t="str">
        <f t="shared" si="8"/>
        <v/>
      </c>
    </row>
    <row r="43" spans="1:41" ht="20.25" customHeight="1">
      <c r="A43" s="227"/>
      <c r="B43" s="232" t="str">
        <f>IF(VLOOKUP(A42,'Data Siswa 3'!$A$4:$D$43,3,0)=0,"",VLOOKUP(A42,'Data Siswa 3'!$A$4:$D$43,3,0))</f>
        <v/>
      </c>
      <c r="C43" s="228"/>
      <c r="D43" s="11" t="s">
        <v>6</v>
      </c>
      <c r="E43" s="20"/>
      <c r="F43" s="20"/>
      <c r="G43" s="20"/>
      <c r="H43" s="20"/>
      <c r="I43" s="20"/>
      <c r="J43" s="20"/>
      <c r="K43" s="230"/>
      <c r="L43" s="20"/>
      <c r="M43" s="230"/>
      <c r="N43" s="20"/>
      <c r="O43" s="20"/>
      <c r="P43" s="20"/>
      <c r="Q43" s="20"/>
      <c r="R43" s="20"/>
      <c r="S43" s="230"/>
      <c r="T43" s="20"/>
      <c r="U43" s="270"/>
      <c r="V43" s="267"/>
      <c r="W43" s="77">
        <v>35</v>
      </c>
      <c r="X43" s="77">
        <f t="shared" si="9"/>
        <v>103</v>
      </c>
      <c r="Y43" s="34" t="str">
        <f t="shared" si="2"/>
        <v/>
      </c>
      <c r="Z43" s="77">
        <f t="shared" si="3"/>
        <v>0</v>
      </c>
      <c r="AA43" s="77">
        <v>35</v>
      </c>
      <c r="AB43" s="77">
        <f t="shared" si="10"/>
        <v>103</v>
      </c>
      <c r="AC43" s="77" t="str">
        <f t="shared" si="20"/>
        <v/>
      </c>
      <c r="AD43" s="77">
        <f t="shared" si="4"/>
        <v>0</v>
      </c>
      <c r="AE43" s="77">
        <v>35</v>
      </c>
      <c r="AF43" s="77">
        <f t="shared" si="11"/>
        <v>103</v>
      </c>
      <c r="AG43" s="77" t="str">
        <f t="shared" si="12"/>
        <v/>
      </c>
      <c r="AH43" s="77">
        <f t="shared" si="5"/>
        <v>0</v>
      </c>
      <c r="AI43" s="77">
        <v>35</v>
      </c>
      <c r="AJ43" s="77">
        <f t="shared" si="13"/>
        <v>103</v>
      </c>
      <c r="AK43" s="77" t="str">
        <f t="shared" si="6"/>
        <v/>
      </c>
      <c r="AL43" s="34">
        <f t="shared" si="7"/>
        <v>0</v>
      </c>
      <c r="AM43" s="134">
        <v>35</v>
      </c>
      <c r="AN43" s="134">
        <f t="shared" si="14"/>
        <v>103</v>
      </c>
      <c r="AO43" s="134" t="str">
        <f t="shared" si="8"/>
        <v/>
      </c>
    </row>
    <row r="44" spans="1:41" ht="20.25" customHeight="1">
      <c r="A44" s="227"/>
      <c r="B44" s="233"/>
      <c r="C44" s="228"/>
      <c r="D44" s="12" t="s">
        <v>7</v>
      </c>
      <c r="E44" s="21"/>
      <c r="F44" s="21"/>
      <c r="G44" s="21"/>
      <c r="H44" s="21"/>
      <c r="I44" s="21"/>
      <c r="J44" s="21"/>
      <c r="K44" s="231"/>
      <c r="L44" s="21"/>
      <c r="M44" s="231"/>
      <c r="N44" s="21"/>
      <c r="O44" s="21"/>
      <c r="P44" s="21"/>
      <c r="Q44" s="21"/>
      <c r="R44" s="21"/>
      <c r="S44" s="231"/>
      <c r="T44" s="21"/>
      <c r="U44" s="271"/>
      <c r="V44" s="268"/>
      <c r="W44" s="77">
        <v>36</v>
      </c>
      <c r="X44" s="77">
        <f t="shared" si="9"/>
        <v>106</v>
      </c>
      <c r="Y44" s="34" t="str">
        <f t="shared" si="2"/>
        <v/>
      </c>
      <c r="Z44" s="77">
        <f t="shared" si="3"/>
        <v>0</v>
      </c>
      <c r="AA44" s="77">
        <v>36</v>
      </c>
      <c r="AB44" s="77">
        <f t="shared" si="10"/>
        <v>106</v>
      </c>
      <c r="AC44" s="77" t="str">
        <f t="shared" si="20"/>
        <v/>
      </c>
      <c r="AD44" s="77">
        <f t="shared" si="4"/>
        <v>0</v>
      </c>
      <c r="AE44" s="77">
        <v>36</v>
      </c>
      <c r="AF44" s="77">
        <f t="shared" si="11"/>
        <v>106</v>
      </c>
      <c r="AG44" s="77" t="str">
        <f t="shared" si="12"/>
        <v/>
      </c>
      <c r="AH44" s="77">
        <f t="shared" si="5"/>
        <v>0</v>
      </c>
      <c r="AI44" s="77">
        <v>36</v>
      </c>
      <c r="AJ44" s="77">
        <f t="shared" si="13"/>
        <v>106</v>
      </c>
      <c r="AK44" s="77" t="str">
        <f t="shared" si="6"/>
        <v/>
      </c>
      <c r="AL44" s="34">
        <f t="shared" si="7"/>
        <v>0</v>
      </c>
      <c r="AM44" s="134">
        <v>36</v>
      </c>
      <c r="AN44" s="134">
        <f t="shared" si="14"/>
        <v>106</v>
      </c>
      <c r="AO44" s="134" t="str">
        <f t="shared" si="8"/>
        <v/>
      </c>
    </row>
    <row r="45" spans="1:41" ht="20.25" customHeight="1">
      <c r="A45" s="227">
        <v>13</v>
      </c>
      <c r="B45" s="43" t="str">
        <f>IF(VLOOKUP(A45,'Data Siswa 3'!$A$4:$D$43,2,0)=0,"",VLOOKUP(A45,'Data Siswa 3'!$A$4:$D$43,2,0))</f>
        <v>713</v>
      </c>
      <c r="C45" s="228" t="str">
        <f>IF(VLOOKUP(A45,'Data Siswa 3'!$A$4:$D$43,4,0)=0,"",VLOOKUP(A45,'Data Siswa 3'!$A$4:$D$43,4,0))</f>
        <v>Siswa kelas iii 13</v>
      </c>
      <c r="D45" s="10" t="s">
        <v>5</v>
      </c>
      <c r="E45" s="19"/>
      <c r="F45" s="19"/>
      <c r="G45" s="19"/>
      <c r="H45" s="19"/>
      <c r="I45" s="19"/>
      <c r="J45" s="19"/>
      <c r="K45" s="229" t="str">
        <f t="shared" ref="K45" si="71">IFERROR(ROUND(AVERAGE(E45:J47),0),"")</f>
        <v/>
      </c>
      <c r="L45" s="19"/>
      <c r="M45" s="229" t="str">
        <f t="shared" ref="M45" si="72">IFERROR(ROUND(AVERAGE(L45:L47),0),"")</f>
        <v/>
      </c>
      <c r="N45" s="19"/>
      <c r="O45" s="19"/>
      <c r="P45" s="19"/>
      <c r="Q45" s="19"/>
      <c r="R45" s="19"/>
      <c r="S45" s="229" t="str">
        <f t="shared" ref="S45" si="73">IFERROR(ROUND(AVERAGE(N45:R47),0),"")</f>
        <v/>
      </c>
      <c r="T45" s="19"/>
      <c r="U45" s="269" t="str">
        <f t="shared" ref="U45" si="74">IFERROR(ROUND(AVERAGE(T45:T47),0),"")</f>
        <v/>
      </c>
      <c r="V45" s="266" t="str">
        <f t="shared" ref="V45" si="75">IFERROR(ROUND((K45+M45+S45+(2*U45))/5,0),"")</f>
        <v/>
      </c>
      <c r="W45" s="77">
        <v>37</v>
      </c>
      <c r="X45" s="77">
        <f t="shared" si="9"/>
        <v>109</v>
      </c>
      <c r="Y45" s="34" t="str">
        <f t="shared" si="2"/>
        <v/>
      </c>
      <c r="Z45" s="77" t="str">
        <f t="shared" si="3"/>
        <v/>
      </c>
      <c r="AA45" s="77">
        <v>37</v>
      </c>
      <c r="AB45" s="77">
        <f t="shared" si="10"/>
        <v>109</v>
      </c>
      <c r="AC45" s="77" t="str">
        <f t="shared" si="20"/>
        <v/>
      </c>
      <c r="AD45" s="77" t="str">
        <f t="shared" si="4"/>
        <v/>
      </c>
      <c r="AE45" s="77">
        <v>37</v>
      </c>
      <c r="AF45" s="77">
        <f t="shared" si="11"/>
        <v>109</v>
      </c>
      <c r="AG45" s="77" t="str">
        <f t="shared" si="12"/>
        <v/>
      </c>
      <c r="AH45" s="77" t="str">
        <f t="shared" si="5"/>
        <v/>
      </c>
      <c r="AI45" s="77">
        <v>37</v>
      </c>
      <c r="AJ45" s="77">
        <f t="shared" si="13"/>
        <v>109</v>
      </c>
      <c r="AK45" s="77" t="str">
        <f t="shared" si="6"/>
        <v/>
      </c>
      <c r="AL45" s="34" t="str">
        <f t="shared" si="7"/>
        <v/>
      </c>
      <c r="AM45" s="134">
        <v>37</v>
      </c>
      <c r="AN45" s="134">
        <f t="shared" si="14"/>
        <v>109</v>
      </c>
      <c r="AO45" s="134" t="str">
        <f t="shared" si="8"/>
        <v/>
      </c>
    </row>
    <row r="46" spans="1:41" ht="20.25" customHeight="1">
      <c r="A46" s="227"/>
      <c r="B46" s="232" t="str">
        <f>IF(VLOOKUP(A45,'Data Siswa 3'!$A$4:$D$43,3,0)=0,"",VLOOKUP(A45,'Data Siswa 3'!$A$4:$D$43,3,0))</f>
        <v/>
      </c>
      <c r="C46" s="228"/>
      <c r="D46" s="11" t="s">
        <v>6</v>
      </c>
      <c r="E46" s="20"/>
      <c r="F46" s="20"/>
      <c r="G46" s="20"/>
      <c r="H46" s="20"/>
      <c r="I46" s="20"/>
      <c r="J46" s="20"/>
      <c r="K46" s="230"/>
      <c r="L46" s="20"/>
      <c r="M46" s="230"/>
      <c r="N46" s="20"/>
      <c r="O46" s="20"/>
      <c r="P46" s="20"/>
      <c r="Q46" s="20"/>
      <c r="R46" s="20"/>
      <c r="S46" s="230"/>
      <c r="T46" s="20"/>
      <c r="U46" s="270"/>
      <c r="V46" s="267"/>
      <c r="W46" s="77">
        <v>38</v>
      </c>
      <c r="X46" s="77">
        <f t="shared" si="9"/>
        <v>112</v>
      </c>
      <c r="Y46" s="34" t="str">
        <f t="shared" si="2"/>
        <v/>
      </c>
      <c r="Z46" s="77">
        <f t="shared" si="3"/>
        <v>0</v>
      </c>
      <c r="AA46" s="77">
        <v>38</v>
      </c>
      <c r="AB46" s="77">
        <f t="shared" si="10"/>
        <v>112</v>
      </c>
      <c r="AC46" s="77" t="str">
        <f t="shared" si="20"/>
        <v/>
      </c>
      <c r="AD46" s="77">
        <f t="shared" si="4"/>
        <v>0</v>
      </c>
      <c r="AE46" s="77">
        <v>38</v>
      </c>
      <c r="AF46" s="77">
        <f t="shared" si="11"/>
        <v>112</v>
      </c>
      <c r="AG46" s="77" t="str">
        <f t="shared" si="12"/>
        <v/>
      </c>
      <c r="AH46" s="77">
        <f t="shared" si="5"/>
        <v>0</v>
      </c>
      <c r="AI46" s="77">
        <v>38</v>
      </c>
      <c r="AJ46" s="77">
        <f t="shared" si="13"/>
        <v>112</v>
      </c>
      <c r="AK46" s="77" t="str">
        <f t="shared" si="6"/>
        <v/>
      </c>
      <c r="AL46" s="34">
        <f t="shared" si="7"/>
        <v>0</v>
      </c>
      <c r="AM46" s="134">
        <v>38</v>
      </c>
      <c r="AN46" s="134">
        <f t="shared" si="14"/>
        <v>112</v>
      </c>
      <c r="AO46" s="134" t="str">
        <f t="shared" si="8"/>
        <v/>
      </c>
    </row>
    <row r="47" spans="1:41" ht="20.25" customHeight="1">
      <c r="A47" s="227"/>
      <c r="B47" s="233"/>
      <c r="C47" s="228"/>
      <c r="D47" s="12" t="s">
        <v>7</v>
      </c>
      <c r="E47" s="21"/>
      <c r="F47" s="21"/>
      <c r="G47" s="21"/>
      <c r="H47" s="21"/>
      <c r="I47" s="21"/>
      <c r="J47" s="21"/>
      <c r="K47" s="231"/>
      <c r="L47" s="21"/>
      <c r="M47" s="231"/>
      <c r="N47" s="21"/>
      <c r="O47" s="21"/>
      <c r="P47" s="21"/>
      <c r="Q47" s="21"/>
      <c r="R47" s="21"/>
      <c r="S47" s="231"/>
      <c r="T47" s="21"/>
      <c r="U47" s="271"/>
      <c r="V47" s="268"/>
      <c r="W47" s="77">
        <v>39</v>
      </c>
      <c r="X47" s="77">
        <f t="shared" si="9"/>
        <v>115</v>
      </c>
      <c r="Y47" s="34" t="str">
        <f t="shared" si="2"/>
        <v/>
      </c>
      <c r="Z47" s="77">
        <f t="shared" si="3"/>
        <v>0</v>
      </c>
      <c r="AA47" s="77">
        <v>39</v>
      </c>
      <c r="AB47" s="77">
        <f t="shared" si="10"/>
        <v>115</v>
      </c>
      <c r="AC47" s="77" t="str">
        <f t="shared" si="20"/>
        <v/>
      </c>
      <c r="AD47" s="77">
        <f t="shared" si="4"/>
        <v>0</v>
      </c>
      <c r="AE47" s="77">
        <v>39</v>
      </c>
      <c r="AF47" s="77">
        <f t="shared" si="11"/>
        <v>115</v>
      </c>
      <c r="AG47" s="77" t="str">
        <f t="shared" si="12"/>
        <v/>
      </c>
      <c r="AH47" s="77">
        <f t="shared" si="5"/>
        <v>0</v>
      </c>
      <c r="AI47" s="77">
        <v>39</v>
      </c>
      <c r="AJ47" s="77">
        <f t="shared" si="13"/>
        <v>115</v>
      </c>
      <c r="AK47" s="77" t="str">
        <f t="shared" si="6"/>
        <v/>
      </c>
      <c r="AL47" s="34">
        <f t="shared" si="7"/>
        <v>0</v>
      </c>
      <c r="AM47" s="134">
        <v>39</v>
      </c>
      <c r="AN47" s="134">
        <f t="shared" si="14"/>
        <v>115</v>
      </c>
      <c r="AO47" s="134" t="str">
        <f t="shared" si="8"/>
        <v/>
      </c>
    </row>
    <row r="48" spans="1:41" ht="20.25" customHeight="1">
      <c r="A48" s="227">
        <v>14</v>
      </c>
      <c r="B48" s="43" t="str">
        <f>IF(VLOOKUP(A48,'Data Siswa 3'!$A$4:$D$43,2,0)=0,"",VLOOKUP(A48,'Data Siswa 3'!$A$4:$D$43,2,0))</f>
        <v>714</v>
      </c>
      <c r="C48" s="228" t="str">
        <f>IF(VLOOKUP(A48,'Data Siswa 3'!$A$4:$D$43,4,0)=0,"",VLOOKUP(A48,'Data Siswa 3'!$A$4:$D$43,4,0))</f>
        <v>Siswa kelas iii 14</v>
      </c>
      <c r="D48" s="10" t="s">
        <v>5</v>
      </c>
      <c r="E48" s="19"/>
      <c r="F48" s="19"/>
      <c r="G48" s="19"/>
      <c r="H48" s="19"/>
      <c r="I48" s="19"/>
      <c r="J48" s="19"/>
      <c r="K48" s="229" t="str">
        <f t="shared" ref="K48" si="76">IFERROR(ROUND(AVERAGE(E48:J50),0),"")</f>
        <v/>
      </c>
      <c r="L48" s="19"/>
      <c r="M48" s="229" t="str">
        <f t="shared" ref="M48" si="77">IFERROR(ROUND(AVERAGE(L48:L50),0),"")</f>
        <v/>
      </c>
      <c r="N48" s="19"/>
      <c r="O48" s="19"/>
      <c r="P48" s="19"/>
      <c r="Q48" s="19"/>
      <c r="R48" s="19"/>
      <c r="S48" s="229" t="str">
        <f t="shared" ref="S48" si="78">IFERROR(ROUND(AVERAGE(N48:R50),0),"")</f>
        <v/>
      </c>
      <c r="T48" s="19"/>
      <c r="U48" s="269" t="str">
        <f t="shared" ref="U48" si="79">IFERROR(ROUND(AVERAGE(T48:T50),0),"")</f>
        <v/>
      </c>
      <c r="V48" s="266" t="str">
        <f t="shared" ref="V48" si="80">IFERROR(ROUND((K48+M48+S48+(2*U48))/5,0),"")</f>
        <v/>
      </c>
      <c r="W48" s="77">
        <v>40</v>
      </c>
      <c r="X48" s="77">
        <f t="shared" si="9"/>
        <v>118</v>
      </c>
      <c r="Y48" s="34" t="str">
        <f t="shared" si="2"/>
        <v/>
      </c>
      <c r="Z48" s="77" t="str">
        <f t="shared" si="3"/>
        <v/>
      </c>
      <c r="AA48" s="77">
        <v>40</v>
      </c>
      <c r="AB48" s="77">
        <f t="shared" si="10"/>
        <v>118</v>
      </c>
      <c r="AC48" s="77" t="str">
        <f t="shared" si="20"/>
        <v/>
      </c>
      <c r="AD48" s="77" t="str">
        <f t="shared" si="4"/>
        <v/>
      </c>
      <c r="AE48" s="77">
        <v>40</v>
      </c>
      <c r="AF48" s="77">
        <f t="shared" si="11"/>
        <v>118</v>
      </c>
      <c r="AG48" s="77" t="str">
        <f t="shared" si="12"/>
        <v/>
      </c>
      <c r="AH48" s="77" t="str">
        <f t="shared" si="5"/>
        <v/>
      </c>
      <c r="AI48" s="77">
        <v>40</v>
      </c>
      <c r="AJ48" s="77">
        <f t="shared" si="13"/>
        <v>118</v>
      </c>
      <c r="AK48" s="77" t="str">
        <f t="shared" si="6"/>
        <v/>
      </c>
      <c r="AL48" s="34" t="str">
        <f t="shared" si="7"/>
        <v/>
      </c>
      <c r="AM48" s="134">
        <v>40</v>
      </c>
      <c r="AN48" s="134">
        <f t="shared" si="14"/>
        <v>118</v>
      </c>
      <c r="AO48" s="134" t="str">
        <f t="shared" si="8"/>
        <v/>
      </c>
    </row>
    <row r="49" spans="1:39" ht="20.25" customHeight="1">
      <c r="A49" s="227"/>
      <c r="B49" s="232" t="str">
        <f>IF(VLOOKUP(A48,'Data Siswa 3'!$A$4:$D$43,3,0)=0,"",VLOOKUP(A48,'Data Siswa 3'!$A$4:$D$43,3,0))</f>
        <v/>
      </c>
      <c r="C49" s="228"/>
      <c r="D49" s="11" t="s">
        <v>6</v>
      </c>
      <c r="E49" s="20"/>
      <c r="F49" s="20"/>
      <c r="G49" s="20"/>
      <c r="H49" s="20"/>
      <c r="I49" s="20"/>
      <c r="J49" s="20"/>
      <c r="K49" s="230"/>
      <c r="L49" s="20"/>
      <c r="M49" s="230"/>
      <c r="N49" s="20"/>
      <c r="O49" s="20"/>
      <c r="P49" s="20"/>
      <c r="Q49" s="20"/>
      <c r="R49" s="20"/>
      <c r="S49" s="230"/>
      <c r="T49" s="20"/>
      <c r="U49" s="270"/>
      <c r="V49" s="267"/>
      <c r="W49" s="77">
        <v>41</v>
      </c>
      <c r="Y49" s="34"/>
      <c r="Z49" s="77">
        <f t="shared" si="3"/>
        <v>0</v>
      </c>
      <c r="AA49" s="77">
        <v>41</v>
      </c>
      <c r="AD49" s="77">
        <f t="shared" si="4"/>
        <v>0</v>
      </c>
      <c r="AE49" s="77">
        <v>41</v>
      </c>
      <c r="AH49" s="77">
        <f t="shared" si="5"/>
        <v>0</v>
      </c>
      <c r="AI49" s="77">
        <v>41</v>
      </c>
      <c r="AL49" s="34">
        <f t="shared" si="7"/>
        <v>0</v>
      </c>
      <c r="AM49" s="134">
        <v>41</v>
      </c>
    </row>
    <row r="50" spans="1:39" ht="20.25" customHeight="1">
      <c r="A50" s="227"/>
      <c r="B50" s="233"/>
      <c r="C50" s="228"/>
      <c r="D50" s="12" t="s">
        <v>7</v>
      </c>
      <c r="E50" s="21"/>
      <c r="F50" s="21"/>
      <c r="G50" s="21"/>
      <c r="H50" s="21"/>
      <c r="I50" s="21"/>
      <c r="J50" s="21"/>
      <c r="K50" s="231"/>
      <c r="L50" s="21"/>
      <c r="M50" s="231"/>
      <c r="N50" s="21"/>
      <c r="O50" s="21"/>
      <c r="P50" s="21"/>
      <c r="Q50" s="21"/>
      <c r="R50" s="21"/>
      <c r="S50" s="231"/>
      <c r="T50" s="21"/>
      <c r="U50" s="271"/>
      <c r="V50" s="268"/>
      <c r="W50" s="77">
        <v>42</v>
      </c>
      <c r="Y50" s="34"/>
      <c r="Z50" s="77">
        <f t="shared" si="3"/>
        <v>0</v>
      </c>
      <c r="AA50" s="77">
        <v>42</v>
      </c>
      <c r="AD50" s="77">
        <f t="shared" si="4"/>
        <v>0</v>
      </c>
      <c r="AE50" s="77">
        <v>42</v>
      </c>
      <c r="AH50" s="77">
        <f t="shared" si="5"/>
        <v>0</v>
      </c>
      <c r="AI50" s="77">
        <v>42</v>
      </c>
      <c r="AL50" s="34">
        <f t="shared" si="7"/>
        <v>0</v>
      </c>
      <c r="AM50" s="134">
        <v>42</v>
      </c>
    </row>
    <row r="51" spans="1:39" ht="20.25" customHeight="1">
      <c r="A51" s="227">
        <v>15</v>
      </c>
      <c r="B51" s="43" t="str">
        <f>IF(VLOOKUP(A51,'Data Siswa 3'!$A$4:$D$43,2,0)=0,"",VLOOKUP(A51,'Data Siswa 3'!$A$4:$D$43,2,0))</f>
        <v>715</v>
      </c>
      <c r="C51" s="228" t="str">
        <f>IF(VLOOKUP(A51,'Data Siswa 3'!$A$4:$D$43,4,0)=0,"",VLOOKUP(A51,'Data Siswa 3'!$A$4:$D$43,4,0))</f>
        <v>Siswa kelas iii 15</v>
      </c>
      <c r="D51" s="10" t="s">
        <v>5</v>
      </c>
      <c r="E51" s="19"/>
      <c r="F51" s="19"/>
      <c r="G51" s="19"/>
      <c r="H51" s="19"/>
      <c r="I51" s="19"/>
      <c r="J51" s="19"/>
      <c r="K51" s="229" t="str">
        <f t="shared" ref="K51" si="81">IFERROR(ROUND(AVERAGE(E51:J53),0),"")</f>
        <v/>
      </c>
      <c r="L51" s="19"/>
      <c r="M51" s="229" t="str">
        <f t="shared" ref="M51" si="82">IFERROR(ROUND(AVERAGE(L51:L53),0),"")</f>
        <v/>
      </c>
      <c r="N51" s="19"/>
      <c r="O51" s="19"/>
      <c r="P51" s="19"/>
      <c r="Q51" s="19"/>
      <c r="R51" s="19"/>
      <c r="S51" s="229" t="str">
        <f t="shared" ref="S51" si="83">IFERROR(ROUND(AVERAGE(N51:R53),0),"")</f>
        <v/>
      </c>
      <c r="T51" s="19"/>
      <c r="U51" s="269" t="str">
        <f t="shared" ref="U51" si="84">IFERROR(ROUND(AVERAGE(T51:T53),0),"")</f>
        <v/>
      </c>
      <c r="V51" s="266" t="str">
        <f t="shared" ref="V51" si="85">IFERROR(ROUND((K51+M51+S51+(2*U51))/5,0),"")</f>
        <v/>
      </c>
      <c r="W51" s="77">
        <v>43</v>
      </c>
      <c r="Y51" s="34"/>
      <c r="Z51" s="77" t="str">
        <f t="shared" si="3"/>
        <v/>
      </c>
      <c r="AA51" s="77">
        <v>43</v>
      </c>
      <c r="AD51" s="77" t="str">
        <f t="shared" si="4"/>
        <v/>
      </c>
      <c r="AE51" s="77">
        <v>43</v>
      </c>
      <c r="AH51" s="77" t="str">
        <f t="shared" si="5"/>
        <v/>
      </c>
      <c r="AI51" s="77">
        <v>43</v>
      </c>
      <c r="AL51" s="34" t="str">
        <f t="shared" si="7"/>
        <v/>
      </c>
      <c r="AM51" s="134">
        <v>43</v>
      </c>
    </row>
    <row r="52" spans="1:39" ht="20.25" customHeight="1">
      <c r="A52" s="227"/>
      <c r="B52" s="232" t="str">
        <f>IF(VLOOKUP(A51,'Data Siswa 3'!$A$4:$D$43,3,0)=0,"",VLOOKUP(A51,'Data Siswa 3'!$A$4:$D$43,3,0))</f>
        <v/>
      </c>
      <c r="C52" s="228"/>
      <c r="D52" s="11" t="s">
        <v>6</v>
      </c>
      <c r="E52" s="20"/>
      <c r="F52" s="20"/>
      <c r="G52" s="20"/>
      <c r="H52" s="20"/>
      <c r="I52" s="20"/>
      <c r="J52" s="20"/>
      <c r="K52" s="230"/>
      <c r="L52" s="20"/>
      <c r="M52" s="230"/>
      <c r="N52" s="20"/>
      <c r="O52" s="20"/>
      <c r="P52" s="20"/>
      <c r="Q52" s="20"/>
      <c r="R52" s="20"/>
      <c r="S52" s="230"/>
      <c r="T52" s="20"/>
      <c r="U52" s="270"/>
      <c r="V52" s="267"/>
      <c r="W52" s="77">
        <v>44</v>
      </c>
      <c r="Y52" s="34"/>
      <c r="Z52" s="77">
        <f t="shared" si="3"/>
        <v>0</v>
      </c>
      <c r="AA52" s="77">
        <v>44</v>
      </c>
      <c r="AD52" s="77">
        <f t="shared" si="4"/>
        <v>0</v>
      </c>
      <c r="AE52" s="77">
        <v>44</v>
      </c>
      <c r="AH52" s="77">
        <f t="shared" si="5"/>
        <v>0</v>
      </c>
      <c r="AI52" s="77">
        <v>44</v>
      </c>
      <c r="AL52" s="34">
        <f t="shared" si="7"/>
        <v>0</v>
      </c>
      <c r="AM52" s="134">
        <v>44</v>
      </c>
    </row>
    <row r="53" spans="1:39" ht="20.25" customHeight="1">
      <c r="A53" s="227"/>
      <c r="B53" s="233"/>
      <c r="C53" s="228"/>
      <c r="D53" s="12" t="s">
        <v>7</v>
      </c>
      <c r="E53" s="21"/>
      <c r="F53" s="21"/>
      <c r="G53" s="21"/>
      <c r="H53" s="21"/>
      <c r="I53" s="21"/>
      <c r="J53" s="21"/>
      <c r="K53" s="231"/>
      <c r="L53" s="21"/>
      <c r="M53" s="231"/>
      <c r="N53" s="21"/>
      <c r="O53" s="21"/>
      <c r="P53" s="21"/>
      <c r="Q53" s="21"/>
      <c r="R53" s="21"/>
      <c r="S53" s="231"/>
      <c r="T53" s="21"/>
      <c r="U53" s="271"/>
      <c r="V53" s="268"/>
      <c r="W53" s="77">
        <v>45</v>
      </c>
      <c r="Y53" s="34"/>
      <c r="Z53" s="77">
        <f t="shared" si="3"/>
        <v>0</v>
      </c>
      <c r="AA53" s="77">
        <v>45</v>
      </c>
      <c r="AD53" s="77">
        <f t="shared" si="4"/>
        <v>0</v>
      </c>
      <c r="AE53" s="77">
        <v>45</v>
      </c>
      <c r="AH53" s="77">
        <f t="shared" si="5"/>
        <v>0</v>
      </c>
      <c r="AI53" s="77">
        <v>45</v>
      </c>
      <c r="AL53" s="34">
        <f t="shared" si="7"/>
        <v>0</v>
      </c>
      <c r="AM53" s="134">
        <v>45</v>
      </c>
    </row>
    <row r="54" spans="1:39" ht="20.25" customHeight="1">
      <c r="A54" s="227">
        <v>16</v>
      </c>
      <c r="B54" s="43" t="str">
        <f>IF(VLOOKUP(A54,'Data Siswa 3'!$A$4:$D$43,2,0)=0,"",VLOOKUP(A54,'Data Siswa 3'!$A$4:$D$43,2,0))</f>
        <v>716</v>
      </c>
      <c r="C54" s="228" t="str">
        <f>IF(VLOOKUP(A54,'Data Siswa 3'!$A$4:$D$43,4,0)=0,"",VLOOKUP(A54,'Data Siswa 3'!$A$4:$D$43,4,0))</f>
        <v>Siswa kelas iii 16</v>
      </c>
      <c r="D54" s="10" t="s">
        <v>5</v>
      </c>
      <c r="E54" s="19"/>
      <c r="F54" s="19"/>
      <c r="G54" s="19"/>
      <c r="H54" s="19"/>
      <c r="I54" s="19"/>
      <c r="J54" s="19"/>
      <c r="K54" s="229" t="str">
        <f t="shared" ref="K54" si="86">IFERROR(ROUND(AVERAGE(E54:J56),0),"")</f>
        <v/>
      </c>
      <c r="L54" s="19"/>
      <c r="M54" s="229" t="str">
        <f t="shared" ref="M54" si="87">IFERROR(ROUND(AVERAGE(L54:L56),0),"")</f>
        <v/>
      </c>
      <c r="N54" s="19"/>
      <c r="O54" s="19"/>
      <c r="P54" s="19"/>
      <c r="Q54" s="19"/>
      <c r="R54" s="19"/>
      <c r="S54" s="229" t="str">
        <f t="shared" ref="S54" si="88">IFERROR(ROUND(AVERAGE(N54:R56),0),"")</f>
        <v/>
      </c>
      <c r="T54" s="19"/>
      <c r="U54" s="269" t="str">
        <f t="shared" ref="U54" si="89">IFERROR(ROUND(AVERAGE(T54:T56),0),"")</f>
        <v/>
      </c>
      <c r="V54" s="266" t="str">
        <f t="shared" ref="V54" si="90">IFERROR(ROUND((K54+M54+S54+(2*U54))/5,0),"")</f>
        <v/>
      </c>
      <c r="W54" s="77">
        <v>46</v>
      </c>
      <c r="Y54" s="34"/>
      <c r="Z54" s="77" t="str">
        <f t="shared" si="3"/>
        <v/>
      </c>
      <c r="AA54" s="77">
        <v>46</v>
      </c>
      <c r="AD54" s="77" t="str">
        <f t="shared" si="4"/>
        <v/>
      </c>
      <c r="AE54" s="77">
        <v>46</v>
      </c>
      <c r="AH54" s="77" t="str">
        <f t="shared" si="5"/>
        <v/>
      </c>
      <c r="AI54" s="77">
        <v>46</v>
      </c>
      <c r="AL54" s="34" t="str">
        <f t="shared" si="7"/>
        <v/>
      </c>
      <c r="AM54" s="134">
        <v>46</v>
      </c>
    </row>
    <row r="55" spans="1:39" ht="20.25" customHeight="1">
      <c r="A55" s="227"/>
      <c r="B55" s="232" t="str">
        <f>IF(VLOOKUP(A54,'Data Siswa 3'!$A$4:$D$43,3,0)=0,"",VLOOKUP(A54,'Data Siswa 3'!$A$4:$D$43,3,0))</f>
        <v/>
      </c>
      <c r="C55" s="228"/>
      <c r="D55" s="11" t="s">
        <v>6</v>
      </c>
      <c r="E55" s="20"/>
      <c r="F55" s="20"/>
      <c r="G55" s="20"/>
      <c r="H55" s="20"/>
      <c r="I55" s="20"/>
      <c r="J55" s="20"/>
      <c r="K55" s="230"/>
      <c r="L55" s="20"/>
      <c r="M55" s="230"/>
      <c r="N55" s="20"/>
      <c r="O55" s="20"/>
      <c r="P55" s="20"/>
      <c r="Q55" s="20"/>
      <c r="R55" s="20"/>
      <c r="S55" s="230"/>
      <c r="T55" s="20"/>
      <c r="U55" s="270"/>
      <c r="V55" s="267"/>
      <c r="W55" s="77">
        <v>47</v>
      </c>
      <c r="Y55" s="34"/>
      <c r="Z55" s="77">
        <f t="shared" si="3"/>
        <v>0</v>
      </c>
      <c r="AA55" s="77">
        <v>47</v>
      </c>
      <c r="AD55" s="77">
        <f t="shared" si="4"/>
        <v>0</v>
      </c>
      <c r="AE55" s="77">
        <v>47</v>
      </c>
      <c r="AH55" s="77">
        <f t="shared" si="5"/>
        <v>0</v>
      </c>
      <c r="AI55" s="77">
        <v>47</v>
      </c>
      <c r="AL55" s="34">
        <f t="shared" si="7"/>
        <v>0</v>
      </c>
      <c r="AM55" s="134">
        <v>47</v>
      </c>
    </row>
    <row r="56" spans="1:39" ht="20.25" customHeight="1">
      <c r="A56" s="227"/>
      <c r="B56" s="233"/>
      <c r="C56" s="228"/>
      <c r="D56" s="12" t="s">
        <v>7</v>
      </c>
      <c r="E56" s="21"/>
      <c r="F56" s="21"/>
      <c r="G56" s="21"/>
      <c r="H56" s="21"/>
      <c r="I56" s="21"/>
      <c r="J56" s="21"/>
      <c r="K56" s="231"/>
      <c r="L56" s="21"/>
      <c r="M56" s="231"/>
      <c r="N56" s="21"/>
      <c r="O56" s="21"/>
      <c r="P56" s="21"/>
      <c r="Q56" s="21"/>
      <c r="R56" s="21"/>
      <c r="S56" s="231"/>
      <c r="T56" s="21"/>
      <c r="U56" s="271"/>
      <c r="V56" s="268"/>
      <c r="W56" s="77">
        <v>48</v>
      </c>
      <c r="Y56" s="34"/>
      <c r="Z56" s="77">
        <f t="shared" si="3"/>
        <v>0</v>
      </c>
      <c r="AA56" s="77">
        <v>48</v>
      </c>
      <c r="AD56" s="77">
        <f t="shared" si="4"/>
        <v>0</v>
      </c>
      <c r="AE56" s="77">
        <v>48</v>
      </c>
      <c r="AH56" s="77">
        <f t="shared" si="5"/>
        <v>0</v>
      </c>
      <c r="AI56" s="77">
        <v>48</v>
      </c>
      <c r="AL56" s="34">
        <f t="shared" si="7"/>
        <v>0</v>
      </c>
      <c r="AM56" s="134">
        <v>48</v>
      </c>
    </row>
    <row r="57" spans="1:39" ht="20.25" customHeight="1">
      <c r="A57" s="227">
        <v>17</v>
      </c>
      <c r="B57" s="43" t="str">
        <f>IF(VLOOKUP(A57,'Data Siswa 3'!$A$4:$D$43,2,0)=0,"",VLOOKUP(A57,'Data Siswa 3'!$A$4:$D$43,2,0))</f>
        <v>717</v>
      </c>
      <c r="C57" s="228" t="str">
        <f>IF(VLOOKUP(A57,'Data Siswa 3'!$A$4:$D$43,4,0)=0,"",VLOOKUP(A57,'Data Siswa 3'!$A$4:$D$43,4,0))</f>
        <v>Siswa kelas iii 17</v>
      </c>
      <c r="D57" s="10" t="s">
        <v>5</v>
      </c>
      <c r="E57" s="19"/>
      <c r="F57" s="19"/>
      <c r="G57" s="19"/>
      <c r="H57" s="19"/>
      <c r="I57" s="19"/>
      <c r="J57" s="19"/>
      <c r="K57" s="229" t="str">
        <f t="shared" ref="K57" si="91">IFERROR(ROUND(AVERAGE(E57:J59),0),"")</f>
        <v/>
      </c>
      <c r="L57" s="19"/>
      <c r="M57" s="229" t="str">
        <f t="shared" ref="M57" si="92">IFERROR(ROUND(AVERAGE(L57:L59),0),"")</f>
        <v/>
      </c>
      <c r="N57" s="19"/>
      <c r="O57" s="19"/>
      <c r="P57" s="19"/>
      <c r="Q57" s="19"/>
      <c r="R57" s="19"/>
      <c r="S57" s="229" t="str">
        <f t="shared" ref="S57" si="93">IFERROR(ROUND(AVERAGE(N57:R59),0),"")</f>
        <v/>
      </c>
      <c r="T57" s="19"/>
      <c r="U57" s="269" t="str">
        <f t="shared" ref="U57" si="94">IFERROR(ROUND(AVERAGE(T57:T59),0),"")</f>
        <v/>
      </c>
      <c r="V57" s="266" t="str">
        <f t="shared" ref="V57" si="95">IFERROR(ROUND((K57+M57+S57+(2*U57))/5,0),"")</f>
        <v/>
      </c>
      <c r="W57" s="77">
        <v>49</v>
      </c>
      <c r="Y57" s="34"/>
      <c r="Z57" s="77" t="str">
        <f t="shared" si="3"/>
        <v/>
      </c>
      <c r="AA57" s="77">
        <v>49</v>
      </c>
      <c r="AD57" s="77" t="str">
        <f t="shared" si="4"/>
        <v/>
      </c>
      <c r="AE57" s="77">
        <v>49</v>
      </c>
      <c r="AH57" s="77" t="str">
        <f t="shared" si="5"/>
        <v/>
      </c>
      <c r="AI57" s="77">
        <v>49</v>
      </c>
      <c r="AL57" s="34" t="str">
        <f t="shared" si="7"/>
        <v/>
      </c>
      <c r="AM57" s="134">
        <v>49</v>
      </c>
    </row>
    <row r="58" spans="1:39" ht="20.25" customHeight="1">
      <c r="A58" s="227"/>
      <c r="B58" s="232" t="str">
        <f>IF(VLOOKUP(A57,'Data Siswa 3'!$A$4:$D$43,3,0)=0,"",VLOOKUP(A57,'Data Siswa 3'!$A$4:$D$43,3,0))</f>
        <v/>
      </c>
      <c r="C58" s="228"/>
      <c r="D58" s="11" t="s">
        <v>6</v>
      </c>
      <c r="E58" s="20"/>
      <c r="F58" s="20"/>
      <c r="G58" s="20"/>
      <c r="H58" s="20"/>
      <c r="I58" s="20"/>
      <c r="J58" s="20"/>
      <c r="K58" s="230"/>
      <c r="L58" s="20"/>
      <c r="M58" s="230"/>
      <c r="N58" s="20"/>
      <c r="O58" s="20"/>
      <c r="P58" s="20"/>
      <c r="Q58" s="20"/>
      <c r="R58" s="20"/>
      <c r="S58" s="230"/>
      <c r="T58" s="20"/>
      <c r="U58" s="270"/>
      <c r="V58" s="267"/>
      <c r="W58" s="77">
        <v>50</v>
      </c>
      <c r="Y58" s="34"/>
      <c r="Z58" s="77">
        <f t="shared" si="3"/>
        <v>0</v>
      </c>
      <c r="AA58" s="77">
        <v>50</v>
      </c>
      <c r="AD58" s="77">
        <f t="shared" si="4"/>
        <v>0</v>
      </c>
      <c r="AE58" s="77">
        <v>50</v>
      </c>
      <c r="AH58" s="77">
        <f t="shared" si="5"/>
        <v>0</v>
      </c>
      <c r="AI58" s="77">
        <v>50</v>
      </c>
      <c r="AL58" s="34">
        <f t="shared" si="7"/>
        <v>0</v>
      </c>
      <c r="AM58" s="134">
        <v>50</v>
      </c>
    </row>
    <row r="59" spans="1:39" ht="20.25" customHeight="1">
      <c r="A59" s="227"/>
      <c r="B59" s="233"/>
      <c r="C59" s="228"/>
      <c r="D59" s="12" t="s">
        <v>7</v>
      </c>
      <c r="E59" s="21"/>
      <c r="F59" s="21"/>
      <c r="G59" s="21"/>
      <c r="H59" s="21"/>
      <c r="I59" s="21"/>
      <c r="J59" s="21"/>
      <c r="K59" s="231"/>
      <c r="L59" s="21"/>
      <c r="M59" s="231"/>
      <c r="N59" s="21"/>
      <c r="O59" s="21"/>
      <c r="P59" s="21"/>
      <c r="Q59" s="21"/>
      <c r="R59" s="21"/>
      <c r="S59" s="231"/>
      <c r="T59" s="21"/>
      <c r="U59" s="271"/>
      <c r="V59" s="268"/>
      <c r="W59" s="77">
        <v>51</v>
      </c>
      <c r="Y59" s="34"/>
      <c r="Z59" s="77">
        <f t="shared" si="3"/>
        <v>0</v>
      </c>
      <c r="AA59" s="77">
        <v>51</v>
      </c>
      <c r="AD59" s="77">
        <f t="shared" si="4"/>
        <v>0</v>
      </c>
      <c r="AE59" s="77">
        <v>51</v>
      </c>
      <c r="AH59" s="77">
        <f t="shared" si="5"/>
        <v>0</v>
      </c>
      <c r="AI59" s="77">
        <v>51</v>
      </c>
      <c r="AL59" s="34">
        <f t="shared" si="7"/>
        <v>0</v>
      </c>
      <c r="AM59" s="134">
        <v>51</v>
      </c>
    </row>
    <row r="60" spans="1:39" ht="20.25" customHeight="1">
      <c r="A60" s="227">
        <v>18</v>
      </c>
      <c r="B60" s="43" t="str">
        <f>IF(VLOOKUP(A60,'Data Siswa 3'!$A$4:$D$43,2,0)=0,"",VLOOKUP(A60,'Data Siswa 3'!$A$4:$D$43,2,0))</f>
        <v>718</v>
      </c>
      <c r="C60" s="228" t="str">
        <f>IF(VLOOKUP(A60,'Data Siswa 3'!$A$4:$D$43,4,0)=0,"",VLOOKUP(A60,'Data Siswa 3'!$A$4:$D$43,4,0))</f>
        <v>Siswa kelas iii 18</v>
      </c>
      <c r="D60" s="10" t="s">
        <v>5</v>
      </c>
      <c r="E60" s="19"/>
      <c r="F60" s="19"/>
      <c r="G60" s="19"/>
      <c r="H60" s="19"/>
      <c r="I60" s="19"/>
      <c r="J60" s="19"/>
      <c r="K60" s="229" t="str">
        <f t="shared" ref="K60" si="96">IFERROR(ROUND(AVERAGE(E60:J62),0),"")</f>
        <v/>
      </c>
      <c r="L60" s="19"/>
      <c r="M60" s="229" t="str">
        <f t="shared" ref="M60" si="97">IFERROR(ROUND(AVERAGE(L60:L62),0),"")</f>
        <v/>
      </c>
      <c r="N60" s="19"/>
      <c r="O60" s="19"/>
      <c r="P60" s="19"/>
      <c r="Q60" s="19"/>
      <c r="R60" s="19"/>
      <c r="S60" s="229" t="str">
        <f t="shared" ref="S60" si="98">IFERROR(ROUND(AVERAGE(N60:R62),0),"")</f>
        <v/>
      </c>
      <c r="T60" s="19"/>
      <c r="U60" s="269" t="str">
        <f t="shared" ref="U60" si="99">IFERROR(ROUND(AVERAGE(T60:T62),0),"")</f>
        <v/>
      </c>
      <c r="V60" s="266" t="str">
        <f t="shared" ref="V60" si="100">IFERROR(ROUND((K60+M60+S60+(2*U60))/5,0),"")</f>
        <v/>
      </c>
      <c r="W60" s="77">
        <v>52</v>
      </c>
      <c r="Y60" s="34"/>
      <c r="Z60" s="77" t="str">
        <f t="shared" si="3"/>
        <v/>
      </c>
      <c r="AA60" s="77">
        <v>52</v>
      </c>
      <c r="AD60" s="77" t="str">
        <f t="shared" si="4"/>
        <v/>
      </c>
      <c r="AE60" s="77">
        <v>52</v>
      </c>
      <c r="AH60" s="77" t="str">
        <f t="shared" si="5"/>
        <v/>
      </c>
      <c r="AI60" s="77">
        <v>52</v>
      </c>
      <c r="AL60" s="34" t="str">
        <f t="shared" si="7"/>
        <v/>
      </c>
      <c r="AM60" s="134">
        <v>52</v>
      </c>
    </row>
    <row r="61" spans="1:39" ht="20.25" customHeight="1">
      <c r="A61" s="227"/>
      <c r="B61" s="232" t="str">
        <f>IF(VLOOKUP(A60,'Data Siswa 3'!$A$4:$D$43,3,0)=0,"",VLOOKUP(A60,'Data Siswa 3'!$A$4:$D$43,3,0))</f>
        <v/>
      </c>
      <c r="C61" s="228"/>
      <c r="D61" s="11" t="s">
        <v>6</v>
      </c>
      <c r="E61" s="20"/>
      <c r="F61" s="20"/>
      <c r="G61" s="20"/>
      <c r="H61" s="20"/>
      <c r="I61" s="20"/>
      <c r="J61" s="20"/>
      <c r="K61" s="230"/>
      <c r="L61" s="20"/>
      <c r="M61" s="230"/>
      <c r="N61" s="20"/>
      <c r="O61" s="20"/>
      <c r="P61" s="20"/>
      <c r="Q61" s="20"/>
      <c r="R61" s="20"/>
      <c r="S61" s="230"/>
      <c r="T61" s="20"/>
      <c r="U61" s="270"/>
      <c r="V61" s="267"/>
      <c r="W61" s="77">
        <v>53</v>
      </c>
      <c r="Y61" s="34"/>
      <c r="Z61" s="77">
        <f t="shared" si="3"/>
        <v>0</v>
      </c>
      <c r="AA61" s="77">
        <v>53</v>
      </c>
      <c r="AD61" s="77">
        <f t="shared" si="4"/>
        <v>0</v>
      </c>
      <c r="AE61" s="77">
        <v>53</v>
      </c>
      <c r="AH61" s="77">
        <f t="shared" si="5"/>
        <v>0</v>
      </c>
      <c r="AI61" s="77">
        <v>53</v>
      </c>
      <c r="AL61" s="34">
        <f t="shared" si="7"/>
        <v>0</v>
      </c>
      <c r="AM61" s="134">
        <v>53</v>
      </c>
    </row>
    <row r="62" spans="1:39" ht="20.25" customHeight="1">
      <c r="A62" s="227"/>
      <c r="B62" s="233"/>
      <c r="C62" s="228"/>
      <c r="D62" s="12" t="s">
        <v>7</v>
      </c>
      <c r="E62" s="21"/>
      <c r="F62" s="21"/>
      <c r="G62" s="21"/>
      <c r="H62" s="21"/>
      <c r="I62" s="21"/>
      <c r="J62" s="21"/>
      <c r="K62" s="231"/>
      <c r="L62" s="21"/>
      <c r="M62" s="231"/>
      <c r="N62" s="21"/>
      <c r="O62" s="21"/>
      <c r="P62" s="21"/>
      <c r="Q62" s="21"/>
      <c r="R62" s="21"/>
      <c r="S62" s="231"/>
      <c r="T62" s="21"/>
      <c r="U62" s="271"/>
      <c r="V62" s="268"/>
      <c r="W62" s="77">
        <v>54</v>
      </c>
      <c r="Y62" s="34"/>
      <c r="Z62" s="77">
        <f t="shared" si="3"/>
        <v>0</v>
      </c>
      <c r="AA62" s="77">
        <v>54</v>
      </c>
      <c r="AD62" s="77">
        <f t="shared" si="4"/>
        <v>0</v>
      </c>
      <c r="AE62" s="77">
        <v>54</v>
      </c>
      <c r="AH62" s="77">
        <f t="shared" si="5"/>
        <v>0</v>
      </c>
      <c r="AI62" s="77">
        <v>54</v>
      </c>
      <c r="AL62" s="34">
        <f t="shared" si="7"/>
        <v>0</v>
      </c>
      <c r="AM62" s="134">
        <v>54</v>
      </c>
    </row>
    <row r="63" spans="1:39" ht="20.25" customHeight="1">
      <c r="A63" s="227">
        <v>19</v>
      </c>
      <c r="B63" s="43" t="str">
        <f>IF(VLOOKUP(A63,'Data Siswa 3'!$A$4:$D$43,2,0)=0,"",VLOOKUP(A63,'Data Siswa 3'!$A$4:$D$43,2,0))</f>
        <v>719</v>
      </c>
      <c r="C63" s="228" t="str">
        <f>IF(VLOOKUP(A63,'Data Siswa 3'!$A$4:$D$43,4,0)=0,"",VLOOKUP(A63,'Data Siswa 3'!$A$4:$D$43,4,0))</f>
        <v>Siswa kelas iii 19</v>
      </c>
      <c r="D63" s="10" t="s">
        <v>5</v>
      </c>
      <c r="E63" s="19"/>
      <c r="F63" s="19"/>
      <c r="G63" s="19"/>
      <c r="H63" s="19"/>
      <c r="I63" s="19"/>
      <c r="J63" s="19"/>
      <c r="K63" s="229" t="str">
        <f t="shared" ref="K63" si="101">IFERROR(ROUND(AVERAGE(E63:J65),0),"")</f>
        <v/>
      </c>
      <c r="L63" s="19"/>
      <c r="M63" s="229" t="str">
        <f t="shared" ref="M63" si="102">IFERROR(ROUND(AVERAGE(L63:L65),0),"")</f>
        <v/>
      </c>
      <c r="N63" s="19"/>
      <c r="O63" s="19"/>
      <c r="P63" s="19"/>
      <c r="Q63" s="19"/>
      <c r="R63" s="19"/>
      <c r="S63" s="229" t="str">
        <f t="shared" ref="S63" si="103">IFERROR(ROUND(AVERAGE(N63:R65),0),"")</f>
        <v/>
      </c>
      <c r="T63" s="19"/>
      <c r="U63" s="269" t="str">
        <f t="shared" ref="U63" si="104">IFERROR(ROUND(AVERAGE(T63:T65),0),"")</f>
        <v/>
      </c>
      <c r="V63" s="266" t="str">
        <f t="shared" ref="V63" si="105">IFERROR(ROUND((K63+M63+S63+(2*U63))/5,0),"")</f>
        <v/>
      </c>
      <c r="W63" s="77">
        <v>55</v>
      </c>
      <c r="Y63" s="34"/>
      <c r="Z63" s="77" t="str">
        <f t="shared" si="3"/>
        <v/>
      </c>
      <c r="AA63" s="77">
        <v>55</v>
      </c>
      <c r="AD63" s="77" t="str">
        <f t="shared" si="4"/>
        <v/>
      </c>
      <c r="AE63" s="77">
        <v>55</v>
      </c>
      <c r="AH63" s="77" t="str">
        <f t="shared" si="5"/>
        <v/>
      </c>
      <c r="AI63" s="77">
        <v>55</v>
      </c>
      <c r="AL63" s="34" t="str">
        <f t="shared" si="7"/>
        <v/>
      </c>
      <c r="AM63" s="134">
        <v>55</v>
      </c>
    </row>
    <row r="64" spans="1:39" ht="20.25" customHeight="1">
      <c r="A64" s="227"/>
      <c r="B64" s="232" t="str">
        <f>IF(VLOOKUP(A63,'Data Siswa 3'!$A$4:$D$43,3,0)=0,"",VLOOKUP(A63,'Data Siswa 3'!$A$4:$D$43,3,0))</f>
        <v/>
      </c>
      <c r="C64" s="228"/>
      <c r="D64" s="11" t="s">
        <v>6</v>
      </c>
      <c r="E64" s="20"/>
      <c r="F64" s="20"/>
      <c r="G64" s="20"/>
      <c r="H64" s="20"/>
      <c r="I64" s="20"/>
      <c r="J64" s="20"/>
      <c r="K64" s="230"/>
      <c r="L64" s="20"/>
      <c r="M64" s="230"/>
      <c r="N64" s="20"/>
      <c r="O64" s="20"/>
      <c r="P64" s="20"/>
      <c r="Q64" s="20"/>
      <c r="R64" s="20"/>
      <c r="S64" s="230"/>
      <c r="T64" s="20"/>
      <c r="U64" s="270"/>
      <c r="V64" s="267"/>
      <c r="W64" s="77">
        <v>56</v>
      </c>
      <c r="Y64" s="34"/>
      <c r="Z64" s="77">
        <f t="shared" si="3"/>
        <v>0</v>
      </c>
      <c r="AA64" s="77">
        <v>56</v>
      </c>
      <c r="AD64" s="77">
        <f t="shared" si="4"/>
        <v>0</v>
      </c>
      <c r="AE64" s="77">
        <v>56</v>
      </c>
      <c r="AH64" s="77">
        <f t="shared" si="5"/>
        <v>0</v>
      </c>
      <c r="AI64" s="77">
        <v>56</v>
      </c>
      <c r="AL64" s="34">
        <f t="shared" si="7"/>
        <v>0</v>
      </c>
      <c r="AM64" s="134">
        <v>56</v>
      </c>
    </row>
    <row r="65" spans="1:39" ht="20.25" customHeight="1">
      <c r="A65" s="227"/>
      <c r="B65" s="233"/>
      <c r="C65" s="228"/>
      <c r="D65" s="12" t="s">
        <v>7</v>
      </c>
      <c r="E65" s="21"/>
      <c r="F65" s="21"/>
      <c r="G65" s="21"/>
      <c r="H65" s="21"/>
      <c r="I65" s="21"/>
      <c r="J65" s="21"/>
      <c r="K65" s="231"/>
      <c r="L65" s="21"/>
      <c r="M65" s="231"/>
      <c r="N65" s="21"/>
      <c r="O65" s="21"/>
      <c r="P65" s="21"/>
      <c r="Q65" s="21"/>
      <c r="R65" s="21"/>
      <c r="S65" s="231"/>
      <c r="T65" s="21"/>
      <c r="U65" s="271"/>
      <c r="V65" s="268"/>
      <c r="W65" s="77">
        <v>57</v>
      </c>
      <c r="Y65" s="34"/>
      <c r="Z65" s="77">
        <f t="shared" si="3"/>
        <v>0</v>
      </c>
      <c r="AA65" s="77">
        <v>57</v>
      </c>
      <c r="AD65" s="77">
        <f t="shared" si="4"/>
        <v>0</v>
      </c>
      <c r="AE65" s="77">
        <v>57</v>
      </c>
      <c r="AH65" s="77">
        <f t="shared" si="5"/>
        <v>0</v>
      </c>
      <c r="AI65" s="77">
        <v>57</v>
      </c>
      <c r="AL65" s="34">
        <f t="shared" si="7"/>
        <v>0</v>
      </c>
      <c r="AM65" s="134">
        <v>57</v>
      </c>
    </row>
    <row r="66" spans="1:39" ht="20.25" customHeight="1">
      <c r="A66" s="227">
        <v>20</v>
      </c>
      <c r="B66" s="43" t="str">
        <f>IF(VLOOKUP(A66,'Data Siswa 3'!$A$4:$D$43,2,0)=0,"",VLOOKUP(A66,'Data Siswa 3'!$A$4:$D$43,2,0))</f>
        <v>720</v>
      </c>
      <c r="C66" s="228" t="str">
        <f>IF(VLOOKUP(A66,'Data Siswa 3'!$A$4:$D$43,4,0)=0,"",VLOOKUP(A66,'Data Siswa 3'!$A$4:$D$43,4,0))</f>
        <v>Siswa kelas iii 20</v>
      </c>
      <c r="D66" s="10" t="s">
        <v>5</v>
      </c>
      <c r="E66" s="19"/>
      <c r="F66" s="19"/>
      <c r="G66" s="19"/>
      <c r="H66" s="19"/>
      <c r="I66" s="19"/>
      <c r="J66" s="19"/>
      <c r="K66" s="229" t="str">
        <f t="shared" ref="K66" si="106">IFERROR(ROUND(AVERAGE(E66:J68),0),"")</f>
        <v/>
      </c>
      <c r="L66" s="19"/>
      <c r="M66" s="229" t="str">
        <f t="shared" ref="M66" si="107">IFERROR(ROUND(AVERAGE(L66:L68),0),"")</f>
        <v/>
      </c>
      <c r="N66" s="19"/>
      <c r="O66" s="19"/>
      <c r="P66" s="19"/>
      <c r="Q66" s="19"/>
      <c r="R66" s="19"/>
      <c r="S66" s="229" t="str">
        <f t="shared" ref="S66" si="108">IFERROR(ROUND(AVERAGE(N66:R68),0),"")</f>
        <v/>
      </c>
      <c r="T66" s="19"/>
      <c r="U66" s="269" t="str">
        <f t="shared" ref="U66" si="109">IFERROR(ROUND(AVERAGE(T66:T68),0),"")</f>
        <v/>
      </c>
      <c r="V66" s="266" t="str">
        <f t="shared" ref="V66" si="110">IFERROR(ROUND((K66+M66+S66+(2*U66))/5,0),"")</f>
        <v/>
      </c>
      <c r="W66" s="77">
        <v>58</v>
      </c>
      <c r="Y66" s="34"/>
      <c r="Z66" s="77" t="str">
        <f t="shared" si="3"/>
        <v/>
      </c>
      <c r="AA66" s="77">
        <v>58</v>
      </c>
      <c r="AD66" s="77" t="str">
        <f t="shared" si="4"/>
        <v/>
      </c>
      <c r="AE66" s="77">
        <v>58</v>
      </c>
      <c r="AH66" s="77" t="str">
        <f t="shared" si="5"/>
        <v/>
      </c>
      <c r="AI66" s="77">
        <v>58</v>
      </c>
      <c r="AL66" s="34" t="str">
        <f t="shared" si="7"/>
        <v/>
      </c>
      <c r="AM66" s="134">
        <v>58</v>
      </c>
    </row>
    <row r="67" spans="1:39" ht="20.25" customHeight="1">
      <c r="A67" s="227"/>
      <c r="B67" s="232" t="str">
        <f>IF(VLOOKUP(A66,'Data Siswa 3'!$A$4:$D$43,3,0)=0,"",VLOOKUP(A66,'Data Siswa 3'!$A$4:$D$43,3,0))</f>
        <v/>
      </c>
      <c r="C67" s="228"/>
      <c r="D67" s="11" t="s">
        <v>6</v>
      </c>
      <c r="E67" s="20"/>
      <c r="F67" s="20"/>
      <c r="G67" s="20"/>
      <c r="H67" s="20"/>
      <c r="I67" s="20"/>
      <c r="J67" s="20"/>
      <c r="K67" s="230"/>
      <c r="L67" s="20"/>
      <c r="M67" s="230"/>
      <c r="N67" s="20"/>
      <c r="O67" s="20"/>
      <c r="P67" s="20"/>
      <c r="Q67" s="20"/>
      <c r="R67" s="20"/>
      <c r="S67" s="230"/>
      <c r="T67" s="20"/>
      <c r="U67" s="270"/>
      <c r="V67" s="267"/>
      <c r="W67" s="77">
        <v>59</v>
      </c>
      <c r="Y67" s="34"/>
      <c r="Z67" s="77">
        <f t="shared" si="3"/>
        <v>0</v>
      </c>
      <c r="AA67" s="77">
        <v>59</v>
      </c>
      <c r="AD67" s="77">
        <f t="shared" si="4"/>
        <v>0</v>
      </c>
      <c r="AE67" s="77">
        <v>59</v>
      </c>
      <c r="AH67" s="77">
        <f t="shared" si="5"/>
        <v>0</v>
      </c>
      <c r="AI67" s="77">
        <v>59</v>
      </c>
      <c r="AL67" s="34">
        <f t="shared" si="7"/>
        <v>0</v>
      </c>
      <c r="AM67" s="134">
        <v>59</v>
      </c>
    </row>
    <row r="68" spans="1:39" ht="20.25" customHeight="1">
      <c r="A68" s="227"/>
      <c r="B68" s="233"/>
      <c r="C68" s="228"/>
      <c r="D68" s="12" t="s">
        <v>7</v>
      </c>
      <c r="E68" s="21"/>
      <c r="F68" s="21"/>
      <c r="G68" s="21"/>
      <c r="H68" s="21"/>
      <c r="I68" s="21"/>
      <c r="J68" s="21"/>
      <c r="K68" s="231"/>
      <c r="L68" s="21"/>
      <c r="M68" s="231"/>
      <c r="N68" s="21"/>
      <c r="O68" s="21"/>
      <c r="P68" s="21"/>
      <c r="Q68" s="21"/>
      <c r="R68" s="21"/>
      <c r="S68" s="231"/>
      <c r="T68" s="21"/>
      <c r="U68" s="271"/>
      <c r="V68" s="268"/>
      <c r="W68" s="77">
        <v>60</v>
      </c>
      <c r="Y68" s="34"/>
      <c r="Z68" s="77">
        <f t="shared" si="3"/>
        <v>0</v>
      </c>
      <c r="AA68" s="77">
        <v>60</v>
      </c>
      <c r="AD68" s="77">
        <f t="shared" si="4"/>
        <v>0</v>
      </c>
      <c r="AE68" s="77">
        <v>60</v>
      </c>
      <c r="AH68" s="77">
        <f t="shared" si="5"/>
        <v>0</v>
      </c>
      <c r="AI68" s="77">
        <v>60</v>
      </c>
      <c r="AL68" s="34">
        <f t="shared" si="7"/>
        <v>0</v>
      </c>
      <c r="AM68" s="134">
        <v>60</v>
      </c>
    </row>
    <row r="69" spans="1:39" ht="20.25" customHeight="1">
      <c r="A69" s="227">
        <v>21</v>
      </c>
      <c r="B69" s="43" t="str">
        <f>IF(VLOOKUP(A69,'Data Siswa 3'!$A$4:$D$43,2,0)=0,"",VLOOKUP(A69,'Data Siswa 3'!$A$4:$D$43,2,0))</f>
        <v>721</v>
      </c>
      <c r="C69" s="228" t="str">
        <f>IF(VLOOKUP(A69,'Data Siswa 3'!$A$4:$D$43,4,0)=0,"",VLOOKUP(A69,'Data Siswa 3'!$A$4:$D$43,4,0))</f>
        <v>Siswa kelas iii 21</v>
      </c>
      <c r="D69" s="10" t="s">
        <v>5</v>
      </c>
      <c r="E69" s="19"/>
      <c r="F69" s="19"/>
      <c r="G69" s="19"/>
      <c r="H69" s="19"/>
      <c r="I69" s="19"/>
      <c r="J69" s="19"/>
      <c r="K69" s="229" t="str">
        <f t="shared" ref="K69" si="111">IFERROR(ROUND(AVERAGE(E69:J71),0),"")</f>
        <v/>
      </c>
      <c r="L69" s="19"/>
      <c r="M69" s="229" t="str">
        <f t="shared" ref="M69" si="112">IFERROR(ROUND(AVERAGE(L69:L71),0),"")</f>
        <v/>
      </c>
      <c r="N69" s="19"/>
      <c r="O69" s="19"/>
      <c r="P69" s="19"/>
      <c r="Q69" s="19"/>
      <c r="R69" s="19"/>
      <c r="S69" s="229" t="str">
        <f t="shared" ref="S69" si="113">IFERROR(ROUND(AVERAGE(N69:R71),0),"")</f>
        <v/>
      </c>
      <c r="T69" s="19"/>
      <c r="U69" s="269" t="str">
        <f t="shared" ref="U69" si="114">IFERROR(ROUND(AVERAGE(T69:T71),0),"")</f>
        <v/>
      </c>
      <c r="V69" s="266" t="str">
        <f t="shared" ref="V69" si="115">IFERROR(ROUND((K69+M69+S69+(2*U69))/5,0),"")</f>
        <v/>
      </c>
      <c r="W69" s="77">
        <v>61</v>
      </c>
      <c r="Y69" s="34"/>
      <c r="Z69" s="77" t="str">
        <f t="shared" si="3"/>
        <v/>
      </c>
      <c r="AA69" s="77">
        <v>61</v>
      </c>
      <c r="AD69" s="77" t="str">
        <f t="shared" si="4"/>
        <v/>
      </c>
      <c r="AE69" s="77">
        <v>61</v>
      </c>
      <c r="AH69" s="77" t="str">
        <f t="shared" si="5"/>
        <v/>
      </c>
      <c r="AI69" s="77">
        <v>61</v>
      </c>
      <c r="AL69" s="34" t="str">
        <f t="shared" si="7"/>
        <v/>
      </c>
      <c r="AM69" s="134">
        <v>61</v>
      </c>
    </row>
    <row r="70" spans="1:39" ht="20.25" customHeight="1">
      <c r="A70" s="227"/>
      <c r="B70" s="232" t="str">
        <f>IF(VLOOKUP(A69,'Data Siswa 3'!$A$4:$D$43,3,0)=0,"",VLOOKUP(A69,'Data Siswa 3'!$A$4:$D$43,3,0))</f>
        <v/>
      </c>
      <c r="C70" s="228"/>
      <c r="D70" s="11" t="s">
        <v>6</v>
      </c>
      <c r="E70" s="20"/>
      <c r="F70" s="20"/>
      <c r="G70" s="20"/>
      <c r="H70" s="20"/>
      <c r="I70" s="20"/>
      <c r="J70" s="20"/>
      <c r="K70" s="230"/>
      <c r="L70" s="20"/>
      <c r="M70" s="230"/>
      <c r="N70" s="20"/>
      <c r="O70" s="20"/>
      <c r="P70" s="20"/>
      <c r="Q70" s="20"/>
      <c r="R70" s="20"/>
      <c r="S70" s="230"/>
      <c r="T70" s="20"/>
      <c r="U70" s="270"/>
      <c r="V70" s="267"/>
      <c r="W70" s="77">
        <v>62</v>
      </c>
      <c r="Y70" s="34"/>
      <c r="Z70" s="77">
        <f t="shared" si="3"/>
        <v>0</v>
      </c>
      <c r="AA70" s="77">
        <v>62</v>
      </c>
      <c r="AD70" s="77">
        <f t="shared" si="4"/>
        <v>0</v>
      </c>
      <c r="AE70" s="77">
        <v>62</v>
      </c>
      <c r="AH70" s="77">
        <f t="shared" si="5"/>
        <v>0</v>
      </c>
      <c r="AI70" s="77">
        <v>62</v>
      </c>
      <c r="AL70" s="34">
        <f t="shared" si="7"/>
        <v>0</v>
      </c>
      <c r="AM70" s="134">
        <v>62</v>
      </c>
    </row>
    <row r="71" spans="1:39" ht="20.25" customHeight="1">
      <c r="A71" s="227"/>
      <c r="B71" s="233"/>
      <c r="C71" s="228"/>
      <c r="D71" s="12" t="s">
        <v>7</v>
      </c>
      <c r="E71" s="21"/>
      <c r="F71" s="21"/>
      <c r="G71" s="21"/>
      <c r="H71" s="21"/>
      <c r="I71" s="21"/>
      <c r="J71" s="21"/>
      <c r="K71" s="231"/>
      <c r="L71" s="21"/>
      <c r="M71" s="231"/>
      <c r="N71" s="21"/>
      <c r="O71" s="21"/>
      <c r="P71" s="21"/>
      <c r="Q71" s="21"/>
      <c r="R71" s="21"/>
      <c r="S71" s="231"/>
      <c r="T71" s="21"/>
      <c r="U71" s="271"/>
      <c r="V71" s="268"/>
      <c r="W71" s="77">
        <v>63</v>
      </c>
      <c r="Y71" s="34"/>
      <c r="Z71" s="77">
        <f t="shared" si="3"/>
        <v>0</v>
      </c>
      <c r="AA71" s="77">
        <v>63</v>
      </c>
      <c r="AD71" s="77">
        <f t="shared" si="4"/>
        <v>0</v>
      </c>
      <c r="AE71" s="77">
        <v>63</v>
      </c>
      <c r="AH71" s="77">
        <f t="shared" si="5"/>
        <v>0</v>
      </c>
      <c r="AI71" s="77">
        <v>63</v>
      </c>
      <c r="AL71" s="34">
        <f t="shared" si="7"/>
        <v>0</v>
      </c>
      <c r="AM71" s="134">
        <v>63</v>
      </c>
    </row>
    <row r="72" spans="1:39" ht="20.25" customHeight="1">
      <c r="A72" s="227">
        <v>22</v>
      </c>
      <c r="B72" s="43" t="str">
        <f>IF(VLOOKUP(A72,'Data Siswa 3'!$A$4:$D$43,2,0)=0,"",VLOOKUP(A72,'Data Siswa 3'!$A$4:$D$43,2,0))</f>
        <v>722</v>
      </c>
      <c r="C72" s="228" t="str">
        <f>IF(VLOOKUP(A72,'Data Siswa 3'!$A$4:$D$43,4,0)=0,"",VLOOKUP(A72,'Data Siswa 3'!$A$4:$D$43,4,0))</f>
        <v>Siswa kelas iii 22</v>
      </c>
      <c r="D72" s="10" t="s">
        <v>5</v>
      </c>
      <c r="E72" s="19"/>
      <c r="F72" s="19"/>
      <c r="G72" s="19"/>
      <c r="H72" s="19"/>
      <c r="I72" s="19"/>
      <c r="J72" s="19"/>
      <c r="K72" s="229" t="str">
        <f t="shared" ref="K72" si="116">IFERROR(ROUND(AVERAGE(E72:J74),0),"")</f>
        <v/>
      </c>
      <c r="L72" s="19"/>
      <c r="M72" s="229" t="str">
        <f t="shared" ref="M72" si="117">IFERROR(ROUND(AVERAGE(L72:L74),0),"")</f>
        <v/>
      </c>
      <c r="N72" s="19"/>
      <c r="O72" s="19"/>
      <c r="P72" s="19"/>
      <c r="Q72" s="19"/>
      <c r="R72" s="19"/>
      <c r="S72" s="229" t="str">
        <f t="shared" ref="S72" si="118">IFERROR(ROUND(AVERAGE(N72:R74),0),"")</f>
        <v/>
      </c>
      <c r="T72" s="19"/>
      <c r="U72" s="269" t="str">
        <f t="shared" ref="U72" si="119">IFERROR(ROUND(AVERAGE(T72:T74),0),"")</f>
        <v/>
      </c>
      <c r="V72" s="266" t="str">
        <f t="shared" ref="V72" si="120">IFERROR(ROUND((K72+M72+S72+(2*U72))/5,0),"")</f>
        <v/>
      </c>
      <c r="W72" s="77">
        <v>64</v>
      </c>
      <c r="Y72" s="34"/>
      <c r="Z72" s="77" t="str">
        <f t="shared" si="3"/>
        <v/>
      </c>
      <c r="AA72" s="77">
        <v>64</v>
      </c>
      <c r="AD72" s="77" t="str">
        <f t="shared" si="4"/>
        <v/>
      </c>
      <c r="AE72" s="77">
        <v>64</v>
      </c>
      <c r="AH72" s="77" t="str">
        <f t="shared" si="5"/>
        <v/>
      </c>
      <c r="AI72" s="77">
        <v>64</v>
      </c>
      <c r="AL72" s="34" t="str">
        <f t="shared" si="7"/>
        <v/>
      </c>
      <c r="AM72" s="134">
        <v>64</v>
      </c>
    </row>
    <row r="73" spans="1:39" ht="20.25" customHeight="1">
      <c r="A73" s="227"/>
      <c r="B73" s="232" t="str">
        <f>IF(VLOOKUP(A72,'Data Siswa 3'!$A$4:$D$43,3,0)=0,"",VLOOKUP(A72,'Data Siswa 3'!$A$4:$D$43,3,0))</f>
        <v/>
      </c>
      <c r="C73" s="228"/>
      <c r="D73" s="11" t="s">
        <v>6</v>
      </c>
      <c r="E73" s="20"/>
      <c r="F73" s="20"/>
      <c r="G73" s="20"/>
      <c r="H73" s="20"/>
      <c r="I73" s="20"/>
      <c r="J73" s="20"/>
      <c r="K73" s="230"/>
      <c r="L73" s="20"/>
      <c r="M73" s="230"/>
      <c r="N73" s="20"/>
      <c r="O73" s="20"/>
      <c r="P73" s="20"/>
      <c r="Q73" s="20"/>
      <c r="R73" s="20"/>
      <c r="S73" s="230"/>
      <c r="T73" s="20"/>
      <c r="U73" s="270"/>
      <c r="V73" s="267"/>
      <c r="W73" s="77">
        <v>65</v>
      </c>
      <c r="Y73" s="34"/>
      <c r="Z73" s="77">
        <f t="shared" si="3"/>
        <v>0</v>
      </c>
      <c r="AA73" s="77">
        <v>65</v>
      </c>
      <c r="AD73" s="77">
        <f t="shared" si="4"/>
        <v>0</v>
      </c>
      <c r="AE73" s="77">
        <v>65</v>
      </c>
      <c r="AH73" s="77">
        <f t="shared" si="5"/>
        <v>0</v>
      </c>
      <c r="AI73" s="77">
        <v>65</v>
      </c>
      <c r="AL73" s="34">
        <f t="shared" si="7"/>
        <v>0</v>
      </c>
      <c r="AM73" s="134">
        <v>65</v>
      </c>
    </row>
    <row r="74" spans="1:39" ht="20.25" customHeight="1">
      <c r="A74" s="227"/>
      <c r="B74" s="233"/>
      <c r="C74" s="228"/>
      <c r="D74" s="12" t="s">
        <v>7</v>
      </c>
      <c r="E74" s="21"/>
      <c r="F74" s="21"/>
      <c r="G74" s="21"/>
      <c r="H74" s="21"/>
      <c r="I74" s="21"/>
      <c r="J74" s="21"/>
      <c r="K74" s="231"/>
      <c r="L74" s="21"/>
      <c r="M74" s="231"/>
      <c r="N74" s="21"/>
      <c r="O74" s="21"/>
      <c r="P74" s="21"/>
      <c r="Q74" s="21"/>
      <c r="R74" s="21"/>
      <c r="S74" s="231"/>
      <c r="T74" s="21"/>
      <c r="U74" s="271"/>
      <c r="V74" s="268"/>
      <c r="W74" s="77">
        <v>66</v>
      </c>
      <c r="Y74" s="34"/>
      <c r="Z74" s="77">
        <f t="shared" ref="Z74:Z128" si="121">K74</f>
        <v>0</v>
      </c>
      <c r="AA74" s="77">
        <v>66</v>
      </c>
      <c r="AD74" s="77">
        <f t="shared" ref="AD74:AD128" si="122">M74</f>
        <v>0</v>
      </c>
      <c r="AE74" s="77">
        <v>66</v>
      </c>
      <c r="AH74" s="77">
        <f t="shared" ref="AH74:AH128" si="123">S74</f>
        <v>0</v>
      </c>
      <c r="AI74" s="77">
        <v>66</v>
      </c>
      <c r="AL74" s="34">
        <f t="shared" ref="AL74:AL128" si="124">U74</f>
        <v>0</v>
      </c>
      <c r="AM74" s="134">
        <v>66</v>
      </c>
    </row>
    <row r="75" spans="1:39" ht="20.25" customHeight="1">
      <c r="A75" s="227">
        <v>23</v>
      </c>
      <c r="B75" s="43" t="str">
        <f>IF(VLOOKUP(A75,'Data Siswa 3'!$A$4:$D$43,2,0)=0,"",VLOOKUP(A75,'Data Siswa 3'!$A$4:$D$43,2,0))</f>
        <v>723</v>
      </c>
      <c r="C75" s="228" t="str">
        <f>IF(VLOOKUP(A75,'Data Siswa 3'!$A$4:$D$43,4,0)=0,"",VLOOKUP(A75,'Data Siswa 3'!$A$4:$D$43,4,0))</f>
        <v>Siswa kelas iii 23</v>
      </c>
      <c r="D75" s="10" t="s">
        <v>5</v>
      </c>
      <c r="E75" s="19"/>
      <c r="F75" s="19"/>
      <c r="G75" s="19"/>
      <c r="H75" s="19"/>
      <c r="I75" s="19"/>
      <c r="J75" s="19"/>
      <c r="K75" s="229" t="str">
        <f t="shared" ref="K75" si="125">IFERROR(ROUND(AVERAGE(E75:J77),0),"")</f>
        <v/>
      </c>
      <c r="L75" s="19"/>
      <c r="M75" s="229" t="str">
        <f t="shared" ref="M75" si="126">IFERROR(ROUND(AVERAGE(L75:L77),0),"")</f>
        <v/>
      </c>
      <c r="N75" s="19"/>
      <c r="O75" s="19"/>
      <c r="P75" s="19"/>
      <c r="Q75" s="19"/>
      <c r="R75" s="19"/>
      <c r="S75" s="229" t="str">
        <f t="shared" ref="S75" si="127">IFERROR(ROUND(AVERAGE(N75:R77),0),"")</f>
        <v/>
      </c>
      <c r="T75" s="19"/>
      <c r="U75" s="269" t="str">
        <f t="shared" ref="U75" si="128">IFERROR(ROUND(AVERAGE(T75:T77),0),"")</f>
        <v/>
      </c>
      <c r="V75" s="266" t="str">
        <f t="shared" ref="V75" si="129">IFERROR(ROUND((K75+M75+S75+(2*U75))/5,0),"")</f>
        <v/>
      </c>
      <c r="W75" s="77">
        <v>67</v>
      </c>
      <c r="Y75" s="34"/>
      <c r="Z75" s="77" t="str">
        <f t="shared" si="121"/>
        <v/>
      </c>
      <c r="AA75" s="77">
        <v>67</v>
      </c>
      <c r="AD75" s="77" t="str">
        <f t="shared" si="122"/>
        <v/>
      </c>
      <c r="AE75" s="77">
        <v>67</v>
      </c>
      <c r="AH75" s="77" t="str">
        <f t="shared" si="123"/>
        <v/>
      </c>
      <c r="AI75" s="77">
        <v>67</v>
      </c>
      <c r="AL75" s="34" t="str">
        <f t="shared" si="124"/>
        <v/>
      </c>
      <c r="AM75" s="134">
        <v>67</v>
      </c>
    </row>
    <row r="76" spans="1:39" ht="20.25" customHeight="1">
      <c r="A76" s="227"/>
      <c r="B76" s="232" t="str">
        <f>IF(VLOOKUP(A75,'Data Siswa 3'!$A$4:$D$43,3,0)=0,"",VLOOKUP(A75,'Data Siswa 3'!$A$4:$D$43,3,0))</f>
        <v/>
      </c>
      <c r="C76" s="228"/>
      <c r="D76" s="11" t="s">
        <v>6</v>
      </c>
      <c r="E76" s="20"/>
      <c r="F76" s="20"/>
      <c r="G76" s="20"/>
      <c r="H76" s="20"/>
      <c r="I76" s="20"/>
      <c r="J76" s="20"/>
      <c r="K76" s="230"/>
      <c r="L76" s="20"/>
      <c r="M76" s="230"/>
      <c r="N76" s="20"/>
      <c r="O76" s="20"/>
      <c r="P76" s="20"/>
      <c r="Q76" s="20"/>
      <c r="R76" s="20"/>
      <c r="S76" s="230"/>
      <c r="T76" s="20"/>
      <c r="U76" s="270"/>
      <c r="V76" s="267"/>
      <c r="W76" s="77">
        <v>68</v>
      </c>
      <c r="Y76" s="34"/>
      <c r="Z76" s="77">
        <f t="shared" si="121"/>
        <v>0</v>
      </c>
      <c r="AA76" s="77">
        <v>68</v>
      </c>
      <c r="AD76" s="77">
        <f t="shared" si="122"/>
        <v>0</v>
      </c>
      <c r="AE76" s="77">
        <v>68</v>
      </c>
      <c r="AH76" s="77">
        <f t="shared" si="123"/>
        <v>0</v>
      </c>
      <c r="AI76" s="77">
        <v>68</v>
      </c>
      <c r="AL76" s="34">
        <f t="shared" si="124"/>
        <v>0</v>
      </c>
      <c r="AM76" s="134">
        <v>68</v>
      </c>
    </row>
    <row r="77" spans="1:39" ht="20.25" customHeight="1">
      <c r="A77" s="227"/>
      <c r="B77" s="233"/>
      <c r="C77" s="228"/>
      <c r="D77" s="12" t="s">
        <v>7</v>
      </c>
      <c r="E77" s="21"/>
      <c r="F77" s="21"/>
      <c r="G77" s="21"/>
      <c r="H77" s="21"/>
      <c r="I77" s="21"/>
      <c r="J77" s="21"/>
      <c r="K77" s="231"/>
      <c r="L77" s="21"/>
      <c r="M77" s="231"/>
      <c r="N77" s="21"/>
      <c r="O77" s="21"/>
      <c r="P77" s="21"/>
      <c r="Q77" s="21"/>
      <c r="R77" s="21"/>
      <c r="S77" s="231"/>
      <c r="T77" s="21"/>
      <c r="U77" s="271"/>
      <c r="V77" s="268"/>
      <c r="W77" s="77">
        <v>69</v>
      </c>
      <c r="Y77" s="34"/>
      <c r="Z77" s="77">
        <f t="shared" si="121"/>
        <v>0</v>
      </c>
      <c r="AA77" s="77">
        <v>69</v>
      </c>
      <c r="AD77" s="77">
        <f t="shared" si="122"/>
        <v>0</v>
      </c>
      <c r="AE77" s="77">
        <v>69</v>
      </c>
      <c r="AH77" s="77">
        <f t="shared" si="123"/>
        <v>0</v>
      </c>
      <c r="AI77" s="77">
        <v>69</v>
      </c>
      <c r="AL77" s="34">
        <f t="shared" si="124"/>
        <v>0</v>
      </c>
      <c r="AM77" s="134">
        <v>69</v>
      </c>
    </row>
    <row r="78" spans="1:39" ht="20.25" customHeight="1">
      <c r="A78" s="227">
        <v>24</v>
      </c>
      <c r="B78" s="43" t="str">
        <f>IF(VLOOKUP(A78,'Data Siswa 3'!$A$4:$D$43,2,0)=0,"",VLOOKUP(A78,'Data Siswa 3'!$A$4:$D$43,2,0))</f>
        <v>724</v>
      </c>
      <c r="C78" s="228" t="str">
        <f>IF(VLOOKUP(A78,'Data Siswa 3'!$A$4:$D$43,4,0)=0,"",VLOOKUP(A78,'Data Siswa 3'!$A$4:$D$43,4,0))</f>
        <v>Siswa kelas iii 24</v>
      </c>
      <c r="D78" s="10" t="s">
        <v>5</v>
      </c>
      <c r="E78" s="19"/>
      <c r="F78" s="19"/>
      <c r="G78" s="19"/>
      <c r="H78" s="19"/>
      <c r="I78" s="19"/>
      <c r="J78" s="19"/>
      <c r="K78" s="229" t="str">
        <f t="shared" ref="K78" si="130">IFERROR(ROUND(AVERAGE(E78:J80),0),"")</f>
        <v/>
      </c>
      <c r="L78" s="19"/>
      <c r="M78" s="229" t="str">
        <f t="shared" ref="M78" si="131">IFERROR(ROUND(AVERAGE(L78:L80),0),"")</f>
        <v/>
      </c>
      <c r="N78" s="19"/>
      <c r="O78" s="19"/>
      <c r="P78" s="19"/>
      <c r="Q78" s="19"/>
      <c r="R78" s="19"/>
      <c r="S78" s="229" t="str">
        <f t="shared" ref="S78" si="132">IFERROR(ROUND(AVERAGE(N78:R80),0),"")</f>
        <v/>
      </c>
      <c r="T78" s="19"/>
      <c r="U78" s="269" t="str">
        <f t="shared" ref="U78" si="133">IFERROR(ROUND(AVERAGE(T78:T80),0),"")</f>
        <v/>
      </c>
      <c r="V78" s="266" t="str">
        <f t="shared" ref="V78" si="134">IFERROR(ROUND((K78+M78+S78+(2*U78))/5,0),"")</f>
        <v/>
      </c>
      <c r="W78" s="77">
        <v>70</v>
      </c>
      <c r="Y78" s="34"/>
      <c r="Z78" s="77" t="str">
        <f t="shared" si="121"/>
        <v/>
      </c>
      <c r="AA78" s="77">
        <v>70</v>
      </c>
      <c r="AD78" s="77" t="str">
        <f t="shared" si="122"/>
        <v/>
      </c>
      <c r="AE78" s="77">
        <v>70</v>
      </c>
      <c r="AH78" s="77" t="str">
        <f t="shared" si="123"/>
        <v/>
      </c>
      <c r="AI78" s="77">
        <v>70</v>
      </c>
      <c r="AL78" s="34" t="str">
        <f t="shared" si="124"/>
        <v/>
      </c>
      <c r="AM78" s="134">
        <v>70</v>
      </c>
    </row>
    <row r="79" spans="1:39" ht="20.25" customHeight="1">
      <c r="A79" s="227"/>
      <c r="B79" s="232" t="str">
        <f>IF(VLOOKUP(A78,'Data Siswa 3'!$A$4:$D$43,3,0)=0,"",VLOOKUP(A78,'Data Siswa 3'!$A$4:$D$43,3,0))</f>
        <v/>
      </c>
      <c r="C79" s="228"/>
      <c r="D79" s="11" t="s">
        <v>6</v>
      </c>
      <c r="E79" s="20"/>
      <c r="F79" s="20"/>
      <c r="G79" s="20"/>
      <c r="H79" s="20"/>
      <c r="I79" s="20"/>
      <c r="J79" s="20"/>
      <c r="K79" s="230"/>
      <c r="L79" s="20"/>
      <c r="M79" s="230"/>
      <c r="N79" s="20"/>
      <c r="O79" s="20"/>
      <c r="P79" s="20"/>
      <c r="Q79" s="20"/>
      <c r="R79" s="20"/>
      <c r="S79" s="230"/>
      <c r="T79" s="20"/>
      <c r="U79" s="270"/>
      <c r="V79" s="267"/>
      <c r="W79" s="77">
        <v>71</v>
      </c>
      <c r="Y79" s="34"/>
      <c r="Z79" s="77">
        <f t="shared" si="121"/>
        <v>0</v>
      </c>
      <c r="AA79" s="77">
        <v>71</v>
      </c>
      <c r="AD79" s="77">
        <f t="shared" si="122"/>
        <v>0</v>
      </c>
      <c r="AE79" s="77">
        <v>71</v>
      </c>
      <c r="AH79" s="77">
        <f t="shared" si="123"/>
        <v>0</v>
      </c>
      <c r="AI79" s="77">
        <v>71</v>
      </c>
      <c r="AL79" s="34">
        <f t="shared" si="124"/>
        <v>0</v>
      </c>
      <c r="AM79" s="134">
        <v>71</v>
      </c>
    </row>
    <row r="80" spans="1:39" ht="20.25" customHeight="1">
      <c r="A80" s="227"/>
      <c r="B80" s="233"/>
      <c r="C80" s="228"/>
      <c r="D80" s="12" t="s">
        <v>7</v>
      </c>
      <c r="E80" s="21"/>
      <c r="F80" s="21"/>
      <c r="G80" s="21"/>
      <c r="H80" s="21"/>
      <c r="I80" s="21"/>
      <c r="J80" s="21"/>
      <c r="K80" s="231"/>
      <c r="L80" s="21"/>
      <c r="M80" s="231"/>
      <c r="N80" s="21"/>
      <c r="O80" s="21"/>
      <c r="P80" s="21"/>
      <c r="Q80" s="21"/>
      <c r="R80" s="21"/>
      <c r="S80" s="231"/>
      <c r="T80" s="21"/>
      <c r="U80" s="271"/>
      <c r="V80" s="268"/>
      <c r="W80" s="77">
        <v>72</v>
      </c>
      <c r="Y80" s="34"/>
      <c r="Z80" s="77">
        <f t="shared" si="121"/>
        <v>0</v>
      </c>
      <c r="AA80" s="77">
        <v>72</v>
      </c>
      <c r="AD80" s="77">
        <f t="shared" si="122"/>
        <v>0</v>
      </c>
      <c r="AE80" s="77">
        <v>72</v>
      </c>
      <c r="AH80" s="77">
        <f t="shared" si="123"/>
        <v>0</v>
      </c>
      <c r="AI80" s="77">
        <v>72</v>
      </c>
      <c r="AL80" s="34">
        <f t="shared" si="124"/>
        <v>0</v>
      </c>
      <c r="AM80" s="134">
        <v>72</v>
      </c>
    </row>
    <row r="81" spans="1:39" ht="20.25" customHeight="1">
      <c r="A81" s="227">
        <v>25</v>
      </c>
      <c r="B81" s="43" t="str">
        <f>IF(VLOOKUP(A81,'Data Siswa 3'!$A$4:$D$43,2,0)=0,"",VLOOKUP(A81,'Data Siswa 3'!$A$4:$D$43,2,0))</f>
        <v>725</v>
      </c>
      <c r="C81" s="228" t="str">
        <f>IF(VLOOKUP(A81,'Data Siswa 3'!$A$4:$D$43,4,0)=0,"",VLOOKUP(A81,'Data Siswa 3'!$A$4:$D$43,4,0))</f>
        <v>Siswa kelas iii 25</v>
      </c>
      <c r="D81" s="10" t="s">
        <v>5</v>
      </c>
      <c r="E81" s="19"/>
      <c r="F81" s="19"/>
      <c r="G81" s="19"/>
      <c r="H81" s="19"/>
      <c r="I81" s="19"/>
      <c r="J81" s="19"/>
      <c r="K81" s="229" t="str">
        <f t="shared" ref="K81" si="135">IFERROR(ROUND(AVERAGE(E81:J83),0),"")</f>
        <v/>
      </c>
      <c r="L81" s="19"/>
      <c r="M81" s="229" t="str">
        <f t="shared" ref="M81" si="136">IFERROR(ROUND(AVERAGE(L81:L83),0),"")</f>
        <v/>
      </c>
      <c r="N81" s="19"/>
      <c r="O81" s="19"/>
      <c r="P81" s="19"/>
      <c r="Q81" s="19"/>
      <c r="R81" s="19"/>
      <c r="S81" s="229" t="str">
        <f t="shared" ref="S81" si="137">IFERROR(ROUND(AVERAGE(N81:R83),0),"")</f>
        <v/>
      </c>
      <c r="T81" s="19"/>
      <c r="U81" s="269" t="str">
        <f t="shared" ref="U81" si="138">IFERROR(ROUND(AVERAGE(T81:T83),0),"")</f>
        <v/>
      </c>
      <c r="V81" s="266" t="str">
        <f t="shared" ref="V81" si="139">IFERROR(ROUND((K81+M81+S81+(2*U81))/5,0),"")</f>
        <v/>
      </c>
      <c r="W81" s="77">
        <v>73</v>
      </c>
      <c r="Y81" s="34"/>
      <c r="Z81" s="77" t="str">
        <f t="shared" si="121"/>
        <v/>
      </c>
      <c r="AA81" s="77">
        <v>73</v>
      </c>
      <c r="AD81" s="77" t="str">
        <f t="shared" si="122"/>
        <v/>
      </c>
      <c r="AE81" s="77">
        <v>73</v>
      </c>
      <c r="AH81" s="77" t="str">
        <f t="shared" si="123"/>
        <v/>
      </c>
      <c r="AI81" s="77">
        <v>73</v>
      </c>
      <c r="AL81" s="34" t="str">
        <f t="shared" si="124"/>
        <v/>
      </c>
      <c r="AM81" s="134">
        <v>73</v>
      </c>
    </row>
    <row r="82" spans="1:39" ht="20.25" customHeight="1">
      <c r="A82" s="227"/>
      <c r="B82" s="232" t="str">
        <f>IF(VLOOKUP(A81,'Data Siswa 3'!$A$4:$D$43,3,0)=0,"",VLOOKUP(A81,'Data Siswa 3'!$A$4:$D$43,3,0))</f>
        <v/>
      </c>
      <c r="C82" s="228"/>
      <c r="D82" s="11" t="s">
        <v>6</v>
      </c>
      <c r="E82" s="20"/>
      <c r="F82" s="20"/>
      <c r="G82" s="20"/>
      <c r="H82" s="20"/>
      <c r="I82" s="20"/>
      <c r="J82" s="20"/>
      <c r="K82" s="230"/>
      <c r="L82" s="20"/>
      <c r="M82" s="230"/>
      <c r="N82" s="20"/>
      <c r="O82" s="20"/>
      <c r="P82" s="20"/>
      <c r="Q82" s="20"/>
      <c r="R82" s="20"/>
      <c r="S82" s="230"/>
      <c r="T82" s="20"/>
      <c r="U82" s="270"/>
      <c r="V82" s="267"/>
      <c r="W82" s="77">
        <v>74</v>
      </c>
      <c r="Y82" s="34"/>
      <c r="Z82" s="77">
        <f t="shared" si="121"/>
        <v>0</v>
      </c>
      <c r="AA82" s="77">
        <v>74</v>
      </c>
      <c r="AD82" s="77">
        <f t="shared" si="122"/>
        <v>0</v>
      </c>
      <c r="AE82" s="77">
        <v>74</v>
      </c>
      <c r="AH82" s="77">
        <f t="shared" si="123"/>
        <v>0</v>
      </c>
      <c r="AI82" s="77">
        <v>74</v>
      </c>
      <c r="AL82" s="34">
        <f t="shared" si="124"/>
        <v>0</v>
      </c>
      <c r="AM82" s="134">
        <v>74</v>
      </c>
    </row>
    <row r="83" spans="1:39" ht="20.25" customHeight="1">
      <c r="A83" s="227"/>
      <c r="B83" s="233"/>
      <c r="C83" s="228"/>
      <c r="D83" s="12" t="s">
        <v>7</v>
      </c>
      <c r="E83" s="21"/>
      <c r="F83" s="21"/>
      <c r="G83" s="21"/>
      <c r="H83" s="21"/>
      <c r="I83" s="21"/>
      <c r="J83" s="21"/>
      <c r="K83" s="231"/>
      <c r="L83" s="21"/>
      <c r="M83" s="231"/>
      <c r="N83" s="21"/>
      <c r="O83" s="21"/>
      <c r="P83" s="21"/>
      <c r="Q83" s="21"/>
      <c r="R83" s="21"/>
      <c r="S83" s="231"/>
      <c r="T83" s="21"/>
      <c r="U83" s="271"/>
      <c r="V83" s="268"/>
      <c r="W83" s="77">
        <v>75</v>
      </c>
      <c r="Y83" s="34"/>
      <c r="Z83" s="77">
        <f t="shared" si="121"/>
        <v>0</v>
      </c>
      <c r="AA83" s="77">
        <v>75</v>
      </c>
      <c r="AD83" s="77">
        <f t="shared" si="122"/>
        <v>0</v>
      </c>
      <c r="AE83" s="77">
        <v>75</v>
      </c>
      <c r="AH83" s="77">
        <f t="shared" si="123"/>
        <v>0</v>
      </c>
      <c r="AI83" s="77">
        <v>75</v>
      </c>
      <c r="AL83" s="34">
        <f t="shared" si="124"/>
        <v>0</v>
      </c>
      <c r="AM83" s="134">
        <v>75</v>
      </c>
    </row>
    <row r="84" spans="1:39" ht="20.25" customHeight="1">
      <c r="A84" s="227">
        <v>26</v>
      </c>
      <c r="B84" s="43" t="str">
        <f>IF(VLOOKUP(A84,'Data Siswa 3'!$A$4:$D$43,2,0)=0,"",VLOOKUP(A84,'Data Siswa 3'!$A$4:$D$43,2,0))</f>
        <v>726</v>
      </c>
      <c r="C84" s="228" t="str">
        <f>IF(VLOOKUP(A84,'Data Siswa 3'!$A$4:$D$43,4,0)=0,"",VLOOKUP(A84,'Data Siswa 3'!$A$4:$D$43,4,0))</f>
        <v>Siswa kelas iii 26</v>
      </c>
      <c r="D84" s="10" t="s">
        <v>5</v>
      </c>
      <c r="E84" s="19"/>
      <c r="F84" s="19"/>
      <c r="G84" s="19"/>
      <c r="H84" s="19"/>
      <c r="I84" s="19"/>
      <c r="J84" s="19"/>
      <c r="K84" s="229" t="str">
        <f t="shared" ref="K84" si="140">IFERROR(ROUND(AVERAGE(E84:J86),0),"")</f>
        <v/>
      </c>
      <c r="L84" s="19"/>
      <c r="M84" s="229" t="str">
        <f t="shared" ref="M84" si="141">IFERROR(ROUND(AVERAGE(L84:L86),0),"")</f>
        <v/>
      </c>
      <c r="N84" s="19"/>
      <c r="O84" s="19"/>
      <c r="P84" s="19"/>
      <c r="Q84" s="19"/>
      <c r="R84" s="19"/>
      <c r="S84" s="229" t="str">
        <f t="shared" ref="S84" si="142">IFERROR(ROUND(AVERAGE(N84:R86),0),"")</f>
        <v/>
      </c>
      <c r="T84" s="19"/>
      <c r="U84" s="269" t="str">
        <f t="shared" ref="U84" si="143">IFERROR(ROUND(AVERAGE(T84:T86),0),"")</f>
        <v/>
      </c>
      <c r="V84" s="266" t="str">
        <f t="shared" ref="V84" si="144">IFERROR(ROUND((K84+M84+S84+(2*U84))/5,0),"")</f>
        <v/>
      </c>
      <c r="W84" s="77">
        <v>76</v>
      </c>
      <c r="Y84" s="34"/>
      <c r="Z84" s="77" t="str">
        <f t="shared" si="121"/>
        <v/>
      </c>
      <c r="AA84" s="77">
        <v>76</v>
      </c>
      <c r="AD84" s="77" t="str">
        <f t="shared" si="122"/>
        <v/>
      </c>
      <c r="AE84" s="77">
        <v>76</v>
      </c>
      <c r="AH84" s="77" t="str">
        <f t="shared" si="123"/>
        <v/>
      </c>
      <c r="AI84" s="77">
        <v>76</v>
      </c>
      <c r="AL84" s="34" t="str">
        <f t="shared" si="124"/>
        <v/>
      </c>
      <c r="AM84" s="134">
        <v>76</v>
      </c>
    </row>
    <row r="85" spans="1:39" ht="20.25" customHeight="1">
      <c r="A85" s="227"/>
      <c r="B85" s="232" t="str">
        <f>IF(VLOOKUP(A84,'Data Siswa 3'!$A$4:$D$43,3,0)=0,"",VLOOKUP(A84,'Data Siswa 3'!$A$4:$D$43,3,0))</f>
        <v/>
      </c>
      <c r="C85" s="228"/>
      <c r="D85" s="11" t="s">
        <v>6</v>
      </c>
      <c r="E85" s="20"/>
      <c r="F85" s="20"/>
      <c r="G85" s="20"/>
      <c r="H85" s="20"/>
      <c r="I85" s="20"/>
      <c r="J85" s="20"/>
      <c r="K85" s="230"/>
      <c r="L85" s="20"/>
      <c r="M85" s="230"/>
      <c r="N85" s="20"/>
      <c r="O85" s="20"/>
      <c r="P85" s="20"/>
      <c r="Q85" s="20"/>
      <c r="R85" s="20"/>
      <c r="S85" s="230"/>
      <c r="T85" s="20"/>
      <c r="U85" s="270"/>
      <c r="V85" s="267"/>
      <c r="W85" s="77">
        <v>77</v>
      </c>
      <c r="Y85" s="34"/>
      <c r="Z85" s="77">
        <f t="shared" si="121"/>
        <v>0</v>
      </c>
      <c r="AA85" s="77">
        <v>77</v>
      </c>
      <c r="AD85" s="77">
        <f t="shared" si="122"/>
        <v>0</v>
      </c>
      <c r="AE85" s="77">
        <v>77</v>
      </c>
      <c r="AH85" s="77">
        <f t="shared" si="123"/>
        <v>0</v>
      </c>
      <c r="AI85" s="77">
        <v>77</v>
      </c>
      <c r="AL85" s="34">
        <f t="shared" si="124"/>
        <v>0</v>
      </c>
      <c r="AM85" s="134">
        <v>77</v>
      </c>
    </row>
    <row r="86" spans="1:39" ht="20.25" customHeight="1">
      <c r="A86" s="227"/>
      <c r="B86" s="233"/>
      <c r="C86" s="228"/>
      <c r="D86" s="12" t="s">
        <v>7</v>
      </c>
      <c r="E86" s="21"/>
      <c r="F86" s="21"/>
      <c r="G86" s="21"/>
      <c r="H86" s="21"/>
      <c r="I86" s="21"/>
      <c r="J86" s="21"/>
      <c r="K86" s="231"/>
      <c r="L86" s="21"/>
      <c r="M86" s="231"/>
      <c r="N86" s="21"/>
      <c r="O86" s="21"/>
      <c r="P86" s="21"/>
      <c r="Q86" s="21"/>
      <c r="R86" s="21"/>
      <c r="S86" s="231"/>
      <c r="T86" s="21"/>
      <c r="U86" s="271"/>
      <c r="V86" s="268"/>
      <c r="W86" s="77">
        <v>78</v>
      </c>
      <c r="Y86" s="34"/>
      <c r="Z86" s="77">
        <f t="shared" si="121"/>
        <v>0</v>
      </c>
      <c r="AA86" s="77">
        <v>78</v>
      </c>
      <c r="AD86" s="77">
        <f t="shared" si="122"/>
        <v>0</v>
      </c>
      <c r="AE86" s="77">
        <v>78</v>
      </c>
      <c r="AH86" s="77">
        <f t="shared" si="123"/>
        <v>0</v>
      </c>
      <c r="AI86" s="77">
        <v>78</v>
      </c>
      <c r="AL86" s="34">
        <f t="shared" si="124"/>
        <v>0</v>
      </c>
      <c r="AM86" s="134">
        <v>78</v>
      </c>
    </row>
    <row r="87" spans="1:39" ht="20.25" customHeight="1">
      <c r="A87" s="227">
        <v>27</v>
      </c>
      <c r="B87" s="43" t="str">
        <f>IF(VLOOKUP(A87,'Data Siswa 3'!$A$4:$D$43,2,0)=0,"",VLOOKUP(A87,'Data Siswa 3'!$A$4:$D$43,2,0))</f>
        <v/>
      </c>
      <c r="C87" s="228" t="str">
        <f>IF(VLOOKUP(A87,'Data Siswa 3'!$A$4:$D$43,4,0)=0,"",VLOOKUP(A87,'Data Siswa 3'!$A$4:$D$43,4,0))</f>
        <v/>
      </c>
      <c r="D87" s="10" t="s">
        <v>5</v>
      </c>
      <c r="E87" s="19"/>
      <c r="F87" s="19"/>
      <c r="G87" s="19"/>
      <c r="H87" s="19"/>
      <c r="I87" s="19"/>
      <c r="J87" s="19"/>
      <c r="K87" s="229" t="str">
        <f t="shared" ref="K87" si="145">IFERROR(ROUND(AVERAGE(E87:J89),0),"")</f>
        <v/>
      </c>
      <c r="L87" s="19"/>
      <c r="M87" s="229" t="str">
        <f t="shared" ref="M87" si="146">IFERROR(ROUND(AVERAGE(L87:L89),0),"")</f>
        <v/>
      </c>
      <c r="N87" s="19"/>
      <c r="O87" s="19"/>
      <c r="P87" s="19"/>
      <c r="Q87" s="19"/>
      <c r="R87" s="19"/>
      <c r="S87" s="229" t="str">
        <f t="shared" ref="S87" si="147">IFERROR(ROUND(AVERAGE(N87:R89),0),"")</f>
        <v/>
      </c>
      <c r="T87" s="19"/>
      <c r="U87" s="269" t="str">
        <f t="shared" ref="U87" si="148">IFERROR(ROUND(AVERAGE(T87:T89),0),"")</f>
        <v/>
      </c>
      <c r="V87" s="266" t="str">
        <f t="shared" ref="V87" si="149">IFERROR(ROUND((K87+M87+S87+(2*U87))/5,0),"")</f>
        <v/>
      </c>
      <c r="W87" s="77">
        <v>79</v>
      </c>
      <c r="Y87" s="34"/>
      <c r="Z87" s="77" t="str">
        <f t="shared" si="121"/>
        <v/>
      </c>
      <c r="AA87" s="77">
        <v>79</v>
      </c>
      <c r="AD87" s="77" t="str">
        <f t="shared" si="122"/>
        <v/>
      </c>
      <c r="AE87" s="77">
        <v>79</v>
      </c>
      <c r="AH87" s="77" t="str">
        <f t="shared" si="123"/>
        <v/>
      </c>
      <c r="AI87" s="77">
        <v>79</v>
      </c>
      <c r="AL87" s="34" t="str">
        <f t="shared" si="124"/>
        <v/>
      </c>
      <c r="AM87" s="134">
        <v>79</v>
      </c>
    </row>
    <row r="88" spans="1:39" ht="20.25" customHeight="1">
      <c r="A88" s="227"/>
      <c r="B88" s="232" t="str">
        <f>IF(VLOOKUP(A87,'Data Siswa 3'!$A$4:$D$43,3,0)=0,"",VLOOKUP(A87,'Data Siswa 3'!$A$4:$D$43,3,0))</f>
        <v/>
      </c>
      <c r="C88" s="228"/>
      <c r="D88" s="11" t="s">
        <v>6</v>
      </c>
      <c r="E88" s="20"/>
      <c r="F88" s="20"/>
      <c r="G88" s="20"/>
      <c r="H88" s="20"/>
      <c r="I88" s="20"/>
      <c r="J88" s="20"/>
      <c r="K88" s="230"/>
      <c r="L88" s="20"/>
      <c r="M88" s="230"/>
      <c r="N88" s="20"/>
      <c r="O88" s="20"/>
      <c r="P88" s="20"/>
      <c r="Q88" s="20"/>
      <c r="R88" s="20"/>
      <c r="S88" s="230"/>
      <c r="T88" s="20"/>
      <c r="U88" s="270"/>
      <c r="V88" s="267"/>
      <c r="W88" s="77">
        <v>80</v>
      </c>
      <c r="Y88" s="34"/>
      <c r="Z88" s="77">
        <f t="shared" si="121"/>
        <v>0</v>
      </c>
      <c r="AA88" s="77">
        <v>80</v>
      </c>
      <c r="AD88" s="77">
        <f t="shared" si="122"/>
        <v>0</v>
      </c>
      <c r="AE88" s="77">
        <v>80</v>
      </c>
      <c r="AH88" s="77">
        <f t="shared" si="123"/>
        <v>0</v>
      </c>
      <c r="AI88" s="77">
        <v>80</v>
      </c>
      <c r="AL88" s="34">
        <f t="shared" si="124"/>
        <v>0</v>
      </c>
      <c r="AM88" s="134">
        <v>80</v>
      </c>
    </row>
    <row r="89" spans="1:39" ht="20.25" customHeight="1">
      <c r="A89" s="227"/>
      <c r="B89" s="233"/>
      <c r="C89" s="228"/>
      <c r="D89" s="12" t="s">
        <v>7</v>
      </c>
      <c r="E89" s="21"/>
      <c r="F89" s="21"/>
      <c r="G89" s="21"/>
      <c r="H89" s="21"/>
      <c r="I89" s="21"/>
      <c r="J89" s="21"/>
      <c r="K89" s="231"/>
      <c r="L89" s="21"/>
      <c r="M89" s="231"/>
      <c r="N89" s="21"/>
      <c r="O89" s="21"/>
      <c r="P89" s="21"/>
      <c r="Q89" s="21"/>
      <c r="R89" s="21"/>
      <c r="S89" s="231"/>
      <c r="T89" s="21"/>
      <c r="U89" s="271"/>
      <c r="V89" s="268"/>
      <c r="W89" s="77">
        <v>81</v>
      </c>
      <c r="Y89" s="34"/>
      <c r="Z89" s="77">
        <f t="shared" si="121"/>
        <v>0</v>
      </c>
      <c r="AA89" s="77">
        <v>81</v>
      </c>
      <c r="AD89" s="77">
        <f t="shared" si="122"/>
        <v>0</v>
      </c>
      <c r="AE89" s="77">
        <v>81</v>
      </c>
      <c r="AH89" s="77">
        <f t="shared" si="123"/>
        <v>0</v>
      </c>
      <c r="AI89" s="77">
        <v>81</v>
      </c>
      <c r="AL89" s="34">
        <f t="shared" si="124"/>
        <v>0</v>
      </c>
      <c r="AM89" s="134">
        <v>81</v>
      </c>
    </row>
    <row r="90" spans="1:39" ht="20.25" customHeight="1">
      <c r="A90" s="227">
        <v>28</v>
      </c>
      <c r="B90" s="43" t="str">
        <f>IF(VLOOKUP(A90,'Data Siswa 3'!$A$4:$D$43,2,0)=0,"",VLOOKUP(A90,'Data Siswa 3'!$A$4:$D$43,2,0))</f>
        <v/>
      </c>
      <c r="C90" s="228" t="str">
        <f>IF(VLOOKUP(A90,'Data Siswa 3'!$A$4:$D$43,4,0)=0,"",VLOOKUP(A90,'Data Siswa 3'!$A$4:$D$43,4,0))</f>
        <v/>
      </c>
      <c r="D90" s="10" t="s">
        <v>5</v>
      </c>
      <c r="E90" s="19"/>
      <c r="F90" s="19"/>
      <c r="G90" s="19"/>
      <c r="H90" s="19"/>
      <c r="I90" s="19"/>
      <c r="J90" s="19"/>
      <c r="K90" s="229" t="str">
        <f t="shared" ref="K90" si="150">IFERROR(ROUND(AVERAGE(E90:J92),0),"")</f>
        <v/>
      </c>
      <c r="L90" s="19"/>
      <c r="M90" s="229" t="str">
        <f t="shared" ref="M90" si="151">IFERROR(ROUND(AVERAGE(L90:L92),0),"")</f>
        <v/>
      </c>
      <c r="N90" s="19"/>
      <c r="O90" s="19"/>
      <c r="P90" s="19"/>
      <c r="Q90" s="19"/>
      <c r="R90" s="19"/>
      <c r="S90" s="229" t="str">
        <f t="shared" ref="S90" si="152">IFERROR(ROUND(AVERAGE(N90:R92),0),"")</f>
        <v/>
      </c>
      <c r="T90" s="19"/>
      <c r="U90" s="269" t="str">
        <f t="shared" ref="U90" si="153">IFERROR(ROUND(AVERAGE(T90:T92),0),"")</f>
        <v/>
      </c>
      <c r="V90" s="266" t="str">
        <f t="shared" ref="V90" si="154">IFERROR(ROUND((K90+M90+S90+(2*U90))/5,0),"")</f>
        <v/>
      </c>
      <c r="W90" s="77">
        <v>82</v>
      </c>
      <c r="Y90" s="34"/>
      <c r="Z90" s="77" t="str">
        <f t="shared" si="121"/>
        <v/>
      </c>
      <c r="AA90" s="77">
        <v>82</v>
      </c>
      <c r="AD90" s="77" t="str">
        <f t="shared" si="122"/>
        <v/>
      </c>
      <c r="AE90" s="77">
        <v>82</v>
      </c>
      <c r="AH90" s="77" t="str">
        <f t="shared" si="123"/>
        <v/>
      </c>
      <c r="AI90" s="77">
        <v>82</v>
      </c>
      <c r="AL90" s="34" t="str">
        <f t="shared" si="124"/>
        <v/>
      </c>
      <c r="AM90" s="134">
        <v>82</v>
      </c>
    </row>
    <row r="91" spans="1:39" ht="20.25" customHeight="1">
      <c r="A91" s="227"/>
      <c r="B91" s="232" t="str">
        <f>IF(VLOOKUP(A90,'Data Siswa 3'!$A$4:$D$43,3,0)=0,"",VLOOKUP(A90,'Data Siswa 3'!$A$4:$D$43,3,0))</f>
        <v/>
      </c>
      <c r="C91" s="228"/>
      <c r="D91" s="11" t="s">
        <v>6</v>
      </c>
      <c r="E91" s="20"/>
      <c r="F91" s="20"/>
      <c r="G91" s="20"/>
      <c r="H91" s="20"/>
      <c r="I91" s="20"/>
      <c r="J91" s="20"/>
      <c r="K91" s="230"/>
      <c r="L91" s="20"/>
      <c r="M91" s="230"/>
      <c r="N91" s="20"/>
      <c r="O91" s="20"/>
      <c r="P91" s="20"/>
      <c r="Q91" s="20"/>
      <c r="R91" s="20"/>
      <c r="S91" s="230"/>
      <c r="T91" s="20"/>
      <c r="U91" s="270"/>
      <c r="V91" s="267"/>
      <c r="W91" s="77">
        <v>83</v>
      </c>
      <c r="Y91" s="34"/>
      <c r="Z91" s="77">
        <f t="shared" si="121"/>
        <v>0</v>
      </c>
      <c r="AA91" s="77">
        <v>83</v>
      </c>
      <c r="AD91" s="77">
        <f t="shared" si="122"/>
        <v>0</v>
      </c>
      <c r="AE91" s="77">
        <v>83</v>
      </c>
      <c r="AH91" s="77">
        <f t="shared" si="123"/>
        <v>0</v>
      </c>
      <c r="AI91" s="77">
        <v>83</v>
      </c>
      <c r="AL91" s="34">
        <f t="shared" si="124"/>
        <v>0</v>
      </c>
      <c r="AM91" s="134">
        <v>83</v>
      </c>
    </row>
    <row r="92" spans="1:39" ht="20.25" customHeight="1">
      <c r="A92" s="227"/>
      <c r="B92" s="233"/>
      <c r="C92" s="228"/>
      <c r="D92" s="12" t="s">
        <v>7</v>
      </c>
      <c r="E92" s="21"/>
      <c r="F92" s="21"/>
      <c r="G92" s="21"/>
      <c r="H92" s="21"/>
      <c r="I92" s="21"/>
      <c r="J92" s="21"/>
      <c r="K92" s="231"/>
      <c r="L92" s="21"/>
      <c r="M92" s="231"/>
      <c r="N92" s="21"/>
      <c r="O92" s="21"/>
      <c r="P92" s="21"/>
      <c r="Q92" s="21"/>
      <c r="R92" s="21"/>
      <c r="S92" s="231"/>
      <c r="T92" s="21"/>
      <c r="U92" s="271"/>
      <c r="V92" s="268"/>
      <c r="W92" s="77">
        <v>84</v>
      </c>
      <c r="Y92" s="34"/>
      <c r="Z92" s="77">
        <f t="shared" si="121"/>
        <v>0</v>
      </c>
      <c r="AA92" s="77">
        <v>84</v>
      </c>
      <c r="AD92" s="77">
        <f t="shared" si="122"/>
        <v>0</v>
      </c>
      <c r="AE92" s="77">
        <v>84</v>
      </c>
      <c r="AH92" s="77">
        <f t="shared" si="123"/>
        <v>0</v>
      </c>
      <c r="AI92" s="77">
        <v>84</v>
      </c>
      <c r="AL92" s="34">
        <f t="shared" si="124"/>
        <v>0</v>
      </c>
      <c r="AM92" s="134">
        <v>84</v>
      </c>
    </row>
    <row r="93" spans="1:39" ht="20.25" customHeight="1">
      <c r="A93" s="227">
        <v>29</v>
      </c>
      <c r="B93" s="43" t="str">
        <f>IF(VLOOKUP(A93,'Data Siswa 3'!$A$4:$D$43,2,0)=0,"",VLOOKUP(A93,'Data Siswa 3'!$A$4:$D$43,2,0))</f>
        <v/>
      </c>
      <c r="C93" s="228" t="str">
        <f>IF(VLOOKUP(A93,'Data Siswa 3'!$A$4:$D$43,4,0)=0,"",VLOOKUP(A93,'Data Siswa 3'!$A$4:$D$43,4,0))</f>
        <v/>
      </c>
      <c r="D93" s="10" t="s">
        <v>5</v>
      </c>
      <c r="E93" s="19"/>
      <c r="F93" s="19"/>
      <c r="G93" s="19"/>
      <c r="H93" s="19"/>
      <c r="I93" s="19"/>
      <c r="J93" s="19"/>
      <c r="K93" s="229" t="str">
        <f t="shared" ref="K93" si="155">IFERROR(ROUND(AVERAGE(E93:J95),0),"")</f>
        <v/>
      </c>
      <c r="L93" s="19"/>
      <c r="M93" s="229" t="str">
        <f t="shared" ref="M93" si="156">IFERROR(ROUND(AVERAGE(L93:L95),0),"")</f>
        <v/>
      </c>
      <c r="N93" s="19"/>
      <c r="O93" s="19"/>
      <c r="P93" s="19"/>
      <c r="Q93" s="19"/>
      <c r="R93" s="19"/>
      <c r="S93" s="229" t="str">
        <f t="shared" ref="S93" si="157">IFERROR(ROUND(AVERAGE(N93:R95),0),"")</f>
        <v/>
      </c>
      <c r="T93" s="19"/>
      <c r="U93" s="269" t="str">
        <f t="shared" ref="U93" si="158">IFERROR(ROUND(AVERAGE(T93:T95),0),"")</f>
        <v/>
      </c>
      <c r="V93" s="266" t="str">
        <f t="shared" ref="V93" si="159">IFERROR(ROUND((K93+M93+S93+(2*U93))/5,0),"")</f>
        <v/>
      </c>
      <c r="W93" s="77">
        <v>85</v>
      </c>
      <c r="Y93" s="34"/>
      <c r="Z93" s="77" t="str">
        <f t="shared" si="121"/>
        <v/>
      </c>
      <c r="AA93" s="77">
        <v>85</v>
      </c>
      <c r="AD93" s="77" t="str">
        <f t="shared" si="122"/>
        <v/>
      </c>
      <c r="AE93" s="77">
        <v>85</v>
      </c>
      <c r="AH93" s="77" t="str">
        <f t="shared" si="123"/>
        <v/>
      </c>
      <c r="AI93" s="77">
        <v>85</v>
      </c>
      <c r="AL93" s="34" t="str">
        <f t="shared" si="124"/>
        <v/>
      </c>
      <c r="AM93" s="134">
        <v>85</v>
      </c>
    </row>
    <row r="94" spans="1:39" ht="20.25" customHeight="1">
      <c r="A94" s="227"/>
      <c r="B94" s="232" t="str">
        <f>IF(VLOOKUP(A93,'Data Siswa 3'!$A$4:$D$43,3,0)=0,"",VLOOKUP(A93,'Data Siswa 3'!$A$4:$D$43,3,0))</f>
        <v/>
      </c>
      <c r="C94" s="228"/>
      <c r="D94" s="11" t="s">
        <v>6</v>
      </c>
      <c r="E94" s="20"/>
      <c r="F94" s="20"/>
      <c r="G94" s="20"/>
      <c r="H94" s="20"/>
      <c r="I94" s="20"/>
      <c r="J94" s="20"/>
      <c r="K94" s="230"/>
      <c r="L94" s="20"/>
      <c r="M94" s="230"/>
      <c r="N94" s="20"/>
      <c r="O94" s="20"/>
      <c r="P94" s="20"/>
      <c r="Q94" s="20"/>
      <c r="R94" s="20"/>
      <c r="S94" s="230"/>
      <c r="T94" s="20"/>
      <c r="U94" s="270"/>
      <c r="V94" s="267"/>
      <c r="W94" s="77">
        <v>86</v>
      </c>
      <c r="Y94" s="34"/>
      <c r="Z94" s="77">
        <f t="shared" si="121"/>
        <v>0</v>
      </c>
      <c r="AA94" s="77">
        <v>86</v>
      </c>
      <c r="AD94" s="77">
        <f t="shared" si="122"/>
        <v>0</v>
      </c>
      <c r="AE94" s="77">
        <v>86</v>
      </c>
      <c r="AH94" s="77">
        <f t="shared" si="123"/>
        <v>0</v>
      </c>
      <c r="AI94" s="77">
        <v>86</v>
      </c>
      <c r="AL94" s="34">
        <f t="shared" si="124"/>
        <v>0</v>
      </c>
      <c r="AM94" s="134">
        <v>86</v>
      </c>
    </row>
    <row r="95" spans="1:39" ht="20.25" customHeight="1">
      <c r="A95" s="227"/>
      <c r="B95" s="233"/>
      <c r="C95" s="228"/>
      <c r="D95" s="12" t="s">
        <v>7</v>
      </c>
      <c r="E95" s="21"/>
      <c r="F95" s="21"/>
      <c r="G95" s="21"/>
      <c r="H95" s="21"/>
      <c r="I95" s="21"/>
      <c r="J95" s="21"/>
      <c r="K95" s="231"/>
      <c r="L95" s="21"/>
      <c r="M95" s="231"/>
      <c r="N95" s="21"/>
      <c r="O95" s="21"/>
      <c r="P95" s="21"/>
      <c r="Q95" s="21"/>
      <c r="R95" s="21"/>
      <c r="S95" s="231"/>
      <c r="T95" s="21"/>
      <c r="U95" s="271"/>
      <c r="V95" s="268"/>
      <c r="W95" s="77">
        <v>87</v>
      </c>
      <c r="Y95" s="34"/>
      <c r="Z95" s="77">
        <f t="shared" si="121"/>
        <v>0</v>
      </c>
      <c r="AA95" s="77">
        <v>87</v>
      </c>
      <c r="AD95" s="77">
        <f t="shared" si="122"/>
        <v>0</v>
      </c>
      <c r="AE95" s="77">
        <v>87</v>
      </c>
      <c r="AH95" s="77">
        <f t="shared" si="123"/>
        <v>0</v>
      </c>
      <c r="AI95" s="77">
        <v>87</v>
      </c>
      <c r="AL95" s="34">
        <f t="shared" si="124"/>
        <v>0</v>
      </c>
      <c r="AM95" s="134">
        <v>87</v>
      </c>
    </row>
    <row r="96" spans="1:39" ht="20.25" customHeight="1">
      <c r="A96" s="227">
        <v>30</v>
      </c>
      <c r="B96" s="43" t="str">
        <f>IF(VLOOKUP(A96,'Data Siswa 3'!$A$4:$D$43,2,0)=0,"",VLOOKUP(A96,'Data Siswa 3'!$A$4:$D$43,2,0))</f>
        <v/>
      </c>
      <c r="C96" s="228" t="str">
        <f>IF(VLOOKUP(A96,'Data Siswa 3'!$A$4:$D$43,4,0)=0,"",VLOOKUP(A96,'Data Siswa 3'!$A$4:$D$43,4,0))</f>
        <v/>
      </c>
      <c r="D96" s="10" t="s">
        <v>5</v>
      </c>
      <c r="E96" s="19"/>
      <c r="F96" s="19"/>
      <c r="G96" s="19"/>
      <c r="H96" s="19"/>
      <c r="I96" s="19"/>
      <c r="J96" s="19"/>
      <c r="K96" s="229" t="str">
        <f t="shared" ref="K96" si="160">IFERROR(ROUND(AVERAGE(E96:J98),0),"")</f>
        <v/>
      </c>
      <c r="L96" s="19"/>
      <c r="M96" s="229" t="str">
        <f t="shared" ref="M96" si="161">IFERROR(ROUND(AVERAGE(L96:L98),0),"")</f>
        <v/>
      </c>
      <c r="N96" s="19"/>
      <c r="O96" s="19"/>
      <c r="P96" s="19"/>
      <c r="Q96" s="19"/>
      <c r="R96" s="19"/>
      <c r="S96" s="229" t="str">
        <f t="shared" ref="S96" si="162">IFERROR(ROUND(AVERAGE(N96:R98),0),"")</f>
        <v/>
      </c>
      <c r="T96" s="19"/>
      <c r="U96" s="269" t="str">
        <f t="shared" ref="U96" si="163">IFERROR(ROUND(AVERAGE(T96:T98),0),"")</f>
        <v/>
      </c>
      <c r="V96" s="266" t="str">
        <f t="shared" ref="V96" si="164">IFERROR(ROUND((K96+M96+S96+(2*U96))/5,0),"")</f>
        <v/>
      </c>
      <c r="W96" s="77">
        <v>88</v>
      </c>
      <c r="Y96" s="34"/>
      <c r="Z96" s="77" t="str">
        <f t="shared" si="121"/>
        <v/>
      </c>
      <c r="AA96" s="77">
        <v>88</v>
      </c>
      <c r="AD96" s="77" t="str">
        <f t="shared" si="122"/>
        <v/>
      </c>
      <c r="AE96" s="77">
        <v>88</v>
      </c>
      <c r="AH96" s="77" t="str">
        <f t="shared" si="123"/>
        <v/>
      </c>
      <c r="AI96" s="77">
        <v>88</v>
      </c>
      <c r="AL96" s="34" t="str">
        <f t="shared" si="124"/>
        <v/>
      </c>
      <c r="AM96" s="134">
        <v>88</v>
      </c>
    </row>
    <row r="97" spans="1:39" ht="20.25" customHeight="1">
      <c r="A97" s="227"/>
      <c r="B97" s="232" t="str">
        <f>IF(VLOOKUP(A96,'Data Siswa 3'!$A$4:$D$43,3,0)=0,"",VLOOKUP(A96,'Data Siswa 3'!$A$4:$D$43,3,0))</f>
        <v/>
      </c>
      <c r="C97" s="228"/>
      <c r="D97" s="11" t="s">
        <v>6</v>
      </c>
      <c r="E97" s="20"/>
      <c r="F97" s="20"/>
      <c r="G97" s="20"/>
      <c r="H97" s="20"/>
      <c r="I97" s="20"/>
      <c r="J97" s="20"/>
      <c r="K97" s="230"/>
      <c r="L97" s="20"/>
      <c r="M97" s="230"/>
      <c r="N97" s="20"/>
      <c r="O97" s="20"/>
      <c r="P97" s="20"/>
      <c r="Q97" s="20"/>
      <c r="R97" s="20"/>
      <c r="S97" s="230"/>
      <c r="T97" s="20"/>
      <c r="U97" s="270"/>
      <c r="V97" s="267"/>
      <c r="W97" s="77">
        <v>89</v>
      </c>
      <c r="Y97" s="34"/>
      <c r="Z97" s="77">
        <f t="shared" si="121"/>
        <v>0</v>
      </c>
      <c r="AA97" s="77">
        <v>89</v>
      </c>
      <c r="AD97" s="77">
        <f t="shared" si="122"/>
        <v>0</v>
      </c>
      <c r="AE97" s="77">
        <v>89</v>
      </c>
      <c r="AH97" s="77">
        <f t="shared" si="123"/>
        <v>0</v>
      </c>
      <c r="AI97" s="77">
        <v>89</v>
      </c>
      <c r="AL97" s="34">
        <f t="shared" si="124"/>
        <v>0</v>
      </c>
      <c r="AM97" s="134">
        <v>89</v>
      </c>
    </row>
    <row r="98" spans="1:39" ht="20.25" customHeight="1">
      <c r="A98" s="227"/>
      <c r="B98" s="233"/>
      <c r="C98" s="228"/>
      <c r="D98" s="12" t="s">
        <v>7</v>
      </c>
      <c r="E98" s="21"/>
      <c r="F98" s="21"/>
      <c r="G98" s="21"/>
      <c r="H98" s="21"/>
      <c r="I98" s="21"/>
      <c r="J98" s="21"/>
      <c r="K98" s="231"/>
      <c r="L98" s="21"/>
      <c r="M98" s="231"/>
      <c r="N98" s="21"/>
      <c r="O98" s="21"/>
      <c r="P98" s="21"/>
      <c r="Q98" s="21"/>
      <c r="R98" s="21"/>
      <c r="S98" s="231"/>
      <c r="T98" s="21"/>
      <c r="U98" s="271"/>
      <c r="V98" s="268"/>
      <c r="W98" s="77">
        <v>90</v>
      </c>
      <c r="Y98" s="34"/>
      <c r="Z98" s="77">
        <f t="shared" si="121"/>
        <v>0</v>
      </c>
      <c r="AA98" s="77">
        <v>90</v>
      </c>
      <c r="AD98" s="77">
        <f t="shared" si="122"/>
        <v>0</v>
      </c>
      <c r="AE98" s="77">
        <v>90</v>
      </c>
      <c r="AH98" s="77">
        <f t="shared" si="123"/>
        <v>0</v>
      </c>
      <c r="AI98" s="77">
        <v>90</v>
      </c>
      <c r="AL98" s="34">
        <f t="shared" si="124"/>
        <v>0</v>
      </c>
      <c r="AM98" s="134">
        <v>90</v>
      </c>
    </row>
    <row r="99" spans="1:39" ht="20.25" customHeight="1">
      <c r="A99" s="227">
        <v>31</v>
      </c>
      <c r="B99" s="43" t="str">
        <f>IF(VLOOKUP(A99,'Data Siswa 3'!$A$4:$D$43,2,0)=0,"",VLOOKUP(A99,'Data Siswa 3'!$A$4:$D$43,2,0))</f>
        <v/>
      </c>
      <c r="C99" s="228" t="str">
        <f>IF(VLOOKUP(A99,'Data Siswa 3'!$A$4:$D$43,4,0)=0,"",VLOOKUP(A99,'Data Siswa 3'!$A$4:$D$43,4,0))</f>
        <v/>
      </c>
      <c r="D99" s="10" t="s">
        <v>5</v>
      </c>
      <c r="E99" s="19"/>
      <c r="F99" s="19"/>
      <c r="G99" s="19"/>
      <c r="H99" s="19"/>
      <c r="I99" s="19"/>
      <c r="J99" s="19"/>
      <c r="K99" s="229" t="str">
        <f t="shared" ref="K99" si="165">IFERROR(ROUND(AVERAGE(E99:J101),0),"")</f>
        <v/>
      </c>
      <c r="L99" s="19"/>
      <c r="M99" s="229" t="str">
        <f t="shared" ref="M99" si="166">IFERROR(ROUND(AVERAGE(L99:L101),0),"")</f>
        <v/>
      </c>
      <c r="N99" s="19"/>
      <c r="O99" s="19"/>
      <c r="P99" s="19"/>
      <c r="Q99" s="19"/>
      <c r="R99" s="19"/>
      <c r="S99" s="229" t="str">
        <f t="shared" ref="S99" si="167">IFERROR(ROUND(AVERAGE(N99:R101),0),"")</f>
        <v/>
      </c>
      <c r="T99" s="19"/>
      <c r="U99" s="269" t="str">
        <f t="shared" ref="U99" si="168">IFERROR(ROUND(AVERAGE(T99:T101),0),"")</f>
        <v/>
      </c>
      <c r="V99" s="266" t="str">
        <f t="shared" ref="V99" si="169">IFERROR(ROUND((K99+M99+S99+(2*U99))/5,0),"")</f>
        <v/>
      </c>
      <c r="W99" s="77">
        <v>91</v>
      </c>
      <c r="Y99" s="34"/>
      <c r="Z99" s="77" t="str">
        <f t="shared" si="121"/>
        <v/>
      </c>
      <c r="AA99" s="77">
        <v>91</v>
      </c>
      <c r="AD99" s="77" t="str">
        <f t="shared" si="122"/>
        <v/>
      </c>
      <c r="AE99" s="77">
        <v>91</v>
      </c>
      <c r="AH99" s="77" t="str">
        <f t="shared" si="123"/>
        <v/>
      </c>
      <c r="AI99" s="77">
        <v>91</v>
      </c>
      <c r="AL99" s="34" t="str">
        <f t="shared" si="124"/>
        <v/>
      </c>
      <c r="AM99" s="134">
        <v>91</v>
      </c>
    </row>
    <row r="100" spans="1:39" ht="20.25" customHeight="1">
      <c r="A100" s="227"/>
      <c r="B100" s="232" t="str">
        <f>IF(VLOOKUP(A99,'Data Siswa 3'!$A$4:$D$43,3,0)=0,"",VLOOKUP(A99,'Data Siswa 3'!$A$4:$D$43,3,0))</f>
        <v/>
      </c>
      <c r="C100" s="228"/>
      <c r="D100" s="11" t="s">
        <v>6</v>
      </c>
      <c r="E100" s="20"/>
      <c r="F100" s="20"/>
      <c r="G100" s="20"/>
      <c r="H100" s="20"/>
      <c r="I100" s="20"/>
      <c r="J100" s="20"/>
      <c r="K100" s="230"/>
      <c r="L100" s="20"/>
      <c r="M100" s="230"/>
      <c r="N100" s="20"/>
      <c r="O100" s="20"/>
      <c r="P100" s="20"/>
      <c r="Q100" s="20"/>
      <c r="R100" s="20"/>
      <c r="S100" s="230"/>
      <c r="T100" s="20"/>
      <c r="U100" s="270"/>
      <c r="V100" s="267"/>
      <c r="W100" s="77">
        <v>92</v>
      </c>
      <c r="Y100" s="34"/>
      <c r="Z100" s="77">
        <f t="shared" si="121"/>
        <v>0</v>
      </c>
      <c r="AA100" s="77">
        <v>92</v>
      </c>
      <c r="AD100" s="77">
        <f t="shared" si="122"/>
        <v>0</v>
      </c>
      <c r="AE100" s="77">
        <v>92</v>
      </c>
      <c r="AH100" s="77">
        <f t="shared" si="123"/>
        <v>0</v>
      </c>
      <c r="AI100" s="77">
        <v>92</v>
      </c>
      <c r="AL100" s="34">
        <f t="shared" si="124"/>
        <v>0</v>
      </c>
      <c r="AM100" s="134">
        <v>92</v>
      </c>
    </row>
    <row r="101" spans="1:39" ht="20.25" customHeight="1">
      <c r="A101" s="227"/>
      <c r="B101" s="233"/>
      <c r="C101" s="228"/>
      <c r="D101" s="12" t="s">
        <v>7</v>
      </c>
      <c r="E101" s="21"/>
      <c r="F101" s="21"/>
      <c r="G101" s="21"/>
      <c r="H101" s="21"/>
      <c r="I101" s="21"/>
      <c r="J101" s="21"/>
      <c r="K101" s="231"/>
      <c r="L101" s="21"/>
      <c r="M101" s="231"/>
      <c r="N101" s="21"/>
      <c r="O101" s="21"/>
      <c r="P101" s="21"/>
      <c r="Q101" s="21"/>
      <c r="R101" s="21"/>
      <c r="S101" s="231"/>
      <c r="T101" s="21"/>
      <c r="U101" s="271"/>
      <c r="V101" s="268"/>
      <c r="W101" s="77">
        <v>93</v>
      </c>
      <c r="Y101" s="34"/>
      <c r="Z101" s="77">
        <f t="shared" si="121"/>
        <v>0</v>
      </c>
      <c r="AA101" s="77">
        <v>93</v>
      </c>
      <c r="AD101" s="77">
        <f t="shared" si="122"/>
        <v>0</v>
      </c>
      <c r="AE101" s="77">
        <v>93</v>
      </c>
      <c r="AH101" s="77">
        <f t="shared" si="123"/>
        <v>0</v>
      </c>
      <c r="AI101" s="77">
        <v>93</v>
      </c>
      <c r="AL101" s="34">
        <f t="shared" si="124"/>
        <v>0</v>
      </c>
      <c r="AM101" s="134">
        <v>93</v>
      </c>
    </row>
    <row r="102" spans="1:39" ht="20.25" customHeight="1">
      <c r="A102" s="227">
        <v>32</v>
      </c>
      <c r="B102" s="43" t="str">
        <f>IF(VLOOKUP(A102,'Data Siswa 3'!$A$4:$D$43,2,0)=0,"",VLOOKUP(A102,'Data Siswa 3'!$A$4:$D$43,2,0))</f>
        <v/>
      </c>
      <c r="C102" s="228" t="str">
        <f>IF(VLOOKUP(A102,'Data Siswa 3'!$A$4:$D$43,4,0)=0,"",VLOOKUP(A102,'Data Siswa 3'!$A$4:$D$43,4,0))</f>
        <v/>
      </c>
      <c r="D102" s="10" t="s">
        <v>5</v>
      </c>
      <c r="E102" s="19"/>
      <c r="F102" s="19"/>
      <c r="G102" s="19"/>
      <c r="H102" s="19"/>
      <c r="I102" s="19"/>
      <c r="J102" s="19"/>
      <c r="K102" s="229" t="str">
        <f t="shared" ref="K102" si="170">IFERROR(ROUND(AVERAGE(E102:J104),0),"")</f>
        <v/>
      </c>
      <c r="L102" s="19"/>
      <c r="M102" s="229" t="str">
        <f t="shared" ref="M102" si="171">IFERROR(ROUND(AVERAGE(L102:L104),0),"")</f>
        <v/>
      </c>
      <c r="N102" s="19"/>
      <c r="O102" s="19"/>
      <c r="P102" s="19"/>
      <c r="Q102" s="19"/>
      <c r="R102" s="19"/>
      <c r="S102" s="229" t="str">
        <f t="shared" ref="S102" si="172">IFERROR(ROUND(AVERAGE(N102:R104),0),"")</f>
        <v/>
      </c>
      <c r="T102" s="19"/>
      <c r="U102" s="269" t="str">
        <f t="shared" ref="U102" si="173">IFERROR(ROUND(AVERAGE(T102:T104),0),"")</f>
        <v/>
      </c>
      <c r="V102" s="266" t="str">
        <f t="shared" ref="V102" si="174">IFERROR(ROUND((K102+M102+S102+(2*U102))/5,0),"")</f>
        <v/>
      </c>
      <c r="W102" s="77">
        <v>94</v>
      </c>
      <c r="Y102" s="34"/>
      <c r="Z102" s="77" t="str">
        <f t="shared" si="121"/>
        <v/>
      </c>
      <c r="AA102" s="77">
        <v>94</v>
      </c>
      <c r="AD102" s="77" t="str">
        <f t="shared" si="122"/>
        <v/>
      </c>
      <c r="AE102" s="77">
        <v>94</v>
      </c>
      <c r="AH102" s="77" t="str">
        <f t="shared" si="123"/>
        <v/>
      </c>
      <c r="AI102" s="77">
        <v>94</v>
      </c>
      <c r="AL102" s="34" t="str">
        <f t="shared" si="124"/>
        <v/>
      </c>
      <c r="AM102" s="134">
        <v>94</v>
      </c>
    </row>
    <row r="103" spans="1:39" ht="20.25" customHeight="1">
      <c r="A103" s="227"/>
      <c r="B103" s="232" t="str">
        <f>IF(VLOOKUP(A102,'Data Siswa 3'!$A$4:$D$43,3,0)=0,"",VLOOKUP(A102,'Data Siswa 3'!$A$4:$D$43,3,0))</f>
        <v/>
      </c>
      <c r="C103" s="228"/>
      <c r="D103" s="11" t="s">
        <v>6</v>
      </c>
      <c r="E103" s="20"/>
      <c r="F103" s="20"/>
      <c r="G103" s="20"/>
      <c r="H103" s="20"/>
      <c r="I103" s="20"/>
      <c r="J103" s="20"/>
      <c r="K103" s="230"/>
      <c r="L103" s="20"/>
      <c r="M103" s="230"/>
      <c r="N103" s="20"/>
      <c r="O103" s="20"/>
      <c r="P103" s="20"/>
      <c r="Q103" s="20"/>
      <c r="R103" s="20"/>
      <c r="S103" s="230"/>
      <c r="T103" s="20"/>
      <c r="U103" s="270"/>
      <c r="V103" s="267"/>
      <c r="W103" s="77">
        <v>95</v>
      </c>
      <c r="Y103" s="34"/>
      <c r="Z103" s="77">
        <f t="shared" si="121"/>
        <v>0</v>
      </c>
      <c r="AA103" s="77">
        <v>95</v>
      </c>
      <c r="AD103" s="77">
        <f t="shared" si="122"/>
        <v>0</v>
      </c>
      <c r="AE103" s="77">
        <v>95</v>
      </c>
      <c r="AH103" s="77">
        <f t="shared" si="123"/>
        <v>0</v>
      </c>
      <c r="AI103" s="77">
        <v>95</v>
      </c>
      <c r="AL103" s="34">
        <f t="shared" si="124"/>
        <v>0</v>
      </c>
      <c r="AM103" s="134">
        <v>95</v>
      </c>
    </row>
    <row r="104" spans="1:39" ht="20.25" customHeight="1">
      <c r="A104" s="227"/>
      <c r="B104" s="233"/>
      <c r="C104" s="228"/>
      <c r="D104" s="12" t="s">
        <v>7</v>
      </c>
      <c r="E104" s="21"/>
      <c r="F104" s="21"/>
      <c r="G104" s="21"/>
      <c r="H104" s="21"/>
      <c r="I104" s="21"/>
      <c r="J104" s="21"/>
      <c r="K104" s="231"/>
      <c r="L104" s="21"/>
      <c r="M104" s="231"/>
      <c r="N104" s="21"/>
      <c r="O104" s="21"/>
      <c r="P104" s="21"/>
      <c r="Q104" s="21"/>
      <c r="R104" s="21"/>
      <c r="S104" s="231"/>
      <c r="T104" s="21"/>
      <c r="U104" s="271"/>
      <c r="V104" s="268"/>
      <c r="W104" s="77">
        <v>96</v>
      </c>
      <c r="Y104" s="34"/>
      <c r="Z104" s="77">
        <f t="shared" si="121"/>
        <v>0</v>
      </c>
      <c r="AA104" s="77">
        <v>96</v>
      </c>
      <c r="AD104" s="77">
        <f t="shared" si="122"/>
        <v>0</v>
      </c>
      <c r="AE104" s="77">
        <v>96</v>
      </c>
      <c r="AH104" s="77">
        <f t="shared" si="123"/>
        <v>0</v>
      </c>
      <c r="AI104" s="77">
        <v>96</v>
      </c>
      <c r="AL104" s="34">
        <f t="shared" si="124"/>
        <v>0</v>
      </c>
      <c r="AM104" s="134">
        <v>96</v>
      </c>
    </row>
    <row r="105" spans="1:39" ht="20.25" customHeight="1">
      <c r="A105" s="227">
        <v>33</v>
      </c>
      <c r="B105" s="43" t="str">
        <f>IF(VLOOKUP(A105,'Data Siswa 3'!$A$4:$D$43,2,0)=0,"",VLOOKUP(A105,'Data Siswa 3'!$A$4:$D$43,2,0))</f>
        <v/>
      </c>
      <c r="C105" s="228" t="str">
        <f>IF(VLOOKUP(A105,'Data Siswa 3'!$A$4:$D$43,4,0)=0,"",VLOOKUP(A105,'Data Siswa 3'!$A$4:$D$43,4,0))</f>
        <v/>
      </c>
      <c r="D105" s="10" t="s">
        <v>5</v>
      </c>
      <c r="E105" s="19"/>
      <c r="F105" s="19"/>
      <c r="G105" s="19"/>
      <c r="H105" s="19"/>
      <c r="I105" s="19"/>
      <c r="J105" s="19"/>
      <c r="K105" s="229" t="str">
        <f t="shared" ref="K105" si="175">IFERROR(ROUND(AVERAGE(E105:J107),0),"")</f>
        <v/>
      </c>
      <c r="L105" s="19"/>
      <c r="M105" s="229" t="str">
        <f t="shared" ref="M105" si="176">IFERROR(ROUND(AVERAGE(L105:L107),0),"")</f>
        <v/>
      </c>
      <c r="N105" s="19"/>
      <c r="O105" s="19"/>
      <c r="P105" s="19"/>
      <c r="Q105" s="19"/>
      <c r="R105" s="19"/>
      <c r="S105" s="229" t="str">
        <f t="shared" ref="S105" si="177">IFERROR(ROUND(AVERAGE(N105:R107),0),"")</f>
        <v/>
      </c>
      <c r="T105" s="19"/>
      <c r="U105" s="269" t="str">
        <f t="shared" ref="U105" si="178">IFERROR(ROUND(AVERAGE(T105:T107),0),"")</f>
        <v/>
      </c>
      <c r="V105" s="266" t="str">
        <f t="shared" ref="V105" si="179">IFERROR(ROUND((K105+M105+S105+(2*U105))/5,0),"")</f>
        <v/>
      </c>
      <c r="W105" s="77">
        <v>97</v>
      </c>
      <c r="Y105" s="34"/>
      <c r="Z105" s="77" t="str">
        <f t="shared" si="121"/>
        <v/>
      </c>
      <c r="AA105" s="77">
        <v>97</v>
      </c>
      <c r="AD105" s="77" t="str">
        <f t="shared" si="122"/>
        <v/>
      </c>
      <c r="AE105" s="77">
        <v>97</v>
      </c>
      <c r="AH105" s="77" t="str">
        <f t="shared" si="123"/>
        <v/>
      </c>
      <c r="AI105" s="77">
        <v>97</v>
      </c>
      <c r="AL105" s="34" t="str">
        <f t="shared" si="124"/>
        <v/>
      </c>
      <c r="AM105" s="134">
        <v>97</v>
      </c>
    </row>
    <row r="106" spans="1:39" ht="20.25" customHeight="1">
      <c r="A106" s="227"/>
      <c r="B106" s="232" t="str">
        <f>IF(VLOOKUP(A105,'Data Siswa 3'!$A$4:$D$43,3,0)=0,"",VLOOKUP(A105,'Data Siswa 3'!$A$4:$D$43,3,0))</f>
        <v/>
      </c>
      <c r="C106" s="228"/>
      <c r="D106" s="11" t="s">
        <v>6</v>
      </c>
      <c r="E106" s="20"/>
      <c r="F106" s="20"/>
      <c r="G106" s="20"/>
      <c r="H106" s="20"/>
      <c r="I106" s="20"/>
      <c r="J106" s="20"/>
      <c r="K106" s="230"/>
      <c r="L106" s="20"/>
      <c r="M106" s="230"/>
      <c r="N106" s="20"/>
      <c r="O106" s="20"/>
      <c r="P106" s="20"/>
      <c r="Q106" s="20"/>
      <c r="R106" s="20"/>
      <c r="S106" s="230"/>
      <c r="T106" s="20"/>
      <c r="U106" s="270"/>
      <c r="V106" s="267"/>
      <c r="W106" s="77">
        <v>98</v>
      </c>
      <c r="Y106" s="34"/>
      <c r="Z106" s="77">
        <f t="shared" si="121"/>
        <v>0</v>
      </c>
      <c r="AA106" s="77">
        <v>98</v>
      </c>
      <c r="AD106" s="77">
        <f t="shared" si="122"/>
        <v>0</v>
      </c>
      <c r="AE106" s="77">
        <v>98</v>
      </c>
      <c r="AH106" s="77">
        <f t="shared" si="123"/>
        <v>0</v>
      </c>
      <c r="AI106" s="77">
        <v>98</v>
      </c>
      <c r="AL106" s="34">
        <f t="shared" si="124"/>
        <v>0</v>
      </c>
      <c r="AM106" s="134">
        <v>98</v>
      </c>
    </row>
    <row r="107" spans="1:39" ht="20.25" customHeight="1">
      <c r="A107" s="227"/>
      <c r="B107" s="233"/>
      <c r="C107" s="228"/>
      <c r="D107" s="12" t="s">
        <v>7</v>
      </c>
      <c r="E107" s="21"/>
      <c r="F107" s="21"/>
      <c r="G107" s="21"/>
      <c r="H107" s="21"/>
      <c r="I107" s="21"/>
      <c r="J107" s="21"/>
      <c r="K107" s="231"/>
      <c r="L107" s="21"/>
      <c r="M107" s="231"/>
      <c r="N107" s="21"/>
      <c r="O107" s="21"/>
      <c r="P107" s="21"/>
      <c r="Q107" s="21"/>
      <c r="R107" s="21"/>
      <c r="S107" s="231"/>
      <c r="T107" s="21"/>
      <c r="U107" s="271"/>
      <c r="V107" s="268"/>
      <c r="W107" s="77">
        <v>99</v>
      </c>
      <c r="Y107" s="34"/>
      <c r="Z107" s="77">
        <f t="shared" si="121"/>
        <v>0</v>
      </c>
      <c r="AA107" s="77">
        <v>99</v>
      </c>
      <c r="AD107" s="77">
        <f t="shared" si="122"/>
        <v>0</v>
      </c>
      <c r="AE107" s="77">
        <v>99</v>
      </c>
      <c r="AH107" s="77">
        <f t="shared" si="123"/>
        <v>0</v>
      </c>
      <c r="AI107" s="77">
        <v>99</v>
      </c>
      <c r="AL107" s="34">
        <f t="shared" si="124"/>
        <v>0</v>
      </c>
      <c r="AM107" s="134">
        <v>99</v>
      </c>
    </row>
    <row r="108" spans="1:39" ht="20.25" customHeight="1">
      <c r="A108" s="227">
        <v>34</v>
      </c>
      <c r="B108" s="43" t="str">
        <f>IF(VLOOKUP(A108,'Data Siswa 3'!$A$4:$D$43,2,0)=0,"",VLOOKUP(A108,'Data Siswa 3'!$A$4:$D$43,2,0))</f>
        <v/>
      </c>
      <c r="C108" s="228" t="str">
        <f>IF(VLOOKUP(A108,'Data Siswa 3'!$A$4:$D$43,4,0)=0,"",VLOOKUP(A108,'Data Siswa 3'!$A$4:$D$43,4,0))</f>
        <v/>
      </c>
      <c r="D108" s="10" t="s">
        <v>5</v>
      </c>
      <c r="E108" s="19"/>
      <c r="F108" s="19"/>
      <c r="G108" s="19"/>
      <c r="H108" s="19"/>
      <c r="I108" s="19"/>
      <c r="J108" s="19"/>
      <c r="K108" s="229" t="str">
        <f t="shared" ref="K108" si="180">IFERROR(ROUND(AVERAGE(E108:J110),0),"")</f>
        <v/>
      </c>
      <c r="L108" s="19"/>
      <c r="M108" s="229" t="str">
        <f t="shared" ref="M108" si="181">IFERROR(ROUND(AVERAGE(L108:L110),0),"")</f>
        <v/>
      </c>
      <c r="N108" s="19"/>
      <c r="O108" s="19"/>
      <c r="P108" s="19"/>
      <c r="Q108" s="19"/>
      <c r="R108" s="19"/>
      <c r="S108" s="229" t="str">
        <f t="shared" ref="S108" si="182">IFERROR(ROUND(AVERAGE(N108:R110),0),"")</f>
        <v/>
      </c>
      <c r="T108" s="19"/>
      <c r="U108" s="269" t="str">
        <f t="shared" ref="U108" si="183">IFERROR(ROUND(AVERAGE(T108:T110),0),"")</f>
        <v/>
      </c>
      <c r="V108" s="266" t="str">
        <f t="shared" ref="V108" si="184">IFERROR(ROUND((K108+M108+S108+(2*U108))/5,0),"")</f>
        <v/>
      </c>
      <c r="W108" s="77">
        <v>100</v>
      </c>
      <c r="Y108" s="34"/>
      <c r="Z108" s="77" t="str">
        <f t="shared" si="121"/>
        <v/>
      </c>
      <c r="AA108" s="77">
        <v>100</v>
      </c>
      <c r="AD108" s="77" t="str">
        <f t="shared" si="122"/>
        <v/>
      </c>
      <c r="AE108" s="77">
        <v>100</v>
      </c>
      <c r="AH108" s="77" t="str">
        <f t="shared" si="123"/>
        <v/>
      </c>
      <c r="AI108" s="77">
        <v>100</v>
      </c>
      <c r="AL108" s="34" t="str">
        <f t="shared" si="124"/>
        <v/>
      </c>
      <c r="AM108" s="134">
        <v>100</v>
      </c>
    </row>
    <row r="109" spans="1:39" ht="20.25" customHeight="1">
      <c r="A109" s="227"/>
      <c r="B109" s="232" t="str">
        <f>IF(VLOOKUP(A108,'Data Siswa 3'!$A$4:$D$43,3,0)=0,"",VLOOKUP(A108,'Data Siswa 3'!$A$4:$D$43,3,0))</f>
        <v/>
      </c>
      <c r="C109" s="228"/>
      <c r="D109" s="11" t="s">
        <v>6</v>
      </c>
      <c r="E109" s="20"/>
      <c r="F109" s="20"/>
      <c r="G109" s="20"/>
      <c r="H109" s="20"/>
      <c r="I109" s="20"/>
      <c r="J109" s="20"/>
      <c r="K109" s="230"/>
      <c r="L109" s="20"/>
      <c r="M109" s="230"/>
      <c r="N109" s="20"/>
      <c r="O109" s="20"/>
      <c r="P109" s="20"/>
      <c r="Q109" s="20"/>
      <c r="R109" s="20"/>
      <c r="S109" s="230"/>
      <c r="T109" s="20"/>
      <c r="U109" s="270"/>
      <c r="V109" s="267"/>
      <c r="W109" s="77">
        <v>101</v>
      </c>
      <c r="Y109" s="34"/>
      <c r="Z109" s="77">
        <f t="shared" si="121"/>
        <v>0</v>
      </c>
      <c r="AA109" s="77">
        <v>101</v>
      </c>
      <c r="AD109" s="77">
        <f t="shared" si="122"/>
        <v>0</v>
      </c>
      <c r="AE109" s="77">
        <v>101</v>
      </c>
      <c r="AH109" s="77">
        <f t="shared" si="123"/>
        <v>0</v>
      </c>
      <c r="AI109" s="77">
        <v>101</v>
      </c>
      <c r="AL109" s="34">
        <f t="shared" si="124"/>
        <v>0</v>
      </c>
      <c r="AM109" s="134">
        <v>101</v>
      </c>
    </row>
    <row r="110" spans="1:39" ht="20.25" customHeight="1">
      <c r="A110" s="227"/>
      <c r="B110" s="233"/>
      <c r="C110" s="228"/>
      <c r="D110" s="12" t="s">
        <v>7</v>
      </c>
      <c r="E110" s="21"/>
      <c r="F110" s="21"/>
      <c r="G110" s="21"/>
      <c r="H110" s="21"/>
      <c r="I110" s="21"/>
      <c r="J110" s="21"/>
      <c r="K110" s="231"/>
      <c r="L110" s="21"/>
      <c r="M110" s="231"/>
      <c r="N110" s="21"/>
      <c r="O110" s="21"/>
      <c r="P110" s="21"/>
      <c r="Q110" s="21"/>
      <c r="R110" s="21"/>
      <c r="S110" s="231"/>
      <c r="T110" s="21"/>
      <c r="U110" s="271"/>
      <c r="V110" s="268"/>
      <c r="W110" s="77">
        <v>102</v>
      </c>
      <c r="Y110" s="34"/>
      <c r="Z110" s="77">
        <f t="shared" si="121"/>
        <v>0</v>
      </c>
      <c r="AA110" s="77">
        <v>102</v>
      </c>
      <c r="AD110" s="77">
        <f t="shared" si="122"/>
        <v>0</v>
      </c>
      <c r="AE110" s="77">
        <v>102</v>
      </c>
      <c r="AH110" s="77">
        <f t="shared" si="123"/>
        <v>0</v>
      </c>
      <c r="AI110" s="77">
        <v>102</v>
      </c>
      <c r="AL110" s="34">
        <f t="shared" si="124"/>
        <v>0</v>
      </c>
      <c r="AM110" s="134">
        <v>102</v>
      </c>
    </row>
    <row r="111" spans="1:39" ht="20.25" customHeight="1">
      <c r="A111" s="227">
        <v>35</v>
      </c>
      <c r="B111" s="43" t="str">
        <f>IF(VLOOKUP(A111,'Data Siswa 3'!$A$4:$D$43,2,0)=0,"",VLOOKUP(A111,'Data Siswa 3'!$A$4:$D$43,2,0))</f>
        <v/>
      </c>
      <c r="C111" s="228" t="str">
        <f>IF(VLOOKUP(A111,'Data Siswa 3'!$A$4:$D$43,4,0)=0,"",VLOOKUP(A111,'Data Siswa 3'!$A$4:$D$43,4,0))</f>
        <v/>
      </c>
      <c r="D111" s="10" t="s">
        <v>5</v>
      </c>
      <c r="E111" s="19"/>
      <c r="F111" s="19"/>
      <c r="G111" s="19"/>
      <c r="H111" s="19"/>
      <c r="I111" s="19"/>
      <c r="J111" s="19"/>
      <c r="K111" s="229" t="str">
        <f t="shared" ref="K111" si="185">IFERROR(ROUND(AVERAGE(E111:J113),0),"")</f>
        <v/>
      </c>
      <c r="L111" s="19"/>
      <c r="M111" s="229" t="str">
        <f t="shared" ref="M111" si="186">IFERROR(ROUND(AVERAGE(L111:L113),0),"")</f>
        <v/>
      </c>
      <c r="N111" s="19"/>
      <c r="O111" s="19"/>
      <c r="P111" s="19"/>
      <c r="Q111" s="19"/>
      <c r="R111" s="19"/>
      <c r="S111" s="229" t="str">
        <f t="shared" ref="S111" si="187">IFERROR(ROUND(AVERAGE(N111:R113),0),"")</f>
        <v/>
      </c>
      <c r="T111" s="19"/>
      <c r="U111" s="269" t="str">
        <f t="shared" ref="U111" si="188">IFERROR(ROUND(AVERAGE(T111:T113),0),"")</f>
        <v/>
      </c>
      <c r="V111" s="266" t="str">
        <f t="shared" ref="V111" si="189">IFERROR(ROUND((K111+M111+S111+(2*U111))/5,0),"")</f>
        <v/>
      </c>
      <c r="W111" s="77">
        <v>103</v>
      </c>
      <c r="Y111" s="34"/>
      <c r="Z111" s="77" t="str">
        <f t="shared" si="121"/>
        <v/>
      </c>
      <c r="AA111" s="77">
        <v>103</v>
      </c>
      <c r="AD111" s="77" t="str">
        <f t="shared" si="122"/>
        <v/>
      </c>
      <c r="AE111" s="77">
        <v>103</v>
      </c>
      <c r="AH111" s="77" t="str">
        <f t="shared" si="123"/>
        <v/>
      </c>
      <c r="AI111" s="77">
        <v>103</v>
      </c>
      <c r="AL111" s="34" t="str">
        <f t="shared" si="124"/>
        <v/>
      </c>
      <c r="AM111" s="134">
        <v>103</v>
      </c>
    </row>
    <row r="112" spans="1:39" ht="20.25" customHeight="1">
      <c r="A112" s="227"/>
      <c r="B112" s="232" t="str">
        <f>IF(VLOOKUP(A111,'Data Siswa 3'!$A$4:$D$43,3,0)=0,"",VLOOKUP(A111,'Data Siswa 3'!$A$4:$D$43,3,0))</f>
        <v/>
      </c>
      <c r="C112" s="228"/>
      <c r="D112" s="11" t="s">
        <v>6</v>
      </c>
      <c r="E112" s="20"/>
      <c r="F112" s="20"/>
      <c r="G112" s="20"/>
      <c r="H112" s="20"/>
      <c r="I112" s="20"/>
      <c r="J112" s="20"/>
      <c r="K112" s="230"/>
      <c r="L112" s="20"/>
      <c r="M112" s="230"/>
      <c r="N112" s="20"/>
      <c r="O112" s="20"/>
      <c r="P112" s="20"/>
      <c r="Q112" s="20"/>
      <c r="R112" s="20"/>
      <c r="S112" s="230"/>
      <c r="T112" s="20"/>
      <c r="U112" s="270"/>
      <c r="V112" s="267"/>
      <c r="W112" s="77">
        <v>104</v>
      </c>
      <c r="Y112" s="34"/>
      <c r="Z112" s="77">
        <f t="shared" si="121"/>
        <v>0</v>
      </c>
      <c r="AA112" s="77">
        <v>104</v>
      </c>
      <c r="AD112" s="77">
        <f t="shared" si="122"/>
        <v>0</v>
      </c>
      <c r="AE112" s="77">
        <v>104</v>
      </c>
      <c r="AH112" s="77">
        <f t="shared" si="123"/>
        <v>0</v>
      </c>
      <c r="AI112" s="77">
        <v>104</v>
      </c>
      <c r="AL112" s="34">
        <f t="shared" si="124"/>
        <v>0</v>
      </c>
      <c r="AM112" s="134">
        <v>104</v>
      </c>
    </row>
    <row r="113" spans="1:39" ht="20.25" customHeight="1">
      <c r="A113" s="227"/>
      <c r="B113" s="233"/>
      <c r="C113" s="228"/>
      <c r="D113" s="12" t="s">
        <v>7</v>
      </c>
      <c r="E113" s="21"/>
      <c r="F113" s="21"/>
      <c r="G113" s="21"/>
      <c r="H113" s="21"/>
      <c r="I113" s="21"/>
      <c r="J113" s="21"/>
      <c r="K113" s="231"/>
      <c r="L113" s="21"/>
      <c r="M113" s="231"/>
      <c r="N113" s="21"/>
      <c r="O113" s="21"/>
      <c r="P113" s="21"/>
      <c r="Q113" s="21"/>
      <c r="R113" s="21"/>
      <c r="S113" s="231"/>
      <c r="T113" s="21"/>
      <c r="U113" s="271"/>
      <c r="V113" s="268"/>
      <c r="W113" s="77">
        <v>105</v>
      </c>
      <c r="Y113" s="34"/>
      <c r="Z113" s="77">
        <f t="shared" si="121"/>
        <v>0</v>
      </c>
      <c r="AA113" s="77">
        <v>105</v>
      </c>
      <c r="AD113" s="77">
        <f t="shared" si="122"/>
        <v>0</v>
      </c>
      <c r="AE113" s="77">
        <v>105</v>
      </c>
      <c r="AH113" s="77">
        <f t="shared" si="123"/>
        <v>0</v>
      </c>
      <c r="AI113" s="77">
        <v>105</v>
      </c>
      <c r="AL113" s="34">
        <f t="shared" si="124"/>
        <v>0</v>
      </c>
      <c r="AM113" s="134">
        <v>105</v>
      </c>
    </row>
    <row r="114" spans="1:39" ht="20.25" customHeight="1">
      <c r="A114" s="227">
        <v>36</v>
      </c>
      <c r="B114" s="43" t="str">
        <f>IF(VLOOKUP(A114,'Data Siswa 3'!$A$4:$D$43,2,0)=0,"",VLOOKUP(A114,'Data Siswa 3'!$A$4:$D$43,2,0))</f>
        <v/>
      </c>
      <c r="C114" s="228" t="str">
        <f>IF(VLOOKUP(A114,'Data Siswa 3'!$A$4:$D$43,4,0)=0,"",VLOOKUP(A114,'Data Siswa 3'!$A$4:$D$43,4,0))</f>
        <v/>
      </c>
      <c r="D114" s="10" t="s">
        <v>5</v>
      </c>
      <c r="E114" s="19"/>
      <c r="F114" s="19"/>
      <c r="G114" s="19"/>
      <c r="H114" s="19"/>
      <c r="I114" s="19"/>
      <c r="J114" s="19"/>
      <c r="K114" s="229" t="str">
        <f t="shared" ref="K114" si="190">IFERROR(ROUND(AVERAGE(E114:J116),0),"")</f>
        <v/>
      </c>
      <c r="L114" s="19"/>
      <c r="M114" s="229" t="str">
        <f t="shared" ref="M114" si="191">IFERROR(ROUND(AVERAGE(L114:L116),0),"")</f>
        <v/>
      </c>
      <c r="N114" s="19"/>
      <c r="O114" s="19"/>
      <c r="P114" s="19"/>
      <c r="Q114" s="19"/>
      <c r="R114" s="19"/>
      <c r="S114" s="229" t="str">
        <f t="shared" ref="S114" si="192">IFERROR(ROUND(AVERAGE(N114:R116),0),"")</f>
        <v/>
      </c>
      <c r="T114" s="19"/>
      <c r="U114" s="269" t="str">
        <f t="shared" ref="U114" si="193">IFERROR(ROUND(AVERAGE(T114:T116),0),"")</f>
        <v/>
      </c>
      <c r="V114" s="266" t="str">
        <f t="shared" ref="V114" si="194">IFERROR(ROUND((K114+M114+S114+(2*U114))/5,0),"")</f>
        <v/>
      </c>
      <c r="W114" s="77">
        <v>106</v>
      </c>
      <c r="Y114" s="34"/>
      <c r="Z114" s="77" t="str">
        <f t="shared" si="121"/>
        <v/>
      </c>
      <c r="AA114" s="77">
        <v>106</v>
      </c>
      <c r="AD114" s="77" t="str">
        <f t="shared" si="122"/>
        <v/>
      </c>
      <c r="AE114" s="77">
        <v>106</v>
      </c>
      <c r="AH114" s="77" t="str">
        <f t="shared" si="123"/>
        <v/>
      </c>
      <c r="AI114" s="77">
        <v>106</v>
      </c>
      <c r="AL114" s="34" t="str">
        <f t="shared" si="124"/>
        <v/>
      </c>
      <c r="AM114" s="134">
        <v>106</v>
      </c>
    </row>
    <row r="115" spans="1:39" ht="20.25" customHeight="1">
      <c r="A115" s="227"/>
      <c r="B115" s="232" t="str">
        <f>IF(VLOOKUP(A114,'Data Siswa 3'!$A$4:$D$43,3,0)=0,"",VLOOKUP(A114,'Data Siswa 3'!$A$4:$D$43,3,0))</f>
        <v/>
      </c>
      <c r="C115" s="228"/>
      <c r="D115" s="11" t="s">
        <v>6</v>
      </c>
      <c r="E115" s="20"/>
      <c r="F115" s="20"/>
      <c r="G115" s="20"/>
      <c r="H115" s="20"/>
      <c r="I115" s="20"/>
      <c r="J115" s="20"/>
      <c r="K115" s="230"/>
      <c r="L115" s="20"/>
      <c r="M115" s="230"/>
      <c r="N115" s="20"/>
      <c r="O115" s="20"/>
      <c r="P115" s="20"/>
      <c r="Q115" s="20"/>
      <c r="R115" s="20"/>
      <c r="S115" s="230"/>
      <c r="T115" s="20"/>
      <c r="U115" s="270"/>
      <c r="V115" s="267"/>
      <c r="W115" s="77">
        <v>107</v>
      </c>
      <c r="Y115" s="34"/>
      <c r="Z115" s="77">
        <f t="shared" si="121"/>
        <v>0</v>
      </c>
      <c r="AA115" s="77">
        <v>107</v>
      </c>
      <c r="AD115" s="77">
        <f t="shared" si="122"/>
        <v>0</v>
      </c>
      <c r="AE115" s="77">
        <v>107</v>
      </c>
      <c r="AH115" s="77">
        <f t="shared" si="123"/>
        <v>0</v>
      </c>
      <c r="AI115" s="77">
        <v>107</v>
      </c>
      <c r="AL115" s="34">
        <f t="shared" si="124"/>
        <v>0</v>
      </c>
      <c r="AM115" s="134">
        <v>107</v>
      </c>
    </row>
    <row r="116" spans="1:39" ht="20.25" customHeight="1">
      <c r="A116" s="227"/>
      <c r="B116" s="233"/>
      <c r="C116" s="228"/>
      <c r="D116" s="12" t="s">
        <v>7</v>
      </c>
      <c r="E116" s="21"/>
      <c r="F116" s="21"/>
      <c r="G116" s="21"/>
      <c r="H116" s="21"/>
      <c r="I116" s="21"/>
      <c r="J116" s="21"/>
      <c r="K116" s="231"/>
      <c r="L116" s="21"/>
      <c r="M116" s="231"/>
      <c r="N116" s="21"/>
      <c r="O116" s="21"/>
      <c r="P116" s="21"/>
      <c r="Q116" s="21"/>
      <c r="R116" s="21"/>
      <c r="S116" s="231"/>
      <c r="T116" s="21"/>
      <c r="U116" s="271"/>
      <c r="V116" s="268"/>
      <c r="W116" s="77">
        <v>108</v>
      </c>
      <c r="Y116" s="34"/>
      <c r="Z116" s="77">
        <f t="shared" si="121"/>
        <v>0</v>
      </c>
      <c r="AA116" s="77">
        <v>108</v>
      </c>
      <c r="AD116" s="77">
        <f t="shared" si="122"/>
        <v>0</v>
      </c>
      <c r="AE116" s="77">
        <v>108</v>
      </c>
      <c r="AH116" s="77">
        <f t="shared" si="123"/>
        <v>0</v>
      </c>
      <c r="AI116" s="77">
        <v>108</v>
      </c>
      <c r="AL116" s="34">
        <f t="shared" si="124"/>
        <v>0</v>
      </c>
      <c r="AM116" s="134">
        <v>108</v>
      </c>
    </row>
    <row r="117" spans="1:39" ht="20.25" customHeight="1">
      <c r="A117" s="227">
        <v>37</v>
      </c>
      <c r="B117" s="43" t="str">
        <f>IF(VLOOKUP(A117,'Data Siswa 3'!$A$4:$D$43,2,0)=0,"",VLOOKUP(A117,'Data Siswa 3'!$A$4:$D$43,2,0))</f>
        <v/>
      </c>
      <c r="C117" s="228" t="str">
        <f>IF(VLOOKUP(A117,'Data Siswa 3'!$A$4:$D$43,4,0)=0,"",VLOOKUP(A117,'Data Siswa 3'!$A$4:$D$43,4,0))</f>
        <v/>
      </c>
      <c r="D117" s="10" t="s">
        <v>5</v>
      </c>
      <c r="E117" s="19"/>
      <c r="F117" s="19"/>
      <c r="G117" s="19"/>
      <c r="H117" s="19"/>
      <c r="I117" s="19"/>
      <c r="J117" s="19"/>
      <c r="K117" s="229" t="str">
        <f t="shared" ref="K117" si="195">IFERROR(ROUND(AVERAGE(E117:J119),0),"")</f>
        <v/>
      </c>
      <c r="L117" s="19"/>
      <c r="M117" s="229" t="str">
        <f t="shared" ref="M117" si="196">IFERROR(ROUND(AVERAGE(L117:L119),0),"")</f>
        <v/>
      </c>
      <c r="N117" s="19"/>
      <c r="O117" s="19"/>
      <c r="P117" s="19"/>
      <c r="Q117" s="19"/>
      <c r="R117" s="19"/>
      <c r="S117" s="229" t="str">
        <f t="shared" ref="S117" si="197">IFERROR(ROUND(AVERAGE(N117:R119),0),"")</f>
        <v/>
      </c>
      <c r="T117" s="19"/>
      <c r="U117" s="269" t="str">
        <f t="shared" ref="U117" si="198">IFERROR(ROUND(AVERAGE(T117:T119),0),"")</f>
        <v/>
      </c>
      <c r="V117" s="266" t="str">
        <f t="shared" ref="V117" si="199">IFERROR(ROUND((K117+M117+S117+(2*U117))/5,0),"")</f>
        <v/>
      </c>
      <c r="W117" s="77">
        <v>109</v>
      </c>
      <c r="Y117" s="34"/>
      <c r="Z117" s="77" t="str">
        <f t="shared" si="121"/>
        <v/>
      </c>
      <c r="AA117" s="77">
        <v>109</v>
      </c>
      <c r="AD117" s="77" t="str">
        <f t="shared" si="122"/>
        <v/>
      </c>
      <c r="AE117" s="77">
        <v>109</v>
      </c>
      <c r="AH117" s="77" t="str">
        <f t="shared" si="123"/>
        <v/>
      </c>
      <c r="AI117" s="77">
        <v>109</v>
      </c>
      <c r="AL117" s="34" t="str">
        <f t="shared" si="124"/>
        <v/>
      </c>
      <c r="AM117" s="134">
        <v>109</v>
      </c>
    </row>
    <row r="118" spans="1:39" ht="20.25" customHeight="1">
      <c r="A118" s="227"/>
      <c r="B118" s="232" t="str">
        <f>IF(VLOOKUP(A117,'Data Siswa 3'!$A$4:$D$43,3,0)=0,"",VLOOKUP(A117,'Data Siswa 3'!$A$4:$D$43,3,0))</f>
        <v/>
      </c>
      <c r="C118" s="228"/>
      <c r="D118" s="11" t="s">
        <v>6</v>
      </c>
      <c r="E118" s="20"/>
      <c r="F118" s="20"/>
      <c r="G118" s="20"/>
      <c r="H118" s="20"/>
      <c r="I118" s="20"/>
      <c r="J118" s="20"/>
      <c r="K118" s="230"/>
      <c r="L118" s="20"/>
      <c r="M118" s="230"/>
      <c r="N118" s="20"/>
      <c r="O118" s="20"/>
      <c r="P118" s="20"/>
      <c r="Q118" s="20"/>
      <c r="R118" s="20"/>
      <c r="S118" s="230"/>
      <c r="T118" s="20"/>
      <c r="U118" s="270"/>
      <c r="V118" s="267"/>
      <c r="W118" s="77">
        <v>110</v>
      </c>
      <c r="Y118" s="34"/>
      <c r="Z118" s="77">
        <f t="shared" si="121"/>
        <v>0</v>
      </c>
      <c r="AA118" s="77">
        <v>110</v>
      </c>
      <c r="AD118" s="77">
        <f t="shared" si="122"/>
        <v>0</v>
      </c>
      <c r="AE118" s="77">
        <v>110</v>
      </c>
      <c r="AH118" s="77">
        <f t="shared" si="123"/>
        <v>0</v>
      </c>
      <c r="AI118" s="77">
        <v>110</v>
      </c>
      <c r="AL118" s="34">
        <f t="shared" si="124"/>
        <v>0</v>
      </c>
      <c r="AM118" s="134">
        <v>110</v>
      </c>
    </row>
    <row r="119" spans="1:39" ht="20.25" customHeight="1">
      <c r="A119" s="227"/>
      <c r="B119" s="233"/>
      <c r="C119" s="228"/>
      <c r="D119" s="12" t="s">
        <v>7</v>
      </c>
      <c r="E119" s="21"/>
      <c r="F119" s="21"/>
      <c r="G119" s="21"/>
      <c r="H119" s="21"/>
      <c r="I119" s="21"/>
      <c r="J119" s="21"/>
      <c r="K119" s="231"/>
      <c r="L119" s="21"/>
      <c r="M119" s="231"/>
      <c r="N119" s="21"/>
      <c r="O119" s="21"/>
      <c r="P119" s="21"/>
      <c r="Q119" s="21"/>
      <c r="R119" s="21"/>
      <c r="S119" s="231"/>
      <c r="T119" s="21"/>
      <c r="U119" s="271"/>
      <c r="V119" s="268"/>
      <c r="W119" s="77">
        <v>111</v>
      </c>
      <c r="Y119" s="34"/>
      <c r="Z119" s="77">
        <f t="shared" si="121"/>
        <v>0</v>
      </c>
      <c r="AA119" s="77">
        <v>111</v>
      </c>
      <c r="AD119" s="77">
        <f t="shared" si="122"/>
        <v>0</v>
      </c>
      <c r="AE119" s="77">
        <v>111</v>
      </c>
      <c r="AH119" s="77">
        <f t="shared" si="123"/>
        <v>0</v>
      </c>
      <c r="AI119" s="77">
        <v>111</v>
      </c>
      <c r="AL119" s="34">
        <f t="shared" si="124"/>
        <v>0</v>
      </c>
      <c r="AM119" s="134">
        <v>111</v>
      </c>
    </row>
    <row r="120" spans="1:39" ht="20.25" customHeight="1">
      <c r="A120" s="227">
        <v>38</v>
      </c>
      <c r="B120" s="43" t="str">
        <f>IF(VLOOKUP(A120,'Data Siswa 3'!$A$4:$D$43,2,0)=0,"",VLOOKUP(A120,'Data Siswa 3'!$A$4:$D$43,2,0))</f>
        <v/>
      </c>
      <c r="C120" s="228" t="str">
        <f>IF(VLOOKUP(A120,'Data Siswa 3'!$A$4:$D$43,4,0)=0,"",VLOOKUP(A120,'Data Siswa 3'!$A$4:$D$43,4,0))</f>
        <v/>
      </c>
      <c r="D120" s="10" t="s">
        <v>5</v>
      </c>
      <c r="E120" s="19"/>
      <c r="F120" s="19"/>
      <c r="G120" s="19"/>
      <c r="H120" s="19"/>
      <c r="I120" s="19"/>
      <c r="J120" s="19"/>
      <c r="K120" s="229" t="str">
        <f t="shared" ref="K120" si="200">IFERROR(ROUND(AVERAGE(E120:J122),0),"")</f>
        <v/>
      </c>
      <c r="L120" s="19"/>
      <c r="M120" s="229" t="str">
        <f t="shared" ref="M120" si="201">IFERROR(ROUND(AVERAGE(L120:L122),0),"")</f>
        <v/>
      </c>
      <c r="N120" s="19"/>
      <c r="O120" s="19"/>
      <c r="P120" s="19"/>
      <c r="Q120" s="19"/>
      <c r="R120" s="19"/>
      <c r="S120" s="229" t="str">
        <f t="shared" ref="S120" si="202">IFERROR(ROUND(AVERAGE(N120:R122),0),"")</f>
        <v/>
      </c>
      <c r="T120" s="19"/>
      <c r="U120" s="269" t="str">
        <f t="shared" ref="U120" si="203">IFERROR(ROUND(AVERAGE(T120:T122),0),"")</f>
        <v/>
      </c>
      <c r="V120" s="266" t="str">
        <f t="shared" ref="V120" si="204">IFERROR(ROUND((K120+M120+S120+(2*U120))/5,0),"")</f>
        <v/>
      </c>
      <c r="W120" s="77">
        <v>112</v>
      </c>
      <c r="Y120" s="34"/>
      <c r="Z120" s="77" t="str">
        <f t="shared" si="121"/>
        <v/>
      </c>
      <c r="AA120" s="77">
        <v>112</v>
      </c>
      <c r="AD120" s="77" t="str">
        <f t="shared" si="122"/>
        <v/>
      </c>
      <c r="AE120" s="77">
        <v>112</v>
      </c>
      <c r="AH120" s="77" t="str">
        <f t="shared" si="123"/>
        <v/>
      </c>
      <c r="AI120" s="77">
        <v>112</v>
      </c>
      <c r="AL120" s="34" t="str">
        <f t="shared" si="124"/>
        <v/>
      </c>
      <c r="AM120" s="134">
        <v>112</v>
      </c>
    </row>
    <row r="121" spans="1:39" ht="20.25" customHeight="1">
      <c r="A121" s="227"/>
      <c r="B121" s="232" t="str">
        <f>IF(VLOOKUP(A120,'Data Siswa 3'!$A$4:$D$43,3,0)=0,"",VLOOKUP(A120,'Data Siswa 3'!$A$4:$D$43,3,0))</f>
        <v/>
      </c>
      <c r="C121" s="228"/>
      <c r="D121" s="11" t="s">
        <v>6</v>
      </c>
      <c r="E121" s="20"/>
      <c r="F121" s="20"/>
      <c r="G121" s="20"/>
      <c r="H121" s="20"/>
      <c r="I121" s="20"/>
      <c r="J121" s="20"/>
      <c r="K121" s="230"/>
      <c r="L121" s="20"/>
      <c r="M121" s="230"/>
      <c r="N121" s="20"/>
      <c r="O121" s="20"/>
      <c r="P121" s="20"/>
      <c r="Q121" s="20"/>
      <c r="R121" s="20"/>
      <c r="S121" s="230"/>
      <c r="T121" s="20"/>
      <c r="U121" s="270"/>
      <c r="V121" s="267"/>
      <c r="W121" s="77">
        <v>113</v>
      </c>
      <c r="Y121" s="34"/>
      <c r="Z121" s="77">
        <f t="shared" si="121"/>
        <v>0</v>
      </c>
      <c r="AA121" s="77">
        <v>113</v>
      </c>
      <c r="AD121" s="77">
        <f t="shared" si="122"/>
        <v>0</v>
      </c>
      <c r="AE121" s="77">
        <v>113</v>
      </c>
      <c r="AH121" s="77">
        <f t="shared" si="123"/>
        <v>0</v>
      </c>
      <c r="AI121" s="77">
        <v>113</v>
      </c>
      <c r="AL121" s="34">
        <f t="shared" si="124"/>
        <v>0</v>
      </c>
      <c r="AM121" s="134">
        <v>113</v>
      </c>
    </row>
    <row r="122" spans="1:39" ht="20.25" customHeight="1">
      <c r="A122" s="227"/>
      <c r="B122" s="233"/>
      <c r="C122" s="228"/>
      <c r="D122" s="12" t="s">
        <v>7</v>
      </c>
      <c r="E122" s="21"/>
      <c r="F122" s="21"/>
      <c r="G122" s="21"/>
      <c r="H122" s="21"/>
      <c r="I122" s="21"/>
      <c r="J122" s="21"/>
      <c r="K122" s="231"/>
      <c r="L122" s="21"/>
      <c r="M122" s="231"/>
      <c r="N122" s="21"/>
      <c r="O122" s="21"/>
      <c r="P122" s="21"/>
      <c r="Q122" s="21"/>
      <c r="R122" s="21"/>
      <c r="S122" s="231"/>
      <c r="T122" s="21"/>
      <c r="U122" s="271"/>
      <c r="V122" s="268"/>
      <c r="W122" s="77">
        <v>114</v>
      </c>
      <c r="Y122" s="34"/>
      <c r="Z122" s="77">
        <f t="shared" si="121"/>
        <v>0</v>
      </c>
      <c r="AA122" s="77">
        <v>114</v>
      </c>
      <c r="AD122" s="77">
        <f t="shared" si="122"/>
        <v>0</v>
      </c>
      <c r="AE122" s="77">
        <v>114</v>
      </c>
      <c r="AH122" s="77">
        <f t="shared" si="123"/>
        <v>0</v>
      </c>
      <c r="AI122" s="77">
        <v>114</v>
      </c>
      <c r="AL122" s="34">
        <f t="shared" si="124"/>
        <v>0</v>
      </c>
      <c r="AM122" s="134">
        <v>114</v>
      </c>
    </row>
    <row r="123" spans="1:39" ht="20.25" customHeight="1">
      <c r="A123" s="227">
        <v>39</v>
      </c>
      <c r="B123" s="43" t="str">
        <f>IF(VLOOKUP(A123,'Data Siswa 3'!$A$4:$D$43,2,0)=0,"",VLOOKUP(A123,'Data Siswa 3'!$A$4:$D$43,2,0))</f>
        <v/>
      </c>
      <c r="C123" s="228" t="str">
        <f>IF(VLOOKUP(A123,'Data Siswa 3'!$A$4:$D$43,4,0)=0,"",VLOOKUP(A123,'Data Siswa 3'!$A$4:$D$43,4,0))</f>
        <v/>
      </c>
      <c r="D123" s="10" t="s">
        <v>5</v>
      </c>
      <c r="E123" s="19"/>
      <c r="F123" s="19"/>
      <c r="G123" s="19"/>
      <c r="H123" s="19"/>
      <c r="I123" s="19"/>
      <c r="J123" s="19"/>
      <c r="K123" s="229" t="str">
        <f t="shared" ref="K123" si="205">IFERROR(ROUND(AVERAGE(E123:J125),0),"")</f>
        <v/>
      </c>
      <c r="L123" s="19"/>
      <c r="M123" s="229" t="str">
        <f t="shared" ref="M123" si="206">IFERROR(ROUND(AVERAGE(L123:L125),0),"")</f>
        <v/>
      </c>
      <c r="N123" s="19"/>
      <c r="O123" s="19"/>
      <c r="P123" s="19"/>
      <c r="Q123" s="19"/>
      <c r="R123" s="19"/>
      <c r="S123" s="229" t="str">
        <f t="shared" ref="S123" si="207">IFERROR(ROUND(AVERAGE(N123:R125),0),"")</f>
        <v/>
      </c>
      <c r="T123" s="19"/>
      <c r="U123" s="269" t="str">
        <f t="shared" ref="U123" si="208">IFERROR(ROUND(AVERAGE(T123:T125),0),"")</f>
        <v/>
      </c>
      <c r="V123" s="266" t="str">
        <f t="shared" ref="V123" si="209">IFERROR(ROUND((K123+M123+S123+(2*U123))/5,0),"")</f>
        <v/>
      </c>
      <c r="W123" s="77">
        <v>115</v>
      </c>
      <c r="Y123" s="34"/>
      <c r="Z123" s="77" t="str">
        <f t="shared" si="121"/>
        <v/>
      </c>
      <c r="AA123" s="77">
        <v>115</v>
      </c>
      <c r="AD123" s="77" t="str">
        <f t="shared" si="122"/>
        <v/>
      </c>
      <c r="AE123" s="77">
        <v>115</v>
      </c>
      <c r="AH123" s="77" t="str">
        <f t="shared" si="123"/>
        <v/>
      </c>
      <c r="AI123" s="77">
        <v>115</v>
      </c>
      <c r="AL123" s="34" t="str">
        <f t="shared" si="124"/>
        <v/>
      </c>
      <c r="AM123" s="134">
        <v>115</v>
      </c>
    </row>
    <row r="124" spans="1:39" ht="20.25" customHeight="1">
      <c r="A124" s="227"/>
      <c r="B124" s="232" t="str">
        <f>IF(VLOOKUP(A123,'Data Siswa 3'!$A$4:$D$43,3,0)=0,"",VLOOKUP(A123,'Data Siswa 3'!$A$4:$D$43,3,0))</f>
        <v/>
      </c>
      <c r="C124" s="228"/>
      <c r="D124" s="11" t="s">
        <v>6</v>
      </c>
      <c r="E124" s="20"/>
      <c r="F124" s="20"/>
      <c r="G124" s="20"/>
      <c r="H124" s="20"/>
      <c r="I124" s="20"/>
      <c r="J124" s="20"/>
      <c r="K124" s="230"/>
      <c r="L124" s="20"/>
      <c r="M124" s="230"/>
      <c r="N124" s="20"/>
      <c r="O124" s="20"/>
      <c r="P124" s="20"/>
      <c r="Q124" s="20"/>
      <c r="R124" s="20"/>
      <c r="S124" s="230"/>
      <c r="T124" s="20"/>
      <c r="U124" s="270"/>
      <c r="V124" s="267"/>
      <c r="W124" s="77">
        <v>116</v>
      </c>
      <c r="Y124" s="34"/>
      <c r="Z124" s="77">
        <f t="shared" si="121"/>
        <v>0</v>
      </c>
      <c r="AA124" s="77">
        <v>116</v>
      </c>
      <c r="AD124" s="77">
        <f t="shared" si="122"/>
        <v>0</v>
      </c>
      <c r="AE124" s="77">
        <v>116</v>
      </c>
      <c r="AH124" s="77">
        <f t="shared" si="123"/>
        <v>0</v>
      </c>
      <c r="AI124" s="77">
        <v>116</v>
      </c>
      <c r="AL124" s="34">
        <f t="shared" si="124"/>
        <v>0</v>
      </c>
      <c r="AM124" s="134">
        <v>116</v>
      </c>
    </row>
    <row r="125" spans="1:39" ht="20.25" customHeight="1">
      <c r="A125" s="227"/>
      <c r="B125" s="233"/>
      <c r="C125" s="228"/>
      <c r="D125" s="12" t="s">
        <v>7</v>
      </c>
      <c r="E125" s="21"/>
      <c r="F125" s="21"/>
      <c r="G125" s="21"/>
      <c r="H125" s="21"/>
      <c r="I125" s="21"/>
      <c r="J125" s="21"/>
      <c r="K125" s="231"/>
      <c r="L125" s="21"/>
      <c r="M125" s="231"/>
      <c r="N125" s="21"/>
      <c r="O125" s="21"/>
      <c r="P125" s="21"/>
      <c r="Q125" s="21"/>
      <c r="R125" s="21"/>
      <c r="S125" s="231"/>
      <c r="T125" s="21"/>
      <c r="U125" s="271"/>
      <c r="V125" s="268"/>
      <c r="W125" s="77">
        <v>117</v>
      </c>
      <c r="Y125" s="34"/>
      <c r="Z125" s="77">
        <f t="shared" si="121"/>
        <v>0</v>
      </c>
      <c r="AA125" s="77">
        <v>117</v>
      </c>
      <c r="AD125" s="77">
        <f t="shared" si="122"/>
        <v>0</v>
      </c>
      <c r="AE125" s="77">
        <v>117</v>
      </c>
      <c r="AH125" s="77">
        <f t="shared" si="123"/>
        <v>0</v>
      </c>
      <c r="AI125" s="77">
        <v>117</v>
      </c>
      <c r="AL125" s="34">
        <f t="shared" si="124"/>
        <v>0</v>
      </c>
      <c r="AM125" s="134">
        <v>117</v>
      </c>
    </row>
    <row r="126" spans="1:39" ht="20.25" customHeight="1">
      <c r="A126" s="227">
        <v>40</v>
      </c>
      <c r="B126" s="43" t="str">
        <f>IF(VLOOKUP(A126,'Data Siswa 3'!$A$4:$D$43,2,0)=0,"",VLOOKUP(A126,'Data Siswa 3'!$A$4:$D$43,2,0))</f>
        <v/>
      </c>
      <c r="C126" s="228" t="str">
        <f>IF(VLOOKUP(A126,'Data Siswa 3'!$A$4:$D$43,4,0)=0,"",VLOOKUP(A126,'Data Siswa 3'!$A$4:$D$43,4,0))</f>
        <v/>
      </c>
      <c r="D126" s="10" t="s">
        <v>5</v>
      </c>
      <c r="E126" s="19"/>
      <c r="F126" s="19"/>
      <c r="G126" s="19"/>
      <c r="H126" s="19"/>
      <c r="I126" s="19"/>
      <c r="J126" s="19"/>
      <c r="K126" s="229" t="str">
        <f t="shared" ref="K126" si="210">IFERROR(ROUND(AVERAGE(E126:J128),0),"")</f>
        <v/>
      </c>
      <c r="L126" s="19"/>
      <c r="M126" s="229" t="str">
        <f t="shared" ref="M126" si="211">IFERROR(ROUND(AVERAGE(L126:L128),0),"")</f>
        <v/>
      </c>
      <c r="N126" s="19"/>
      <c r="O126" s="19"/>
      <c r="P126" s="19"/>
      <c r="Q126" s="19"/>
      <c r="R126" s="19"/>
      <c r="S126" s="229" t="str">
        <f>IFERROR(ROUND(AVERAGE(N126:R128),0),"")</f>
        <v/>
      </c>
      <c r="T126" s="19"/>
      <c r="U126" s="269" t="str">
        <f t="shared" ref="U126" si="212">IFERROR(ROUND(AVERAGE(T126:T128),0),"")</f>
        <v/>
      </c>
      <c r="V126" s="266" t="str">
        <f t="shared" ref="V126" si="213">IFERROR(ROUND((K126+M126+S126+(2*U126))/5,0),"")</f>
        <v/>
      </c>
      <c r="W126" s="77">
        <v>118</v>
      </c>
      <c r="Y126" s="34"/>
      <c r="Z126" s="77" t="str">
        <f t="shared" si="121"/>
        <v/>
      </c>
      <c r="AA126" s="77">
        <v>118</v>
      </c>
      <c r="AD126" s="77" t="str">
        <f t="shared" si="122"/>
        <v/>
      </c>
      <c r="AE126" s="77">
        <v>118</v>
      </c>
      <c r="AH126" s="77" t="str">
        <f t="shared" si="123"/>
        <v/>
      </c>
      <c r="AI126" s="77">
        <v>118</v>
      </c>
      <c r="AL126" s="34" t="str">
        <f t="shared" si="124"/>
        <v/>
      </c>
      <c r="AM126" s="134">
        <v>118</v>
      </c>
    </row>
    <row r="127" spans="1:39" ht="20.25" customHeight="1">
      <c r="A127" s="227"/>
      <c r="B127" s="232" t="str">
        <f>IF(VLOOKUP(A126,'Data Siswa 3'!$A$4:$D$43,3,0)=0,"",VLOOKUP(A126,'Data Siswa 3'!$A$4:$D$43,3,0))</f>
        <v/>
      </c>
      <c r="C127" s="228"/>
      <c r="D127" s="11" t="s">
        <v>6</v>
      </c>
      <c r="E127" s="20"/>
      <c r="F127" s="20"/>
      <c r="G127" s="20"/>
      <c r="H127" s="20"/>
      <c r="I127" s="20"/>
      <c r="J127" s="20"/>
      <c r="K127" s="230"/>
      <c r="L127" s="20"/>
      <c r="M127" s="230"/>
      <c r="N127" s="20"/>
      <c r="O127" s="20"/>
      <c r="P127" s="20"/>
      <c r="Q127" s="20"/>
      <c r="R127" s="20"/>
      <c r="S127" s="230"/>
      <c r="T127" s="20"/>
      <c r="U127" s="270"/>
      <c r="V127" s="267"/>
      <c r="W127" s="77">
        <v>119</v>
      </c>
      <c r="Y127" s="34"/>
      <c r="Z127" s="77">
        <f t="shared" si="121"/>
        <v>0</v>
      </c>
      <c r="AA127" s="77">
        <v>119</v>
      </c>
      <c r="AD127" s="77">
        <f t="shared" si="122"/>
        <v>0</v>
      </c>
      <c r="AE127" s="77">
        <v>119</v>
      </c>
      <c r="AH127" s="77">
        <f t="shared" si="123"/>
        <v>0</v>
      </c>
      <c r="AI127" s="77">
        <v>119</v>
      </c>
      <c r="AL127" s="34">
        <f t="shared" si="124"/>
        <v>0</v>
      </c>
      <c r="AM127" s="134">
        <v>119</v>
      </c>
    </row>
    <row r="128" spans="1:39" ht="20.25" customHeight="1">
      <c r="A128" s="227"/>
      <c r="B128" s="233"/>
      <c r="C128" s="228"/>
      <c r="D128" s="12" t="s">
        <v>7</v>
      </c>
      <c r="E128" s="21"/>
      <c r="F128" s="21"/>
      <c r="G128" s="21"/>
      <c r="H128" s="21"/>
      <c r="I128" s="21"/>
      <c r="J128" s="21"/>
      <c r="K128" s="231"/>
      <c r="L128" s="21"/>
      <c r="M128" s="231"/>
      <c r="N128" s="21"/>
      <c r="O128" s="21"/>
      <c r="P128" s="21"/>
      <c r="Q128" s="21"/>
      <c r="R128" s="21"/>
      <c r="S128" s="231"/>
      <c r="T128" s="21"/>
      <c r="U128" s="271"/>
      <c r="V128" s="268"/>
      <c r="W128" s="77">
        <v>120</v>
      </c>
      <c r="Y128" s="34"/>
      <c r="Z128" s="77">
        <f t="shared" si="121"/>
        <v>0</v>
      </c>
      <c r="AA128" s="77">
        <v>120</v>
      </c>
      <c r="AD128" s="77">
        <f t="shared" si="122"/>
        <v>0</v>
      </c>
      <c r="AE128" s="77">
        <v>120</v>
      </c>
      <c r="AH128" s="77">
        <f t="shared" si="123"/>
        <v>0</v>
      </c>
      <c r="AI128" s="77">
        <v>120</v>
      </c>
      <c r="AL128" s="34">
        <f t="shared" si="124"/>
        <v>0</v>
      </c>
      <c r="AM128" s="134">
        <v>120</v>
      </c>
    </row>
    <row r="129" spans="1:22" ht="15.75">
      <c r="A129" s="18"/>
      <c r="B129" s="13"/>
      <c r="C129" s="22"/>
      <c r="D129" s="13"/>
      <c r="E129" s="22"/>
      <c r="F129" s="22"/>
      <c r="G129" s="22"/>
      <c r="H129" s="22"/>
      <c r="I129" s="22"/>
      <c r="J129" s="22"/>
      <c r="K129" s="22"/>
      <c r="L129" s="22"/>
      <c r="M129" s="22"/>
      <c r="N129" s="22"/>
      <c r="O129" s="22"/>
      <c r="P129" s="22"/>
      <c r="Q129" s="22"/>
      <c r="R129" s="22"/>
      <c r="S129" s="22"/>
      <c r="T129" s="22"/>
      <c r="U129" s="22"/>
      <c r="V129" s="22"/>
    </row>
    <row r="130" spans="1:22" ht="15.75">
      <c r="A130" s="18"/>
      <c r="B130" s="13"/>
      <c r="C130" s="22"/>
      <c r="D130" s="13"/>
      <c r="E130" s="22"/>
      <c r="F130" s="22"/>
      <c r="G130" s="22"/>
      <c r="H130" s="22"/>
      <c r="I130" s="22"/>
      <c r="J130" s="22"/>
      <c r="K130" s="22"/>
      <c r="L130" s="22"/>
      <c r="M130" s="22"/>
      <c r="N130" s="22"/>
      <c r="O130" s="22"/>
      <c r="P130" s="22"/>
      <c r="Q130" s="22"/>
      <c r="R130" s="22"/>
      <c r="S130" s="22"/>
      <c r="T130" s="22"/>
      <c r="U130" s="22"/>
      <c r="V130" s="22"/>
    </row>
    <row r="131" spans="1:22" ht="15.75">
      <c r="A131" s="18"/>
      <c r="B131" s="13"/>
      <c r="C131" s="22"/>
      <c r="D131" s="13"/>
      <c r="E131" s="22"/>
      <c r="F131" s="22"/>
      <c r="G131" s="22"/>
      <c r="H131" s="22"/>
      <c r="I131" s="22"/>
      <c r="J131" s="22"/>
      <c r="K131" s="22"/>
      <c r="L131" s="22"/>
      <c r="M131" s="22"/>
      <c r="N131" s="22"/>
      <c r="O131" s="22"/>
      <c r="P131" s="22"/>
      <c r="Q131" s="22"/>
      <c r="R131" s="22"/>
      <c r="S131" s="22"/>
      <c r="T131" s="22"/>
      <c r="U131" s="22"/>
      <c r="V131" s="22"/>
    </row>
    <row r="132" spans="1:22" ht="15.75">
      <c r="A132" s="18"/>
      <c r="B132" s="13"/>
      <c r="C132" s="22"/>
      <c r="D132" s="13"/>
      <c r="E132" s="22"/>
      <c r="F132" s="22"/>
      <c r="G132" s="22"/>
      <c r="H132" s="22"/>
      <c r="I132" s="22"/>
      <c r="J132" s="22"/>
      <c r="K132" s="22"/>
      <c r="L132" s="22"/>
      <c r="M132" s="22"/>
      <c r="N132" s="22"/>
      <c r="O132" s="22"/>
      <c r="P132" s="22"/>
      <c r="Q132" s="22"/>
      <c r="R132" s="22"/>
      <c r="S132" s="22"/>
      <c r="T132" s="22"/>
      <c r="U132" s="22"/>
      <c r="V132" s="22"/>
    </row>
    <row r="133" spans="1:22" ht="15.75">
      <c r="A133" s="18"/>
      <c r="B133" s="13"/>
      <c r="C133" s="22"/>
      <c r="D133" s="13"/>
      <c r="E133" s="22"/>
      <c r="F133" s="22"/>
      <c r="G133" s="22"/>
      <c r="H133" s="22"/>
      <c r="I133" s="22"/>
      <c r="J133" s="22"/>
      <c r="K133" s="22"/>
      <c r="L133" s="22"/>
      <c r="M133" s="22"/>
      <c r="N133" s="22"/>
      <c r="O133" s="22"/>
      <c r="P133" s="22"/>
      <c r="Q133" s="22"/>
      <c r="R133" s="22"/>
      <c r="S133" s="22"/>
      <c r="T133" s="22"/>
      <c r="U133" s="22"/>
      <c r="V133" s="22"/>
    </row>
    <row r="134" spans="1:22" ht="15.75">
      <c r="A134" s="18"/>
      <c r="B134" s="13"/>
      <c r="C134" s="22"/>
      <c r="D134" s="13"/>
      <c r="E134" s="22"/>
      <c r="F134" s="22"/>
      <c r="G134" s="22"/>
      <c r="H134" s="22"/>
      <c r="I134" s="22"/>
      <c r="J134" s="22"/>
      <c r="K134" s="22"/>
      <c r="L134" s="22"/>
      <c r="M134" s="22"/>
      <c r="N134" s="22"/>
      <c r="O134" s="22"/>
      <c r="P134" s="22"/>
      <c r="Q134" s="22"/>
      <c r="R134" s="22"/>
      <c r="S134" s="22"/>
      <c r="T134" s="22"/>
      <c r="U134" s="22"/>
      <c r="V134" s="22"/>
    </row>
    <row r="135" spans="1:22" ht="15.75">
      <c r="A135" s="18"/>
      <c r="B135" s="13"/>
      <c r="C135" s="22"/>
      <c r="D135" s="13"/>
      <c r="E135" s="22"/>
      <c r="F135" s="22"/>
      <c r="G135" s="22"/>
      <c r="H135" s="22"/>
      <c r="I135" s="22"/>
      <c r="J135" s="22"/>
      <c r="K135" s="22"/>
      <c r="L135" s="22"/>
      <c r="M135" s="22"/>
      <c r="N135" s="22"/>
      <c r="O135" s="22"/>
      <c r="P135" s="22"/>
      <c r="Q135" s="22"/>
      <c r="R135" s="22"/>
      <c r="S135" s="22"/>
      <c r="T135" s="22"/>
      <c r="U135" s="22"/>
      <c r="V135" s="22"/>
    </row>
    <row r="136" spans="1:22" ht="15.75">
      <c r="A136" s="18"/>
      <c r="B136" s="13"/>
      <c r="C136" s="22"/>
      <c r="D136" s="13"/>
      <c r="E136" s="22"/>
      <c r="F136" s="22"/>
      <c r="G136" s="22"/>
      <c r="H136" s="22"/>
      <c r="I136" s="22"/>
      <c r="J136" s="22"/>
      <c r="K136" s="22"/>
      <c r="L136" s="22"/>
      <c r="M136" s="22"/>
      <c r="N136" s="22"/>
      <c r="O136" s="22"/>
      <c r="P136" s="22"/>
      <c r="Q136" s="22"/>
      <c r="R136" s="22"/>
      <c r="S136" s="22"/>
      <c r="T136" s="22"/>
      <c r="U136" s="22"/>
      <c r="V136" s="22"/>
    </row>
    <row r="137" spans="1:22" ht="15.75">
      <c r="A137" s="18"/>
      <c r="B137" s="13"/>
      <c r="C137" s="22"/>
      <c r="D137" s="13"/>
      <c r="E137" s="22"/>
      <c r="F137" s="22"/>
      <c r="G137" s="22"/>
      <c r="H137" s="22"/>
      <c r="I137" s="22"/>
      <c r="J137" s="22"/>
      <c r="K137" s="22"/>
      <c r="L137" s="22"/>
      <c r="M137" s="22"/>
      <c r="N137" s="22"/>
      <c r="O137" s="22"/>
      <c r="P137" s="22"/>
      <c r="Q137" s="22"/>
      <c r="R137" s="22"/>
      <c r="S137" s="22"/>
      <c r="T137" s="22"/>
      <c r="U137" s="22"/>
      <c r="V137" s="22"/>
    </row>
    <row r="138" spans="1:22" ht="15.75"/>
    <row r="139" spans="1:22" ht="15.75"/>
    <row r="140" spans="1:22" ht="15.75"/>
    <row r="141" spans="1:22" ht="15.75"/>
    <row r="142" spans="1:22" ht="15.75"/>
    <row r="143" spans="1:22" ht="15.75"/>
    <row r="144" spans="1:22" ht="15.75"/>
    <row r="145" spans="4:9" ht="15.75"/>
    <row r="146" spans="4:9" ht="15.75"/>
    <row r="147" spans="4:9" ht="15.75"/>
    <row r="148" spans="4:9" ht="15.75"/>
    <row r="149" spans="4:9" ht="15.75"/>
    <row r="150" spans="4:9" ht="15.75" hidden="1" customHeight="1"/>
    <row r="151" spans="4:9" ht="15.75" hidden="1" customHeight="1"/>
    <row r="152" spans="4:9" ht="16.5" hidden="1" customHeight="1" thickBot="1">
      <c r="D152" s="15"/>
      <c r="E152" s="16"/>
      <c r="F152" s="16"/>
      <c r="G152" s="16"/>
      <c r="H152" s="16"/>
      <c r="I152" s="16"/>
    </row>
    <row r="153" spans="4:9" ht="15.75" hidden="1" customHeight="1"/>
    <row r="154" spans="4:9" ht="15.75" hidden="1" customHeight="1"/>
    <row r="155" spans="4:9" ht="15.75" hidden="1" customHeight="1"/>
  </sheetData>
  <sheetProtection sheet="1" objects="1" scenarios="1"/>
  <mergeCells count="339">
    <mergeCell ref="U126:U128"/>
    <mergeCell ref="V126:V128"/>
    <mergeCell ref="B127:B128"/>
    <mergeCell ref="B124:B125"/>
    <mergeCell ref="A126:A128"/>
    <mergeCell ref="C126:C128"/>
    <mergeCell ref="K126:K128"/>
    <mergeCell ref="M126:M128"/>
    <mergeCell ref="S126:S128"/>
    <mergeCell ref="AL7:AO8"/>
    <mergeCell ref="A123:A125"/>
    <mergeCell ref="C123:C125"/>
    <mergeCell ref="K123:K125"/>
    <mergeCell ref="M123:M125"/>
    <mergeCell ref="S123:S125"/>
    <mergeCell ref="U123:U125"/>
    <mergeCell ref="V123:V125"/>
    <mergeCell ref="B118:B119"/>
    <mergeCell ref="A120:A122"/>
    <mergeCell ref="C120:C122"/>
    <mergeCell ref="K120:K122"/>
    <mergeCell ref="M120:M122"/>
    <mergeCell ref="S120:S122"/>
    <mergeCell ref="U114:U116"/>
    <mergeCell ref="A111:A113"/>
    <mergeCell ref="C111:C113"/>
    <mergeCell ref="K111:K113"/>
    <mergeCell ref="M111:M113"/>
    <mergeCell ref="S111:S113"/>
    <mergeCell ref="U111:U113"/>
    <mergeCell ref="V111:V113"/>
    <mergeCell ref="U120:U122"/>
    <mergeCell ref="V120:V122"/>
    <mergeCell ref="B121:B122"/>
    <mergeCell ref="B112:B113"/>
    <mergeCell ref="A114:A116"/>
    <mergeCell ref="C114:C116"/>
    <mergeCell ref="K114:K116"/>
    <mergeCell ref="M114:M116"/>
    <mergeCell ref="S114:S116"/>
    <mergeCell ref="V114:V116"/>
    <mergeCell ref="B115:B116"/>
    <mergeCell ref="A117:A119"/>
    <mergeCell ref="C117:C119"/>
    <mergeCell ref="K117:K119"/>
    <mergeCell ref="M117:M119"/>
    <mergeCell ref="S117:S119"/>
    <mergeCell ref="U117:U119"/>
    <mergeCell ref="V117:V119"/>
    <mergeCell ref="B106:B107"/>
    <mergeCell ref="A108:A110"/>
    <mergeCell ref="C108:C110"/>
    <mergeCell ref="K108:K110"/>
    <mergeCell ref="M108:M110"/>
    <mergeCell ref="S108:S110"/>
    <mergeCell ref="U102:U104"/>
    <mergeCell ref="V102:V104"/>
    <mergeCell ref="B103:B104"/>
    <mergeCell ref="A105:A107"/>
    <mergeCell ref="C105:C107"/>
    <mergeCell ref="K105:K107"/>
    <mergeCell ref="M105:M107"/>
    <mergeCell ref="S105:S107"/>
    <mergeCell ref="U105:U107"/>
    <mergeCell ref="V105:V107"/>
    <mergeCell ref="U108:U110"/>
    <mergeCell ref="V108:V110"/>
    <mergeCell ref="B109:B110"/>
    <mergeCell ref="B100:B101"/>
    <mergeCell ref="A102:A104"/>
    <mergeCell ref="C102:C104"/>
    <mergeCell ref="K102:K104"/>
    <mergeCell ref="M102:M104"/>
    <mergeCell ref="S102:S104"/>
    <mergeCell ref="U96:U98"/>
    <mergeCell ref="V96:V98"/>
    <mergeCell ref="B97:B98"/>
    <mergeCell ref="A99:A101"/>
    <mergeCell ref="C99:C101"/>
    <mergeCell ref="K99:K101"/>
    <mergeCell ref="M99:M101"/>
    <mergeCell ref="S99:S101"/>
    <mergeCell ref="U99:U101"/>
    <mergeCell ref="V99:V101"/>
    <mergeCell ref="B94:B95"/>
    <mergeCell ref="A96:A98"/>
    <mergeCell ref="C96:C98"/>
    <mergeCell ref="K96:K98"/>
    <mergeCell ref="M96:M98"/>
    <mergeCell ref="S96:S98"/>
    <mergeCell ref="U90:U92"/>
    <mergeCell ref="V90:V92"/>
    <mergeCell ref="B91:B92"/>
    <mergeCell ref="A93:A95"/>
    <mergeCell ref="C93:C95"/>
    <mergeCell ref="K93:K95"/>
    <mergeCell ref="M93:M95"/>
    <mergeCell ref="S93:S95"/>
    <mergeCell ref="U93:U95"/>
    <mergeCell ref="V93:V95"/>
    <mergeCell ref="B88:B89"/>
    <mergeCell ref="A90:A92"/>
    <mergeCell ref="C90:C92"/>
    <mergeCell ref="K90:K92"/>
    <mergeCell ref="M90:M92"/>
    <mergeCell ref="S90:S92"/>
    <mergeCell ref="U84:U86"/>
    <mergeCell ref="V84:V86"/>
    <mergeCell ref="B85:B86"/>
    <mergeCell ref="A87:A89"/>
    <mergeCell ref="C87:C89"/>
    <mergeCell ref="K87:K89"/>
    <mergeCell ref="M87:M89"/>
    <mergeCell ref="S87:S89"/>
    <mergeCell ref="U87:U89"/>
    <mergeCell ref="V87:V89"/>
    <mergeCell ref="B82:B83"/>
    <mergeCell ref="A84:A86"/>
    <mergeCell ref="C84:C86"/>
    <mergeCell ref="K84:K86"/>
    <mergeCell ref="M84:M86"/>
    <mergeCell ref="S84:S86"/>
    <mergeCell ref="U78:U80"/>
    <mergeCell ref="V78:V80"/>
    <mergeCell ref="B79:B80"/>
    <mergeCell ref="A81:A83"/>
    <mergeCell ref="C81:C83"/>
    <mergeCell ref="K81:K83"/>
    <mergeCell ref="M81:M83"/>
    <mergeCell ref="S81:S83"/>
    <mergeCell ref="U81:U83"/>
    <mergeCell ref="V81:V83"/>
    <mergeCell ref="B76:B77"/>
    <mergeCell ref="A78:A80"/>
    <mergeCell ref="C78:C80"/>
    <mergeCell ref="K78:K80"/>
    <mergeCell ref="M78:M80"/>
    <mergeCell ref="S78:S80"/>
    <mergeCell ref="U72:U74"/>
    <mergeCell ref="V72:V74"/>
    <mergeCell ref="B73:B74"/>
    <mergeCell ref="A75:A77"/>
    <mergeCell ref="C75:C77"/>
    <mergeCell ref="K75:K77"/>
    <mergeCell ref="M75:M77"/>
    <mergeCell ref="S75:S77"/>
    <mergeCell ref="U75:U77"/>
    <mergeCell ref="V75:V77"/>
    <mergeCell ref="B70:B71"/>
    <mergeCell ref="A72:A74"/>
    <mergeCell ref="C72:C74"/>
    <mergeCell ref="K72:K74"/>
    <mergeCell ref="M72:M74"/>
    <mergeCell ref="S72:S74"/>
    <mergeCell ref="U66:U68"/>
    <mergeCell ref="V66:V68"/>
    <mergeCell ref="B67:B68"/>
    <mergeCell ref="A69:A71"/>
    <mergeCell ref="C69:C71"/>
    <mergeCell ref="K69:K71"/>
    <mergeCell ref="M69:M71"/>
    <mergeCell ref="S69:S71"/>
    <mergeCell ref="U69:U71"/>
    <mergeCell ref="V69:V71"/>
    <mergeCell ref="B64:B65"/>
    <mergeCell ref="A66:A68"/>
    <mergeCell ref="C66:C68"/>
    <mergeCell ref="K66:K68"/>
    <mergeCell ref="M66:M68"/>
    <mergeCell ref="S66:S68"/>
    <mergeCell ref="U60:U62"/>
    <mergeCell ref="V60:V62"/>
    <mergeCell ref="B61:B62"/>
    <mergeCell ref="A63:A65"/>
    <mergeCell ref="C63:C65"/>
    <mergeCell ref="K63:K65"/>
    <mergeCell ref="M63:M65"/>
    <mergeCell ref="S63:S65"/>
    <mergeCell ref="U63:U65"/>
    <mergeCell ref="V63:V65"/>
    <mergeCell ref="B58:B59"/>
    <mergeCell ref="A60:A62"/>
    <mergeCell ref="C60:C62"/>
    <mergeCell ref="K60:K62"/>
    <mergeCell ref="M60:M62"/>
    <mergeCell ref="S60:S62"/>
    <mergeCell ref="U54:U56"/>
    <mergeCell ref="V54:V56"/>
    <mergeCell ref="B55:B56"/>
    <mergeCell ref="A57:A59"/>
    <mergeCell ref="C57:C59"/>
    <mergeCell ref="K57:K59"/>
    <mergeCell ref="M57:M59"/>
    <mergeCell ref="S57:S59"/>
    <mergeCell ref="U57:U59"/>
    <mergeCell ref="V57:V59"/>
    <mergeCell ref="B52:B53"/>
    <mergeCell ref="A54:A56"/>
    <mergeCell ref="C54:C56"/>
    <mergeCell ref="K54:K56"/>
    <mergeCell ref="M54:M56"/>
    <mergeCell ref="S54:S56"/>
    <mergeCell ref="U48:U50"/>
    <mergeCell ref="V48:V50"/>
    <mergeCell ref="B49:B50"/>
    <mergeCell ref="A51:A53"/>
    <mergeCell ref="C51:C53"/>
    <mergeCell ref="K51:K53"/>
    <mergeCell ref="M51:M53"/>
    <mergeCell ref="S51:S53"/>
    <mergeCell ref="U51:U53"/>
    <mergeCell ref="V51:V53"/>
    <mergeCell ref="B46:B47"/>
    <mergeCell ref="A48:A50"/>
    <mergeCell ref="C48:C50"/>
    <mergeCell ref="K48:K50"/>
    <mergeCell ref="M48:M50"/>
    <mergeCell ref="S48:S50"/>
    <mergeCell ref="U42:U44"/>
    <mergeCell ref="V42:V44"/>
    <mergeCell ref="B43:B44"/>
    <mergeCell ref="A45:A47"/>
    <mergeCell ref="C45:C47"/>
    <mergeCell ref="K45:K47"/>
    <mergeCell ref="M45:M47"/>
    <mergeCell ref="S45:S47"/>
    <mergeCell ref="U45:U47"/>
    <mergeCell ref="V45:V47"/>
    <mergeCell ref="B40:B41"/>
    <mergeCell ref="A42:A44"/>
    <mergeCell ref="C42:C44"/>
    <mergeCell ref="K42:K44"/>
    <mergeCell ref="M42:M44"/>
    <mergeCell ref="S42:S44"/>
    <mergeCell ref="U36:U38"/>
    <mergeCell ref="V36:V38"/>
    <mergeCell ref="B37:B38"/>
    <mergeCell ref="A39:A41"/>
    <mergeCell ref="C39:C41"/>
    <mergeCell ref="K39:K41"/>
    <mergeCell ref="M39:M41"/>
    <mergeCell ref="S39:S41"/>
    <mergeCell ref="U39:U41"/>
    <mergeCell ref="V39:V41"/>
    <mergeCell ref="B34:B35"/>
    <mergeCell ref="A36:A38"/>
    <mergeCell ref="C36:C38"/>
    <mergeCell ref="K36:K38"/>
    <mergeCell ref="M36:M38"/>
    <mergeCell ref="S36:S38"/>
    <mergeCell ref="U30:U32"/>
    <mergeCell ref="V30:V32"/>
    <mergeCell ref="B31:B32"/>
    <mergeCell ref="A33:A35"/>
    <mergeCell ref="C33:C35"/>
    <mergeCell ref="K33:K35"/>
    <mergeCell ref="M33:M35"/>
    <mergeCell ref="S33:S35"/>
    <mergeCell ref="U33:U35"/>
    <mergeCell ref="V33:V35"/>
    <mergeCell ref="B28:B29"/>
    <mergeCell ref="A30:A32"/>
    <mergeCell ref="C30:C32"/>
    <mergeCell ref="K30:K32"/>
    <mergeCell ref="M30:M32"/>
    <mergeCell ref="S30:S32"/>
    <mergeCell ref="U24:U26"/>
    <mergeCell ref="V24:V26"/>
    <mergeCell ref="B25:B26"/>
    <mergeCell ref="A27:A29"/>
    <mergeCell ref="C27:C29"/>
    <mergeCell ref="K27:K29"/>
    <mergeCell ref="M27:M29"/>
    <mergeCell ref="S27:S29"/>
    <mergeCell ref="U27:U29"/>
    <mergeCell ref="V27:V29"/>
    <mergeCell ref="B22:B23"/>
    <mergeCell ref="A24:A26"/>
    <mergeCell ref="C24:C26"/>
    <mergeCell ref="K24:K26"/>
    <mergeCell ref="M24:M26"/>
    <mergeCell ref="S24:S26"/>
    <mergeCell ref="U18:U20"/>
    <mergeCell ref="V18:V20"/>
    <mergeCell ref="B19:B20"/>
    <mergeCell ref="A21:A23"/>
    <mergeCell ref="C21:C23"/>
    <mergeCell ref="K21:K23"/>
    <mergeCell ref="M21:M23"/>
    <mergeCell ref="S21:S23"/>
    <mergeCell ref="U21:U23"/>
    <mergeCell ref="V21:V23"/>
    <mergeCell ref="B16:B17"/>
    <mergeCell ref="A18:A20"/>
    <mergeCell ref="C18:C20"/>
    <mergeCell ref="K18:K20"/>
    <mergeCell ref="M18:M20"/>
    <mergeCell ref="S18:S20"/>
    <mergeCell ref="U12:U14"/>
    <mergeCell ref="V12:V14"/>
    <mergeCell ref="B13:B14"/>
    <mergeCell ref="A15:A17"/>
    <mergeCell ref="C15:C17"/>
    <mergeCell ref="K15:K17"/>
    <mergeCell ref="M15:M17"/>
    <mergeCell ref="S15:S17"/>
    <mergeCell ref="U15:U17"/>
    <mergeCell ref="V15:V17"/>
    <mergeCell ref="B10:B11"/>
    <mergeCell ref="A12:A14"/>
    <mergeCell ref="C12:C14"/>
    <mergeCell ref="K12:K14"/>
    <mergeCell ref="M12:M14"/>
    <mergeCell ref="S12:S14"/>
    <mergeCell ref="Z7:AC8"/>
    <mergeCell ref="AD7:AG8"/>
    <mergeCell ref="AH7:AK8"/>
    <mergeCell ref="A9:A11"/>
    <mergeCell ref="C9:C11"/>
    <mergeCell ref="K9:K11"/>
    <mergeCell ref="M9:M11"/>
    <mergeCell ref="S9:S11"/>
    <mergeCell ref="U9:U11"/>
    <mergeCell ref="V9:V11"/>
    <mergeCell ref="W6:AK6"/>
    <mergeCell ref="A7:B7"/>
    <mergeCell ref="C7:C8"/>
    <mergeCell ref="D7:D8"/>
    <mergeCell ref="E7:K7"/>
    <mergeCell ref="L7:M7"/>
    <mergeCell ref="N7:S7"/>
    <mergeCell ref="T7:U7"/>
    <mergeCell ref="V7:V8"/>
    <mergeCell ref="W7:Y8"/>
    <mergeCell ref="K4:K6"/>
    <mergeCell ref="M4:M6"/>
    <mergeCell ref="S4:S6"/>
    <mergeCell ref="U4:U6"/>
    <mergeCell ref="V4:V6"/>
  </mergeCells>
  <conditionalFormatting sqref="N9:R128 L9:L128">
    <cfRule type="cellIs" dxfId="50" priority="6" operator="lessThan">
      <formula>$C$5</formula>
    </cfRule>
  </conditionalFormatting>
  <conditionalFormatting sqref="E9:J128">
    <cfRule type="cellIs" dxfId="49" priority="5" operator="lessThan">
      <formula>$C$5</formula>
    </cfRule>
  </conditionalFormatting>
  <conditionalFormatting sqref="E3">
    <cfRule type="cellIs" dxfId="48" priority="3" operator="equal">
      <formula>"v"</formula>
    </cfRule>
    <cfRule type="cellIs" dxfId="47" priority="4" operator="equal">
      <formula>"x"</formula>
    </cfRule>
  </conditionalFormatting>
  <conditionalFormatting sqref="E4:J6 K4 L4:L6 M4 N4:R6 S4 T4:T6 U4:V4">
    <cfRule type="cellIs" dxfId="46" priority="2" operator="notEqual">
      <formula>$E$2</formula>
    </cfRule>
  </conditionalFormatting>
  <conditionalFormatting sqref="H1">
    <cfRule type="cellIs" dxfId="45" priority="1" operator="notEqual">
      <formula>$E$2</formula>
    </cfRule>
  </conditionalFormatting>
  <dataValidations count="1">
    <dataValidation type="decimal" allowBlank="1" showInputMessage="1" showErrorMessage="1" errorTitle="www.deuniv.blogspot.com" error="masukan nilai,_x000a_Minimal 10_x000a_Maksimal 100" sqref="E9:V128">
      <formula1>10</formula1>
      <formula2>100</formula2>
    </dataValidation>
  </dataValidations>
  <hyperlinks>
    <hyperlink ref="C7:C8" location="Sheet2!A1" display="Nama"/>
  </hyperlinks>
  <pageMargins left="0.7" right="0.7" top="0.75" bottom="0.75" header="0.3" footer="0.3"/>
  <pageSetup paperSize="9" orientation="portrait" horizontalDpi="4294967293" verticalDpi="0" r:id="rId1"/>
  <drawing r:id="rId2"/>
</worksheet>
</file>

<file path=xl/worksheets/sheet25.xml><?xml version="1.0" encoding="utf-8"?>
<worksheet xmlns="http://schemas.openxmlformats.org/spreadsheetml/2006/main" xmlns:r="http://schemas.openxmlformats.org/officeDocument/2006/relationships">
  <sheetPr codeName="Sheet11"/>
  <dimension ref="A1:V162"/>
  <sheetViews>
    <sheetView showGridLines="0" workbookViewId="0">
      <pane ySplit="3" topLeftCell="A4" activePane="bottomLeft" state="frozen"/>
      <selection pane="bottomLeft" activeCell="S11" sqref="S11:S130"/>
    </sheetView>
  </sheetViews>
  <sheetFormatPr defaultColWidth="9.140625" defaultRowHeight="15.75" customHeight="1" zeroHeight="1"/>
  <cols>
    <col min="1" max="1" width="5" style="86" customWidth="1"/>
    <col min="2" max="2" width="9.5703125" style="86" customWidth="1"/>
    <col min="3" max="3" width="20.5703125" style="86" customWidth="1"/>
    <col min="4" max="4" width="10.42578125" style="86" customWidth="1"/>
    <col min="5" max="22" width="5.85546875" style="90" customWidth="1"/>
    <col min="23" max="16368" width="9.140625" style="86"/>
    <col min="16369" max="16369" width="9.140625" style="86" customWidth="1"/>
    <col min="16370" max="16384" width="9.140625" style="86"/>
  </cols>
  <sheetData>
    <row r="1" spans="1:22" s="81" customFormat="1" ht="15.75" customHeight="1">
      <c r="E1" s="82" t="s">
        <v>55</v>
      </c>
      <c r="F1" s="83"/>
      <c r="G1" s="83"/>
      <c r="H1" s="83"/>
      <c r="I1" s="83"/>
      <c r="J1" s="83"/>
      <c r="K1" s="83"/>
      <c r="L1" s="83"/>
      <c r="M1" s="83"/>
      <c r="N1" s="83"/>
      <c r="O1" s="83"/>
      <c r="P1" s="83"/>
      <c r="Q1" s="83"/>
      <c r="R1" s="83"/>
      <c r="S1" s="83"/>
      <c r="T1" s="83"/>
      <c r="U1" s="83"/>
      <c r="V1" s="83"/>
    </row>
    <row r="2" spans="1:22" s="81" customFormat="1" ht="15.75" customHeight="1">
      <c r="E2" s="82" t="s">
        <v>56</v>
      </c>
      <c r="F2" s="83"/>
      <c r="G2" s="84" t="s">
        <v>58</v>
      </c>
      <c r="H2" s="83"/>
      <c r="J2" s="82" t="s">
        <v>57</v>
      </c>
      <c r="K2" s="83"/>
      <c r="L2" s="83"/>
      <c r="M2" s="83"/>
      <c r="N2" s="83"/>
      <c r="O2" s="83"/>
      <c r="P2" s="83"/>
      <c r="Q2" s="83"/>
      <c r="R2" s="83"/>
      <c r="S2" s="83"/>
      <c r="T2" s="83"/>
      <c r="U2" s="83"/>
      <c r="V2" s="83"/>
    </row>
    <row r="3" spans="1:22" s="81" customFormat="1" ht="15.75" customHeight="1">
      <c r="E3" s="82" t="s">
        <v>56</v>
      </c>
      <c r="F3" s="83"/>
      <c r="G3" s="84" t="s">
        <v>59</v>
      </c>
      <c r="H3" s="83"/>
      <c r="J3" s="82" t="s">
        <v>60</v>
      </c>
      <c r="K3" s="83"/>
      <c r="L3" s="83"/>
      <c r="M3" s="83"/>
      <c r="N3" s="83"/>
      <c r="O3" s="83"/>
      <c r="P3" s="83"/>
      <c r="Q3" s="85" t="s">
        <v>63</v>
      </c>
      <c r="R3" s="83"/>
      <c r="S3" s="83"/>
      <c r="T3" s="83"/>
      <c r="U3" s="83"/>
      <c r="V3" s="83"/>
    </row>
    <row r="4" spans="1:22">
      <c r="A4" s="214" t="s">
        <v>128</v>
      </c>
      <c r="B4" s="214"/>
      <c r="C4" s="214"/>
      <c r="D4" s="214"/>
      <c r="E4" s="214"/>
      <c r="F4" s="214"/>
      <c r="G4" s="214"/>
      <c r="H4" s="214"/>
      <c r="I4" s="214"/>
      <c r="J4" s="214"/>
      <c r="K4" s="214"/>
      <c r="L4" s="214"/>
      <c r="M4" s="214"/>
      <c r="N4" s="214"/>
      <c r="O4" s="214"/>
      <c r="P4" s="214"/>
      <c r="Q4" s="214"/>
      <c r="R4" s="214"/>
      <c r="S4" s="214"/>
      <c r="T4" s="214"/>
      <c r="U4" s="214"/>
      <c r="V4" s="214"/>
    </row>
    <row r="5" spans="1:22">
      <c r="A5" s="214" t="str">
        <f>'Halaman Depan'!C4</f>
        <v>SDN ...</v>
      </c>
      <c r="B5" s="214"/>
      <c r="C5" s="214"/>
      <c r="D5" s="214"/>
      <c r="E5" s="214"/>
      <c r="F5" s="214"/>
      <c r="G5" s="214"/>
      <c r="H5" s="214"/>
      <c r="I5" s="214"/>
      <c r="J5" s="214"/>
      <c r="K5" s="214"/>
      <c r="L5" s="214"/>
      <c r="M5" s="214"/>
      <c r="N5" s="214"/>
      <c r="O5" s="214"/>
      <c r="P5" s="214"/>
      <c r="Q5" s="214"/>
      <c r="R5" s="214"/>
      <c r="S5" s="214"/>
      <c r="T5" s="214"/>
      <c r="U5" s="214"/>
      <c r="V5" s="214"/>
    </row>
    <row r="6" spans="1:22">
      <c r="A6" s="264" t="s">
        <v>50</v>
      </c>
      <c r="B6" s="264"/>
      <c r="C6" s="264"/>
      <c r="D6" s="175" t="str">
        <f>'Halaman Depan'!$C$15</f>
        <v>Seni Budaya dan Kesenian</v>
      </c>
      <c r="E6" s="87"/>
      <c r="F6" s="87"/>
      <c r="G6" s="87"/>
      <c r="H6" s="87"/>
      <c r="I6" s="87"/>
      <c r="J6" s="87"/>
      <c r="K6" s="87"/>
      <c r="L6" s="87"/>
      <c r="M6" s="87"/>
      <c r="N6" s="87"/>
      <c r="O6" s="88" t="s">
        <v>53</v>
      </c>
      <c r="P6" s="86"/>
      <c r="Q6" s="86"/>
      <c r="R6" s="87"/>
      <c r="S6" s="88" t="str">
        <f>'Halaman Depan'!C13</f>
        <v>2014/2015</v>
      </c>
      <c r="T6" s="87"/>
      <c r="U6" s="87"/>
      <c r="V6" s="87"/>
    </row>
    <row r="7" spans="1:22">
      <c r="A7" s="264" t="s">
        <v>52</v>
      </c>
      <c r="B7" s="264"/>
      <c r="C7" s="264"/>
      <c r="D7" s="176">
        <f>'Halaman Depan'!H8</f>
        <v>30</v>
      </c>
      <c r="E7" s="87"/>
      <c r="F7" s="87"/>
      <c r="G7" s="87"/>
      <c r="H7" s="87"/>
      <c r="I7" s="87"/>
      <c r="J7" s="87"/>
      <c r="K7" s="87"/>
      <c r="L7" s="87"/>
      <c r="M7" s="87"/>
      <c r="N7" s="87"/>
      <c r="O7" s="88" t="s">
        <v>54</v>
      </c>
      <c r="P7" s="86"/>
      <c r="Q7" s="86"/>
      <c r="R7" s="87"/>
      <c r="S7" s="89" t="str">
        <f>'Halaman Depan'!C14</f>
        <v>2 (Dua)</v>
      </c>
      <c r="T7" s="87"/>
      <c r="U7" s="87"/>
      <c r="V7" s="87"/>
    </row>
    <row r="8" spans="1:22">
      <c r="D8" s="110"/>
    </row>
    <row r="9" spans="1:22">
      <c r="A9" s="244" t="s">
        <v>0</v>
      </c>
      <c r="B9" s="244"/>
      <c r="C9" s="272" t="s">
        <v>3</v>
      </c>
      <c r="D9" s="243" t="s">
        <v>4</v>
      </c>
      <c r="E9" s="243" t="s">
        <v>9</v>
      </c>
      <c r="F9" s="243"/>
      <c r="G9" s="243"/>
      <c r="H9" s="243"/>
      <c r="I9" s="243"/>
      <c r="J9" s="243"/>
      <c r="K9" s="243"/>
      <c r="L9" s="243" t="s">
        <v>12</v>
      </c>
      <c r="M9" s="243"/>
      <c r="N9" s="243" t="s">
        <v>13</v>
      </c>
      <c r="O9" s="243"/>
      <c r="P9" s="243"/>
      <c r="Q9" s="243"/>
      <c r="R9" s="243"/>
      <c r="S9" s="243"/>
      <c r="T9" s="243" t="s">
        <v>14</v>
      </c>
      <c r="U9" s="243"/>
      <c r="V9" s="243" t="s">
        <v>15</v>
      </c>
    </row>
    <row r="10" spans="1:22">
      <c r="A10" s="91" t="s">
        <v>1</v>
      </c>
      <c r="B10" s="91" t="s">
        <v>2</v>
      </c>
      <c r="C10" s="272"/>
      <c r="D10" s="243"/>
      <c r="E10" s="92">
        <v>1</v>
      </c>
      <c r="F10" s="92">
        <v>2</v>
      </c>
      <c r="G10" s="92">
        <v>3</v>
      </c>
      <c r="H10" s="92">
        <v>4</v>
      </c>
      <c r="I10" s="92">
        <v>5</v>
      </c>
      <c r="J10" s="92">
        <v>6</v>
      </c>
      <c r="K10" s="92" t="s">
        <v>8</v>
      </c>
      <c r="L10" s="92" t="s">
        <v>10</v>
      </c>
      <c r="M10" s="92" t="s">
        <v>11</v>
      </c>
      <c r="N10" s="92">
        <v>1</v>
      </c>
      <c r="O10" s="92">
        <v>2</v>
      </c>
      <c r="P10" s="92">
        <v>3</v>
      </c>
      <c r="Q10" s="92">
        <v>4</v>
      </c>
      <c r="R10" s="92">
        <v>5</v>
      </c>
      <c r="S10" s="92" t="s">
        <v>8</v>
      </c>
      <c r="T10" s="92" t="s">
        <v>10</v>
      </c>
      <c r="U10" s="92" t="s">
        <v>11</v>
      </c>
      <c r="V10" s="243"/>
    </row>
    <row r="11" spans="1:22">
      <c r="A11" s="262">
        <v>1</v>
      </c>
      <c r="B11" s="93" t="str">
        <f>IF(VLOOKUP(A11,'Data Siswa 3'!$A$4:$D$43,2,0)=0,"",VLOOKUP(A11,'Data Siswa 3'!$A$4:$D$43,2,0))</f>
        <v>701</v>
      </c>
      <c r="C11" s="263" t="str">
        <f>IF(VLOOKUP(A11,'Data Siswa 3'!$A$4:$D$43,4,0)=0,"",VLOOKUP(A11,'Data Siswa 3'!$A$4:$D$43,4,0))</f>
        <v>Siswa kelas iii 1</v>
      </c>
      <c r="D11" s="94" t="s">
        <v>5</v>
      </c>
      <c r="E11" s="95" t="str">
        <f>IF('MP3'!E9=0,"",'MP3'!E9)</f>
        <v/>
      </c>
      <c r="F11" s="95">
        <f>IF('MP3'!F9=0,"",'MP3'!F9)</f>
        <v>80</v>
      </c>
      <c r="G11" s="95" t="str">
        <f>IF('MP3'!G9=0,"",'MP3'!G9)</f>
        <v/>
      </c>
      <c r="H11" s="95" t="str">
        <f>IF('MP3'!H9=0,"",'MP3'!H9)</f>
        <v/>
      </c>
      <c r="I11" s="95" t="str">
        <f>IF('MP3'!I9=0,"",'MP3'!I9)</f>
        <v/>
      </c>
      <c r="J11" s="95" t="str">
        <f>IF('MP3'!J9=0,"",'MP3'!J9)</f>
        <v/>
      </c>
      <c r="K11" s="260">
        <f>IFERROR(ROUND(AVERAGE(E11:J13),0),"")</f>
        <v>75</v>
      </c>
      <c r="L11" s="96" t="str">
        <f>IF('MP3'!L9=0,"",'MP3'!L9)</f>
        <v/>
      </c>
      <c r="M11" s="260" t="str">
        <f>IFERROR(ROUND(AVERAGE(L11:L13),0),"")</f>
        <v/>
      </c>
      <c r="N11" s="96" t="str">
        <f>IF('MP3'!N9=0,"",'MP3'!N9)</f>
        <v/>
      </c>
      <c r="O11" s="96" t="str">
        <f>IF('MP3'!O9=0,"",'MP3'!O9)</f>
        <v/>
      </c>
      <c r="P11" s="96" t="str">
        <f>IF('MP3'!P9=0,"",'MP3'!P9)</f>
        <v/>
      </c>
      <c r="Q11" s="96" t="str">
        <f>IF('MP3'!Q9=0,"",'MP3'!Q9)</f>
        <v/>
      </c>
      <c r="R11" s="96" t="str">
        <f>IF('MP3'!R9=0,"",'MP3'!R9)</f>
        <v/>
      </c>
      <c r="S11" s="260" t="str">
        <f>IFERROR(ROUND(AVERAGE(N11:R13),0),"")</f>
        <v/>
      </c>
      <c r="T11" s="96" t="str">
        <f>IF('MP3'!T9=0,"",'MP3'!T9)</f>
        <v/>
      </c>
      <c r="U11" s="260" t="str">
        <f>IFERROR(ROUND(AVERAGE(T11:T13),0),"")</f>
        <v/>
      </c>
      <c r="V11" s="246" t="str">
        <f>IFERROR(ROUND((K11+M11+S11+(2*U11))/5,0),"")</f>
        <v/>
      </c>
    </row>
    <row r="12" spans="1:22">
      <c r="A12" s="252"/>
      <c r="B12" s="249" t="str">
        <f>IF(VLOOKUP(A11,'Data Siswa 3'!$A$4:$D$43,3,0)=0,"",VLOOKUP(A11,'Data Siswa 3'!$A$4:$D$43,3,0))</f>
        <v/>
      </c>
      <c r="C12" s="255"/>
      <c r="D12" s="97" t="s">
        <v>6</v>
      </c>
      <c r="E12" s="98" t="str">
        <f>IF('MP3'!E10=0,"",'MP3'!E10)</f>
        <v/>
      </c>
      <c r="F12" s="98">
        <f>IF('MP3'!F10=0,"",'MP3'!F10)</f>
        <v>70</v>
      </c>
      <c r="G12" s="98" t="str">
        <f>IF('MP3'!G10=0,"",'MP3'!G10)</f>
        <v/>
      </c>
      <c r="H12" s="98" t="str">
        <f>IF('MP3'!H10=0,"",'MP3'!H10)</f>
        <v/>
      </c>
      <c r="I12" s="98" t="str">
        <f>IF('MP3'!I10=0,"",'MP3'!I10)</f>
        <v/>
      </c>
      <c r="J12" s="98" t="str">
        <f>IF('MP3'!J10=0,"",'MP3'!J10)</f>
        <v/>
      </c>
      <c r="K12" s="258"/>
      <c r="L12" s="98" t="str">
        <f>IF('MP3'!L10=0,"",'MP3'!L10)</f>
        <v/>
      </c>
      <c r="M12" s="258"/>
      <c r="N12" s="98" t="str">
        <f>IF('MP3'!N10=0,"",'MP3'!N10)</f>
        <v/>
      </c>
      <c r="O12" s="98" t="str">
        <f>IF('MP3'!O10=0,"",'MP3'!O10)</f>
        <v/>
      </c>
      <c r="P12" s="98" t="str">
        <f>IF('MP3'!P10=0,"",'MP3'!P10)</f>
        <v/>
      </c>
      <c r="Q12" s="98" t="str">
        <f>IF('MP3'!Q10=0,"",'MP3'!Q10)</f>
        <v/>
      </c>
      <c r="R12" s="98" t="str">
        <f>IF('MP3'!R10=0,"",'MP3'!R10)</f>
        <v/>
      </c>
      <c r="S12" s="258"/>
      <c r="T12" s="99" t="str">
        <f>IF('MP3'!T10=0,"",'MP3'!T10)</f>
        <v/>
      </c>
      <c r="U12" s="258"/>
      <c r="V12" s="247"/>
    </row>
    <row r="13" spans="1:22">
      <c r="A13" s="253"/>
      <c r="B13" s="250"/>
      <c r="C13" s="256"/>
      <c r="D13" s="100" t="s">
        <v>7</v>
      </c>
      <c r="E13" s="101" t="str">
        <f>IF('MP3'!E11=0,"",'MP3'!E11)</f>
        <v/>
      </c>
      <c r="F13" s="101" t="str">
        <f>IF('MP3'!F11=0,"",'MP3'!F11)</f>
        <v/>
      </c>
      <c r="G13" s="101" t="str">
        <f>IF('MP3'!G11=0,"",'MP3'!G11)</f>
        <v/>
      </c>
      <c r="H13" s="101" t="str">
        <f>IF('MP3'!H11=0,"",'MP3'!H11)</f>
        <v/>
      </c>
      <c r="I13" s="101" t="str">
        <f>IF('MP3'!I11=0,"",'MP3'!I11)</f>
        <v/>
      </c>
      <c r="J13" s="101" t="str">
        <f>IF('MP3'!J11=0,"",'MP3'!J11)</f>
        <v/>
      </c>
      <c r="K13" s="259"/>
      <c r="L13" s="101" t="str">
        <f>IF('MP3'!L11=0,"",'MP3'!L11)</f>
        <v/>
      </c>
      <c r="M13" s="259"/>
      <c r="N13" s="101" t="str">
        <f>IF('MP3'!N11=0,"",'MP3'!N11)</f>
        <v/>
      </c>
      <c r="O13" s="101" t="str">
        <f>IF('MP3'!O11=0,"",'MP3'!O11)</f>
        <v/>
      </c>
      <c r="P13" s="101" t="str">
        <f>IF('MP3'!P11=0,"",'MP3'!P11)</f>
        <v/>
      </c>
      <c r="Q13" s="101" t="str">
        <f>IF('MP3'!Q11=0,"",'MP3'!Q11)</f>
        <v/>
      </c>
      <c r="R13" s="101" t="str">
        <f>IF('MP3'!R11=0,"",'MP3'!R11)</f>
        <v/>
      </c>
      <c r="S13" s="259"/>
      <c r="T13" s="102" t="str">
        <f>IF('MP3'!T11=0,"",'MP3'!T11)</f>
        <v/>
      </c>
      <c r="U13" s="259"/>
      <c r="V13" s="248"/>
    </row>
    <row r="14" spans="1:22">
      <c r="A14" s="251">
        <v>2</v>
      </c>
      <c r="B14" s="103" t="str">
        <f>IF(VLOOKUP(A14,'Data Siswa 3'!$A$4:$D$43,2,0)=0,"",VLOOKUP(A14,'Data Siswa 3'!$A$4:$D$43,2,0))</f>
        <v>702</v>
      </c>
      <c r="C14" s="254" t="str">
        <f>IF(VLOOKUP(A14,'Data Siswa 3'!$A$4:$D$43,4,0)=0,"",VLOOKUP(A14,'Data Siswa 3'!$A$4:$D$43,4,0))</f>
        <v>Siswa kelas iii 2</v>
      </c>
      <c r="D14" s="104" t="s">
        <v>5</v>
      </c>
      <c r="E14" s="95" t="str">
        <f>IF('MP3'!E12=0,"",'MP3'!E12)</f>
        <v/>
      </c>
      <c r="F14" s="95" t="str">
        <f>IF('MP3'!F12=0,"",'MP3'!F12)</f>
        <v/>
      </c>
      <c r="G14" s="95" t="str">
        <f>IF('MP3'!G12=0,"",'MP3'!G12)</f>
        <v/>
      </c>
      <c r="H14" s="95" t="str">
        <f>IF('MP3'!H12=0,"",'MP3'!H12)</f>
        <v/>
      </c>
      <c r="I14" s="95" t="str">
        <f>IF('MP3'!I12=0,"",'MP3'!I12)</f>
        <v/>
      </c>
      <c r="J14" s="95" t="str">
        <f>IF('MP3'!J12=0,"",'MP3'!J12)</f>
        <v/>
      </c>
      <c r="K14" s="257" t="str">
        <f t="shared" ref="K14" si="0">IFERROR(ROUND(AVERAGE(E14:J16),0),"")</f>
        <v/>
      </c>
      <c r="L14" s="96" t="str">
        <f>IF('MP3'!L12=0,"",'MP3'!L12)</f>
        <v/>
      </c>
      <c r="M14" s="257" t="str">
        <f t="shared" ref="M14" si="1">IFERROR(ROUND(AVERAGE(L14:L16),0),"")</f>
        <v/>
      </c>
      <c r="N14" s="96" t="str">
        <f>IF('MP3'!N12=0,"",'MP3'!N12)</f>
        <v/>
      </c>
      <c r="O14" s="96" t="str">
        <f>IF('MP3'!O12=0,"",'MP3'!O12)</f>
        <v/>
      </c>
      <c r="P14" s="96" t="str">
        <f>IF('MP3'!P12=0,"",'MP3'!P12)</f>
        <v/>
      </c>
      <c r="Q14" s="96" t="str">
        <f>IF('MP3'!Q12=0,"",'MP3'!Q12)</f>
        <v/>
      </c>
      <c r="R14" s="96" t="str">
        <f>IF('MP3'!R12=0,"",'MP3'!R12)</f>
        <v/>
      </c>
      <c r="S14" s="260" t="str">
        <f t="shared" ref="S14" si="2">IFERROR(ROUND(AVERAGE(N14:R16),0),"")</f>
        <v/>
      </c>
      <c r="T14" s="96" t="str">
        <f>IF('MP3'!T12=0,"",'MP3'!T12)</f>
        <v/>
      </c>
      <c r="U14" s="257" t="str">
        <f t="shared" ref="U14" si="3">IFERROR(ROUND(AVERAGE(T14:T16),0),"")</f>
        <v/>
      </c>
      <c r="V14" s="261" t="str">
        <f t="shared" ref="V14" si="4">IFERROR(ROUND((K14+M14+S14+(2*U14))/5,0),"")</f>
        <v/>
      </c>
    </row>
    <row r="15" spans="1:22" ht="15" customHeight="1">
      <c r="A15" s="252"/>
      <c r="B15" s="249" t="str">
        <f>IF(VLOOKUP(A14,'Data Siswa 3'!$A$4:$D$43,3,0)=0,"",VLOOKUP(A14,'Data Siswa 3'!$A$4:$D$43,3,0))</f>
        <v/>
      </c>
      <c r="C15" s="255"/>
      <c r="D15" s="97" t="s">
        <v>6</v>
      </c>
      <c r="E15" s="98" t="str">
        <f>IF('MP3'!E13=0,"",'MP3'!E13)</f>
        <v/>
      </c>
      <c r="F15" s="98" t="str">
        <f>IF('MP3'!F13=0,"",'MP3'!F13)</f>
        <v/>
      </c>
      <c r="G15" s="98" t="str">
        <f>IF('MP3'!G13=0,"",'MP3'!G13)</f>
        <v/>
      </c>
      <c r="H15" s="98" t="str">
        <f>IF('MP3'!H13=0,"",'MP3'!H13)</f>
        <v/>
      </c>
      <c r="I15" s="98" t="str">
        <f>IF('MP3'!I13=0,"",'MP3'!I13)</f>
        <v/>
      </c>
      <c r="J15" s="98" t="str">
        <f>IF('MP3'!J13=0,"",'MP3'!J13)</f>
        <v/>
      </c>
      <c r="K15" s="258"/>
      <c r="L15" s="98" t="str">
        <f>IF('MP3'!L13=0,"",'MP3'!L13)</f>
        <v/>
      </c>
      <c r="M15" s="258"/>
      <c r="N15" s="98" t="str">
        <f>IF('MP3'!N13=0,"",'MP3'!N13)</f>
        <v/>
      </c>
      <c r="O15" s="98" t="str">
        <f>IF('MP3'!O13=0,"",'MP3'!O13)</f>
        <v/>
      </c>
      <c r="P15" s="98" t="str">
        <f>IF('MP3'!P13=0,"",'MP3'!P13)</f>
        <v/>
      </c>
      <c r="Q15" s="98" t="str">
        <f>IF('MP3'!Q13=0,"",'MP3'!Q13)</f>
        <v/>
      </c>
      <c r="R15" s="98" t="str">
        <f>IF('MP3'!R13=0,"",'MP3'!R13)</f>
        <v/>
      </c>
      <c r="S15" s="258"/>
      <c r="T15" s="99" t="str">
        <f>IF('MP3'!T13=0,"",'MP3'!T13)</f>
        <v/>
      </c>
      <c r="U15" s="258"/>
      <c r="V15" s="247"/>
    </row>
    <row r="16" spans="1:22">
      <c r="A16" s="253"/>
      <c r="B16" s="250"/>
      <c r="C16" s="256"/>
      <c r="D16" s="100" t="s">
        <v>7</v>
      </c>
      <c r="E16" s="101" t="str">
        <f>IF('MP3'!E14=0,"",'MP3'!E14)</f>
        <v/>
      </c>
      <c r="F16" s="101" t="str">
        <f>IF('MP3'!F14=0,"",'MP3'!F14)</f>
        <v/>
      </c>
      <c r="G16" s="101" t="str">
        <f>IF('MP3'!G14=0,"",'MP3'!G14)</f>
        <v/>
      </c>
      <c r="H16" s="101" t="str">
        <f>IF('MP3'!H14=0,"",'MP3'!H14)</f>
        <v/>
      </c>
      <c r="I16" s="101" t="str">
        <f>IF('MP3'!I14=0,"",'MP3'!I14)</f>
        <v/>
      </c>
      <c r="J16" s="101" t="str">
        <f>IF('MP3'!J14=0,"",'MP3'!J14)</f>
        <v/>
      </c>
      <c r="K16" s="259"/>
      <c r="L16" s="101" t="str">
        <f>IF('MP3'!L14=0,"",'MP3'!L14)</f>
        <v/>
      </c>
      <c r="M16" s="259"/>
      <c r="N16" s="101" t="str">
        <f>IF('MP3'!N14=0,"",'MP3'!N14)</f>
        <v/>
      </c>
      <c r="O16" s="101" t="str">
        <f>IF('MP3'!O14=0,"",'MP3'!O14)</f>
        <v/>
      </c>
      <c r="P16" s="101" t="str">
        <f>IF('MP3'!P14=0,"",'MP3'!P14)</f>
        <v/>
      </c>
      <c r="Q16" s="101" t="str">
        <f>IF('MP3'!Q14=0,"",'MP3'!Q14)</f>
        <v/>
      </c>
      <c r="R16" s="101" t="str">
        <f>IF('MP3'!R14=0,"",'MP3'!R14)</f>
        <v/>
      </c>
      <c r="S16" s="259"/>
      <c r="T16" s="102" t="str">
        <f>IF('MP3'!T14=0,"",'MP3'!T14)</f>
        <v/>
      </c>
      <c r="U16" s="259"/>
      <c r="V16" s="248"/>
    </row>
    <row r="17" spans="1:22">
      <c r="A17" s="262">
        <v>3</v>
      </c>
      <c r="B17" s="93" t="str">
        <f>IF(VLOOKUP(A17,'Data Siswa 3'!$A$4:$D$43,2,0)=0,"",VLOOKUP(A17,'Data Siswa 3'!$A$4:$D$43,2,0))</f>
        <v>703</v>
      </c>
      <c r="C17" s="263" t="str">
        <f>IF(VLOOKUP(A17,'Data Siswa 3'!$A$4:$D$43,4,0)=0,"",VLOOKUP(A17,'Data Siswa 3'!$A$4:$D$43,4,0))</f>
        <v>Siswa kelas iii 3</v>
      </c>
      <c r="D17" s="94" t="s">
        <v>5</v>
      </c>
      <c r="E17" s="95" t="str">
        <f>IF('MP3'!E15=0,"",'MP3'!E15)</f>
        <v/>
      </c>
      <c r="F17" s="95" t="str">
        <f>IF('MP3'!F15=0,"",'MP3'!F15)</f>
        <v/>
      </c>
      <c r="G17" s="95" t="str">
        <f>IF('MP3'!G15=0,"",'MP3'!G15)</f>
        <v/>
      </c>
      <c r="H17" s="95" t="str">
        <f>IF('MP3'!H15=0,"",'MP3'!H15)</f>
        <v/>
      </c>
      <c r="I17" s="95" t="str">
        <f>IF('MP3'!I15=0,"",'MP3'!I15)</f>
        <v/>
      </c>
      <c r="J17" s="95" t="str">
        <f>IF('MP3'!J15=0,"",'MP3'!J15)</f>
        <v/>
      </c>
      <c r="K17" s="260" t="str">
        <f t="shared" ref="K17" si="5">IFERROR(ROUND(AVERAGE(E17:J19),0),"")</f>
        <v/>
      </c>
      <c r="L17" s="96" t="str">
        <f>IF('MP3'!L15=0,"",'MP3'!L15)</f>
        <v/>
      </c>
      <c r="M17" s="260" t="str">
        <f t="shared" ref="M17" si="6">IFERROR(ROUND(AVERAGE(L17:L19),0),"")</f>
        <v/>
      </c>
      <c r="N17" s="96" t="str">
        <f>IF('MP3'!N15=0,"",'MP3'!N15)</f>
        <v/>
      </c>
      <c r="O17" s="96" t="str">
        <f>IF('MP3'!O15=0,"",'MP3'!O15)</f>
        <v/>
      </c>
      <c r="P17" s="96" t="str">
        <f>IF('MP3'!P15=0,"",'MP3'!P15)</f>
        <v/>
      </c>
      <c r="Q17" s="96" t="str">
        <f>IF('MP3'!Q15=0,"",'MP3'!Q15)</f>
        <v/>
      </c>
      <c r="R17" s="96" t="str">
        <f>IF('MP3'!R15=0,"",'MP3'!R15)</f>
        <v/>
      </c>
      <c r="S17" s="260" t="str">
        <f t="shared" ref="S17" si="7">IFERROR(ROUND(AVERAGE(N17:R19),0),"")</f>
        <v/>
      </c>
      <c r="T17" s="96" t="str">
        <f>IF('MP3'!T15=0,"",'MP3'!T15)</f>
        <v/>
      </c>
      <c r="U17" s="260" t="str">
        <f t="shared" ref="U17" si="8">IFERROR(ROUND(AVERAGE(T17:T19),0),"")</f>
        <v/>
      </c>
      <c r="V17" s="246" t="str">
        <f t="shared" ref="V17" si="9">IFERROR(ROUND((K17+M17+S17+(2*U17))/5,0),"")</f>
        <v/>
      </c>
    </row>
    <row r="18" spans="1:22" ht="15" customHeight="1">
      <c r="A18" s="252"/>
      <c r="B18" s="249" t="str">
        <f>IF(VLOOKUP(A17,'Data Siswa 3'!$A$4:$D$43,3,0)=0,"",VLOOKUP(A17,'Data Siswa 3'!$A$4:$D$43,3,0))</f>
        <v/>
      </c>
      <c r="C18" s="255"/>
      <c r="D18" s="97" t="s">
        <v>6</v>
      </c>
      <c r="E18" s="98" t="str">
        <f>IF('MP3'!E16=0,"",'MP3'!E16)</f>
        <v/>
      </c>
      <c r="F18" s="98" t="str">
        <f>IF('MP3'!F16=0,"",'MP3'!F16)</f>
        <v/>
      </c>
      <c r="G18" s="98" t="str">
        <f>IF('MP3'!G16=0,"",'MP3'!G16)</f>
        <v/>
      </c>
      <c r="H18" s="98" t="str">
        <f>IF('MP3'!H16=0,"",'MP3'!H16)</f>
        <v/>
      </c>
      <c r="I18" s="98" t="str">
        <f>IF('MP3'!I16=0,"",'MP3'!I16)</f>
        <v/>
      </c>
      <c r="J18" s="98" t="str">
        <f>IF('MP3'!J16=0,"",'MP3'!J16)</f>
        <v/>
      </c>
      <c r="K18" s="258"/>
      <c r="L18" s="98" t="str">
        <f>IF('MP3'!L16=0,"",'MP3'!L16)</f>
        <v/>
      </c>
      <c r="M18" s="258"/>
      <c r="N18" s="98" t="str">
        <f>IF('MP3'!N16=0,"",'MP3'!N16)</f>
        <v/>
      </c>
      <c r="O18" s="98" t="str">
        <f>IF('MP3'!O16=0,"",'MP3'!O16)</f>
        <v/>
      </c>
      <c r="P18" s="98" t="str">
        <f>IF('MP3'!P16=0,"",'MP3'!P16)</f>
        <v/>
      </c>
      <c r="Q18" s="98" t="str">
        <f>IF('MP3'!Q16=0,"",'MP3'!Q16)</f>
        <v/>
      </c>
      <c r="R18" s="98" t="str">
        <f>IF('MP3'!R16=0,"",'MP3'!R16)</f>
        <v/>
      </c>
      <c r="S18" s="258"/>
      <c r="T18" s="99" t="str">
        <f>IF('MP3'!T16=0,"",'MP3'!T16)</f>
        <v/>
      </c>
      <c r="U18" s="258"/>
      <c r="V18" s="247"/>
    </row>
    <row r="19" spans="1:22">
      <c r="A19" s="253"/>
      <c r="B19" s="250"/>
      <c r="C19" s="256"/>
      <c r="D19" s="100" t="s">
        <v>7</v>
      </c>
      <c r="E19" s="101" t="str">
        <f>IF('MP3'!E17=0,"",'MP3'!E17)</f>
        <v/>
      </c>
      <c r="F19" s="101" t="str">
        <f>IF('MP3'!F17=0,"",'MP3'!F17)</f>
        <v/>
      </c>
      <c r="G19" s="101" t="str">
        <f>IF('MP3'!G17=0,"",'MP3'!G17)</f>
        <v/>
      </c>
      <c r="H19" s="101" t="str">
        <f>IF('MP3'!H17=0,"",'MP3'!H17)</f>
        <v/>
      </c>
      <c r="I19" s="101" t="str">
        <f>IF('MP3'!I17=0,"",'MP3'!I17)</f>
        <v/>
      </c>
      <c r="J19" s="101" t="str">
        <f>IF('MP3'!J17=0,"",'MP3'!J17)</f>
        <v/>
      </c>
      <c r="K19" s="259"/>
      <c r="L19" s="101" t="str">
        <f>IF('MP3'!L17=0,"",'MP3'!L17)</f>
        <v/>
      </c>
      <c r="M19" s="259"/>
      <c r="N19" s="101" t="str">
        <f>IF('MP3'!N17=0,"",'MP3'!N17)</f>
        <v/>
      </c>
      <c r="O19" s="101" t="str">
        <f>IF('MP3'!O17=0,"",'MP3'!O17)</f>
        <v/>
      </c>
      <c r="P19" s="101" t="str">
        <f>IF('MP3'!P17=0,"",'MP3'!P17)</f>
        <v/>
      </c>
      <c r="Q19" s="101" t="str">
        <f>IF('MP3'!Q17=0,"",'MP3'!Q17)</f>
        <v/>
      </c>
      <c r="R19" s="101" t="str">
        <f>IF('MP3'!R17=0,"",'MP3'!R17)</f>
        <v/>
      </c>
      <c r="S19" s="259"/>
      <c r="T19" s="102" t="str">
        <f>IF('MP3'!T17=0,"",'MP3'!T17)</f>
        <v/>
      </c>
      <c r="U19" s="259"/>
      <c r="V19" s="248"/>
    </row>
    <row r="20" spans="1:22">
      <c r="A20" s="262">
        <v>4</v>
      </c>
      <c r="B20" s="93" t="str">
        <f>IF(VLOOKUP(A20,'Data Siswa 3'!$A$4:$D$43,2,0)=0,"",VLOOKUP(A20,'Data Siswa 3'!$A$4:$D$43,2,0))</f>
        <v>704</v>
      </c>
      <c r="C20" s="263" t="str">
        <f>IF(VLOOKUP(A20,'Data Siswa 3'!$A$4:$D$43,4,0)=0,"",VLOOKUP(A20,'Data Siswa 3'!$A$4:$D$43,4,0))</f>
        <v>Siswa kelas iii 4</v>
      </c>
      <c r="D20" s="94" t="s">
        <v>5</v>
      </c>
      <c r="E20" s="95" t="str">
        <f>IF('MP3'!E18=0,"",'MP3'!E18)</f>
        <v/>
      </c>
      <c r="F20" s="95" t="str">
        <f>IF('MP3'!F18=0,"",'MP3'!F18)</f>
        <v/>
      </c>
      <c r="G20" s="95" t="str">
        <f>IF('MP3'!G18=0,"",'MP3'!G18)</f>
        <v/>
      </c>
      <c r="H20" s="95" t="str">
        <f>IF('MP3'!H18=0,"",'MP3'!H18)</f>
        <v/>
      </c>
      <c r="I20" s="95" t="str">
        <f>IF('MP3'!I18=0,"",'MP3'!I18)</f>
        <v/>
      </c>
      <c r="J20" s="95" t="str">
        <f>IF('MP3'!J18=0,"",'MP3'!J18)</f>
        <v/>
      </c>
      <c r="K20" s="260" t="str">
        <f t="shared" ref="K20" si="10">IFERROR(ROUND(AVERAGE(E20:J22),0),"")</f>
        <v/>
      </c>
      <c r="L20" s="96" t="str">
        <f>IF('MP3'!L18=0,"",'MP3'!L18)</f>
        <v/>
      </c>
      <c r="M20" s="260" t="str">
        <f t="shared" ref="M20" si="11">IFERROR(ROUND(AVERAGE(L20:L22),0),"")</f>
        <v/>
      </c>
      <c r="N20" s="96" t="str">
        <f>IF('MP3'!N18=0,"",'MP3'!N18)</f>
        <v/>
      </c>
      <c r="O20" s="96" t="str">
        <f>IF('MP3'!O18=0,"",'MP3'!O18)</f>
        <v/>
      </c>
      <c r="P20" s="96" t="str">
        <f>IF('MP3'!P18=0,"",'MP3'!P18)</f>
        <v/>
      </c>
      <c r="Q20" s="96" t="str">
        <f>IF('MP3'!Q18=0,"",'MP3'!Q18)</f>
        <v/>
      </c>
      <c r="R20" s="96" t="str">
        <f>IF('MP3'!R18=0,"",'MP3'!R18)</f>
        <v/>
      </c>
      <c r="S20" s="260" t="str">
        <f t="shared" ref="S20" si="12">IFERROR(ROUND(AVERAGE(N20:R22),0),"")</f>
        <v/>
      </c>
      <c r="T20" s="96" t="str">
        <f>IF('MP3'!T18=0,"",'MP3'!T18)</f>
        <v/>
      </c>
      <c r="U20" s="260" t="str">
        <f t="shared" ref="U20" si="13">IFERROR(ROUND(AVERAGE(T20:T22),0),"")</f>
        <v/>
      </c>
      <c r="V20" s="246" t="str">
        <f t="shared" ref="V20" si="14">IFERROR(ROUND((K20+M20+S20+(2*U20))/5,0),"")</f>
        <v/>
      </c>
    </row>
    <row r="21" spans="1:22" ht="15" customHeight="1">
      <c r="A21" s="252"/>
      <c r="B21" s="249" t="str">
        <f>IF(VLOOKUP(A20,'Data Siswa 3'!$A$4:$D$43,3,0)=0,"",VLOOKUP(A20,'Data Siswa 3'!$A$4:$D$43,3,0))</f>
        <v/>
      </c>
      <c r="C21" s="255"/>
      <c r="D21" s="97" t="s">
        <v>6</v>
      </c>
      <c r="E21" s="98" t="str">
        <f>IF('MP3'!E19=0,"",'MP3'!E19)</f>
        <v/>
      </c>
      <c r="F21" s="98" t="str">
        <f>IF('MP3'!F19=0,"",'MP3'!F19)</f>
        <v/>
      </c>
      <c r="G21" s="98" t="str">
        <f>IF('MP3'!G19=0,"",'MP3'!G19)</f>
        <v/>
      </c>
      <c r="H21" s="98" t="str">
        <f>IF('MP3'!H19=0,"",'MP3'!H19)</f>
        <v/>
      </c>
      <c r="I21" s="98" t="str">
        <f>IF('MP3'!I19=0,"",'MP3'!I19)</f>
        <v/>
      </c>
      <c r="J21" s="98" t="str">
        <f>IF('MP3'!J19=0,"",'MP3'!J19)</f>
        <v/>
      </c>
      <c r="K21" s="258"/>
      <c r="L21" s="98" t="str">
        <f>IF('MP3'!L19=0,"",'MP3'!L19)</f>
        <v/>
      </c>
      <c r="M21" s="258"/>
      <c r="N21" s="98" t="str">
        <f>IF('MP3'!N19=0,"",'MP3'!N19)</f>
        <v/>
      </c>
      <c r="O21" s="98" t="str">
        <f>IF('MP3'!O19=0,"",'MP3'!O19)</f>
        <v/>
      </c>
      <c r="P21" s="98" t="str">
        <f>IF('MP3'!P19=0,"",'MP3'!P19)</f>
        <v/>
      </c>
      <c r="Q21" s="98" t="str">
        <f>IF('MP3'!Q19=0,"",'MP3'!Q19)</f>
        <v/>
      </c>
      <c r="R21" s="98" t="str">
        <f>IF('MP3'!R19=0,"",'MP3'!R19)</f>
        <v/>
      </c>
      <c r="S21" s="258"/>
      <c r="T21" s="99" t="str">
        <f>IF('MP3'!T19=0,"",'MP3'!T19)</f>
        <v/>
      </c>
      <c r="U21" s="258"/>
      <c r="V21" s="247"/>
    </row>
    <row r="22" spans="1:22">
      <c r="A22" s="253"/>
      <c r="B22" s="250"/>
      <c r="C22" s="256"/>
      <c r="D22" s="100" t="s">
        <v>7</v>
      </c>
      <c r="E22" s="101" t="str">
        <f>IF('MP3'!E20=0,"",'MP3'!E20)</f>
        <v/>
      </c>
      <c r="F22" s="101" t="str">
        <f>IF('MP3'!F20=0,"",'MP3'!F20)</f>
        <v/>
      </c>
      <c r="G22" s="101" t="str">
        <f>IF('MP3'!G20=0,"",'MP3'!G20)</f>
        <v/>
      </c>
      <c r="H22" s="101" t="str">
        <f>IF('MP3'!H20=0,"",'MP3'!H20)</f>
        <v/>
      </c>
      <c r="I22" s="101" t="str">
        <f>IF('MP3'!I20=0,"",'MP3'!I20)</f>
        <v/>
      </c>
      <c r="J22" s="101" t="str">
        <f>IF('MP3'!J20=0,"",'MP3'!J20)</f>
        <v/>
      </c>
      <c r="K22" s="259"/>
      <c r="L22" s="101" t="str">
        <f>IF('MP3'!L20=0,"",'MP3'!L20)</f>
        <v/>
      </c>
      <c r="M22" s="259"/>
      <c r="N22" s="101" t="str">
        <f>IF('MP3'!N20=0,"",'MP3'!N20)</f>
        <v/>
      </c>
      <c r="O22" s="101" t="str">
        <f>IF('MP3'!O20=0,"",'MP3'!O20)</f>
        <v/>
      </c>
      <c r="P22" s="101" t="str">
        <f>IF('MP3'!P20=0,"",'MP3'!P20)</f>
        <v/>
      </c>
      <c r="Q22" s="101" t="str">
        <f>IF('MP3'!Q20=0,"",'MP3'!Q20)</f>
        <v/>
      </c>
      <c r="R22" s="101" t="str">
        <f>IF('MP3'!R20=0,"",'MP3'!R20)</f>
        <v/>
      </c>
      <c r="S22" s="259"/>
      <c r="T22" s="102" t="str">
        <f>IF('MP3'!T20=0,"",'MP3'!T20)</f>
        <v/>
      </c>
      <c r="U22" s="259"/>
      <c r="V22" s="248"/>
    </row>
    <row r="23" spans="1:22">
      <c r="A23" s="262">
        <v>5</v>
      </c>
      <c r="B23" s="93" t="str">
        <f>IF(VLOOKUP(A23,'Data Siswa 3'!$A$4:$D$43,2,0)=0,"",VLOOKUP(A23,'Data Siswa 3'!$A$4:$D$43,2,0))</f>
        <v>705</v>
      </c>
      <c r="C23" s="263" t="str">
        <f>IF(VLOOKUP(A23,'Data Siswa 3'!$A$4:$D$43,4,0)=0,"",VLOOKUP(A23,'Data Siswa 3'!$A$4:$D$43,4,0))</f>
        <v>Siswa kelas iii 5</v>
      </c>
      <c r="D23" s="94" t="s">
        <v>5</v>
      </c>
      <c r="E23" s="95" t="str">
        <f>IF('MP3'!E21=0,"",'MP3'!E21)</f>
        <v/>
      </c>
      <c r="F23" s="95" t="str">
        <f>IF('MP3'!F21=0,"",'MP3'!F21)</f>
        <v/>
      </c>
      <c r="G23" s="95" t="str">
        <f>IF('MP3'!G21=0,"",'MP3'!G21)</f>
        <v/>
      </c>
      <c r="H23" s="95" t="str">
        <f>IF('MP3'!H21=0,"",'MP3'!H21)</f>
        <v/>
      </c>
      <c r="I23" s="95" t="str">
        <f>IF('MP3'!I21=0,"",'MP3'!I21)</f>
        <v/>
      </c>
      <c r="J23" s="95" t="str">
        <f>IF('MP3'!J21=0,"",'MP3'!J21)</f>
        <v/>
      </c>
      <c r="K23" s="260" t="str">
        <f t="shared" ref="K23" si="15">IFERROR(ROUND(AVERAGE(E23:J25),0),"")</f>
        <v/>
      </c>
      <c r="L23" s="96" t="str">
        <f>IF('MP3'!L21=0,"",'MP3'!L21)</f>
        <v/>
      </c>
      <c r="M23" s="260" t="str">
        <f t="shared" ref="M23" si="16">IFERROR(ROUND(AVERAGE(L23:L25),0),"")</f>
        <v/>
      </c>
      <c r="N23" s="96" t="str">
        <f>IF('MP3'!N21=0,"",'MP3'!N21)</f>
        <v/>
      </c>
      <c r="O23" s="96" t="str">
        <f>IF('MP3'!O21=0,"",'MP3'!O21)</f>
        <v/>
      </c>
      <c r="P23" s="96" t="str">
        <f>IF('MP3'!P21=0,"",'MP3'!P21)</f>
        <v/>
      </c>
      <c r="Q23" s="96" t="str">
        <f>IF('MP3'!Q21=0,"",'MP3'!Q21)</f>
        <v/>
      </c>
      <c r="R23" s="96" t="str">
        <f>IF('MP3'!R21=0,"",'MP3'!R21)</f>
        <v/>
      </c>
      <c r="S23" s="260" t="str">
        <f t="shared" ref="S23" si="17">IFERROR(ROUND(AVERAGE(N23:R25),0),"")</f>
        <v/>
      </c>
      <c r="T23" s="96" t="str">
        <f>IF('MP3'!T21=0,"",'MP3'!T21)</f>
        <v/>
      </c>
      <c r="U23" s="260" t="str">
        <f t="shared" ref="U23" si="18">IFERROR(ROUND(AVERAGE(T23:T25),0),"")</f>
        <v/>
      </c>
      <c r="V23" s="246" t="str">
        <f t="shared" ref="V23" si="19">IFERROR(ROUND((K23+M23+S23+(2*U23))/5,0),"")</f>
        <v/>
      </c>
    </row>
    <row r="24" spans="1:22" ht="15" customHeight="1">
      <c r="A24" s="252"/>
      <c r="B24" s="249" t="str">
        <f>IF(VLOOKUP(A23,'Data Siswa 3'!$A$4:$D$43,3,0)=0,"",VLOOKUP(A23,'Data Siswa 3'!$A$4:$D$43,3,0))</f>
        <v/>
      </c>
      <c r="C24" s="255"/>
      <c r="D24" s="97" t="s">
        <v>6</v>
      </c>
      <c r="E24" s="98" t="str">
        <f>IF('MP3'!E22=0,"",'MP3'!E22)</f>
        <v/>
      </c>
      <c r="F24" s="98" t="str">
        <f>IF('MP3'!F22=0,"",'MP3'!F22)</f>
        <v/>
      </c>
      <c r="G24" s="98" t="str">
        <f>IF('MP3'!G22=0,"",'MP3'!G22)</f>
        <v/>
      </c>
      <c r="H24" s="98" t="str">
        <f>IF('MP3'!H22=0,"",'MP3'!H22)</f>
        <v/>
      </c>
      <c r="I24" s="98" t="str">
        <f>IF('MP3'!I22=0,"",'MP3'!I22)</f>
        <v/>
      </c>
      <c r="J24" s="98" t="str">
        <f>IF('MP3'!J22=0,"",'MP3'!J22)</f>
        <v/>
      </c>
      <c r="K24" s="258"/>
      <c r="L24" s="98" t="str">
        <f>IF('MP3'!L22=0,"",'MP3'!L22)</f>
        <v/>
      </c>
      <c r="M24" s="258"/>
      <c r="N24" s="98" t="str">
        <f>IF('MP3'!N22=0,"",'MP3'!N22)</f>
        <v/>
      </c>
      <c r="O24" s="98" t="str">
        <f>IF('MP3'!O22=0,"",'MP3'!O22)</f>
        <v/>
      </c>
      <c r="P24" s="98" t="str">
        <f>IF('MP3'!P22=0,"",'MP3'!P22)</f>
        <v/>
      </c>
      <c r="Q24" s="98" t="str">
        <f>IF('MP3'!Q22=0,"",'MP3'!Q22)</f>
        <v/>
      </c>
      <c r="R24" s="98" t="str">
        <f>IF('MP3'!R22=0,"",'MP3'!R22)</f>
        <v/>
      </c>
      <c r="S24" s="258"/>
      <c r="T24" s="99" t="str">
        <f>IF('MP3'!T22=0,"",'MP3'!T22)</f>
        <v/>
      </c>
      <c r="U24" s="258"/>
      <c r="V24" s="247"/>
    </row>
    <row r="25" spans="1:22">
      <c r="A25" s="253"/>
      <c r="B25" s="250"/>
      <c r="C25" s="256"/>
      <c r="D25" s="100" t="s">
        <v>7</v>
      </c>
      <c r="E25" s="101" t="str">
        <f>IF('MP3'!E23=0,"",'MP3'!E23)</f>
        <v/>
      </c>
      <c r="F25" s="101" t="str">
        <f>IF('MP3'!F23=0,"",'MP3'!F23)</f>
        <v/>
      </c>
      <c r="G25" s="101" t="str">
        <f>IF('MP3'!G23=0,"",'MP3'!G23)</f>
        <v/>
      </c>
      <c r="H25" s="101" t="str">
        <f>IF('MP3'!H23=0,"",'MP3'!H23)</f>
        <v/>
      </c>
      <c r="I25" s="101" t="str">
        <f>IF('MP3'!I23=0,"",'MP3'!I23)</f>
        <v/>
      </c>
      <c r="J25" s="101" t="str">
        <f>IF('MP3'!J23=0,"",'MP3'!J23)</f>
        <v/>
      </c>
      <c r="K25" s="259"/>
      <c r="L25" s="101" t="str">
        <f>IF('MP3'!L23=0,"",'MP3'!L23)</f>
        <v/>
      </c>
      <c r="M25" s="259"/>
      <c r="N25" s="101" t="str">
        <f>IF('MP3'!N23=0,"",'MP3'!N23)</f>
        <v/>
      </c>
      <c r="O25" s="101" t="str">
        <f>IF('MP3'!O23=0,"",'MP3'!O23)</f>
        <v/>
      </c>
      <c r="P25" s="101" t="str">
        <f>IF('MP3'!P23=0,"",'MP3'!P23)</f>
        <v/>
      </c>
      <c r="Q25" s="101" t="str">
        <f>IF('MP3'!Q23=0,"",'MP3'!Q23)</f>
        <v/>
      </c>
      <c r="R25" s="101" t="str">
        <f>IF('MP3'!R23=0,"",'MP3'!R23)</f>
        <v/>
      </c>
      <c r="S25" s="259"/>
      <c r="T25" s="102" t="str">
        <f>IF('MP3'!T23=0,"",'MP3'!T23)</f>
        <v/>
      </c>
      <c r="U25" s="259"/>
      <c r="V25" s="248"/>
    </row>
    <row r="26" spans="1:22">
      <c r="A26" s="262">
        <v>6</v>
      </c>
      <c r="B26" s="93" t="str">
        <f>IF(VLOOKUP(A26,'Data Siswa 3'!$A$4:$D$43,2,0)=0,"",VLOOKUP(A26,'Data Siswa 3'!$A$4:$D$43,2,0))</f>
        <v>706</v>
      </c>
      <c r="C26" s="263" t="str">
        <f>IF(VLOOKUP(A26,'Data Siswa 3'!$A$4:$D$43,4,0)=0,"",VLOOKUP(A26,'Data Siswa 3'!$A$4:$D$43,4,0))</f>
        <v>Siswa kelas iii 6</v>
      </c>
      <c r="D26" s="94" t="s">
        <v>5</v>
      </c>
      <c r="E26" s="95" t="str">
        <f>IF('MP3'!E24=0,"",'MP3'!E24)</f>
        <v/>
      </c>
      <c r="F26" s="95" t="str">
        <f>IF('MP3'!F24=0,"",'MP3'!F24)</f>
        <v/>
      </c>
      <c r="G26" s="95" t="str">
        <f>IF('MP3'!G24=0,"",'MP3'!G24)</f>
        <v/>
      </c>
      <c r="H26" s="95" t="str">
        <f>IF('MP3'!H24=0,"",'MP3'!H24)</f>
        <v/>
      </c>
      <c r="I26" s="95" t="str">
        <f>IF('MP3'!I24=0,"",'MP3'!I24)</f>
        <v/>
      </c>
      <c r="J26" s="95" t="str">
        <f>IF('MP3'!J24=0,"",'MP3'!J24)</f>
        <v/>
      </c>
      <c r="K26" s="260" t="str">
        <f t="shared" ref="K26" si="20">IFERROR(ROUND(AVERAGE(E26:J28),0),"")</f>
        <v/>
      </c>
      <c r="L26" s="96" t="str">
        <f>IF('MP3'!L24=0,"",'MP3'!L24)</f>
        <v/>
      </c>
      <c r="M26" s="260" t="str">
        <f t="shared" ref="M26" si="21">IFERROR(ROUND(AVERAGE(L26:L28),0),"")</f>
        <v/>
      </c>
      <c r="N26" s="96" t="str">
        <f>IF('MP3'!N24=0,"",'MP3'!N24)</f>
        <v/>
      </c>
      <c r="O26" s="96" t="str">
        <f>IF('MP3'!O24=0,"",'MP3'!O24)</f>
        <v/>
      </c>
      <c r="P26" s="96" t="str">
        <f>IF('MP3'!P24=0,"",'MP3'!P24)</f>
        <v/>
      </c>
      <c r="Q26" s="96" t="str">
        <f>IF('MP3'!Q24=0,"",'MP3'!Q24)</f>
        <v/>
      </c>
      <c r="R26" s="96" t="str">
        <f>IF('MP3'!R24=0,"",'MP3'!R24)</f>
        <v/>
      </c>
      <c r="S26" s="260" t="str">
        <f t="shared" ref="S26" si="22">IFERROR(ROUND(AVERAGE(N26:R28),0),"")</f>
        <v/>
      </c>
      <c r="T26" s="96" t="str">
        <f>IF('MP3'!T24=0,"",'MP3'!T24)</f>
        <v/>
      </c>
      <c r="U26" s="260" t="str">
        <f t="shared" ref="U26" si="23">IFERROR(ROUND(AVERAGE(T26:T28),0),"")</f>
        <v/>
      </c>
      <c r="V26" s="246" t="str">
        <f t="shared" ref="V26" si="24">IFERROR(ROUND((K26+M26+S26+(2*U26))/5,0),"")</f>
        <v/>
      </c>
    </row>
    <row r="27" spans="1:22" ht="15" customHeight="1">
      <c r="A27" s="252"/>
      <c r="B27" s="249" t="str">
        <f>IF(VLOOKUP(A26,'Data Siswa 3'!$A$4:$D$43,3,0)=0,"",VLOOKUP(A26,'Data Siswa 3'!$A$4:$D$43,3,0))</f>
        <v/>
      </c>
      <c r="C27" s="255"/>
      <c r="D27" s="97" t="s">
        <v>6</v>
      </c>
      <c r="E27" s="98" t="str">
        <f>IF('MP3'!E25=0,"",'MP3'!E25)</f>
        <v/>
      </c>
      <c r="F27" s="98" t="str">
        <f>IF('MP3'!F25=0,"",'MP3'!F25)</f>
        <v/>
      </c>
      <c r="G27" s="98" t="str">
        <f>IF('MP3'!G25=0,"",'MP3'!G25)</f>
        <v/>
      </c>
      <c r="H27" s="98" t="str">
        <f>IF('MP3'!H25=0,"",'MP3'!H25)</f>
        <v/>
      </c>
      <c r="I27" s="98" t="str">
        <f>IF('MP3'!I25=0,"",'MP3'!I25)</f>
        <v/>
      </c>
      <c r="J27" s="98" t="str">
        <f>IF('MP3'!J25=0,"",'MP3'!J25)</f>
        <v/>
      </c>
      <c r="K27" s="258"/>
      <c r="L27" s="98" t="str">
        <f>IF('MP3'!L25=0,"",'MP3'!L25)</f>
        <v/>
      </c>
      <c r="M27" s="258"/>
      <c r="N27" s="98" t="str">
        <f>IF('MP3'!N25=0,"",'MP3'!N25)</f>
        <v/>
      </c>
      <c r="O27" s="98" t="str">
        <f>IF('MP3'!O25=0,"",'MP3'!O25)</f>
        <v/>
      </c>
      <c r="P27" s="98" t="str">
        <f>IF('MP3'!P25=0,"",'MP3'!P25)</f>
        <v/>
      </c>
      <c r="Q27" s="98" t="str">
        <f>IF('MP3'!Q25=0,"",'MP3'!Q25)</f>
        <v/>
      </c>
      <c r="R27" s="98" t="str">
        <f>IF('MP3'!R25=0,"",'MP3'!R25)</f>
        <v/>
      </c>
      <c r="S27" s="258"/>
      <c r="T27" s="99" t="str">
        <f>IF('MP3'!T25=0,"",'MP3'!T25)</f>
        <v/>
      </c>
      <c r="U27" s="258"/>
      <c r="V27" s="247"/>
    </row>
    <row r="28" spans="1:22">
      <c r="A28" s="253"/>
      <c r="B28" s="250"/>
      <c r="C28" s="256"/>
      <c r="D28" s="100" t="s">
        <v>7</v>
      </c>
      <c r="E28" s="101" t="str">
        <f>IF('MP3'!E26=0,"",'MP3'!E26)</f>
        <v/>
      </c>
      <c r="F28" s="101" t="str">
        <f>IF('MP3'!F26=0,"",'MP3'!F26)</f>
        <v/>
      </c>
      <c r="G28" s="101" t="str">
        <f>IF('MP3'!G26=0,"",'MP3'!G26)</f>
        <v/>
      </c>
      <c r="H28" s="101" t="str">
        <f>IF('MP3'!H26=0,"",'MP3'!H26)</f>
        <v/>
      </c>
      <c r="I28" s="101" t="str">
        <f>IF('MP3'!I26=0,"",'MP3'!I26)</f>
        <v/>
      </c>
      <c r="J28" s="101" t="str">
        <f>IF('MP3'!J26=0,"",'MP3'!J26)</f>
        <v/>
      </c>
      <c r="K28" s="259"/>
      <c r="L28" s="101" t="str">
        <f>IF('MP3'!L26=0,"",'MP3'!L26)</f>
        <v/>
      </c>
      <c r="M28" s="259"/>
      <c r="N28" s="101" t="str">
        <f>IF('MP3'!N26=0,"",'MP3'!N26)</f>
        <v/>
      </c>
      <c r="O28" s="101" t="str">
        <f>IF('MP3'!O26=0,"",'MP3'!O26)</f>
        <v/>
      </c>
      <c r="P28" s="101" t="str">
        <f>IF('MP3'!P26=0,"",'MP3'!P26)</f>
        <v/>
      </c>
      <c r="Q28" s="101" t="str">
        <f>IF('MP3'!Q26=0,"",'MP3'!Q26)</f>
        <v/>
      </c>
      <c r="R28" s="101" t="str">
        <f>IF('MP3'!R26=0,"",'MP3'!R26)</f>
        <v/>
      </c>
      <c r="S28" s="259"/>
      <c r="T28" s="102" t="str">
        <f>IF('MP3'!T26=0,"",'MP3'!T26)</f>
        <v/>
      </c>
      <c r="U28" s="259"/>
      <c r="V28" s="248"/>
    </row>
    <row r="29" spans="1:22">
      <c r="A29" s="262">
        <v>7</v>
      </c>
      <c r="B29" s="93" t="str">
        <f>IF(VLOOKUP(A29,'Data Siswa 3'!$A$4:$D$43,2,0)=0,"",VLOOKUP(A29,'Data Siswa 3'!$A$4:$D$43,2,0))</f>
        <v>707</v>
      </c>
      <c r="C29" s="263" t="str">
        <f>IF(VLOOKUP(A29,'Data Siswa 3'!$A$4:$D$43,4,0)=0,"",VLOOKUP(A29,'Data Siswa 3'!$A$4:$D$43,4,0))</f>
        <v>Siswa kelas iii 7</v>
      </c>
      <c r="D29" s="94" t="s">
        <v>5</v>
      </c>
      <c r="E29" s="95" t="str">
        <f>IF('MP3'!E27=0,"",'MP3'!E27)</f>
        <v/>
      </c>
      <c r="F29" s="95" t="str">
        <f>IF('MP3'!F27=0,"",'MP3'!F27)</f>
        <v/>
      </c>
      <c r="G29" s="95" t="str">
        <f>IF('MP3'!G27=0,"",'MP3'!G27)</f>
        <v/>
      </c>
      <c r="H29" s="95" t="str">
        <f>IF('MP3'!H27=0,"",'MP3'!H27)</f>
        <v/>
      </c>
      <c r="I29" s="95" t="str">
        <f>IF('MP3'!I27=0,"",'MP3'!I27)</f>
        <v/>
      </c>
      <c r="J29" s="95" t="str">
        <f>IF('MP3'!J27=0,"",'MP3'!J27)</f>
        <v/>
      </c>
      <c r="K29" s="260" t="str">
        <f t="shared" ref="K29" si="25">IFERROR(ROUND(AVERAGE(E29:J31),0),"")</f>
        <v/>
      </c>
      <c r="L29" s="96" t="str">
        <f>IF('MP3'!L27=0,"",'MP3'!L27)</f>
        <v/>
      </c>
      <c r="M29" s="260" t="str">
        <f t="shared" ref="M29" si="26">IFERROR(ROUND(AVERAGE(L29:L31),0),"")</f>
        <v/>
      </c>
      <c r="N29" s="96" t="str">
        <f>IF('MP3'!N27=0,"",'MP3'!N27)</f>
        <v/>
      </c>
      <c r="O29" s="96" t="str">
        <f>IF('MP3'!O27=0,"",'MP3'!O27)</f>
        <v/>
      </c>
      <c r="P29" s="96" t="str">
        <f>IF('MP3'!P27=0,"",'MP3'!P27)</f>
        <v/>
      </c>
      <c r="Q29" s="96" t="str">
        <f>IF('MP3'!Q27=0,"",'MP3'!Q27)</f>
        <v/>
      </c>
      <c r="R29" s="96" t="str">
        <f>IF('MP3'!R27=0,"",'MP3'!R27)</f>
        <v/>
      </c>
      <c r="S29" s="260" t="str">
        <f t="shared" ref="S29" si="27">IFERROR(ROUND(AVERAGE(N29:R31),0),"")</f>
        <v/>
      </c>
      <c r="T29" s="96" t="str">
        <f>IF('MP3'!T27=0,"",'MP3'!T27)</f>
        <v/>
      </c>
      <c r="U29" s="260" t="str">
        <f t="shared" ref="U29" si="28">IFERROR(ROUND(AVERAGE(T29:T31),0),"")</f>
        <v/>
      </c>
      <c r="V29" s="246" t="str">
        <f t="shared" ref="V29" si="29">IFERROR(ROUND((K29+M29+S29+(2*U29))/5,0),"")</f>
        <v/>
      </c>
    </row>
    <row r="30" spans="1:22" ht="15" customHeight="1">
      <c r="A30" s="252"/>
      <c r="B30" s="249" t="str">
        <f>IF(VLOOKUP(A29,'Data Siswa 3'!$A$4:$D$43,3,0)=0,"",VLOOKUP(A29,'Data Siswa 3'!$A$4:$D$43,3,0))</f>
        <v/>
      </c>
      <c r="C30" s="255"/>
      <c r="D30" s="97" t="s">
        <v>6</v>
      </c>
      <c r="E30" s="98" t="str">
        <f>IF('MP3'!E28=0,"",'MP3'!E28)</f>
        <v/>
      </c>
      <c r="F30" s="98" t="str">
        <f>IF('MP3'!F28=0,"",'MP3'!F28)</f>
        <v/>
      </c>
      <c r="G30" s="98" t="str">
        <f>IF('MP3'!G28=0,"",'MP3'!G28)</f>
        <v/>
      </c>
      <c r="H30" s="98" t="str">
        <f>IF('MP3'!H28=0,"",'MP3'!H28)</f>
        <v/>
      </c>
      <c r="I30" s="98" t="str">
        <f>IF('MP3'!I28=0,"",'MP3'!I28)</f>
        <v/>
      </c>
      <c r="J30" s="98" t="str">
        <f>IF('MP3'!J28=0,"",'MP3'!J28)</f>
        <v/>
      </c>
      <c r="K30" s="258"/>
      <c r="L30" s="98" t="str">
        <f>IF('MP3'!L28=0,"",'MP3'!L28)</f>
        <v/>
      </c>
      <c r="M30" s="258"/>
      <c r="N30" s="98" t="str">
        <f>IF('MP3'!N28=0,"",'MP3'!N28)</f>
        <v/>
      </c>
      <c r="O30" s="98" t="str">
        <f>IF('MP3'!O28=0,"",'MP3'!O28)</f>
        <v/>
      </c>
      <c r="P30" s="98" t="str">
        <f>IF('MP3'!P28=0,"",'MP3'!P28)</f>
        <v/>
      </c>
      <c r="Q30" s="98" t="str">
        <f>IF('MP3'!Q28=0,"",'MP3'!Q28)</f>
        <v/>
      </c>
      <c r="R30" s="98" t="str">
        <f>IF('MP3'!R28=0,"",'MP3'!R28)</f>
        <v/>
      </c>
      <c r="S30" s="258"/>
      <c r="T30" s="99" t="str">
        <f>IF('MP3'!T28=0,"",'MP3'!T28)</f>
        <v/>
      </c>
      <c r="U30" s="258"/>
      <c r="V30" s="247"/>
    </row>
    <row r="31" spans="1:22">
      <c r="A31" s="253"/>
      <c r="B31" s="250"/>
      <c r="C31" s="256"/>
      <c r="D31" s="100" t="s">
        <v>7</v>
      </c>
      <c r="E31" s="101" t="str">
        <f>IF('MP3'!E29=0,"",'MP3'!E29)</f>
        <v/>
      </c>
      <c r="F31" s="101" t="str">
        <f>IF('MP3'!F29=0,"",'MP3'!F29)</f>
        <v/>
      </c>
      <c r="G31" s="101" t="str">
        <f>IF('MP3'!G29=0,"",'MP3'!G29)</f>
        <v/>
      </c>
      <c r="H31" s="101" t="str">
        <f>IF('MP3'!H29=0,"",'MP3'!H29)</f>
        <v/>
      </c>
      <c r="I31" s="101" t="str">
        <f>IF('MP3'!I29=0,"",'MP3'!I29)</f>
        <v/>
      </c>
      <c r="J31" s="101" t="str">
        <f>IF('MP3'!J29=0,"",'MP3'!J29)</f>
        <v/>
      </c>
      <c r="K31" s="259"/>
      <c r="L31" s="101" t="str">
        <f>IF('MP3'!L29=0,"",'MP3'!L29)</f>
        <v/>
      </c>
      <c r="M31" s="259"/>
      <c r="N31" s="101" t="str">
        <f>IF('MP3'!N29=0,"",'MP3'!N29)</f>
        <v/>
      </c>
      <c r="O31" s="101" t="str">
        <f>IF('MP3'!O29=0,"",'MP3'!O29)</f>
        <v/>
      </c>
      <c r="P31" s="101" t="str">
        <f>IF('MP3'!P29=0,"",'MP3'!P29)</f>
        <v/>
      </c>
      <c r="Q31" s="101" t="str">
        <f>IF('MP3'!Q29=0,"",'MP3'!Q29)</f>
        <v/>
      </c>
      <c r="R31" s="101" t="str">
        <f>IF('MP3'!R29=0,"",'MP3'!R29)</f>
        <v/>
      </c>
      <c r="S31" s="259"/>
      <c r="T31" s="102" t="str">
        <f>IF('MP3'!T29=0,"",'MP3'!T29)</f>
        <v/>
      </c>
      <c r="U31" s="259"/>
      <c r="V31" s="248"/>
    </row>
    <row r="32" spans="1:22">
      <c r="A32" s="262">
        <v>8</v>
      </c>
      <c r="B32" s="93" t="str">
        <f>IF(VLOOKUP(A32,'Data Siswa 3'!$A$4:$D$43,2,0)=0,"",VLOOKUP(A32,'Data Siswa 3'!$A$4:$D$43,2,0))</f>
        <v>708</v>
      </c>
      <c r="C32" s="263" t="str">
        <f>IF(VLOOKUP(A32,'Data Siswa 3'!$A$4:$D$43,4,0)=0,"",VLOOKUP(A32,'Data Siswa 3'!$A$4:$D$43,4,0))</f>
        <v>Siswa kelas iii 8</v>
      </c>
      <c r="D32" s="94" t="s">
        <v>5</v>
      </c>
      <c r="E32" s="95" t="str">
        <f>IF('MP3'!E30=0,"",'MP3'!E30)</f>
        <v/>
      </c>
      <c r="F32" s="95" t="str">
        <f>IF('MP3'!F30=0,"",'MP3'!F30)</f>
        <v/>
      </c>
      <c r="G32" s="95" t="str">
        <f>IF('MP3'!G30=0,"",'MP3'!G30)</f>
        <v/>
      </c>
      <c r="H32" s="95" t="str">
        <f>IF('MP3'!H30=0,"",'MP3'!H30)</f>
        <v/>
      </c>
      <c r="I32" s="95" t="str">
        <f>IF('MP3'!I30=0,"",'MP3'!I30)</f>
        <v/>
      </c>
      <c r="J32" s="95" t="str">
        <f>IF('MP3'!J30=0,"",'MP3'!J30)</f>
        <v/>
      </c>
      <c r="K32" s="260" t="str">
        <f t="shared" ref="K32" si="30">IFERROR(ROUND(AVERAGE(E32:J34),0),"")</f>
        <v/>
      </c>
      <c r="L32" s="96" t="str">
        <f>IF('MP3'!L30=0,"",'MP3'!L30)</f>
        <v/>
      </c>
      <c r="M32" s="260" t="str">
        <f t="shared" ref="M32" si="31">IFERROR(ROUND(AVERAGE(L32:L34),0),"")</f>
        <v/>
      </c>
      <c r="N32" s="96" t="str">
        <f>IF('MP3'!N30=0,"",'MP3'!N30)</f>
        <v/>
      </c>
      <c r="O32" s="96" t="str">
        <f>IF('MP3'!O30=0,"",'MP3'!O30)</f>
        <v/>
      </c>
      <c r="P32" s="96" t="str">
        <f>IF('MP3'!P30=0,"",'MP3'!P30)</f>
        <v/>
      </c>
      <c r="Q32" s="96" t="str">
        <f>IF('MP3'!Q30=0,"",'MP3'!Q30)</f>
        <v/>
      </c>
      <c r="R32" s="96" t="str">
        <f>IF('MP3'!R30=0,"",'MP3'!R30)</f>
        <v/>
      </c>
      <c r="S32" s="260" t="str">
        <f t="shared" ref="S32" si="32">IFERROR(ROUND(AVERAGE(N32:R34),0),"")</f>
        <v/>
      </c>
      <c r="T32" s="96" t="str">
        <f>IF('MP3'!T30=0,"",'MP3'!T30)</f>
        <v/>
      </c>
      <c r="U32" s="260" t="str">
        <f t="shared" ref="U32" si="33">IFERROR(ROUND(AVERAGE(T32:T34),0),"")</f>
        <v/>
      </c>
      <c r="V32" s="246" t="str">
        <f t="shared" ref="V32" si="34">IFERROR(ROUND((K32+M32+S32+(2*U32))/5,0),"")</f>
        <v/>
      </c>
    </row>
    <row r="33" spans="1:22" ht="15" customHeight="1">
      <c r="A33" s="252"/>
      <c r="B33" s="249" t="str">
        <f>IF(VLOOKUP(A32,'Data Siswa 3'!$A$4:$D$43,3,0)=0,"",VLOOKUP(A32,'Data Siswa 3'!$A$4:$D$43,3,0))</f>
        <v/>
      </c>
      <c r="C33" s="255"/>
      <c r="D33" s="97" t="s">
        <v>6</v>
      </c>
      <c r="E33" s="98" t="str">
        <f>IF('MP3'!E31=0,"",'MP3'!E31)</f>
        <v/>
      </c>
      <c r="F33" s="98" t="str">
        <f>IF('MP3'!F31=0,"",'MP3'!F31)</f>
        <v/>
      </c>
      <c r="G33" s="98" t="str">
        <f>IF('MP3'!G31=0,"",'MP3'!G31)</f>
        <v/>
      </c>
      <c r="H33" s="98" t="str">
        <f>IF('MP3'!H31=0,"",'MP3'!H31)</f>
        <v/>
      </c>
      <c r="I33" s="98" t="str">
        <f>IF('MP3'!I31=0,"",'MP3'!I31)</f>
        <v/>
      </c>
      <c r="J33" s="98" t="str">
        <f>IF('MP3'!J31=0,"",'MP3'!J31)</f>
        <v/>
      </c>
      <c r="K33" s="258"/>
      <c r="L33" s="98" t="str">
        <f>IF('MP3'!L31=0,"",'MP3'!L31)</f>
        <v/>
      </c>
      <c r="M33" s="258"/>
      <c r="N33" s="98" t="str">
        <f>IF('MP3'!N31=0,"",'MP3'!N31)</f>
        <v/>
      </c>
      <c r="O33" s="98" t="str">
        <f>IF('MP3'!O31=0,"",'MP3'!O31)</f>
        <v/>
      </c>
      <c r="P33" s="98" t="str">
        <f>IF('MP3'!P31=0,"",'MP3'!P31)</f>
        <v/>
      </c>
      <c r="Q33" s="98" t="str">
        <f>IF('MP3'!Q31=0,"",'MP3'!Q31)</f>
        <v/>
      </c>
      <c r="R33" s="98" t="str">
        <f>IF('MP3'!R31=0,"",'MP3'!R31)</f>
        <v/>
      </c>
      <c r="S33" s="258"/>
      <c r="T33" s="99" t="str">
        <f>IF('MP3'!T31=0,"",'MP3'!T31)</f>
        <v/>
      </c>
      <c r="U33" s="258"/>
      <c r="V33" s="247"/>
    </row>
    <row r="34" spans="1:22">
      <c r="A34" s="253"/>
      <c r="B34" s="250"/>
      <c r="C34" s="256"/>
      <c r="D34" s="100" t="s">
        <v>7</v>
      </c>
      <c r="E34" s="101" t="str">
        <f>IF('MP3'!E32=0,"",'MP3'!E32)</f>
        <v/>
      </c>
      <c r="F34" s="101" t="str">
        <f>IF('MP3'!F32=0,"",'MP3'!F32)</f>
        <v/>
      </c>
      <c r="G34" s="101" t="str">
        <f>IF('MP3'!G32=0,"",'MP3'!G32)</f>
        <v/>
      </c>
      <c r="H34" s="101" t="str">
        <f>IF('MP3'!H32=0,"",'MP3'!H32)</f>
        <v/>
      </c>
      <c r="I34" s="101" t="str">
        <f>IF('MP3'!I32=0,"",'MP3'!I32)</f>
        <v/>
      </c>
      <c r="J34" s="101" t="str">
        <f>IF('MP3'!J32=0,"",'MP3'!J32)</f>
        <v/>
      </c>
      <c r="K34" s="259"/>
      <c r="L34" s="101" t="str">
        <f>IF('MP3'!L32=0,"",'MP3'!L32)</f>
        <v/>
      </c>
      <c r="M34" s="259"/>
      <c r="N34" s="101" t="str">
        <f>IF('MP3'!N32=0,"",'MP3'!N32)</f>
        <v/>
      </c>
      <c r="O34" s="101" t="str">
        <f>IF('MP3'!O32=0,"",'MP3'!O32)</f>
        <v/>
      </c>
      <c r="P34" s="101" t="str">
        <f>IF('MP3'!P32=0,"",'MP3'!P32)</f>
        <v/>
      </c>
      <c r="Q34" s="101" t="str">
        <f>IF('MP3'!Q32=0,"",'MP3'!Q32)</f>
        <v/>
      </c>
      <c r="R34" s="101" t="str">
        <f>IF('MP3'!R32=0,"",'MP3'!R32)</f>
        <v/>
      </c>
      <c r="S34" s="259"/>
      <c r="T34" s="102" t="str">
        <f>IF('MP3'!T32=0,"",'MP3'!T32)</f>
        <v/>
      </c>
      <c r="U34" s="259"/>
      <c r="V34" s="248"/>
    </row>
    <row r="35" spans="1:22">
      <c r="A35" s="262">
        <v>9</v>
      </c>
      <c r="B35" s="93" t="str">
        <f>IF(VLOOKUP(A35,'Data Siswa 3'!$A$4:$D$43,2,0)=0,"",VLOOKUP(A35,'Data Siswa 3'!$A$4:$D$43,2,0))</f>
        <v>709</v>
      </c>
      <c r="C35" s="263" t="str">
        <f>IF(VLOOKUP(A35,'Data Siswa 3'!$A$4:$D$43,4,0)=0,"",VLOOKUP(A35,'Data Siswa 3'!$A$4:$D$43,4,0))</f>
        <v>Siswa kelas iii 9</v>
      </c>
      <c r="D35" s="94" t="s">
        <v>5</v>
      </c>
      <c r="E35" s="95" t="str">
        <f>IF('MP3'!E33=0,"",'MP3'!E33)</f>
        <v/>
      </c>
      <c r="F35" s="95" t="str">
        <f>IF('MP3'!F33=0,"",'MP3'!F33)</f>
        <v/>
      </c>
      <c r="G35" s="95" t="str">
        <f>IF('MP3'!G33=0,"",'MP3'!G33)</f>
        <v/>
      </c>
      <c r="H35" s="95" t="str">
        <f>IF('MP3'!H33=0,"",'MP3'!H33)</f>
        <v/>
      </c>
      <c r="I35" s="95" t="str">
        <f>IF('MP3'!I33=0,"",'MP3'!I33)</f>
        <v/>
      </c>
      <c r="J35" s="95" t="str">
        <f>IF('MP3'!J33=0,"",'MP3'!J33)</f>
        <v/>
      </c>
      <c r="K35" s="260" t="str">
        <f t="shared" ref="K35" si="35">IFERROR(ROUND(AVERAGE(E35:J37),0),"")</f>
        <v/>
      </c>
      <c r="L35" s="96" t="str">
        <f>IF('MP3'!L33=0,"",'MP3'!L33)</f>
        <v/>
      </c>
      <c r="M35" s="260" t="str">
        <f t="shared" ref="M35" si="36">IFERROR(ROUND(AVERAGE(L35:L37),0),"")</f>
        <v/>
      </c>
      <c r="N35" s="96" t="str">
        <f>IF('MP3'!N33=0,"",'MP3'!N33)</f>
        <v/>
      </c>
      <c r="O35" s="96" t="str">
        <f>IF('MP3'!O33=0,"",'MP3'!O33)</f>
        <v/>
      </c>
      <c r="P35" s="96" t="str">
        <f>IF('MP3'!P33=0,"",'MP3'!P33)</f>
        <v/>
      </c>
      <c r="Q35" s="96" t="str">
        <f>IF('MP3'!Q33=0,"",'MP3'!Q33)</f>
        <v/>
      </c>
      <c r="R35" s="96" t="str">
        <f>IF('MP3'!R33=0,"",'MP3'!R33)</f>
        <v/>
      </c>
      <c r="S35" s="260" t="str">
        <f t="shared" ref="S35" si="37">IFERROR(ROUND(AVERAGE(N35:R37),0),"")</f>
        <v/>
      </c>
      <c r="T35" s="96" t="str">
        <f>IF('MP3'!T33=0,"",'MP3'!T33)</f>
        <v/>
      </c>
      <c r="U35" s="260" t="str">
        <f t="shared" ref="U35" si="38">IFERROR(ROUND(AVERAGE(T35:T37),0),"")</f>
        <v/>
      </c>
      <c r="V35" s="246" t="str">
        <f t="shared" ref="V35" si="39">IFERROR(ROUND((K35+M35+S35+(2*U35))/5,0),"")</f>
        <v/>
      </c>
    </row>
    <row r="36" spans="1:22" ht="15" customHeight="1">
      <c r="A36" s="252"/>
      <c r="B36" s="249" t="str">
        <f>IF(VLOOKUP(A35,'Data Siswa 3'!$A$4:$D$43,3,0)=0,"",VLOOKUP(A35,'Data Siswa 3'!$A$4:$D$43,3,0))</f>
        <v/>
      </c>
      <c r="C36" s="255"/>
      <c r="D36" s="97" t="s">
        <v>6</v>
      </c>
      <c r="E36" s="98" t="str">
        <f>IF('MP3'!E34=0,"",'MP3'!E34)</f>
        <v/>
      </c>
      <c r="F36" s="98" t="str">
        <f>IF('MP3'!F34=0,"",'MP3'!F34)</f>
        <v/>
      </c>
      <c r="G36" s="98" t="str">
        <f>IF('MP3'!G34=0,"",'MP3'!G34)</f>
        <v/>
      </c>
      <c r="H36" s="98" t="str">
        <f>IF('MP3'!H34=0,"",'MP3'!H34)</f>
        <v/>
      </c>
      <c r="I36" s="98" t="str">
        <f>IF('MP3'!I34=0,"",'MP3'!I34)</f>
        <v/>
      </c>
      <c r="J36" s="98" t="str">
        <f>IF('MP3'!J34=0,"",'MP3'!J34)</f>
        <v/>
      </c>
      <c r="K36" s="258"/>
      <c r="L36" s="98" t="str">
        <f>IF('MP3'!L34=0,"",'MP3'!L34)</f>
        <v/>
      </c>
      <c r="M36" s="258"/>
      <c r="N36" s="98" t="str">
        <f>IF('MP3'!N34=0,"",'MP3'!N34)</f>
        <v/>
      </c>
      <c r="O36" s="98" t="str">
        <f>IF('MP3'!O34=0,"",'MP3'!O34)</f>
        <v/>
      </c>
      <c r="P36" s="98" t="str">
        <f>IF('MP3'!P34=0,"",'MP3'!P34)</f>
        <v/>
      </c>
      <c r="Q36" s="98" t="str">
        <f>IF('MP3'!Q34=0,"",'MP3'!Q34)</f>
        <v/>
      </c>
      <c r="R36" s="98" t="str">
        <f>IF('MP3'!R34=0,"",'MP3'!R34)</f>
        <v/>
      </c>
      <c r="S36" s="258"/>
      <c r="T36" s="99" t="str">
        <f>IF('MP3'!T34=0,"",'MP3'!T34)</f>
        <v/>
      </c>
      <c r="U36" s="258"/>
      <c r="V36" s="247"/>
    </row>
    <row r="37" spans="1:22">
      <c r="A37" s="253"/>
      <c r="B37" s="250"/>
      <c r="C37" s="256"/>
      <c r="D37" s="100" t="s">
        <v>7</v>
      </c>
      <c r="E37" s="101" t="str">
        <f>IF('MP3'!E35=0,"",'MP3'!E35)</f>
        <v/>
      </c>
      <c r="F37" s="101" t="str">
        <f>IF('MP3'!F35=0,"",'MP3'!F35)</f>
        <v/>
      </c>
      <c r="G37" s="101" t="str">
        <f>IF('MP3'!G35=0,"",'MP3'!G35)</f>
        <v/>
      </c>
      <c r="H37" s="101" t="str">
        <f>IF('MP3'!H35=0,"",'MP3'!H35)</f>
        <v/>
      </c>
      <c r="I37" s="101" t="str">
        <f>IF('MP3'!I35=0,"",'MP3'!I35)</f>
        <v/>
      </c>
      <c r="J37" s="101" t="str">
        <f>IF('MP3'!J35=0,"",'MP3'!J35)</f>
        <v/>
      </c>
      <c r="K37" s="259"/>
      <c r="L37" s="101" t="str">
        <f>IF('MP3'!L35=0,"",'MP3'!L35)</f>
        <v/>
      </c>
      <c r="M37" s="259"/>
      <c r="N37" s="101" t="str">
        <f>IF('MP3'!N35=0,"",'MP3'!N35)</f>
        <v/>
      </c>
      <c r="O37" s="101" t="str">
        <f>IF('MP3'!O35=0,"",'MP3'!O35)</f>
        <v/>
      </c>
      <c r="P37" s="101" t="str">
        <f>IF('MP3'!P35=0,"",'MP3'!P35)</f>
        <v/>
      </c>
      <c r="Q37" s="101" t="str">
        <f>IF('MP3'!Q35=0,"",'MP3'!Q35)</f>
        <v/>
      </c>
      <c r="R37" s="101" t="str">
        <f>IF('MP3'!R35=0,"",'MP3'!R35)</f>
        <v/>
      </c>
      <c r="S37" s="259"/>
      <c r="T37" s="102" t="str">
        <f>IF('MP3'!T35=0,"",'MP3'!T35)</f>
        <v/>
      </c>
      <c r="U37" s="259"/>
      <c r="V37" s="248"/>
    </row>
    <row r="38" spans="1:22">
      <c r="A38" s="262">
        <v>10</v>
      </c>
      <c r="B38" s="93" t="str">
        <f>IF(VLOOKUP(A38,'Data Siswa 3'!$A$4:$D$43,2,0)=0,"",VLOOKUP(A38,'Data Siswa 3'!$A$4:$D$43,2,0))</f>
        <v>710</v>
      </c>
      <c r="C38" s="263" t="str">
        <f>IF(VLOOKUP(A38,'Data Siswa 3'!$A$4:$D$43,4,0)=0,"",VLOOKUP(A38,'Data Siswa 3'!$A$4:$D$43,4,0))</f>
        <v>Siswa kelas iii 10</v>
      </c>
      <c r="D38" s="94" t="s">
        <v>5</v>
      </c>
      <c r="E38" s="95" t="str">
        <f>IF('MP3'!E36=0,"",'MP3'!E36)</f>
        <v/>
      </c>
      <c r="F38" s="95" t="str">
        <f>IF('MP3'!F36=0,"",'MP3'!F36)</f>
        <v/>
      </c>
      <c r="G38" s="95" t="str">
        <f>IF('MP3'!G36=0,"",'MP3'!G36)</f>
        <v/>
      </c>
      <c r="H38" s="95" t="str">
        <f>IF('MP3'!H36=0,"",'MP3'!H36)</f>
        <v/>
      </c>
      <c r="I38" s="95" t="str">
        <f>IF('MP3'!I36=0,"",'MP3'!I36)</f>
        <v/>
      </c>
      <c r="J38" s="95" t="str">
        <f>IF('MP3'!J36=0,"",'MP3'!J36)</f>
        <v/>
      </c>
      <c r="K38" s="260" t="str">
        <f t="shared" ref="K38" si="40">IFERROR(ROUND(AVERAGE(E38:J40),0),"")</f>
        <v/>
      </c>
      <c r="L38" s="96" t="str">
        <f>IF('MP3'!L36=0,"",'MP3'!L36)</f>
        <v/>
      </c>
      <c r="M38" s="260" t="str">
        <f t="shared" ref="M38" si="41">IFERROR(ROUND(AVERAGE(L38:L40),0),"")</f>
        <v/>
      </c>
      <c r="N38" s="96" t="str">
        <f>IF('MP3'!N36=0,"",'MP3'!N36)</f>
        <v/>
      </c>
      <c r="O38" s="96" t="str">
        <f>IF('MP3'!O36=0,"",'MP3'!O36)</f>
        <v/>
      </c>
      <c r="P38" s="96" t="str">
        <f>IF('MP3'!P36=0,"",'MP3'!P36)</f>
        <v/>
      </c>
      <c r="Q38" s="96" t="str">
        <f>IF('MP3'!Q36=0,"",'MP3'!Q36)</f>
        <v/>
      </c>
      <c r="R38" s="96" t="str">
        <f>IF('MP3'!R36=0,"",'MP3'!R36)</f>
        <v/>
      </c>
      <c r="S38" s="260" t="str">
        <f t="shared" ref="S38" si="42">IFERROR(ROUND(AVERAGE(N38:R40),0),"")</f>
        <v/>
      </c>
      <c r="T38" s="96" t="str">
        <f>IF('MP3'!T36=0,"",'MP3'!T36)</f>
        <v/>
      </c>
      <c r="U38" s="260" t="str">
        <f t="shared" ref="U38" si="43">IFERROR(ROUND(AVERAGE(T38:T40),0),"")</f>
        <v/>
      </c>
      <c r="V38" s="246" t="str">
        <f t="shared" ref="V38" si="44">IFERROR(ROUND((K38+M38+S38+(2*U38))/5,0),"")</f>
        <v/>
      </c>
    </row>
    <row r="39" spans="1:22" ht="15" customHeight="1">
      <c r="A39" s="252"/>
      <c r="B39" s="249" t="str">
        <f>IF(VLOOKUP(A38,'Data Siswa 3'!$A$4:$D$43,3,0)=0,"",VLOOKUP(A38,'Data Siswa 3'!$A$4:$D$43,3,0))</f>
        <v/>
      </c>
      <c r="C39" s="255"/>
      <c r="D39" s="97" t="s">
        <v>6</v>
      </c>
      <c r="E39" s="98" t="str">
        <f>IF('MP3'!E37=0,"",'MP3'!E37)</f>
        <v/>
      </c>
      <c r="F39" s="98" t="str">
        <f>IF('MP3'!F37=0,"",'MP3'!F37)</f>
        <v/>
      </c>
      <c r="G39" s="98" t="str">
        <f>IF('MP3'!G37=0,"",'MP3'!G37)</f>
        <v/>
      </c>
      <c r="H39" s="98" t="str">
        <f>IF('MP3'!H37=0,"",'MP3'!H37)</f>
        <v/>
      </c>
      <c r="I39" s="98" t="str">
        <f>IF('MP3'!I37=0,"",'MP3'!I37)</f>
        <v/>
      </c>
      <c r="J39" s="98" t="str">
        <f>IF('MP3'!J37=0,"",'MP3'!J37)</f>
        <v/>
      </c>
      <c r="K39" s="258"/>
      <c r="L39" s="98" t="str">
        <f>IF('MP3'!L37=0,"",'MP3'!L37)</f>
        <v/>
      </c>
      <c r="M39" s="258"/>
      <c r="N39" s="98" t="str">
        <f>IF('MP3'!N37=0,"",'MP3'!N37)</f>
        <v/>
      </c>
      <c r="O39" s="98" t="str">
        <f>IF('MP3'!O37=0,"",'MP3'!O37)</f>
        <v/>
      </c>
      <c r="P39" s="98" t="str">
        <f>IF('MP3'!P37=0,"",'MP3'!P37)</f>
        <v/>
      </c>
      <c r="Q39" s="98" t="str">
        <f>IF('MP3'!Q37=0,"",'MP3'!Q37)</f>
        <v/>
      </c>
      <c r="R39" s="98" t="str">
        <f>IF('MP3'!R37=0,"",'MP3'!R37)</f>
        <v/>
      </c>
      <c r="S39" s="258"/>
      <c r="T39" s="99" t="str">
        <f>IF('MP3'!T37=0,"",'MP3'!T37)</f>
        <v/>
      </c>
      <c r="U39" s="258"/>
      <c r="V39" s="247"/>
    </row>
    <row r="40" spans="1:22">
      <c r="A40" s="253"/>
      <c r="B40" s="250"/>
      <c r="C40" s="256"/>
      <c r="D40" s="100" t="s">
        <v>7</v>
      </c>
      <c r="E40" s="101" t="str">
        <f>IF('MP3'!E38=0,"",'MP3'!E38)</f>
        <v/>
      </c>
      <c r="F40" s="101" t="str">
        <f>IF('MP3'!F38=0,"",'MP3'!F38)</f>
        <v/>
      </c>
      <c r="G40" s="101" t="str">
        <f>IF('MP3'!G38=0,"",'MP3'!G38)</f>
        <v/>
      </c>
      <c r="H40" s="101" t="str">
        <f>IF('MP3'!H38=0,"",'MP3'!H38)</f>
        <v/>
      </c>
      <c r="I40" s="101" t="str">
        <f>IF('MP3'!I38=0,"",'MP3'!I38)</f>
        <v/>
      </c>
      <c r="J40" s="101" t="str">
        <f>IF('MP3'!J38=0,"",'MP3'!J38)</f>
        <v/>
      </c>
      <c r="K40" s="259"/>
      <c r="L40" s="101" t="str">
        <f>IF('MP3'!L38=0,"",'MP3'!L38)</f>
        <v/>
      </c>
      <c r="M40" s="259"/>
      <c r="N40" s="101" t="str">
        <f>IF('MP3'!N38=0,"",'MP3'!N38)</f>
        <v/>
      </c>
      <c r="O40" s="101" t="str">
        <f>IF('MP3'!O38=0,"",'MP3'!O38)</f>
        <v/>
      </c>
      <c r="P40" s="101" t="str">
        <f>IF('MP3'!P38=0,"",'MP3'!P38)</f>
        <v/>
      </c>
      <c r="Q40" s="101" t="str">
        <f>IF('MP3'!Q38=0,"",'MP3'!Q38)</f>
        <v/>
      </c>
      <c r="R40" s="101" t="str">
        <f>IF('MP3'!R38=0,"",'MP3'!R38)</f>
        <v/>
      </c>
      <c r="S40" s="259"/>
      <c r="T40" s="102" t="str">
        <f>IF('MP3'!T38=0,"",'MP3'!T38)</f>
        <v/>
      </c>
      <c r="U40" s="259"/>
      <c r="V40" s="248"/>
    </row>
    <row r="41" spans="1:22">
      <c r="A41" s="262">
        <v>11</v>
      </c>
      <c r="B41" s="93" t="str">
        <f>IF(VLOOKUP(A41,'Data Siswa 3'!$A$4:$D$43,2,0)=0,"",VLOOKUP(A41,'Data Siswa 3'!$A$4:$D$43,2,0))</f>
        <v>711</v>
      </c>
      <c r="C41" s="263" t="str">
        <f>IF(VLOOKUP(A41,'Data Siswa 3'!$A$4:$D$43,4,0)=0,"",VLOOKUP(A41,'Data Siswa 3'!$A$4:$D$43,4,0))</f>
        <v>Siswa kelas iii 11</v>
      </c>
      <c r="D41" s="94" t="s">
        <v>5</v>
      </c>
      <c r="E41" s="95" t="str">
        <f>IF('MP3'!E39=0,"",'MP3'!E39)</f>
        <v/>
      </c>
      <c r="F41" s="95" t="str">
        <f>IF('MP3'!F39=0,"",'MP3'!F39)</f>
        <v/>
      </c>
      <c r="G41" s="95" t="str">
        <f>IF('MP3'!G39=0,"",'MP3'!G39)</f>
        <v/>
      </c>
      <c r="H41" s="95" t="str">
        <f>IF('MP3'!H39=0,"",'MP3'!H39)</f>
        <v/>
      </c>
      <c r="I41" s="95" t="str">
        <f>IF('MP3'!I39=0,"",'MP3'!I39)</f>
        <v/>
      </c>
      <c r="J41" s="95" t="str">
        <f>IF('MP3'!J39=0,"",'MP3'!J39)</f>
        <v/>
      </c>
      <c r="K41" s="260" t="str">
        <f t="shared" ref="K41" si="45">IFERROR(ROUND(AVERAGE(E41:J43),0),"")</f>
        <v/>
      </c>
      <c r="L41" s="96" t="str">
        <f>IF('MP3'!L39=0,"",'MP3'!L39)</f>
        <v/>
      </c>
      <c r="M41" s="260" t="str">
        <f t="shared" ref="M41" si="46">IFERROR(ROUND(AVERAGE(L41:L43),0),"")</f>
        <v/>
      </c>
      <c r="N41" s="96" t="str">
        <f>IF('MP3'!N39=0,"",'MP3'!N39)</f>
        <v/>
      </c>
      <c r="O41" s="96" t="str">
        <f>IF('MP3'!O39=0,"",'MP3'!O39)</f>
        <v/>
      </c>
      <c r="P41" s="96" t="str">
        <f>IF('MP3'!P39=0,"",'MP3'!P39)</f>
        <v/>
      </c>
      <c r="Q41" s="96" t="str">
        <f>IF('MP3'!Q39=0,"",'MP3'!Q39)</f>
        <v/>
      </c>
      <c r="R41" s="96" t="str">
        <f>IF('MP3'!R39=0,"",'MP3'!R39)</f>
        <v/>
      </c>
      <c r="S41" s="260" t="str">
        <f t="shared" ref="S41" si="47">IFERROR(ROUND(AVERAGE(N41:R43),0),"")</f>
        <v/>
      </c>
      <c r="T41" s="96" t="str">
        <f>IF('MP3'!T39=0,"",'MP3'!T39)</f>
        <v/>
      </c>
      <c r="U41" s="260" t="str">
        <f t="shared" ref="U41" si="48">IFERROR(ROUND(AVERAGE(T41:T43),0),"")</f>
        <v/>
      </c>
      <c r="V41" s="246" t="str">
        <f t="shared" ref="V41" si="49">IFERROR(ROUND((K41+M41+S41+(2*U41))/5,0),"")</f>
        <v/>
      </c>
    </row>
    <row r="42" spans="1:22" ht="15" customHeight="1">
      <c r="A42" s="252"/>
      <c r="B42" s="249" t="str">
        <f>IF(VLOOKUP(A41,'Data Siswa 3'!$A$4:$D$43,3,0)=0,"",VLOOKUP(A41,'Data Siswa 3'!$A$4:$D$43,3,0))</f>
        <v/>
      </c>
      <c r="C42" s="255"/>
      <c r="D42" s="97" t="s">
        <v>6</v>
      </c>
      <c r="E42" s="98" t="str">
        <f>IF('MP3'!E40=0,"",'MP3'!E40)</f>
        <v/>
      </c>
      <c r="F42" s="98" t="str">
        <f>IF('MP3'!F40=0,"",'MP3'!F40)</f>
        <v/>
      </c>
      <c r="G42" s="98" t="str">
        <f>IF('MP3'!G40=0,"",'MP3'!G40)</f>
        <v/>
      </c>
      <c r="H42" s="98" t="str">
        <f>IF('MP3'!H40=0,"",'MP3'!H40)</f>
        <v/>
      </c>
      <c r="I42" s="98" t="str">
        <f>IF('MP3'!I40=0,"",'MP3'!I40)</f>
        <v/>
      </c>
      <c r="J42" s="98" t="str">
        <f>IF('MP3'!J40=0,"",'MP3'!J40)</f>
        <v/>
      </c>
      <c r="K42" s="258"/>
      <c r="L42" s="98" t="str">
        <f>IF('MP3'!L40=0,"",'MP3'!L40)</f>
        <v/>
      </c>
      <c r="M42" s="258"/>
      <c r="N42" s="98" t="str">
        <f>IF('MP3'!N40=0,"",'MP3'!N40)</f>
        <v/>
      </c>
      <c r="O42" s="98" t="str">
        <f>IF('MP3'!O40=0,"",'MP3'!O40)</f>
        <v/>
      </c>
      <c r="P42" s="98" t="str">
        <f>IF('MP3'!P40=0,"",'MP3'!P40)</f>
        <v/>
      </c>
      <c r="Q42" s="98" t="str">
        <f>IF('MP3'!Q40=0,"",'MP3'!Q40)</f>
        <v/>
      </c>
      <c r="R42" s="98" t="str">
        <f>IF('MP3'!R40=0,"",'MP3'!R40)</f>
        <v/>
      </c>
      <c r="S42" s="258"/>
      <c r="T42" s="99" t="str">
        <f>IF('MP3'!T40=0,"",'MP3'!T40)</f>
        <v/>
      </c>
      <c r="U42" s="258"/>
      <c r="V42" s="247"/>
    </row>
    <row r="43" spans="1:22">
      <c r="A43" s="253"/>
      <c r="B43" s="250"/>
      <c r="C43" s="256"/>
      <c r="D43" s="100" t="s">
        <v>7</v>
      </c>
      <c r="E43" s="101" t="str">
        <f>IF('MP3'!E41=0,"",'MP3'!E41)</f>
        <v/>
      </c>
      <c r="F43" s="101" t="str">
        <f>IF('MP3'!F41=0,"",'MP3'!F41)</f>
        <v/>
      </c>
      <c r="G43" s="101" t="str">
        <f>IF('MP3'!G41=0,"",'MP3'!G41)</f>
        <v/>
      </c>
      <c r="H43" s="101" t="str">
        <f>IF('MP3'!H41=0,"",'MP3'!H41)</f>
        <v/>
      </c>
      <c r="I43" s="101" t="str">
        <f>IF('MP3'!I41=0,"",'MP3'!I41)</f>
        <v/>
      </c>
      <c r="J43" s="101" t="str">
        <f>IF('MP3'!J41=0,"",'MP3'!J41)</f>
        <v/>
      </c>
      <c r="K43" s="259"/>
      <c r="L43" s="101" t="str">
        <f>IF('MP3'!L41=0,"",'MP3'!L41)</f>
        <v/>
      </c>
      <c r="M43" s="259"/>
      <c r="N43" s="101" t="str">
        <f>IF('MP3'!N41=0,"",'MP3'!N41)</f>
        <v/>
      </c>
      <c r="O43" s="101" t="str">
        <f>IF('MP3'!O41=0,"",'MP3'!O41)</f>
        <v/>
      </c>
      <c r="P43" s="101" t="str">
        <f>IF('MP3'!P41=0,"",'MP3'!P41)</f>
        <v/>
      </c>
      <c r="Q43" s="101" t="str">
        <f>IF('MP3'!Q41=0,"",'MP3'!Q41)</f>
        <v/>
      </c>
      <c r="R43" s="101" t="str">
        <f>IF('MP3'!R41=0,"",'MP3'!R41)</f>
        <v/>
      </c>
      <c r="S43" s="259"/>
      <c r="T43" s="102" t="str">
        <f>IF('MP3'!T41=0,"",'MP3'!T41)</f>
        <v/>
      </c>
      <c r="U43" s="259"/>
      <c r="V43" s="248"/>
    </row>
    <row r="44" spans="1:22">
      <c r="A44" s="262">
        <v>12</v>
      </c>
      <c r="B44" s="93" t="str">
        <f>IF(VLOOKUP(A44,'Data Siswa 3'!$A$4:$D$43,2,0)=0,"",VLOOKUP(A44,'Data Siswa 3'!$A$4:$D$43,2,0))</f>
        <v>712</v>
      </c>
      <c r="C44" s="263" t="str">
        <f>IF(VLOOKUP(A44,'Data Siswa 3'!$A$4:$D$43,4,0)=0,"",VLOOKUP(A44,'Data Siswa 3'!$A$4:$D$43,4,0))</f>
        <v>Siswa kelas iii 12</v>
      </c>
      <c r="D44" s="94" t="s">
        <v>5</v>
      </c>
      <c r="E44" s="95" t="str">
        <f>IF('MP3'!E42=0,"",'MP3'!E42)</f>
        <v/>
      </c>
      <c r="F44" s="95" t="str">
        <f>IF('MP3'!F42=0,"",'MP3'!F42)</f>
        <v/>
      </c>
      <c r="G44" s="95" t="str">
        <f>IF('MP3'!G42=0,"",'MP3'!G42)</f>
        <v/>
      </c>
      <c r="H44" s="95" t="str">
        <f>IF('MP3'!H42=0,"",'MP3'!H42)</f>
        <v/>
      </c>
      <c r="I44" s="95" t="str">
        <f>IF('MP3'!I42=0,"",'MP3'!I42)</f>
        <v/>
      </c>
      <c r="J44" s="95" t="str">
        <f>IF('MP3'!J42=0,"",'MP3'!J42)</f>
        <v/>
      </c>
      <c r="K44" s="260" t="str">
        <f t="shared" ref="K44" si="50">IFERROR(ROUND(AVERAGE(E44:J46),0),"")</f>
        <v/>
      </c>
      <c r="L44" s="96" t="str">
        <f>IF('MP3'!L42=0,"",'MP3'!L42)</f>
        <v/>
      </c>
      <c r="M44" s="260" t="str">
        <f t="shared" ref="M44" si="51">IFERROR(ROUND(AVERAGE(L44:L46),0),"")</f>
        <v/>
      </c>
      <c r="N44" s="96" t="str">
        <f>IF('MP3'!N42=0,"",'MP3'!N42)</f>
        <v/>
      </c>
      <c r="O44" s="96" t="str">
        <f>IF('MP3'!O42=0,"",'MP3'!O42)</f>
        <v/>
      </c>
      <c r="P44" s="96" t="str">
        <f>IF('MP3'!P42=0,"",'MP3'!P42)</f>
        <v/>
      </c>
      <c r="Q44" s="96" t="str">
        <f>IF('MP3'!Q42=0,"",'MP3'!Q42)</f>
        <v/>
      </c>
      <c r="R44" s="96" t="str">
        <f>IF('MP3'!R42=0,"",'MP3'!R42)</f>
        <v/>
      </c>
      <c r="S44" s="260" t="str">
        <f t="shared" ref="S44" si="52">IFERROR(ROUND(AVERAGE(N44:R46),0),"")</f>
        <v/>
      </c>
      <c r="T44" s="96" t="str">
        <f>IF('MP3'!T42=0,"",'MP3'!T42)</f>
        <v/>
      </c>
      <c r="U44" s="260" t="str">
        <f t="shared" ref="U44" si="53">IFERROR(ROUND(AVERAGE(T44:T46),0),"")</f>
        <v/>
      </c>
      <c r="V44" s="246" t="str">
        <f t="shared" ref="V44" si="54">IFERROR(ROUND((K44+M44+S44+(2*U44))/5,0),"")</f>
        <v/>
      </c>
    </row>
    <row r="45" spans="1:22" ht="15" customHeight="1">
      <c r="A45" s="252"/>
      <c r="B45" s="249" t="str">
        <f>IF(VLOOKUP(A44,'Data Siswa 3'!$A$4:$D$43,3,0)=0,"",VLOOKUP(A44,'Data Siswa 3'!$A$4:$D$43,3,0))</f>
        <v/>
      </c>
      <c r="C45" s="255"/>
      <c r="D45" s="97" t="s">
        <v>6</v>
      </c>
      <c r="E45" s="98" t="str">
        <f>IF('MP3'!E43=0,"",'MP3'!E43)</f>
        <v/>
      </c>
      <c r="F45" s="98" t="str">
        <f>IF('MP3'!F43=0,"",'MP3'!F43)</f>
        <v/>
      </c>
      <c r="G45" s="98" t="str">
        <f>IF('MP3'!G43=0,"",'MP3'!G43)</f>
        <v/>
      </c>
      <c r="H45" s="98" t="str">
        <f>IF('MP3'!H43=0,"",'MP3'!H43)</f>
        <v/>
      </c>
      <c r="I45" s="98" t="str">
        <f>IF('MP3'!I43=0,"",'MP3'!I43)</f>
        <v/>
      </c>
      <c r="J45" s="98" t="str">
        <f>IF('MP3'!J43=0,"",'MP3'!J43)</f>
        <v/>
      </c>
      <c r="K45" s="258"/>
      <c r="L45" s="98" t="str">
        <f>IF('MP3'!L43=0,"",'MP3'!L43)</f>
        <v/>
      </c>
      <c r="M45" s="258"/>
      <c r="N45" s="98" t="str">
        <f>IF('MP3'!N43=0,"",'MP3'!N43)</f>
        <v/>
      </c>
      <c r="O45" s="98" t="str">
        <f>IF('MP3'!O43=0,"",'MP3'!O43)</f>
        <v/>
      </c>
      <c r="P45" s="98" t="str">
        <f>IF('MP3'!P43=0,"",'MP3'!P43)</f>
        <v/>
      </c>
      <c r="Q45" s="98" t="str">
        <f>IF('MP3'!Q43=0,"",'MP3'!Q43)</f>
        <v/>
      </c>
      <c r="R45" s="98" t="str">
        <f>IF('MP3'!R43=0,"",'MP3'!R43)</f>
        <v/>
      </c>
      <c r="S45" s="258"/>
      <c r="T45" s="99" t="str">
        <f>IF('MP3'!T43=0,"",'MP3'!T43)</f>
        <v/>
      </c>
      <c r="U45" s="258"/>
      <c r="V45" s="247"/>
    </row>
    <row r="46" spans="1:22">
      <c r="A46" s="253"/>
      <c r="B46" s="250"/>
      <c r="C46" s="256"/>
      <c r="D46" s="100" t="s">
        <v>7</v>
      </c>
      <c r="E46" s="101" t="str">
        <f>IF('MP3'!E44=0,"",'MP3'!E44)</f>
        <v/>
      </c>
      <c r="F46" s="101" t="str">
        <f>IF('MP3'!F44=0,"",'MP3'!F44)</f>
        <v/>
      </c>
      <c r="G46" s="101" t="str">
        <f>IF('MP3'!G44=0,"",'MP3'!G44)</f>
        <v/>
      </c>
      <c r="H46" s="101" t="str">
        <f>IF('MP3'!H44=0,"",'MP3'!H44)</f>
        <v/>
      </c>
      <c r="I46" s="101" t="str">
        <f>IF('MP3'!I44=0,"",'MP3'!I44)</f>
        <v/>
      </c>
      <c r="J46" s="101" t="str">
        <f>IF('MP3'!J44=0,"",'MP3'!J44)</f>
        <v/>
      </c>
      <c r="K46" s="259"/>
      <c r="L46" s="101" t="str">
        <f>IF('MP3'!L44=0,"",'MP3'!L44)</f>
        <v/>
      </c>
      <c r="M46" s="259"/>
      <c r="N46" s="101" t="str">
        <f>IF('MP3'!N44=0,"",'MP3'!N44)</f>
        <v/>
      </c>
      <c r="O46" s="101" t="str">
        <f>IF('MP3'!O44=0,"",'MP3'!O44)</f>
        <v/>
      </c>
      <c r="P46" s="101" t="str">
        <f>IF('MP3'!P44=0,"",'MP3'!P44)</f>
        <v/>
      </c>
      <c r="Q46" s="101" t="str">
        <f>IF('MP3'!Q44=0,"",'MP3'!Q44)</f>
        <v/>
      </c>
      <c r="R46" s="101" t="str">
        <f>IF('MP3'!R44=0,"",'MP3'!R44)</f>
        <v/>
      </c>
      <c r="S46" s="259"/>
      <c r="T46" s="102" t="str">
        <f>IF('MP3'!T44=0,"",'MP3'!T44)</f>
        <v/>
      </c>
      <c r="U46" s="259"/>
      <c r="V46" s="248"/>
    </row>
    <row r="47" spans="1:22">
      <c r="A47" s="262">
        <v>13</v>
      </c>
      <c r="B47" s="93" t="str">
        <f>IF(VLOOKUP(A47,'Data Siswa 3'!$A$4:$D$43,2,0)=0,"",VLOOKUP(A47,'Data Siswa 3'!$A$4:$D$43,2,0))</f>
        <v>713</v>
      </c>
      <c r="C47" s="263" t="str">
        <f>IF(VLOOKUP(A47,'Data Siswa 3'!$A$4:$D$43,4,0)=0,"",VLOOKUP(A47,'Data Siswa 3'!$A$4:$D$43,4,0))</f>
        <v>Siswa kelas iii 13</v>
      </c>
      <c r="D47" s="94" t="s">
        <v>5</v>
      </c>
      <c r="E47" s="95" t="str">
        <f>IF('MP3'!E45=0,"",'MP3'!E45)</f>
        <v/>
      </c>
      <c r="F47" s="95" t="str">
        <f>IF('MP3'!F45=0,"",'MP3'!F45)</f>
        <v/>
      </c>
      <c r="G47" s="95" t="str">
        <f>IF('MP3'!G45=0,"",'MP3'!G45)</f>
        <v/>
      </c>
      <c r="H47" s="95" t="str">
        <f>IF('MP3'!H45=0,"",'MP3'!H45)</f>
        <v/>
      </c>
      <c r="I47" s="95" t="str">
        <f>IF('MP3'!I45=0,"",'MP3'!I45)</f>
        <v/>
      </c>
      <c r="J47" s="95" t="str">
        <f>IF('MP3'!J45=0,"",'MP3'!J45)</f>
        <v/>
      </c>
      <c r="K47" s="260" t="str">
        <f t="shared" ref="K47" si="55">IFERROR(ROUND(AVERAGE(E47:J49),0),"")</f>
        <v/>
      </c>
      <c r="L47" s="96" t="str">
        <f>IF('MP3'!L45=0,"",'MP3'!L45)</f>
        <v/>
      </c>
      <c r="M47" s="260" t="str">
        <f t="shared" ref="M47" si="56">IFERROR(ROUND(AVERAGE(L47:L49),0),"")</f>
        <v/>
      </c>
      <c r="N47" s="96" t="str">
        <f>IF('MP3'!N45=0,"",'MP3'!N45)</f>
        <v/>
      </c>
      <c r="O47" s="96" t="str">
        <f>IF('MP3'!O45=0,"",'MP3'!O45)</f>
        <v/>
      </c>
      <c r="P47" s="96" t="str">
        <f>IF('MP3'!P45=0,"",'MP3'!P45)</f>
        <v/>
      </c>
      <c r="Q47" s="96" t="str">
        <f>IF('MP3'!Q45=0,"",'MP3'!Q45)</f>
        <v/>
      </c>
      <c r="R47" s="96" t="str">
        <f>IF('MP3'!R45=0,"",'MP3'!R45)</f>
        <v/>
      </c>
      <c r="S47" s="260" t="str">
        <f t="shared" ref="S47" si="57">IFERROR(ROUND(AVERAGE(N47:R49),0),"")</f>
        <v/>
      </c>
      <c r="T47" s="96" t="str">
        <f>IF('MP3'!T45=0,"",'MP3'!T45)</f>
        <v/>
      </c>
      <c r="U47" s="260" t="str">
        <f t="shared" ref="U47" si="58">IFERROR(ROUND(AVERAGE(T47:T49),0),"")</f>
        <v/>
      </c>
      <c r="V47" s="246" t="str">
        <f t="shared" ref="V47" si="59">IFERROR(ROUND((K47+M47+S47+(2*U47))/5,0),"")</f>
        <v/>
      </c>
    </row>
    <row r="48" spans="1:22" ht="15" customHeight="1">
      <c r="A48" s="252"/>
      <c r="B48" s="249" t="str">
        <f>IF(VLOOKUP(A47,'Data Siswa 3'!$A$4:$D$43,3,0)=0,"",VLOOKUP(A47,'Data Siswa 3'!$A$4:$D$43,3,0))</f>
        <v/>
      </c>
      <c r="C48" s="255"/>
      <c r="D48" s="97" t="s">
        <v>6</v>
      </c>
      <c r="E48" s="98" t="str">
        <f>IF('MP3'!E46=0,"",'MP3'!E46)</f>
        <v/>
      </c>
      <c r="F48" s="98" t="str">
        <f>IF('MP3'!F46=0,"",'MP3'!F46)</f>
        <v/>
      </c>
      <c r="G48" s="98" t="str">
        <f>IF('MP3'!G46=0,"",'MP3'!G46)</f>
        <v/>
      </c>
      <c r="H48" s="98" t="str">
        <f>IF('MP3'!H46=0,"",'MP3'!H46)</f>
        <v/>
      </c>
      <c r="I48" s="98" t="str">
        <f>IF('MP3'!I46=0,"",'MP3'!I46)</f>
        <v/>
      </c>
      <c r="J48" s="98" t="str">
        <f>IF('MP3'!J46=0,"",'MP3'!J46)</f>
        <v/>
      </c>
      <c r="K48" s="258"/>
      <c r="L48" s="98" t="str">
        <f>IF('MP3'!L46=0,"",'MP3'!L46)</f>
        <v/>
      </c>
      <c r="M48" s="258"/>
      <c r="N48" s="98" t="str">
        <f>IF('MP3'!N46=0,"",'MP3'!N46)</f>
        <v/>
      </c>
      <c r="O48" s="98" t="str">
        <f>IF('MP3'!O46=0,"",'MP3'!O46)</f>
        <v/>
      </c>
      <c r="P48" s="98" t="str">
        <f>IF('MP3'!P46=0,"",'MP3'!P46)</f>
        <v/>
      </c>
      <c r="Q48" s="98" t="str">
        <f>IF('MP3'!Q46=0,"",'MP3'!Q46)</f>
        <v/>
      </c>
      <c r="R48" s="98" t="str">
        <f>IF('MP3'!R46=0,"",'MP3'!R46)</f>
        <v/>
      </c>
      <c r="S48" s="258"/>
      <c r="T48" s="99" t="str">
        <f>IF('MP3'!T46=0,"",'MP3'!T46)</f>
        <v/>
      </c>
      <c r="U48" s="258"/>
      <c r="V48" s="247"/>
    </row>
    <row r="49" spans="1:22">
      <c r="A49" s="253"/>
      <c r="B49" s="250"/>
      <c r="C49" s="256"/>
      <c r="D49" s="100" t="s">
        <v>7</v>
      </c>
      <c r="E49" s="101" t="str">
        <f>IF('MP3'!E47=0,"",'MP3'!E47)</f>
        <v/>
      </c>
      <c r="F49" s="101" t="str">
        <f>IF('MP3'!F47=0,"",'MP3'!F47)</f>
        <v/>
      </c>
      <c r="G49" s="101" t="str">
        <f>IF('MP3'!G47=0,"",'MP3'!G47)</f>
        <v/>
      </c>
      <c r="H49" s="101" t="str">
        <f>IF('MP3'!H47=0,"",'MP3'!H47)</f>
        <v/>
      </c>
      <c r="I49" s="101" t="str">
        <f>IF('MP3'!I47=0,"",'MP3'!I47)</f>
        <v/>
      </c>
      <c r="J49" s="101" t="str">
        <f>IF('MP3'!J47=0,"",'MP3'!J47)</f>
        <v/>
      </c>
      <c r="K49" s="259"/>
      <c r="L49" s="101" t="str">
        <f>IF('MP3'!L47=0,"",'MP3'!L47)</f>
        <v/>
      </c>
      <c r="M49" s="259"/>
      <c r="N49" s="101" t="str">
        <f>IF('MP3'!N47=0,"",'MP3'!N47)</f>
        <v/>
      </c>
      <c r="O49" s="101" t="str">
        <f>IF('MP3'!O47=0,"",'MP3'!O47)</f>
        <v/>
      </c>
      <c r="P49" s="101" t="str">
        <f>IF('MP3'!P47=0,"",'MP3'!P47)</f>
        <v/>
      </c>
      <c r="Q49" s="101" t="str">
        <f>IF('MP3'!Q47=0,"",'MP3'!Q47)</f>
        <v/>
      </c>
      <c r="R49" s="101" t="str">
        <f>IF('MP3'!R47=0,"",'MP3'!R47)</f>
        <v/>
      </c>
      <c r="S49" s="259"/>
      <c r="T49" s="102" t="str">
        <f>IF('MP3'!T47=0,"",'MP3'!T47)</f>
        <v/>
      </c>
      <c r="U49" s="259"/>
      <c r="V49" s="248"/>
    </row>
    <row r="50" spans="1:22">
      <c r="A50" s="262">
        <v>14</v>
      </c>
      <c r="B50" s="93" t="str">
        <f>IF(VLOOKUP(A50,'Data Siswa 3'!$A$4:$D$43,2,0)=0,"",VLOOKUP(A50,'Data Siswa 3'!$A$4:$D$43,2,0))</f>
        <v>714</v>
      </c>
      <c r="C50" s="263" t="str">
        <f>IF(VLOOKUP(A50,'Data Siswa 3'!$A$4:$D$43,4,0)=0,"",VLOOKUP(A50,'Data Siswa 3'!$A$4:$D$43,4,0))</f>
        <v>Siswa kelas iii 14</v>
      </c>
      <c r="D50" s="94" t="s">
        <v>5</v>
      </c>
      <c r="E50" s="95" t="str">
        <f>IF('MP3'!E48=0,"",'MP3'!E48)</f>
        <v/>
      </c>
      <c r="F50" s="95" t="str">
        <f>IF('MP3'!F48=0,"",'MP3'!F48)</f>
        <v/>
      </c>
      <c r="G50" s="95" t="str">
        <f>IF('MP3'!G48=0,"",'MP3'!G48)</f>
        <v/>
      </c>
      <c r="H50" s="95" t="str">
        <f>IF('MP3'!H48=0,"",'MP3'!H48)</f>
        <v/>
      </c>
      <c r="I50" s="95" t="str">
        <f>IF('MP3'!I48=0,"",'MP3'!I48)</f>
        <v/>
      </c>
      <c r="J50" s="95" t="str">
        <f>IF('MP3'!J48=0,"",'MP3'!J48)</f>
        <v/>
      </c>
      <c r="K50" s="260" t="str">
        <f t="shared" ref="K50" si="60">IFERROR(ROUND(AVERAGE(E50:J52),0),"")</f>
        <v/>
      </c>
      <c r="L50" s="96" t="str">
        <f>IF('MP3'!L48=0,"",'MP3'!L48)</f>
        <v/>
      </c>
      <c r="M50" s="260" t="str">
        <f t="shared" ref="M50" si="61">IFERROR(ROUND(AVERAGE(L50:L52),0),"")</f>
        <v/>
      </c>
      <c r="N50" s="96" t="str">
        <f>IF('MP3'!N48=0,"",'MP3'!N48)</f>
        <v/>
      </c>
      <c r="O50" s="96" t="str">
        <f>IF('MP3'!O48=0,"",'MP3'!O48)</f>
        <v/>
      </c>
      <c r="P50" s="96" t="str">
        <f>IF('MP3'!P48=0,"",'MP3'!P48)</f>
        <v/>
      </c>
      <c r="Q50" s="96" t="str">
        <f>IF('MP3'!Q48=0,"",'MP3'!Q48)</f>
        <v/>
      </c>
      <c r="R50" s="96" t="str">
        <f>IF('MP3'!R48=0,"",'MP3'!R48)</f>
        <v/>
      </c>
      <c r="S50" s="260" t="str">
        <f t="shared" ref="S50" si="62">IFERROR(ROUND(AVERAGE(N50:R52),0),"")</f>
        <v/>
      </c>
      <c r="T50" s="96" t="str">
        <f>IF('MP3'!T48=0,"",'MP3'!T48)</f>
        <v/>
      </c>
      <c r="U50" s="260" t="str">
        <f t="shared" ref="U50" si="63">IFERROR(ROUND(AVERAGE(T50:T52),0),"")</f>
        <v/>
      </c>
      <c r="V50" s="246" t="str">
        <f t="shared" ref="V50" si="64">IFERROR(ROUND((K50+M50+S50+(2*U50))/5,0),"")</f>
        <v/>
      </c>
    </row>
    <row r="51" spans="1:22" ht="15" customHeight="1">
      <c r="A51" s="252"/>
      <c r="B51" s="249" t="str">
        <f>IF(VLOOKUP(A50,'Data Siswa 3'!$A$4:$D$43,3,0)=0,"",VLOOKUP(A50,'Data Siswa 3'!$A$4:$D$43,3,0))</f>
        <v/>
      </c>
      <c r="C51" s="255"/>
      <c r="D51" s="97" t="s">
        <v>6</v>
      </c>
      <c r="E51" s="98" t="str">
        <f>IF('MP3'!E49=0,"",'MP3'!E49)</f>
        <v/>
      </c>
      <c r="F51" s="98" t="str">
        <f>IF('MP3'!F49=0,"",'MP3'!F49)</f>
        <v/>
      </c>
      <c r="G51" s="98" t="str">
        <f>IF('MP3'!G49=0,"",'MP3'!G49)</f>
        <v/>
      </c>
      <c r="H51" s="98" t="str">
        <f>IF('MP3'!H49=0,"",'MP3'!H49)</f>
        <v/>
      </c>
      <c r="I51" s="98" t="str">
        <f>IF('MP3'!I49=0,"",'MP3'!I49)</f>
        <v/>
      </c>
      <c r="J51" s="98" t="str">
        <f>IF('MP3'!J49=0,"",'MP3'!J49)</f>
        <v/>
      </c>
      <c r="K51" s="258"/>
      <c r="L51" s="98" t="str">
        <f>IF('MP3'!L49=0,"",'MP3'!L49)</f>
        <v/>
      </c>
      <c r="M51" s="258"/>
      <c r="N51" s="98" t="str">
        <f>IF('MP3'!N49=0,"",'MP3'!N49)</f>
        <v/>
      </c>
      <c r="O51" s="98" t="str">
        <f>IF('MP3'!O49=0,"",'MP3'!O49)</f>
        <v/>
      </c>
      <c r="P51" s="98" t="str">
        <f>IF('MP3'!P49=0,"",'MP3'!P49)</f>
        <v/>
      </c>
      <c r="Q51" s="98" t="str">
        <f>IF('MP3'!Q49=0,"",'MP3'!Q49)</f>
        <v/>
      </c>
      <c r="R51" s="98" t="str">
        <f>IF('MP3'!R49=0,"",'MP3'!R49)</f>
        <v/>
      </c>
      <c r="S51" s="258"/>
      <c r="T51" s="99" t="str">
        <f>IF('MP3'!T49=0,"",'MP3'!T49)</f>
        <v/>
      </c>
      <c r="U51" s="258"/>
      <c r="V51" s="247"/>
    </row>
    <row r="52" spans="1:22">
      <c r="A52" s="253"/>
      <c r="B52" s="250"/>
      <c r="C52" s="256"/>
      <c r="D52" s="100" t="s">
        <v>7</v>
      </c>
      <c r="E52" s="101" t="str">
        <f>IF('MP3'!E50=0,"",'MP3'!E50)</f>
        <v/>
      </c>
      <c r="F52" s="101" t="str">
        <f>IF('MP3'!F50=0,"",'MP3'!F50)</f>
        <v/>
      </c>
      <c r="G52" s="101" t="str">
        <f>IF('MP3'!G50=0,"",'MP3'!G50)</f>
        <v/>
      </c>
      <c r="H52" s="101" t="str">
        <f>IF('MP3'!H50=0,"",'MP3'!H50)</f>
        <v/>
      </c>
      <c r="I52" s="101" t="str">
        <f>IF('MP3'!I50=0,"",'MP3'!I50)</f>
        <v/>
      </c>
      <c r="J52" s="101" t="str">
        <f>IF('MP3'!J50=0,"",'MP3'!J50)</f>
        <v/>
      </c>
      <c r="K52" s="259"/>
      <c r="L52" s="101" t="str">
        <f>IF('MP3'!L50=0,"",'MP3'!L50)</f>
        <v/>
      </c>
      <c r="M52" s="259"/>
      <c r="N52" s="101" t="str">
        <f>IF('MP3'!N50=0,"",'MP3'!N50)</f>
        <v/>
      </c>
      <c r="O52" s="101" t="str">
        <f>IF('MP3'!O50=0,"",'MP3'!O50)</f>
        <v/>
      </c>
      <c r="P52" s="101" t="str">
        <f>IF('MP3'!P50=0,"",'MP3'!P50)</f>
        <v/>
      </c>
      <c r="Q52" s="101" t="str">
        <f>IF('MP3'!Q50=0,"",'MP3'!Q50)</f>
        <v/>
      </c>
      <c r="R52" s="101" t="str">
        <f>IF('MP3'!R50=0,"",'MP3'!R50)</f>
        <v/>
      </c>
      <c r="S52" s="259"/>
      <c r="T52" s="102" t="str">
        <f>IF('MP3'!T50=0,"",'MP3'!T50)</f>
        <v/>
      </c>
      <c r="U52" s="259"/>
      <c r="V52" s="248"/>
    </row>
    <row r="53" spans="1:22">
      <c r="A53" s="262">
        <v>15</v>
      </c>
      <c r="B53" s="93" t="str">
        <f>IF(VLOOKUP(A53,'Data Siswa 3'!$A$4:$D$43,2,0)=0,"",VLOOKUP(A53,'Data Siswa 3'!$A$4:$D$43,2,0))</f>
        <v>715</v>
      </c>
      <c r="C53" s="263" t="str">
        <f>IF(VLOOKUP(A53,'Data Siswa 3'!$A$4:$D$43,4,0)=0,"",VLOOKUP(A53,'Data Siswa 3'!$A$4:$D$43,4,0))</f>
        <v>Siswa kelas iii 15</v>
      </c>
      <c r="D53" s="94" t="s">
        <v>5</v>
      </c>
      <c r="E53" s="95" t="str">
        <f>IF('MP3'!E51=0,"",'MP3'!E51)</f>
        <v/>
      </c>
      <c r="F53" s="95" t="str">
        <f>IF('MP3'!F51=0,"",'MP3'!F51)</f>
        <v/>
      </c>
      <c r="G53" s="95" t="str">
        <f>IF('MP3'!G51=0,"",'MP3'!G51)</f>
        <v/>
      </c>
      <c r="H53" s="95" t="str">
        <f>IF('MP3'!H51=0,"",'MP3'!H51)</f>
        <v/>
      </c>
      <c r="I53" s="95" t="str">
        <f>IF('MP3'!I51=0,"",'MP3'!I51)</f>
        <v/>
      </c>
      <c r="J53" s="95" t="str">
        <f>IF('MP3'!J51=0,"",'MP3'!J51)</f>
        <v/>
      </c>
      <c r="K53" s="260" t="str">
        <f t="shared" ref="K53" si="65">IFERROR(ROUND(AVERAGE(E53:J55),0),"")</f>
        <v/>
      </c>
      <c r="L53" s="96" t="str">
        <f>IF('MP3'!L51=0,"",'MP3'!L51)</f>
        <v/>
      </c>
      <c r="M53" s="260" t="str">
        <f t="shared" ref="M53" si="66">IFERROR(ROUND(AVERAGE(L53:L55),0),"")</f>
        <v/>
      </c>
      <c r="N53" s="96" t="str">
        <f>IF('MP3'!N51=0,"",'MP3'!N51)</f>
        <v/>
      </c>
      <c r="O53" s="96" t="str">
        <f>IF('MP3'!O51=0,"",'MP3'!O51)</f>
        <v/>
      </c>
      <c r="P53" s="96" t="str">
        <f>IF('MP3'!P51=0,"",'MP3'!P51)</f>
        <v/>
      </c>
      <c r="Q53" s="96" t="str">
        <f>IF('MP3'!Q51=0,"",'MP3'!Q51)</f>
        <v/>
      </c>
      <c r="R53" s="96" t="str">
        <f>IF('MP3'!R51=0,"",'MP3'!R51)</f>
        <v/>
      </c>
      <c r="S53" s="260" t="str">
        <f t="shared" ref="S53" si="67">IFERROR(ROUND(AVERAGE(N53:R55),0),"")</f>
        <v/>
      </c>
      <c r="T53" s="96" t="str">
        <f>IF('MP3'!T51=0,"",'MP3'!T51)</f>
        <v/>
      </c>
      <c r="U53" s="260" t="str">
        <f t="shared" ref="U53" si="68">IFERROR(ROUND(AVERAGE(T53:T55),0),"")</f>
        <v/>
      </c>
      <c r="V53" s="246" t="str">
        <f t="shared" ref="V53" si="69">IFERROR(ROUND((K53+M53+S53+(2*U53))/5,0),"")</f>
        <v/>
      </c>
    </row>
    <row r="54" spans="1:22" ht="15" customHeight="1">
      <c r="A54" s="252"/>
      <c r="B54" s="249" t="str">
        <f>IF(VLOOKUP(A53,'Data Siswa 3'!$A$4:$D$43,3,0)=0,"",VLOOKUP(A53,'Data Siswa 3'!$A$4:$D$43,3,0))</f>
        <v/>
      </c>
      <c r="C54" s="255"/>
      <c r="D54" s="97" t="s">
        <v>6</v>
      </c>
      <c r="E54" s="98" t="str">
        <f>IF('MP3'!E52=0,"",'MP3'!E52)</f>
        <v/>
      </c>
      <c r="F54" s="98" t="str">
        <f>IF('MP3'!F52=0,"",'MP3'!F52)</f>
        <v/>
      </c>
      <c r="G54" s="98" t="str">
        <f>IF('MP3'!G52=0,"",'MP3'!G52)</f>
        <v/>
      </c>
      <c r="H54" s="98" t="str">
        <f>IF('MP3'!H52=0,"",'MP3'!H52)</f>
        <v/>
      </c>
      <c r="I54" s="98" t="str">
        <f>IF('MP3'!I52=0,"",'MP3'!I52)</f>
        <v/>
      </c>
      <c r="J54" s="98" t="str">
        <f>IF('MP3'!J52=0,"",'MP3'!J52)</f>
        <v/>
      </c>
      <c r="K54" s="258"/>
      <c r="L54" s="98" t="str">
        <f>IF('MP3'!L52=0,"",'MP3'!L52)</f>
        <v/>
      </c>
      <c r="M54" s="258"/>
      <c r="N54" s="98" t="str">
        <f>IF('MP3'!N52=0,"",'MP3'!N52)</f>
        <v/>
      </c>
      <c r="O54" s="98" t="str">
        <f>IF('MP3'!O52=0,"",'MP3'!O52)</f>
        <v/>
      </c>
      <c r="P54" s="98" t="str">
        <f>IF('MP3'!P52=0,"",'MP3'!P52)</f>
        <v/>
      </c>
      <c r="Q54" s="98" t="str">
        <f>IF('MP3'!Q52=0,"",'MP3'!Q52)</f>
        <v/>
      </c>
      <c r="R54" s="98" t="str">
        <f>IF('MP3'!R52=0,"",'MP3'!R52)</f>
        <v/>
      </c>
      <c r="S54" s="258"/>
      <c r="T54" s="99" t="str">
        <f>IF('MP3'!T52=0,"",'MP3'!T52)</f>
        <v/>
      </c>
      <c r="U54" s="258"/>
      <c r="V54" s="247"/>
    </row>
    <row r="55" spans="1:22">
      <c r="A55" s="253"/>
      <c r="B55" s="250"/>
      <c r="C55" s="256"/>
      <c r="D55" s="100" t="s">
        <v>7</v>
      </c>
      <c r="E55" s="101" t="str">
        <f>IF('MP3'!E53=0,"",'MP3'!E53)</f>
        <v/>
      </c>
      <c r="F55" s="101" t="str">
        <f>IF('MP3'!F53=0,"",'MP3'!F53)</f>
        <v/>
      </c>
      <c r="G55" s="101" t="str">
        <f>IF('MP3'!G53=0,"",'MP3'!G53)</f>
        <v/>
      </c>
      <c r="H55" s="101" t="str">
        <f>IF('MP3'!H53=0,"",'MP3'!H53)</f>
        <v/>
      </c>
      <c r="I55" s="101" t="str">
        <f>IF('MP3'!I53=0,"",'MP3'!I53)</f>
        <v/>
      </c>
      <c r="J55" s="101" t="str">
        <f>IF('MP3'!J53=0,"",'MP3'!J53)</f>
        <v/>
      </c>
      <c r="K55" s="259"/>
      <c r="L55" s="101" t="str">
        <f>IF('MP3'!L53=0,"",'MP3'!L53)</f>
        <v/>
      </c>
      <c r="M55" s="259"/>
      <c r="N55" s="101" t="str">
        <f>IF('MP3'!N53=0,"",'MP3'!N53)</f>
        <v/>
      </c>
      <c r="O55" s="101" t="str">
        <f>IF('MP3'!O53=0,"",'MP3'!O53)</f>
        <v/>
      </c>
      <c r="P55" s="101" t="str">
        <f>IF('MP3'!P53=0,"",'MP3'!P53)</f>
        <v/>
      </c>
      <c r="Q55" s="101" t="str">
        <f>IF('MP3'!Q53=0,"",'MP3'!Q53)</f>
        <v/>
      </c>
      <c r="R55" s="101" t="str">
        <f>IF('MP3'!R53=0,"",'MP3'!R53)</f>
        <v/>
      </c>
      <c r="S55" s="259"/>
      <c r="T55" s="102" t="str">
        <f>IF('MP3'!T53=0,"",'MP3'!T53)</f>
        <v/>
      </c>
      <c r="U55" s="259"/>
      <c r="V55" s="248"/>
    </row>
    <row r="56" spans="1:22">
      <c r="A56" s="262">
        <v>16</v>
      </c>
      <c r="B56" s="93" t="str">
        <f>IF(VLOOKUP(A56,'Data Siswa 3'!$A$4:$D$43,2,0)=0,"",VLOOKUP(A56,'Data Siswa 3'!$A$4:$D$43,2,0))</f>
        <v>716</v>
      </c>
      <c r="C56" s="263" t="str">
        <f>IF(VLOOKUP(A56,'Data Siswa 3'!$A$4:$D$43,4,0)=0,"",VLOOKUP(A56,'Data Siswa 3'!$A$4:$D$43,4,0))</f>
        <v>Siswa kelas iii 16</v>
      </c>
      <c r="D56" s="94" t="s">
        <v>5</v>
      </c>
      <c r="E56" s="95" t="str">
        <f>IF('MP3'!E54=0,"",'MP3'!E54)</f>
        <v/>
      </c>
      <c r="F56" s="95" t="str">
        <f>IF('MP3'!F54=0,"",'MP3'!F54)</f>
        <v/>
      </c>
      <c r="G56" s="95" t="str">
        <f>IF('MP3'!G54=0,"",'MP3'!G54)</f>
        <v/>
      </c>
      <c r="H56" s="95" t="str">
        <f>IF('MP3'!H54=0,"",'MP3'!H54)</f>
        <v/>
      </c>
      <c r="I56" s="95" t="str">
        <f>IF('MP3'!I54=0,"",'MP3'!I54)</f>
        <v/>
      </c>
      <c r="J56" s="95" t="str">
        <f>IF('MP3'!J54=0,"",'MP3'!J54)</f>
        <v/>
      </c>
      <c r="K56" s="260" t="str">
        <f t="shared" ref="K56" si="70">IFERROR(ROUND(AVERAGE(E56:J58),0),"")</f>
        <v/>
      </c>
      <c r="L56" s="96" t="str">
        <f>IF('MP3'!L54=0,"",'MP3'!L54)</f>
        <v/>
      </c>
      <c r="M56" s="260" t="str">
        <f t="shared" ref="M56" si="71">IFERROR(ROUND(AVERAGE(L56:L58),0),"")</f>
        <v/>
      </c>
      <c r="N56" s="96" t="str">
        <f>IF('MP3'!N54=0,"",'MP3'!N54)</f>
        <v/>
      </c>
      <c r="O56" s="96" t="str">
        <f>IF('MP3'!O54=0,"",'MP3'!O54)</f>
        <v/>
      </c>
      <c r="P56" s="96" t="str">
        <f>IF('MP3'!P54=0,"",'MP3'!P54)</f>
        <v/>
      </c>
      <c r="Q56" s="96" t="str">
        <f>IF('MP3'!Q54=0,"",'MP3'!Q54)</f>
        <v/>
      </c>
      <c r="R56" s="96" t="str">
        <f>IF('MP3'!R54=0,"",'MP3'!R54)</f>
        <v/>
      </c>
      <c r="S56" s="260" t="str">
        <f t="shared" ref="S56" si="72">IFERROR(ROUND(AVERAGE(N56:R58),0),"")</f>
        <v/>
      </c>
      <c r="T56" s="96" t="str">
        <f>IF('MP3'!T54=0,"",'MP3'!T54)</f>
        <v/>
      </c>
      <c r="U56" s="260" t="str">
        <f t="shared" ref="U56" si="73">IFERROR(ROUND(AVERAGE(T56:T58),0),"")</f>
        <v/>
      </c>
      <c r="V56" s="246" t="str">
        <f t="shared" ref="V56" si="74">IFERROR(ROUND((K56+M56+S56+(2*U56))/5,0),"")</f>
        <v/>
      </c>
    </row>
    <row r="57" spans="1:22" ht="15" customHeight="1">
      <c r="A57" s="252"/>
      <c r="B57" s="249" t="str">
        <f>IF(VLOOKUP(A56,'Data Siswa 3'!$A$4:$D$43,3,0)=0,"",VLOOKUP(A56,'Data Siswa 3'!$A$4:$D$43,3,0))</f>
        <v/>
      </c>
      <c r="C57" s="255"/>
      <c r="D57" s="97" t="s">
        <v>6</v>
      </c>
      <c r="E57" s="98" t="str">
        <f>IF('MP3'!E55=0,"",'MP3'!E55)</f>
        <v/>
      </c>
      <c r="F57" s="98" t="str">
        <f>IF('MP3'!F55=0,"",'MP3'!F55)</f>
        <v/>
      </c>
      <c r="G57" s="98" t="str">
        <f>IF('MP3'!G55=0,"",'MP3'!G55)</f>
        <v/>
      </c>
      <c r="H57" s="98" t="str">
        <f>IF('MP3'!H55=0,"",'MP3'!H55)</f>
        <v/>
      </c>
      <c r="I57" s="98" t="str">
        <f>IF('MP3'!I55=0,"",'MP3'!I55)</f>
        <v/>
      </c>
      <c r="J57" s="98" t="str">
        <f>IF('MP3'!J55=0,"",'MP3'!J55)</f>
        <v/>
      </c>
      <c r="K57" s="258"/>
      <c r="L57" s="98" t="str">
        <f>IF('MP3'!L55=0,"",'MP3'!L55)</f>
        <v/>
      </c>
      <c r="M57" s="258"/>
      <c r="N57" s="98" t="str">
        <f>IF('MP3'!N55=0,"",'MP3'!N55)</f>
        <v/>
      </c>
      <c r="O57" s="98" t="str">
        <f>IF('MP3'!O55=0,"",'MP3'!O55)</f>
        <v/>
      </c>
      <c r="P57" s="98" t="str">
        <f>IF('MP3'!P55=0,"",'MP3'!P55)</f>
        <v/>
      </c>
      <c r="Q57" s="98" t="str">
        <f>IF('MP3'!Q55=0,"",'MP3'!Q55)</f>
        <v/>
      </c>
      <c r="R57" s="98" t="str">
        <f>IF('MP3'!R55=0,"",'MP3'!R55)</f>
        <v/>
      </c>
      <c r="S57" s="258"/>
      <c r="T57" s="99" t="str">
        <f>IF('MP3'!T55=0,"",'MP3'!T55)</f>
        <v/>
      </c>
      <c r="U57" s="258"/>
      <c r="V57" s="247"/>
    </row>
    <row r="58" spans="1:22">
      <c r="A58" s="253"/>
      <c r="B58" s="250"/>
      <c r="C58" s="256"/>
      <c r="D58" s="100" t="s">
        <v>7</v>
      </c>
      <c r="E58" s="101" t="str">
        <f>IF('MP3'!E56=0,"",'MP3'!E56)</f>
        <v/>
      </c>
      <c r="F58" s="101" t="str">
        <f>IF('MP3'!F56=0,"",'MP3'!F56)</f>
        <v/>
      </c>
      <c r="G58" s="101" t="str">
        <f>IF('MP3'!G56=0,"",'MP3'!G56)</f>
        <v/>
      </c>
      <c r="H58" s="101" t="str">
        <f>IF('MP3'!H56=0,"",'MP3'!H56)</f>
        <v/>
      </c>
      <c r="I58" s="101" t="str">
        <f>IF('MP3'!I56=0,"",'MP3'!I56)</f>
        <v/>
      </c>
      <c r="J58" s="101" t="str">
        <f>IF('MP3'!J56=0,"",'MP3'!J56)</f>
        <v/>
      </c>
      <c r="K58" s="259"/>
      <c r="L58" s="101" t="str">
        <f>IF('MP3'!L56=0,"",'MP3'!L56)</f>
        <v/>
      </c>
      <c r="M58" s="259"/>
      <c r="N58" s="101" t="str">
        <f>IF('MP3'!N56=0,"",'MP3'!N56)</f>
        <v/>
      </c>
      <c r="O58" s="101" t="str">
        <f>IF('MP3'!O56=0,"",'MP3'!O56)</f>
        <v/>
      </c>
      <c r="P58" s="101" t="str">
        <f>IF('MP3'!P56=0,"",'MP3'!P56)</f>
        <v/>
      </c>
      <c r="Q58" s="101" t="str">
        <f>IF('MP3'!Q56=0,"",'MP3'!Q56)</f>
        <v/>
      </c>
      <c r="R58" s="101" t="str">
        <f>IF('MP3'!R56=0,"",'MP3'!R56)</f>
        <v/>
      </c>
      <c r="S58" s="259"/>
      <c r="T58" s="102" t="str">
        <f>IF('MP3'!T56=0,"",'MP3'!T56)</f>
        <v/>
      </c>
      <c r="U58" s="259"/>
      <c r="V58" s="248"/>
    </row>
    <row r="59" spans="1:22">
      <c r="A59" s="262">
        <v>17</v>
      </c>
      <c r="B59" s="93" t="str">
        <f>IF(VLOOKUP(A59,'Data Siswa 3'!$A$4:$D$43,2,0)=0,"",VLOOKUP(A59,'Data Siswa 3'!$A$4:$D$43,2,0))</f>
        <v>717</v>
      </c>
      <c r="C59" s="263" t="str">
        <f>IF(VLOOKUP(A59,'Data Siswa 3'!$A$4:$D$43,4,0)=0,"",VLOOKUP(A59,'Data Siswa 3'!$A$4:$D$43,4,0))</f>
        <v>Siswa kelas iii 17</v>
      </c>
      <c r="D59" s="94" t="s">
        <v>5</v>
      </c>
      <c r="E59" s="95" t="str">
        <f>IF('MP3'!E57=0,"",'MP3'!E57)</f>
        <v/>
      </c>
      <c r="F59" s="95" t="str">
        <f>IF('MP3'!F57=0,"",'MP3'!F57)</f>
        <v/>
      </c>
      <c r="G59" s="95" t="str">
        <f>IF('MP3'!G57=0,"",'MP3'!G57)</f>
        <v/>
      </c>
      <c r="H59" s="95" t="str">
        <f>IF('MP3'!H57=0,"",'MP3'!H57)</f>
        <v/>
      </c>
      <c r="I59" s="95" t="str">
        <f>IF('MP3'!I57=0,"",'MP3'!I57)</f>
        <v/>
      </c>
      <c r="J59" s="95" t="str">
        <f>IF('MP3'!J57=0,"",'MP3'!J57)</f>
        <v/>
      </c>
      <c r="K59" s="260" t="str">
        <f t="shared" ref="K59" si="75">IFERROR(ROUND(AVERAGE(E59:J61),0),"")</f>
        <v/>
      </c>
      <c r="L59" s="96" t="str">
        <f>IF('MP3'!L57=0,"",'MP3'!L57)</f>
        <v/>
      </c>
      <c r="M59" s="260" t="str">
        <f t="shared" ref="M59" si="76">IFERROR(ROUND(AVERAGE(L59:L61),0),"")</f>
        <v/>
      </c>
      <c r="N59" s="96" t="str">
        <f>IF('MP3'!N57=0,"",'MP3'!N57)</f>
        <v/>
      </c>
      <c r="O59" s="96" t="str">
        <f>IF('MP3'!O57=0,"",'MP3'!O57)</f>
        <v/>
      </c>
      <c r="P59" s="96" t="str">
        <f>IF('MP3'!P57=0,"",'MP3'!P57)</f>
        <v/>
      </c>
      <c r="Q59" s="96" t="str">
        <f>IF('MP3'!Q57=0,"",'MP3'!Q57)</f>
        <v/>
      </c>
      <c r="R59" s="96" t="str">
        <f>IF('MP3'!R57=0,"",'MP3'!R57)</f>
        <v/>
      </c>
      <c r="S59" s="260" t="str">
        <f t="shared" ref="S59" si="77">IFERROR(ROUND(AVERAGE(N59:R61),0),"")</f>
        <v/>
      </c>
      <c r="T59" s="96" t="str">
        <f>IF('MP3'!T57=0,"",'MP3'!T57)</f>
        <v/>
      </c>
      <c r="U59" s="260" t="str">
        <f t="shared" ref="U59" si="78">IFERROR(ROUND(AVERAGE(T59:T61),0),"")</f>
        <v/>
      </c>
      <c r="V59" s="246" t="str">
        <f t="shared" ref="V59" si="79">IFERROR(ROUND((K59+M59+S59+(2*U59))/5,0),"")</f>
        <v/>
      </c>
    </row>
    <row r="60" spans="1:22" ht="15" customHeight="1">
      <c r="A60" s="252"/>
      <c r="B60" s="249" t="str">
        <f>IF(VLOOKUP(A59,'Data Siswa 3'!$A$4:$D$43,3,0)=0,"",VLOOKUP(A59,'Data Siswa 3'!$A$4:$D$43,3,0))</f>
        <v/>
      </c>
      <c r="C60" s="255"/>
      <c r="D60" s="97" t="s">
        <v>6</v>
      </c>
      <c r="E60" s="98" t="str">
        <f>IF('MP3'!E58=0,"",'MP3'!E58)</f>
        <v/>
      </c>
      <c r="F60" s="98" t="str">
        <f>IF('MP3'!F58=0,"",'MP3'!F58)</f>
        <v/>
      </c>
      <c r="G60" s="98" t="str">
        <f>IF('MP3'!G58=0,"",'MP3'!G58)</f>
        <v/>
      </c>
      <c r="H60" s="98" t="str">
        <f>IF('MP3'!H58=0,"",'MP3'!H58)</f>
        <v/>
      </c>
      <c r="I60" s="98" t="str">
        <f>IF('MP3'!I58=0,"",'MP3'!I58)</f>
        <v/>
      </c>
      <c r="J60" s="98" t="str">
        <f>IF('MP3'!J58=0,"",'MP3'!J58)</f>
        <v/>
      </c>
      <c r="K60" s="258"/>
      <c r="L60" s="98" t="str">
        <f>IF('MP3'!L58=0,"",'MP3'!L58)</f>
        <v/>
      </c>
      <c r="M60" s="258"/>
      <c r="N60" s="98" t="str">
        <f>IF('MP3'!N58=0,"",'MP3'!N58)</f>
        <v/>
      </c>
      <c r="O60" s="98" t="str">
        <f>IF('MP3'!O58=0,"",'MP3'!O58)</f>
        <v/>
      </c>
      <c r="P60" s="98" t="str">
        <f>IF('MP3'!P58=0,"",'MP3'!P58)</f>
        <v/>
      </c>
      <c r="Q60" s="98" t="str">
        <f>IF('MP3'!Q58=0,"",'MP3'!Q58)</f>
        <v/>
      </c>
      <c r="R60" s="98" t="str">
        <f>IF('MP3'!R58=0,"",'MP3'!R58)</f>
        <v/>
      </c>
      <c r="S60" s="258"/>
      <c r="T60" s="99" t="str">
        <f>IF('MP3'!T58=0,"",'MP3'!T58)</f>
        <v/>
      </c>
      <c r="U60" s="258"/>
      <c r="V60" s="247"/>
    </row>
    <row r="61" spans="1:22">
      <c r="A61" s="253"/>
      <c r="B61" s="250"/>
      <c r="C61" s="256"/>
      <c r="D61" s="100" t="s">
        <v>7</v>
      </c>
      <c r="E61" s="101" t="str">
        <f>IF('MP3'!E59=0,"",'MP3'!E59)</f>
        <v/>
      </c>
      <c r="F61" s="101" t="str">
        <f>IF('MP3'!F59=0,"",'MP3'!F59)</f>
        <v/>
      </c>
      <c r="G61" s="101" t="str">
        <f>IF('MP3'!G59=0,"",'MP3'!G59)</f>
        <v/>
      </c>
      <c r="H61" s="101" t="str">
        <f>IF('MP3'!H59=0,"",'MP3'!H59)</f>
        <v/>
      </c>
      <c r="I61" s="101" t="str">
        <f>IF('MP3'!I59=0,"",'MP3'!I59)</f>
        <v/>
      </c>
      <c r="J61" s="101" t="str">
        <f>IF('MP3'!J59=0,"",'MP3'!J59)</f>
        <v/>
      </c>
      <c r="K61" s="259"/>
      <c r="L61" s="101" t="str">
        <f>IF('MP3'!L59=0,"",'MP3'!L59)</f>
        <v/>
      </c>
      <c r="M61" s="259"/>
      <c r="N61" s="101" t="str">
        <f>IF('MP3'!N59=0,"",'MP3'!N59)</f>
        <v/>
      </c>
      <c r="O61" s="101" t="str">
        <f>IF('MP3'!O59=0,"",'MP3'!O59)</f>
        <v/>
      </c>
      <c r="P61" s="101" t="str">
        <f>IF('MP3'!P59=0,"",'MP3'!P59)</f>
        <v/>
      </c>
      <c r="Q61" s="101" t="str">
        <f>IF('MP3'!Q59=0,"",'MP3'!Q59)</f>
        <v/>
      </c>
      <c r="R61" s="101" t="str">
        <f>IF('MP3'!R59=0,"",'MP3'!R59)</f>
        <v/>
      </c>
      <c r="S61" s="259"/>
      <c r="T61" s="102" t="str">
        <f>IF('MP3'!T59=0,"",'MP3'!T59)</f>
        <v/>
      </c>
      <c r="U61" s="259"/>
      <c r="V61" s="248"/>
    </row>
    <row r="62" spans="1:22">
      <c r="A62" s="262">
        <v>18</v>
      </c>
      <c r="B62" s="93" t="str">
        <f>IF(VLOOKUP(A62,'Data Siswa 3'!$A$4:$D$43,2,0)=0,"",VLOOKUP(A62,'Data Siswa 3'!$A$4:$D$43,2,0))</f>
        <v>718</v>
      </c>
      <c r="C62" s="263" t="str">
        <f>IF(VLOOKUP(A62,'Data Siswa 3'!$A$4:$D$43,4,0)=0,"",VLOOKUP(A62,'Data Siswa 3'!$A$4:$D$43,4,0))</f>
        <v>Siswa kelas iii 18</v>
      </c>
      <c r="D62" s="94" t="s">
        <v>5</v>
      </c>
      <c r="E62" s="95" t="str">
        <f>IF('MP3'!E60=0,"",'MP3'!E60)</f>
        <v/>
      </c>
      <c r="F62" s="95" t="str">
        <f>IF('MP3'!F60=0,"",'MP3'!F60)</f>
        <v/>
      </c>
      <c r="G62" s="95" t="str">
        <f>IF('MP3'!G60=0,"",'MP3'!G60)</f>
        <v/>
      </c>
      <c r="H62" s="95" t="str">
        <f>IF('MP3'!H60=0,"",'MP3'!H60)</f>
        <v/>
      </c>
      <c r="I62" s="95" t="str">
        <f>IF('MP3'!I60=0,"",'MP3'!I60)</f>
        <v/>
      </c>
      <c r="J62" s="95" t="str">
        <f>IF('MP3'!J60=0,"",'MP3'!J60)</f>
        <v/>
      </c>
      <c r="K62" s="260" t="str">
        <f t="shared" ref="K62" si="80">IFERROR(ROUND(AVERAGE(E62:J64),0),"")</f>
        <v/>
      </c>
      <c r="L62" s="96" t="str">
        <f>IF('MP3'!L60=0,"",'MP3'!L60)</f>
        <v/>
      </c>
      <c r="M62" s="260" t="str">
        <f t="shared" ref="M62" si="81">IFERROR(ROUND(AVERAGE(L62:L64),0),"")</f>
        <v/>
      </c>
      <c r="N62" s="96" t="str">
        <f>IF('MP3'!N60=0,"",'MP3'!N60)</f>
        <v/>
      </c>
      <c r="O62" s="96" t="str">
        <f>IF('MP3'!O60=0,"",'MP3'!O60)</f>
        <v/>
      </c>
      <c r="P62" s="96" t="str">
        <f>IF('MP3'!P60=0,"",'MP3'!P60)</f>
        <v/>
      </c>
      <c r="Q62" s="96" t="str">
        <f>IF('MP3'!Q60=0,"",'MP3'!Q60)</f>
        <v/>
      </c>
      <c r="R62" s="96" t="str">
        <f>IF('MP3'!R60=0,"",'MP3'!R60)</f>
        <v/>
      </c>
      <c r="S62" s="260" t="str">
        <f t="shared" ref="S62" si="82">IFERROR(ROUND(AVERAGE(N62:R64),0),"")</f>
        <v/>
      </c>
      <c r="T62" s="96" t="str">
        <f>IF('MP3'!T60=0,"",'MP3'!T60)</f>
        <v/>
      </c>
      <c r="U62" s="260" t="str">
        <f t="shared" ref="U62" si="83">IFERROR(ROUND(AVERAGE(T62:T64),0),"")</f>
        <v/>
      </c>
      <c r="V62" s="246" t="str">
        <f t="shared" ref="V62" si="84">IFERROR(ROUND((K62+M62+S62+(2*U62))/5,0),"")</f>
        <v/>
      </c>
    </row>
    <row r="63" spans="1:22" ht="15" customHeight="1">
      <c r="A63" s="252"/>
      <c r="B63" s="249" t="str">
        <f>IF(VLOOKUP(A62,'Data Siswa 3'!$A$4:$D$43,3,0)=0,"",VLOOKUP(A62,'Data Siswa 3'!$A$4:$D$43,3,0))</f>
        <v/>
      </c>
      <c r="C63" s="255"/>
      <c r="D63" s="97" t="s">
        <v>6</v>
      </c>
      <c r="E63" s="98" t="str">
        <f>IF('MP3'!E61=0,"",'MP3'!E61)</f>
        <v/>
      </c>
      <c r="F63" s="98" t="str">
        <f>IF('MP3'!F61=0,"",'MP3'!F61)</f>
        <v/>
      </c>
      <c r="G63" s="98" t="str">
        <f>IF('MP3'!G61=0,"",'MP3'!G61)</f>
        <v/>
      </c>
      <c r="H63" s="98" t="str">
        <f>IF('MP3'!H61=0,"",'MP3'!H61)</f>
        <v/>
      </c>
      <c r="I63" s="98" t="str">
        <f>IF('MP3'!I61=0,"",'MP3'!I61)</f>
        <v/>
      </c>
      <c r="J63" s="98" t="str">
        <f>IF('MP3'!J61=0,"",'MP3'!J61)</f>
        <v/>
      </c>
      <c r="K63" s="258"/>
      <c r="L63" s="98" t="str">
        <f>IF('MP3'!L61=0,"",'MP3'!L61)</f>
        <v/>
      </c>
      <c r="M63" s="258"/>
      <c r="N63" s="98" t="str">
        <f>IF('MP3'!N61=0,"",'MP3'!N61)</f>
        <v/>
      </c>
      <c r="O63" s="98" t="str">
        <f>IF('MP3'!O61=0,"",'MP3'!O61)</f>
        <v/>
      </c>
      <c r="P63" s="98" t="str">
        <f>IF('MP3'!P61=0,"",'MP3'!P61)</f>
        <v/>
      </c>
      <c r="Q63" s="98" t="str">
        <f>IF('MP3'!Q61=0,"",'MP3'!Q61)</f>
        <v/>
      </c>
      <c r="R63" s="98" t="str">
        <f>IF('MP3'!R61=0,"",'MP3'!R61)</f>
        <v/>
      </c>
      <c r="S63" s="258"/>
      <c r="T63" s="99" t="str">
        <f>IF('MP3'!T61=0,"",'MP3'!T61)</f>
        <v/>
      </c>
      <c r="U63" s="258"/>
      <c r="V63" s="247"/>
    </row>
    <row r="64" spans="1:22">
      <c r="A64" s="253"/>
      <c r="B64" s="250"/>
      <c r="C64" s="256"/>
      <c r="D64" s="100" t="s">
        <v>7</v>
      </c>
      <c r="E64" s="101" t="str">
        <f>IF('MP3'!E62=0,"",'MP3'!E62)</f>
        <v/>
      </c>
      <c r="F64" s="101" t="str">
        <f>IF('MP3'!F62=0,"",'MP3'!F62)</f>
        <v/>
      </c>
      <c r="G64" s="101" t="str">
        <f>IF('MP3'!G62=0,"",'MP3'!G62)</f>
        <v/>
      </c>
      <c r="H64" s="101" t="str">
        <f>IF('MP3'!H62=0,"",'MP3'!H62)</f>
        <v/>
      </c>
      <c r="I64" s="101" t="str">
        <f>IF('MP3'!I62=0,"",'MP3'!I62)</f>
        <v/>
      </c>
      <c r="J64" s="101" t="str">
        <f>IF('MP3'!J62=0,"",'MP3'!J62)</f>
        <v/>
      </c>
      <c r="K64" s="259"/>
      <c r="L64" s="101" t="str">
        <f>IF('MP3'!L62=0,"",'MP3'!L62)</f>
        <v/>
      </c>
      <c r="M64" s="259"/>
      <c r="N64" s="101" t="str">
        <f>IF('MP3'!N62=0,"",'MP3'!N62)</f>
        <v/>
      </c>
      <c r="O64" s="101" t="str">
        <f>IF('MP3'!O62=0,"",'MP3'!O62)</f>
        <v/>
      </c>
      <c r="P64" s="101" t="str">
        <f>IF('MP3'!P62=0,"",'MP3'!P62)</f>
        <v/>
      </c>
      <c r="Q64" s="101" t="str">
        <f>IF('MP3'!Q62=0,"",'MP3'!Q62)</f>
        <v/>
      </c>
      <c r="R64" s="101" t="str">
        <f>IF('MP3'!R62=0,"",'MP3'!R62)</f>
        <v/>
      </c>
      <c r="S64" s="259"/>
      <c r="T64" s="102" t="str">
        <f>IF('MP3'!T62=0,"",'MP3'!T62)</f>
        <v/>
      </c>
      <c r="U64" s="259"/>
      <c r="V64" s="248"/>
    </row>
    <row r="65" spans="1:22">
      <c r="A65" s="262">
        <v>19</v>
      </c>
      <c r="B65" s="93" t="str">
        <f>IF(VLOOKUP(A65,'Data Siswa 3'!$A$4:$D$43,2,0)=0,"",VLOOKUP(A65,'Data Siswa 3'!$A$4:$D$43,2,0))</f>
        <v>719</v>
      </c>
      <c r="C65" s="263" t="str">
        <f>IF(VLOOKUP(A65,'Data Siswa 3'!$A$4:$D$43,4,0)=0,"",VLOOKUP(A65,'Data Siswa 3'!$A$4:$D$43,4,0))</f>
        <v>Siswa kelas iii 19</v>
      </c>
      <c r="D65" s="94" t="s">
        <v>5</v>
      </c>
      <c r="E65" s="95" t="str">
        <f>IF('MP3'!E63=0,"",'MP3'!E63)</f>
        <v/>
      </c>
      <c r="F65" s="95" t="str">
        <f>IF('MP3'!F63=0,"",'MP3'!F63)</f>
        <v/>
      </c>
      <c r="G65" s="95" t="str">
        <f>IF('MP3'!G63=0,"",'MP3'!G63)</f>
        <v/>
      </c>
      <c r="H65" s="95" t="str">
        <f>IF('MP3'!H63=0,"",'MP3'!H63)</f>
        <v/>
      </c>
      <c r="I65" s="95" t="str">
        <f>IF('MP3'!I63=0,"",'MP3'!I63)</f>
        <v/>
      </c>
      <c r="J65" s="95" t="str">
        <f>IF('MP3'!J63=0,"",'MP3'!J63)</f>
        <v/>
      </c>
      <c r="K65" s="260" t="str">
        <f t="shared" ref="K65" si="85">IFERROR(ROUND(AVERAGE(E65:J67),0),"")</f>
        <v/>
      </c>
      <c r="L65" s="96" t="str">
        <f>IF('MP3'!L63=0,"",'MP3'!L63)</f>
        <v/>
      </c>
      <c r="M65" s="260" t="str">
        <f t="shared" ref="M65" si="86">IFERROR(ROUND(AVERAGE(L65:L67),0),"")</f>
        <v/>
      </c>
      <c r="N65" s="96" t="str">
        <f>IF('MP3'!N63=0,"",'MP3'!N63)</f>
        <v/>
      </c>
      <c r="O65" s="96" t="str">
        <f>IF('MP3'!O63=0,"",'MP3'!O63)</f>
        <v/>
      </c>
      <c r="P65" s="96" t="str">
        <f>IF('MP3'!P63=0,"",'MP3'!P63)</f>
        <v/>
      </c>
      <c r="Q65" s="96" t="str">
        <f>IF('MP3'!Q63=0,"",'MP3'!Q63)</f>
        <v/>
      </c>
      <c r="R65" s="96" t="str">
        <f>IF('MP3'!R63=0,"",'MP3'!R63)</f>
        <v/>
      </c>
      <c r="S65" s="260" t="str">
        <f t="shared" ref="S65" si="87">IFERROR(ROUND(AVERAGE(N65:R67),0),"")</f>
        <v/>
      </c>
      <c r="T65" s="96" t="str">
        <f>IF('MP3'!T63=0,"",'MP3'!T63)</f>
        <v/>
      </c>
      <c r="U65" s="260" t="str">
        <f t="shared" ref="U65" si="88">IFERROR(ROUND(AVERAGE(T65:T67),0),"")</f>
        <v/>
      </c>
      <c r="V65" s="246" t="str">
        <f t="shared" ref="V65" si="89">IFERROR(ROUND((K65+M65+S65+(2*U65))/5,0),"")</f>
        <v/>
      </c>
    </row>
    <row r="66" spans="1:22" ht="15" customHeight="1">
      <c r="A66" s="252"/>
      <c r="B66" s="249" t="str">
        <f>IF(VLOOKUP(A65,'Data Siswa 3'!$A$4:$D$43,3,0)=0,"",VLOOKUP(A65,'Data Siswa 3'!$A$4:$D$43,3,0))</f>
        <v/>
      </c>
      <c r="C66" s="255"/>
      <c r="D66" s="97" t="s">
        <v>6</v>
      </c>
      <c r="E66" s="98" t="str">
        <f>IF('MP3'!E64=0,"",'MP3'!E64)</f>
        <v/>
      </c>
      <c r="F66" s="98" t="str">
        <f>IF('MP3'!F64=0,"",'MP3'!F64)</f>
        <v/>
      </c>
      <c r="G66" s="98" t="str">
        <f>IF('MP3'!G64=0,"",'MP3'!G64)</f>
        <v/>
      </c>
      <c r="H66" s="98" t="str">
        <f>IF('MP3'!H64=0,"",'MP3'!H64)</f>
        <v/>
      </c>
      <c r="I66" s="98" t="str">
        <f>IF('MP3'!I64=0,"",'MP3'!I64)</f>
        <v/>
      </c>
      <c r="J66" s="98" t="str">
        <f>IF('MP3'!J64=0,"",'MP3'!J64)</f>
        <v/>
      </c>
      <c r="K66" s="258"/>
      <c r="L66" s="98" t="str">
        <f>IF('MP3'!L64=0,"",'MP3'!L64)</f>
        <v/>
      </c>
      <c r="M66" s="258"/>
      <c r="N66" s="98" t="str">
        <f>IF('MP3'!N64=0,"",'MP3'!N64)</f>
        <v/>
      </c>
      <c r="O66" s="98" t="str">
        <f>IF('MP3'!O64=0,"",'MP3'!O64)</f>
        <v/>
      </c>
      <c r="P66" s="98" t="str">
        <f>IF('MP3'!P64=0,"",'MP3'!P64)</f>
        <v/>
      </c>
      <c r="Q66" s="98" t="str">
        <f>IF('MP3'!Q64=0,"",'MP3'!Q64)</f>
        <v/>
      </c>
      <c r="R66" s="98" t="str">
        <f>IF('MP3'!R64=0,"",'MP3'!R64)</f>
        <v/>
      </c>
      <c r="S66" s="258"/>
      <c r="T66" s="99" t="str">
        <f>IF('MP3'!T64=0,"",'MP3'!T64)</f>
        <v/>
      </c>
      <c r="U66" s="258"/>
      <c r="V66" s="247"/>
    </row>
    <row r="67" spans="1:22">
      <c r="A67" s="253"/>
      <c r="B67" s="250"/>
      <c r="C67" s="256"/>
      <c r="D67" s="100" t="s">
        <v>7</v>
      </c>
      <c r="E67" s="101" t="str">
        <f>IF('MP3'!E65=0,"",'MP3'!E65)</f>
        <v/>
      </c>
      <c r="F67" s="101" t="str">
        <f>IF('MP3'!F65=0,"",'MP3'!F65)</f>
        <v/>
      </c>
      <c r="G67" s="101" t="str">
        <f>IF('MP3'!G65=0,"",'MP3'!G65)</f>
        <v/>
      </c>
      <c r="H67" s="101" t="str">
        <f>IF('MP3'!H65=0,"",'MP3'!H65)</f>
        <v/>
      </c>
      <c r="I67" s="101" t="str">
        <f>IF('MP3'!I65=0,"",'MP3'!I65)</f>
        <v/>
      </c>
      <c r="J67" s="101" t="str">
        <f>IF('MP3'!J65=0,"",'MP3'!J65)</f>
        <v/>
      </c>
      <c r="K67" s="259"/>
      <c r="L67" s="101" t="str">
        <f>IF('MP3'!L65=0,"",'MP3'!L65)</f>
        <v/>
      </c>
      <c r="M67" s="259"/>
      <c r="N67" s="101" t="str">
        <f>IF('MP3'!N65=0,"",'MP3'!N65)</f>
        <v/>
      </c>
      <c r="O67" s="101" t="str">
        <f>IF('MP3'!O65=0,"",'MP3'!O65)</f>
        <v/>
      </c>
      <c r="P67" s="101" t="str">
        <f>IF('MP3'!P65=0,"",'MP3'!P65)</f>
        <v/>
      </c>
      <c r="Q67" s="101" t="str">
        <f>IF('MP3'!Q65=0,"",'MP3'!Q65)</f>
        <v/>
      </c>
      <c r="R67" s="101" t="str">
        <f>IF('MP3'!R65=0,"",'MP3'!R65)</f>
        <v/>
      </c>
      <c r="S67" s="259"/>
      <c r="T67" s="102" t="str">
        <f>IF('MP3'!T65=0,"",'MP3'!T65)</f>
        <v/>
      </c>
      <c r="U67" s="259"/>
      <c r="V67" s="248"/>
    </row>
    <row r="68" spans="1:22">
      <c r="A68" s="262">
        <v>20</v>
      </c>
      <c r="B68" s="93" t="str">
        <f>IF(VLOOKUP(A68,'Data Siswa 3'!$A$4:$D$43,2,0)=0,"",VLOOKUP(A68,'Data Siswa 3'!$A$4:$D$43,2,0))</f>
        <v>720</v>
      </c>
      <c r="C68" s="263" t="str">
        <f>IF(VLOOKUP(A68,'Data Siswa 3'!$A$4:$D$43,4,0)=0,"",VLOOKUP(A68,'Data Siswa 3'!$A$4:$D$43,4,0))</f>
        <v>Siswa kelas iii 20</v>
      </c>
      <c r="D68" s="94" t="s">
        <v>5</v>
      </c>
      <c r="E68" s="95" t="str">
        <f>IF('MP3'!E66=0,"",'MP3'!E66)</f>
        <v/>
      </c>
      <c r="F68" s="95" t="str">
        <f>IF('MP3'!F66=0,"",'MP3'!F66)</f>
        <v/>
      </c>
      <c r="G68" s="95" t="str">
        <f>IF('MP3'!G66=0,"",'MP3'!G66)</f>
        <v/>
      </c>
      <c r="H68" s="95" t="str">
        <f>IF('MP3'!H66=0,"",'MP3'!H66)</f>
        <v/>
      </c>
      <c r="I68" s="95" t="str">
        <f>IF('MP3'!I66=0,"",'MP3'!I66)</f>
        <v/>
      </c>
      <c r="J68" s="95" t="str">
        <f>IF('MP3'!J66=0,"",'MP3'!J66)</f>
        <v/>
      </c>
      <c r="K68" s="260" t="str">
        <f t="shared" ref="K68" si="90">IFERROR(ROUND(AVERAGE(E68:J70),0),"")</f>
        <v/>
      </c>
      <c r="L68" s="96" t="str">
        <f>IF('MP3'!L66=0,"",'MP3'!L66)</f>
        <v/>
      </c>
      <c r="M68" s="260" t="str">
        <f t="shared" ref="M68" si="91">IFERROR(ROUND(AVERAGE(L68:L70),0),"")</f>
        <v/>
      </c>
      <c r="N68" s="96" t="str">
        <f>IF('MP3'!N66=0,"",'MP3'!N66)</f>
        <v/>
      </c>
      <c r="O68" s="96" t="str">
        <f>IF('MP3'!O66=0,"",'MP3'!O66)</f>
        <v/>
      </c>
      <c r="P68" s="96" t="str">
        <f>IF('MP3'!P66=0,"",'MP3'!P66)</f>
        <v/>
      </c>
      <c r="Q68" s="96" t="str">
        <f>IF('MP3'!Q66=0,"",'MP3'!Q66)</f>
        <v/>
      </c>
      <c r="R68" s="96" t="str">
        <f>IF('MP3'!R66=0,"",'MP3'!R66)</f>
        <v/>
      </c>
      <c r="S68" s="260" t="str">
        <f t="shared" ref="S68" si="92">IFERROR(ROUND(AVERAGE(N68:R70),0),"")</f>
        <v/>
      </c>
      <c r="T68" s="96" t="str">
        <f>IF('MP3'!T66=0,"",'MP3'!T66)</f>
        <v/>
      </c>
      <c r="U68" s="260" t="str">
        <f t="shared" ref="U68" si="93">IFERROR(ROUND(AVERAGE(T68:T70),0),"")</f>
        <v/>
      </c>
      <c r="V68" s="246" t="str">
        <f t="shared" ref="V68" si="94">IFERROR(ROUND((K68+M68+S68+(2*U68))/5,0),"")</f>
        <v/>
      </c>
    </row>
    <row r="69" spans="1:22" ht="15" customHeight="1">
      <c r="A69" s="252"/>
      <c r="B69" s="249" t="str">
        <f>IF(VLOOKUP(A68,'Data Siswa 3'!$A$4:$D$43,3,0)=0,"",VLOOKUP(A68,'Data Siswa 3'!$A$4:$D$43,3,0))</f>
        <v/>
      </c>
      <c r="C69" s="255"/>
      <c r="D69" s="97" t="s">
        <v>6</v>
      </c>
      <c r="E69" s="98" t="str">
        <f>IF('MP3'!E67=0,"",'MP3'!E67)</f>
        <v/>
      </c>
      <c r="F69" s="98" t="str">
        <f>IF('MP3'!F67=0,"",'MP3'!F67)</f>
        <v/>
      </c>
      <c r="G69" s="98" t="str">
        <f>IF('MP3'!G67=0,"",'MP3'!G67)</f>
        <v/>
      </c>
      <c r="H69" s="98" t="str">
        <f>IF('MP3'!H67=0,"",'MP3'!H67)</f>
        <v/>
      </c>
      <c r="I69" s="98" t="str">
        <f>IF('MP3'!I67=0,"",'MP3'!I67)</f>
        <v/>
      </c>
      <c r="J69" s="98" t="str">
        <f>IF('MP3'!J67=0,"",'MP3'!J67)</f>
        <v/>
      </c>
      <c r="K69" s="258"/>
      <c r="L69" s="98" t="str">
        <f>IF('MP3'!L67=0,"",'MP3'!L67)</f>
        <v/>
      </c>
      <c r="M69" s="258"/>
      <c r="N69" s="98" t="str">
        <f>IF('MP3'!N67=0,"",'MP3'!N67)</f>
        <v/>
      </c>
      <c r="O69" s="98" t="str">
        <f>IF('MP3'!O67=0,"",'MP3'!O67)</f>
        <v/>
      </c>
      <c r="P69" s="98" t="str">
        <f>IF('MP3'!P67=0,"",'MP3'!P67)</f>
        <v/>
      </c>
      <c r="Q69" s="98" t="str">
        <f>IF('MP3'!Q67=0,"",'MP3'!Q67)</f>
        <v/>
      </c>
      <c r="R69" s="98" t="str">
        <f>IF('MP3'!R67=0,"",'MP3'!R67)</f>
        <v/>
      </c>
      <c r="S69" s="258"/>
      <c r="T69" s="99" t="str">
        <f>IF('MP3'!T67=0,"",'MP3'!T67)</f>
        <v/>
      </c>
      <c r="U69" s="258"/>
      <c r="V69" s="247"/>
    </row>
    <row r="70" spans="1:22">
      <c r="A70" s="253"/>
      <c r="B70" s="250"/>
      <c r="C70" s="256"/>
      <c r="D70" s="100" t="s">
        <v>7</v>
      </c>
      <c r="E70" s="101" t="str">
        <f>IF('MP3'!E68=0,"",'MP3'!E68)</f>
        <v/>
      </c>
      <c r="F70" s="101" t="str">
        <f>IF('MP3'!F68=0,"",'MP3'!F68)</f>
        <v/>
      </c>
      <c r="G70" s="101" t="str">
        <f>IF('MP3'!G68=0,"",'MP3'!G68)</f>
        <v/>
      </c>
      <c r="H70" s="101" t="str">
        <f>IF('MP3'!H68=0,"",'MP3'!H68)</f>
        <v/>
      </c>
      <c r="I70" s="101" t="str">
        <f>IF('MP3'!I68=0,"",'MP3'!I68)</f>
        <v/>
      </c>
      <c r="J70" s="101" t="str">
        <f>IF('MP3'!J68=0,"",'MP3'!J68)</f>
        <v/>
      </c>
      <c r="K70" s="259"/>
      <c r="L70" s="101" t="str">
        <f>IF('MP3'!L68=0,"",'MP3'!L68)</f>
        <v/>
      </c>
      <c r="M70" s="259"/>
      <c r="N70" s="101" t="str">
        <f>IF('MP3'!N68=0,"",'MP3'!N68)</f>
        <v/>
      </c>
      <c r="O70" s="101" t="str">
        <f>IF('MP3'!O68=0,"",'MP3'!O68)</f>
        <v/>
      </c>
      <c r="P70" s="101" t="str">
        <f>IF('MP3'!P68=0,"",'MP3'!P68)</f>
        <v/>
      </c>
      <c r="Q70" s="101" t="str">
        <f>IF('MP3'!Q68=0,"",'MP3'!Q68)</f>
        <v/>
      </c>
      <c r="R70" s="101" t="str">
        <f>IF('MP3'!R68=0,"",'MP3'!R68)</f>
        <v/>
      </c>
      <c r="S70" s="259"/>
      <c r="T70" s="102" t="str">
        <f>IF('MP3'!T68=0,"",'MP3'!T68)</f>
        <v/>
      </c>
      <c r="U70" s="259"/>
      <c r="V70" s="248"/>
    </row>
    <row r="71" spans="1:22">
      <c r="A71" s="262">
        <v>21</v>
      </c>
      <c r="B71" s="93" t="str">
        <f>IF(VLOOKUP(A71,'Data Siswa 3'!$A$4:$D$43,2,0)=0,"",VLOOKUP(A71,'Data Siswa 3'!$A$4:$D$43,2,0))</f>
        <v>721</v>
      </c>
      <c r="C71" s="263" t="str">
        <f>IF(VLOOKUP(A71,'Data Siswa 3'!$A$4:$D$43,4,0)=0,"",VLOOKUP(A71,'Data Siswa 3'!$A$4:$D$43,4,0))</f>
        <v>Siswa kelas iii 21</v>
      </c>
      <c r="D71" s="94" t="s">
        <v>5</v>
      </c>
      <c r="E71" s="95" t="str">
        <f>IF('MP3'!E69=0,"",'MP3'!E69)</f>
        <v/>
      </c>
      <c r="F71" s="95" t="str">
        <f>IF('MP3'!F69=0,"",'MP3'!F69)</f>
        <v/>
      </c>
      <c r="G71" s="95" t="str">
        <f>IF('MP3'!G69=0,"",'MP3'!G69)</f>
        <v/>
      </c>
      <c r="H71" s="95" t="str">
        <f>IF('MP3'!H69=0,"",'MP3'!H69)</f>
        <v/>
      </c>
      <c r="I71" s="95" t="str">
        <f>IF('MP3'!I69=0,"",'MP3'!I69)</f>
        <v/>
      </c>
      <c r="J71" s="95" t="str">
        <f>IF('MP3'!J69=0,"",'MP3'!J69)</f>
        <v/>
      </c>
      <c r="K71" s="260" t="str">
        <f t="shared" ref="K71" si="95">IFERROR(ROUND(AVERAGE(E71:J73),0),"")</f>
        <v/>
      </c>
      <c r="L71" s="96" t="str">
        <f>IF('MP3'!L69=0,"",'MP3'!L69)</f>
        <v/>
      </c>
      <c r="M71" s="260" t="str">
        <f t="shared" ref="M71" si="96">IFERROR(ROUND(AVERAGE(L71:L73),0),"")</f>
        <v/>
      </c>
      <c r="N71" s="96" t="str">
        <f>IF('MP3'!N69=0,"",'MP3'!N69)</f>
        <v/>
      </c>
      <c r="O71" s="96" t="str">
        <f>IF('MP3'!O69=0,"",'MP3'!O69)</f>
        <v/>
      </c>
      <c r="P71" s="96" t="str">
        <f>IF('MP3'!P69=0,"",'MP3'!P69)</f>
        <v/>
      </c>
      <c r="Q71" s="96" t="str">
        <f>IF('MP3'!Q69=0,"",'MP3'!Q69)</f>
        <v/>
      </c>
      <c r="R71" s="96" t="str">
        <f>IF('MP3'!R69=0,"",'MP3'!R69)</f>
        <v/>
      </c>
      <c r="S71" s="260" t="str">
        <f t="shared" ref="S71" si="97">IFERROR(ROUND(AVERAGE(N71:R73),0),"")</f>
        <v/>
      </c>
      <c r="T71" s="96" t="str">
        <f>IF('MP3'!T69=0,"",'MP3'!T69)</f>
        <v/>
      </c>
      <c r="U71" s="260" t="str">
        <f t="shared" ref="U71" si="98">IFERROR(ROUND(AVERAGE(T71:T73),0),"")</f>
        <v/>
      </c>
      <c r="V71" s="246" t="str">
        <f t="shared" ref="V71" si="99">IFERROR(ROUND((K71+M71+S71+(2*U71))/5,0),"")</f>
        <v/>
      </c>
    </row>
    <row r="72" spans="1:22" ht="15" customHeight="1">
      <c r="A72" s="252"/>
      <c r="B72" s="249" t="str">
        <f>IF(VLOOKUP(A71,'Data Siswa 3'!$A$4:$D$43,3,0)=0,"",VLOOKUP(A71,'Data Siswa 3'!$A$4:$D$43,3,0))</f>
        <v/>
      </c>
      <c r="C72" s="255"/>
      <c r="D72" s="97" t="s">
        <v>6</v>
      </c>
      <c r="E72" s="98" t="str">
        <f>IF('MP3'!E70=0,"",'MP3'!E70)</f>
        <v/>
      </c>
      <c r="F72" s="98" t="str">
        <f>IF('MP3'!F70=0,"",'MP3'!F70)</f>
        <v/>
      </c>
      <c r="G72" s="98" t="str">
        <f>IF('MP3'!G70=0,"",'MP3'!G70)</f>
        <v/>
      </c>
      <c r="H72" s="98" t="str">
        <f>IF('MP3'!H70=0,"",'MP3'!H70)</f>
        <v/>
      </c>
      <c r="I72" s="98" t="str">
        <f>IF('MP3'!I70=0,"",'MP3'!I70)</f>
        <v/>
      </c>
      <c r="J72" s="98" t="str">
        <f>IF('MP3'!J70=0,"",'MP3'!J70)</f>
        <v/>
      </c>
      <c r="K72" s="258"/>
      <c r="L72" s="98" t="str">
        <f>IF('MP3'!L70=0,"",'MP3'!L70)</f>
        <v/>
      </c>
      <c r="M72" s="258"/>
      <c r="N72" s="98" t="str">
        <f>IF('MP3'!N70=0,"",'MP3'!N70)</f>
        <v/>
      </c>
      <c r="O72" s="98" t="str">
        <f>IF('MP3'!O70=0,"",'MP3'!O70)</f>
        <v/>
      </c>
      <c r="P72" s="98" t="str">
        <f>IF('MP3'!P70=0,"",'MP3'!P70)</f>
        <v/>
      </c>
      <c r="Q72" s="98" t="str">
        <f>IF('MP3'!Q70=0,"",'MP3'!Q70)</f>
        <v/>
      </c>
      <c r="R72" s="98" t="str">
        <f>IF('MP3'!R70=0,"",'MP3'!R70)</f>
        <v/>
      </c>
      <c r="S72" s="258"/>
      <c r="T72" s="99" t="str">
        <f>IF('MP3'!T70=0,"",'MP3'!T70)</f>
        <v/>
      </c>
      <c r="U72" s="258"/>
      <c r="V72" s="247"/>
    </row>
    <row r="73" spans="1:22">
      <c r="A73" s="253"/>
      <c r="B73" s="250"/>
      <c r="C73" s="256"/>
      <c r="D73" s="100" t="s">
        <v>7</v>
      </c>
      <c r="E73" s="101" t="str">
        <f>IF('MP3'!E71=0,"",'MP3'!E71)</f>
        <v/>
      </c>
      <c r="F73" s="101" t="str">
        <f>IF('MP3'!F71=0,"",'MP3'!F71)</f>
        <v/>
      </c>
      <c r="G73" s="101" t="str">
        <f>IF('MP3'!G71=0,"",'MP3'!G71)</f>
        <v/>
      </c>
      <c r="H73" s="101" t="str">
        <f>IF('MP3'!H71=0,"",'MP3'!H71)</f>
        <v/>
      </c>
      <c r="I73" s="101" t="str">
        <f>IF('MP3'!I71=0,"",'MP3'!I71)</f>
        <v/>
      </c>
      <c r="J73" s="101" t="str">
        <f>IF('MP3'!J71=0,"",'MP3'!J71)</f>
        <v/>
      </c>
      <c r="K73" s="259"/>
      <c r="L73" s="101" t="str">
        <f>IF('MP3'!L71=0,"",'MP3'!L71)</f>
        <v/>
      </c>
      <c r="M73" s="259"/>
      <c r="N73" s="101" t="str">
        <f>IF('MP3'!N71=0,"",'MP3'!N71)</f>
        <v/>
      </c>
      <c r="O73" s="101" t="str">
        <f>IF('MP3'!O71=0,"",'MP3'!O71)</f>
        <v/>
      </c>
      <c r="P73" s="101" t="str">
        <f>IF('MP3'!P71=0,"",'MP3'!P71)</f>
        <v/>
      </c>
      <c r="Q73" s="101" t="str">
        <f>IF('MP3'!Q71=0,"",'MP3'!Q71)</f>
        <v/>
      </c>
      <c r="R73" s="101" t="str">
        <f>IF('MP3'!R71=0,"",'MP3'!R71)</f>
        <v/>
      </c>
      <c r="S73" s="259"/>
      <c r="T73" s="102" t="str">
        <f>IF('MP3'!T71=0,"",'MP3'!T71)</f>
        <v/>
      </c>
      <c r="U73" s="259"/>
      <c r="V73" s="248"/>
    </row>
    <row r="74" spans="1:22">
      <c r="A74" s="262">
        <v>22</v>
      </c>
      <c r="B74" s="93" t="str">
        <f>IF(VLOOKUP(A74,'Data Siswa 3'!$A$4:$D$43,2,0)=0,"",VLOOKUP(A74,'Data Siswa 3'!$A$4:$D$43,2,0))</f>
        <v>722</v>
      </c>
      <c r="C74" s="263" t="str">
        <f>IF(VLOOKUP(A74,'Data Siswa 3'!$A$4:$D$43,4,0)=0,"",VLOOKUP(A74,'Data Siswa 3'!$A$4:$D$43,4,0))</f>
        <v>Siswa kelas iii 22</v>
      </c>
      <c r="D74" s="94" t="s">
        <v>5</v>
      </c>
      <c r="E74" s="95" t="str">
        <f>IF('MP3'!E72=0,"",'MP3'!E72)</f>
        <v/>
      </c>
      <c r="F74" s="95" t="str">
        <f>IF('MP3'!F72=0,"",'MP3'!F72)</f>
        <v/>
      </c>
      <c r="G74" s="95" t="str">
        <f>IF('MP3'!G72=0,"",'MP3'!G72)</f>
        <v/>
      </c>
      <c r="H74" s="95" t="str">
        <f>IF('MP3'!H72=0,"",'MP3'!H72)</f>
        <v/>
      </c>
      <c r="I74" s="95" t="str">
        <f>IF('MP3'!I72=0,"",'MP3'!I72)</f>
        <v/>
      </c>
      <c r="J74" s="95" t="str">
        <f>IF('MP3'!J72=0,"",'MP3'!J72)</f>
        <v/>
      </c>
      <c r="K74" s="260" t="str">
        <f t="shared" ref="K74" si="100">IFERROR(ROUND(AVERAGE(E74:J76),0),"")</f>
        <v/>
      </c>
      <c r="L74" s="96" t="str">
        <f>IF('MP3'!L72=0,"",'MP3'!L72)</f>
        <v/>
      </c>
      <c r="M74" s="260" t="str">
        <f t="shared" ref="M74" si="101">IFERROR(ROUND(AVERAGE(L74:L76),0),"")</f>
        <v/>
      </c>
      <c r="N74" s="96" t="str">
        <f>IF('MP3'!N72=0,"",'MP3'!N72)</f>
        <v/>
      </c>
      <c r="O74" s="96" t="str">
        <f>IF('MP3'!O72=0,"",'MP3'!O72)</f>
        <v/>
      </c>
      <c r="P74" s="96" t="str">
        <f>IF('MP3'!P72=0,"",'MP3'!P72)</f>
        <v/>
      </c>
      <c r="Q74" s="96" t="str">
        <f>IF('MP3'!Q72=0,"",'MP3'!Q72)</f>
        <v/>
      </c>
      <c r="R74" s="96" t="str">
        <f>IF('MP3'!R72=0,"",'MP3'!R72)</f>
        <v/>
      </c>
      <c r="S74" s="260" t="str">
        <f t="shared" ref="S74" si="102">IFERROR(ROUND(AVERAGE(N74:R76),0),"")</f>
        <v/>
      </c>
      <c r="T74" s="96" t="str">
        <f>IF('MP3'!T72=0,"",'MP3'!T72)</f>
        <v/>
      </c>
      <c r="U74" s="260" t="str">
        <f t="shared" ref="U74" si="103">IFERROR(ROUND(AVERAGE(T74:T76),0),"")</f>
        <v/>
      </c>
      <c r="V74" s="246" t="str">
        <f t="shared" ref="V74" si="104">IFERROR(ROUND((K74+M74+S74+(2*U74))/5,0),"")</f>
        <v/>
      </c>
    </row>
    <row r="75" spans="1:22" ht="15" customHeight="1">
      <c r="A75" s="252"/>
      <c r="B75" s="249" t="str">
        <f>IF(VLOOKUP(A74,'Data Siswa 3'!$A$4:$D$43,3,0)=0,"",VLOOKUP(A74,'Data Siswa 3'!$A$4:$D$43,3,0))</f>
        <v/>
      </c>
      <c r="C75" s="255"/>
      <c r="D75" s="97" t="s">
        <v>6</v>
      </c>
      <c r="E75" s="98" t="str">
        <f>IF('MP3'!E73=0,"",'MP3'!E73)</f>
        <v/>
      </c>
      <c r="F75" s="98" t="str">
        <f>IF('MP3'!F73=0,"",'MP3'!F73)</f>
        <v/>
      </c>
      <c r="G75" s="98" t="str">
        <f>IF('MP3'!G73=0,"",'MP3'!G73)</f>
        <v/>
      </c>
      <c r="H75" s="98" t="str">
        <f>IF('MP3'!H73=0,"",'MP3'!H73)</f>
        <v/>
      </c>
      <c r="I75" s="98" t="str">
        <f>IF('MP3'!I73=0,"",'MP3'!I73)</f>
        <v/>
      </c>
      <c r="J75" s="98" t="str">
        <f>IF('MP3'!J73=0,"",'MP3'!J73)</f>
        <v/>
      </c>
      <c r="K75" s="258"/>
      <c r="L75" s="98" t="str">
        <f>IF('MP3'!L73=0,"",'MP3'!L73)</f>
        <v/>
      </c>
      <c r="M75" s="258"/>
      <c r="N75" s="98" t="str">
        <f>IF('MP3'!N73=0,"",'MP3'!N73)</f>
        <v/>
      </c>
      <c r="O75" s="98" t="str">
        <f>IF('MP3'!O73=0,"",'MP3'!O73)</f>
        <v/>
      </c>
      <c r="P75" s="98" t="str">
        <f>IF('MP3'!P73=0,"",'MP3'!P73)</f>
        <v/>
      </c>
      <c r="Q75" s="98" t="str">
        <f>IF('MP3'!Q73=0,"",'MP3'!Q73)</f>
        <v/>
      </c>
      <c r="R75" s="98" t="str">
        <f>IF('MP3'!R73=0,"",'MP3'!R73)</f>
        <v/>
      </c>
      <c r="S75" s="258"/>
      <c r="T75" s="99" t="str">
        <f>IF('MP3'!T73=0,"",'MP3'!T73)</f>
        <v/>
      </c>
      <c r="U75" s="258"/>
      <c r="V75" s="247"/>
    </row>
    <row r="76" spans="1:22">
      <c r="A76" s="253"/>
      <c r="B76" s="250"/>
      <c r="C76" s="256"/>
      <c r="D76" s="100" t="s">
        <v>7</v>
      </c>
      <c r="E76" s="101" t="str">
        <f>IF('MP3'!E74=0,"",'MP3'!E74)</f>
        <v/>
      </c>
      <c r="F76" s="101" t="str">
        <f>IF('MP3'!F74=0,"",'MP3'!F74)</f>
        <v/>
      </c>
      <c r="G76" s="101" t="str">
        <f>IF('MP3'!G74=0,"",'MP3'!G74)</f>
        <v/>
      </c>
      <c r="H76" s="101" t="str">
        <f>IF('MP3'!H74=0,"",'MP3'!H74)</f>
        <v/>
      </c>
      <c r="I76" s="101" t="str">
        <f>IF('MP3'!I74=0,"",'MP3'!I74)</f>
        <v/>
      </c>
      <c r="J76" s="101" t="str">
        <f>IF('MP3'!J74=0,"",'MP3'!J74)</f>
        <v/>
      </c>
      <c r="K76" s="259"/>
      <c r="L76" s="101" t="str">
        <f>IF('MP3'!L74=0,"",'MP3'!L74)</f>
        <v/>
      </c>
      <c r="M76" s="259"/>
      <c r="N76" s="101" t="str">
        <f>IF('MP3'!N74=0,"",'MP3'!N74)</f>
        <v/>
      </c>
      <c r="O76" s="101" t="str">
        <f>IF('MP3'!O74=0,"",'MP3'!O74)</f>
        <v/>
      </c>
      <c r="P76" s="101" t="str">
        <f>IF('MP3'!P74=0,"",'MP3'!P74)</f>
        <v/>
      </c>
      <c r="Q76" s="101" t="str">
        <f>IF('MP3'!Q74=0,"",'MP3'!Q74)</f>
        <v/>
      </c>
      <c r="R76" s="101" t="str">
        <f>IF('MP3'!R74=0,"",'MP3'!R74)</f>
        <v/>
      </c>
      <c r="S76" s="259"/>
      <c r="T76" s="102" t="str">
        <f>IF('MP3'!T74=0,"",'MP3'!T74)</f>
        <v/>
      </c>
      <c r="U76" s="259"/>
      <c r="V76" s="248"/>
    </row>
    <row r="77" spans="1:22">
      <c r="A77" s="262">
        <v>23</v>
      </c>
      <c r="B77" s="93" t="str">
        <f>IF(VLOOKUP(A77,'Data Siswa 3'!$A$4:$D$43,2,0)=0,"",VLOOKUP(A77,'Data Siswa 3'!$A$4:$D$43,2,0))</f>
        <v>723</v>
      </c>
      <c r="C77" s="263" t="str">
        <f>IF(VLOOKUP(A77,'Data Siswa 3'!$A$4:$D$43,4,0)=0,"",VLOOKUP(A77,'Data Siswa 3'!$A$4:$D$43,4,0))</f>
        <v>Siswa kelas iii 23</v>
      </c>
      <c r="D77" s="94" t="s">
        <v>5</v>
      </c>
      <c r="E77" s="95" t="str">
        <f>IF('MP3'!E75=0,"",'MP3'!E75)</f>
        <v/>
      </c>
      <c r="F77" s="95" t="str">
        <f>IF('MP3'!F75=0,"",'MP3'!F75)</f>
        <v/>
      </c>
      <c r="G77" s="95" t="str">
        <f>IF('MP3'!G75=0,"",'MP3'!G75)</f>
        <v/>
      </c>
      <c r="H77" s="95" t="str">
        <f>IF('MP3'!H75=0,"",'MP3'!H75)</f>
        <v/>
      </c>
      <c r="I77" s="95" t="str">
        <f>IF('MP3'!I75=0,"",'MP3'!I75)</f>
        <v/>
      </c>
      <c r="J77" s="95" t="str">
        <f>IF('MP3'!J75=0,"",'MP3'!J75)</f>
        <v/>
      </c>
      <c r="K77" s="260" t="str">
        <f t="shared" ref="K77" si="105">IFERROR(ROUND(AVERAGE(E77:J79),0),"")</f>
        <v/>
      </c>
      <c r="L77" s="96" t="str">
        <f>IF('MP3'!L75=0,"",'MP3'!L75)</f>
        <v/>
      </c>
      <c r="M77" s="260" t="str">
        <f t="shared" ref="M77" si="106">IFERROR(ROUND(AVERAGE(L77:L79),0),"")</f>
        <v/>
      </c>
      <c r="N77" s="96" t="str">
        <f>IF('MP3'!N75=0,"",'MP3'!N75)</f>
        <v/>
      </c>
      <c r="O77" s="96" t="str">
        <f>IF('MP3'!O75=0,"",'MP3'!O75)</f>
        <v/>
      </c>
      <c r="P77" s="96" t="str">
        <f>IF('MP3'!P75=0,"",'MP3'!P75)</f>
        <v/>
      </c>
      <c r="Q77" s="96" t="str">
        <f>IF('MP3'!Q75=0,"",'MP3'!Q75)</f>
        <v/>
      </c>
      <c r="R77" s="96" t="str">
        <f>IF('MP3'!R75=0,"",'MP3'!R75)</f>
        <v/>
      </c>
      <c r="S77" s="260" t="str">
        <f t="shared" ref="S77" si="107">IFERROR(ROUND(AVERAGE(N77:R79),0),"")</f>
        <v/>
      </c>
      <c r="T77" s="96" t="str">
        <f>IF('MP3'!T75=0,"",'MP3'!T75)</f>
        <v/>
      </c>
      <c r="U77" s="260" t="str">
        <f t="shared" ref="U77" si="108">IFERROR(ROUND(AVERAGE(T77:T79),0),"")</f>
        <v/>
      </c>
      <c r="V77" s="246" t="str">
        <f t="shared" ref="V77" si="109">IFERROR(ROUND((K77+M77+S77+(2*U77))/5,0),"")</f>
        <v/>
      </c>
    </row>
    <row r="78" spans="1:22" ht="15" customHeight="1">
      <c r="A78" s="252"/>
      <c r="B78" s="249" t="str">
        <f>IF(VLOOKUP(A77,'Data Siswa 3'!$A$4:$D$43,3,0)=0,"",VLOOKUP(A77,'Data Siswa 3'!$A$4:$D$43,3,0))</f>
        <v/>
      </c>
      <c r="C78" s="255"/>
      <c r="D78" s="97" t="s">
        <v>6</v>
      </c>
      <c r="E78" s="98" t="str">
        <f>IF('MP3'!E76=0,"",'MP3'!E76)</f>
        <v/>
      </c>
      <c r="F78" s="98" t="str">
        <f>IF('MP3'!F76=0,"",'MP3'!F76)</f>
        <v/>
      </c>
      <c r="G78" s="98" t="str">
        <f>IF('MP3'!G76=0,"",'MP3'!G76)</f>
        <v/>
      </c>
      <c r="H78" s="98" t="str">
        <f>IF('MP3'!H76=0,"",'MP3'!H76)</f>
        <v/>
      </c>
      <c r="I78" s="98" t="str">
        <f>IF('MP3'!I76=0,"",'MP3'!I76)</f>
        <v/>
      </c>
      <c r="J78" s="98" t="str">
        <f>IF('MP3'!J76=0,"",'MP3'!J76)</f>
        <v/>
      </c>
      <c r="K78" s="258"/>
      <c r="L78" s="98" t="str">
        <f>IF('MP3'!L76=0,"",'MP3'!L76)</f>
        <v/>
      </c>
      <c r="M78" s="258"/>
      <c r="N78" s="98" t="str">
        <f>IF('MP3'!N76=0,"",'MP3'!N76)</f>
        <v/>
      </c>
      <c r="O78" s="98" t="str">
        <f>IF('MP3'!O76=0,"",'MP3'!O76)</f>
        <v/>
      </c>
      <c r="P78" s="98" t="str">
        <f>IF('MP3'!P76=0,"",'MP3'!P76)</f>
        <v/>
      </c>
      <c r="Q78" s="98" t="str">
        <f>IF('MP3'!Q76=0,"",'MP3'!Q76)</f>
        <v/>
      </c>
      <c r="R78" s="98" t="str">
        <f>IF('MP3'!R76=0,"",'MP3'!R76)</f>
        <v/>
      </c>
      <c r="S78" s="258"/>
      <c r="T78" s="99" t="str">
        <f>IF('MP3'!T76=0,"",'MP3'!T76)</f>
        <v/>
      </c>
      <c r="U78" s="258"/>
      <c r="V78" s="247"/>
    </row>
    <row r="79" spans="1:22">
      <c r="A79" s="253"/>
      <c r="B79" s="250"/>
      <c r="C79" s="256"/>
      <c r="D79" s="100" t="s">
        <v>7</v>
      </c>
      <c r="E79" s="101" t="str">
        <f>IF('MP3'!E77=0,"",'MP3'!E77)</f>
        <v/>
      </c>
      <c r="F79" s="101" t="str">
        <f>IF('MP3'!F77=0,"",'MP3'!F77)</f>
        <v/>
      </c>
      <c r="G79" s="101" t="str">
        <f>IF('MP3'!G77=0,"",'MP3'!G77)</f>
        <v/>
      </c>
      <c r="H79" s="101" t="str">
        <f>IF('MP3'!H77=0,"",'MP3'!H77)</f>
        <v/>
      </c>
      <c r="I79" s="101" t="str">
        <f>IF('MP3'!I77=0,"",'MP3'!I77)</f>
        <v/>
      </c>
      <c r="J79" s="101" t="str">
        <f>IF('MP3'!J77=0,"",'MP3'!J77)</f>
        <v/>
      </c>
      <c r="K79" s="259"/>
      <c r="L79" s="101" t="str">
        <f>IF('MP3'!L77=0,"",'MP3'!L77)</f>
        <v/>
      </c>
      <c r="M79" s="259"/>
      <c r="N79" s="101" t="str">
        <f>IF('MP3'!N77=0,"",'MP3'!N77)</f>
        <v/>
      </c>
      <c r="O79" s="101" t="str">
        <f>IF('MP3'!O77=0,"",'MP3'!O77)</f>
        <v/>
      </c>
      <c r="P79" s="101" t="str">
        <f>IF('MP3'!P77=0,"",'MP3'!P77)</f>
        <v/>
      </c>
      <c r="Q79" s="101" t="str">
        <f>IF('MP3'!Q77=0,"",'MP3'!Q77)</f>
        <v/>
      </c>
      <c r="R79" s="101" t="str">
        <f>IF('MP3'!R77=0,"",'MP3'!R77)</f>
        <v/>
      </c>
      <c r="S79" s="259"/>
      <c r="T79" s="102" t="str">
        <f>IF('MP3'!T77=0,"",'MP3'!T77)</f>
        <v/>
      </c>
      <c r="U79" s="259"/>
      <c r="V79" s="248"/>
    </row>
    <row r="80" spans="1:22">
      <c r="A80" s="251">
        <v>24</v>
      </c>
      <c r="B80" s="103" t="str">
        <f>IF(VLOOKUP(A80,'Data Siswa 3'!$A$4:$D$43,2,0)=0,"",VLOOKUP(A80,'Data Siswa 3'!$A$4:$D$43,2,0))</f>
        <v>724</v>
      </c>
      <c r="C80" s="254" t="str">
        <f>IF(VLOOKUP(A80,'Data Siswa 3'!$A$4:$D$43,4,0)=0,"",VLOOKUP(A80,'Data Siswa 3'!$A$4:$D$43,4,0))</f>
        <v>Siswa kelas iii 24</v>
      </c>
      <c r="D80" s="104" t="s">
        <v>5</v>
      </c>
      <c r="E80" s="95" t="str">
        <f>IF('MP3'!E78=0,"",'MP3'!E78)</f>
        <v/>
      </c>
      <c r="F80" s="95" t="str">
        <f>IF('MP3'!F78=0,"",'MP3'!F78)</f>
        <v/>
      </c>
      <c r="G80" s="95" t="str">
        <f>IF('MP3'!G78=0,"",'MP3'!G78)</f>
        <v/>
      </c>
      <c r="H80" s="95" t="str">
        <f>IF('MP3'!H78=0,"",'MP3'!H78)</f>
        <v/>
      </c>
      <c r="I80" s="95" t="str">
        <f>IF('MP3'!I78=0,"",'MP3'!I78)</f>
        <v/>
      </c>
      <c r="J80" s="95" t="str">
        <f>IF('MP3'!J78=0,"",'MP3'!J78)</f>
        <v/>
      </c>
      <c r="K80" s="257" t="str">
        <f t="shared" ref="K80" si="110">IFERROR(ROUND(AVERAGE(E80:J82),0),"")</f>
        <v/>
      </c>
      <c r="L80" s="96" t="str">
        <f>IF('MP3'!L78=0,"",'MP3'!L78)</f>
        <v/>
      </c>
      <c r="M80" s="257" t="str">
        <f t="shared" ref="M80" si="111">IFERROR(ROUND(AVERAGE(L80:L82),0),"")</f>
        <v/>
      </c>
      <c r="N80" s="96" t="str">
        <f>IF('MP3'!N78=0,"",'MP3'!N78)</f>
        <v/>
      </c>
      <c r="O80" s="96" t="str">
        <f>IF('MP3'!O78=0,"",'MP3'!O78)</f>
        <v/>
      </c>
      <c r="P80" s="96" t="str">
        <f>IF('MP3'!P78=0,"",'MP3'!P78)</f>
        <v/>
      </c>
      <c r="Q80" s="96" t="str">
        <f>IF('MP3'!Q78=0,"",'MP3'!Q78)</f>
        <v/>
      </c>
      <c r="R80" s="96" t="str">
        <f>IF('MP3'!R78=0,"",'MP3'!R78)</f>
        <v/>
      </c>
      <c r="S80" s="260" t="str">
        <f t="shared" ref="S80" si="112">IFERROR(ROUND(AVERAGE(N80:R82),0),"")</f>
        <v/>
      </c>
      <c r="T80" s="96" t="str">
        <f>IF('MP3'!T78=0,"",'MP3'!T78)</f>
        <v/>
      </c>
      <c r="U80" s="257" t="str">
        <f t="shared" ref="U80" si="113">IFERROR(ROUND(AVERAGE(T80:T82),0),"")</f>
        <v/>
      </c>
      <c r="V80" s="261" t="str">
        <f t="shared" ref="V80" si="114">IFERROR(ROUND((K80+M80+S80+(2*U80))/5,0),"")</f>
        <v/>
      </c>
    </row>
    <row r="81" spans="1:22" ht="15" customHeight="1">
      <c r="A81" s="252"/>
      <c r="B81" s="249" t="str">
        <f>IF(VLOOKUP(A80,'Data Siswa 3'!$A$4:$D$43,3,0)=0,"",VLOOKUP(A80,'Data Siswa 3'!$A$4:$D$43,3,0))</f>
        <v/>
      </c>
      <c r="C81" s="255"/>
      <c r="D81" s="97" t="s">
        <v>6</v>
      </c>
      <c r="E81" s="98" t="str">
        <f>IF('MP3'!E79=0,"",'MP3'!E79)</f>
        <v/>
      </c>
      <c r="F81" s="98" t="str">
        <f>IF('MP3'!F79=0,"",'MP3'!F79)</f>
        <v/>
      </c>
      <c r="G81" s="98" t="str">
        <f>IF('MP3'!G79=0,"",'MP3'!G79)</f>
        <v/>
      </c>
      <c r="H81" s="98" t="str">
        <f>IF('MP3'!H79=0,"",'MP3'!H79)</f>
        <v/>
      </c>
      <c r="I81" s="98" t="str">
        <f>IF('MP3'!I79=0,"",'MP3'!I79)</f>
        <v/>
      </c>
      <c r="J81" s="98" t="str">
        <f>IF('MP3'!J79=0,"",'MP3'!J79)</f>
        <v/>
      </c>
      <c r="K81" s="258"/>
      <c r="L81" s="98" t="str">
        <f>IF('MP3'!L79=0,"",'MP3'!L79)</f>
        <v/>
      </c>
      <c r="M81" s="258"/>
      <c r="N81" s="98" t="str">
        <f>IF('MP3'!N79=0,"",'MP3'!N79)</f>
        <v/>
      </c>
      <c r="O81" s="98" t="str">
        <f>IF('MP3'!O79=0,"",'MP3'!O79)</f>
        <v/>
      </c>
      <c r="P81" s="98" t="str">
        <f>IF('MP3'!P79=0,"",'MP3'!P79)</f>
        <v/>
      </c>
      <c r="Q81" s="98" t="str">
        <f>IF('MP3'!Q79=0,"",'MP3'!Q79)</f>
        <v/>
      </c>
      <c r="R81" s="98" t="str">
        <f>IF('MP3'!R79=0,"",'MP3'!R79)</f>
        <v/>
      </c>
      <c r="S81" s="258"/>
      <c r="T81" s="99" t="str">
        <f>IF('MP3'!T79=0,"",'MP3'!T79)</f>
        <v/>
      </c>
      <c r="U81" s="258"/>
      <c r="V81" s="247"/>
    </row>
    <row r="82" spans="1:22">
      <c r="A82" s="253"/>
      <c r="B82" s="250"/>
      <c r="C82" s="256"/>
      <c r="D82" s="100" t="s">
        <v>7</v>
      </c>
      <c r="E82" s="101" t="str">
        <f>IF('MP3'!E80=0,"",'MP3'!E80)</f>
        <v/>
      </c>
      <c r="F82" s="101" t="str">
        <f>IF('MP3'!F80=0,"",'MP3'!F80)</f>
        <v/>
      </c>
      <c r="G82" s="101" t="str">
        <f>IF('MP3'!G80=0,"",'MP3'!G80)</f>
        <v/>
      </c>
      <c r="H82" s="101" t="str">
        <f>IF('MP3'!H80=0,"",'MP3'!H80)</f>
        <v/>
      </c>
      <c r="I82" s="101" t="str">
        <f>IF('MP3'!I80=0,"",'MP3'!I80)</f>
        <v/>
      </c>
      <c r="J82" s="101" t="str">
        <f>IF('MP3'!J80=0,"",'MP3'!J80)</f>
        <v/>
      </c>
      <c r="K82" s="259"/>
      <c r="L82" s="101" t="str">
        <f>IF('MP3'!L80=0,"",'MP3'!L80)</f>
        <v/>
      </c>
      <c r="M82" s="259"/>
      <c r="N82" s="101" t="str">
        <f>IF('MP3'!N80=0,"",'MP3'!N80)</f>
        <v/>
      </c>
      <c r="O82" s="101" t="str">
        <f>IF('MP3'!O80=0,"",'MP3'!O80)</f>
        <v/>
      </c>
      <c r="P82" s="101" t="str">
        <f>IF('MP3'!P80=0,"",'MP3'!P80)</f>
        <v/>
      </c>
      <c r="Q82" s="101" t="str">
        <f>IF('MP3'!Q80=0,"",'MP3'!Q80)</f>
        <v/>
      </c>
      <c r="R82" s="101" t="str">
        <f>IF('MP3'!R80=0,"",'MP3'!R80)</f>
        <v/>
      </c>
      <c r="S82" s="259"/>
      <c r="T82" s="102" t="str">
        <f>IF('MP3'!T80=0,"",'MP3'!T80)</f>
        <v/>
      </c>
      <c r="U82" s="259"/>
      <c r="V82" s="248"/>
    </row>
    <row r="83" spans="1:22">
      <c r="A83" s="262">
        <v>25</v>
      </c>
      <c r="B83" s="93" t="str">
        <f>IF(VLOOKUP(A83,'Data Siswa 3'!$A$4:$D$43,2,0)=0,"",VLOOKUP(A83,'Data Siswa 3'!$A$4:$D$43,2,0))</f>
        <v>725</v>
      </c>
      <c r="C83" s="263" t="str">
        <f>IF(VLOOKUP(A83,'Data Siswa 3'!$A$4:$D$43,4,0)=0,"",VLOOKUP(A83,'Data Siswa 3'!$A$4:$D$43,4,0))</f>
        <v>Siswa kelas iii 25</v>
      </c>
      <c r="D83" s="94" t="s">
        <v>5</v>
      </c>
      <c r="E83" s="95" t="str">
        <f>IF('MP3'!E81=0,"",'MP3'!E81)</f>
        <v/>
      </c>
      <c r="F83" s="95" t="str">
        <f>IF('MP3'!F81=0,"",'MP3'!F81)</f>
        <v/>
      </c>
      <c r="G83" s="95" t="str">
        <f>IF('MP3'!G81=0,"",'MP3'!G81)</f>
        <v/>
      </c>
      <c r="H83" s="95" t="str">
        <f>IF('MP3'!H81=0,"",'MP3'!H81)</f>
        <v/>
      </c>
      <c r="I83" s="95" t="str">
        <f>IF('MP3'!I81=0,"",'MP3'!I81)</f>
        <v/>
      </c>
      <c r="J83" s="95" t="str">
        <f>IF('MP3'!J81=0,"",'MP3'!J81)</f>
        <v/>
      </c>
      <c r="K83" s="260" t="str">
        <f t="shared" ref="K83" si="115">IFERROR(ROUND(AVERAGE(E83:J85),0),"")</f>
        <v/>
      </c>
      <c r="L83" s="96" t="str">
        <f>IF('MP3'!L81=0,"",'MP3'!L81)</f>
        <v/>
      </c>
      <c r="M83" s="260" t="str">
        <f t="shared" ref="M83" si="116">IFERROR(ROUND(AVERAGE(L83:L85),0),"")</f>
        <v/>
      </c>
      <c r="N83" s="96" t="str">
        <f>IF('MP3'!N81=0,"",'MP3'!N81)</f>
        <v/>
      </c>
      <c r="O83" s="96" t="str">
        <f>IF('MP3'!O81=0,"",'MP3'!O81)</f>
        <v/>
      </c>
      <c r="P83" s="96" t="str">
        <f>IF('MP3'!P81=0,"",'MP3'!P81)</f>
        <v/>
      </c>
      <c r="Q83" s="96" t="str">
        <f>IF('MP3'!Q81=0,"",'MP3'!Q81)</f>
        <v/>
      </c>
      <c r="R83" s="96" t="str">
        <f>IF('MP3'!R81=0,"",'MP3'!R81)</f>
        <v/>
      </c>
      <c r="S83" s="260" t="str">
        <f t="shared" ref="S83" si="117">IFERROR(ROUND(AVERAGE(N83:R85),0),"")</f>
        <v/>
      </c>
      <c r="T83" s="96" t="str">
        <f>IF('MP3'!T81=0,"",'MP3'!T81)</f>
        <v/>
      </c>
      <c r="U83" s="260" t="str">
        <f t="shared" ref="U83" si="118">IFERROR(ROUND(AVERAGE(T83:T85),0),"")</f>
        <v/>
      </c>
      <c r="V83" s="246" t="str">
        <f t="shared" ref="V83" si="119">IFERROR(ROUND((K83+M83+S83+(2*U83))/5,0),"")</f>
        <v/>
      </c>
    </row>
    <row r="84" spans="1:22" ht="15" customHeight="1">
      <c r="A84" s="252"/>
      <c r="B84" s="249" t="str">
        <f>IF(VLOOKUP(A83,'Data Siswa 3'!$A$4:$D$43,3,0)=0,"",VLOOKUP(A83,'Data Siswa 3'!$A$4:$D$43,3,0))</f>
        <v/>
      </c>
      <c r="C84" s="255"/>
      <c r="D84" s="97" t="s">
        <v>6</v>
      </c>
      <c r="E84" s="98" t="str">
        <f>IF('MP3'!E82=0,"",'MP3'!E82)</f>
        <v/>
      </c>
      <c r="F84" s="98" t="str">
        <f>IF('MP3'!F82=0,"",'MP3'!F82)</f>
        <v/>
      </c>
      <c r="G84" s="98" t="str">
        <f>IF('MP3'!G82=0,"",'MP3'!G82)</f>
        <v/>
      </c>
      <c r="H84" s="98" t="str">
        <f>IF('MP3'!H82=0,"",'MP3'!H82)</f>
        <v/>
      </c>
      <c r="I84" s="98" t="str">
        <f>IF('MP3'!I82=0,"",'MP3'!I82)</f>
        <v/>
      </c>
      <c r="J84" s="98" t="str">
        <f>IF('MP3'!J82=0,"",'MP3'!J82)</f>
        <v/>
      </c>
      <c r="K84" s="258"/>
      <c r="L84" s="98" t="str">
        <f>IF('MP3'!L82=0,"",'MP3'!L82)</f>
        <v/>
      </c>
      <c r="M84" s="258"/>
      <c r="N84" s="98" t="str">
        <f>IF('MP3'!N82=0,"",'MP3'!N82)</f>
        <v/>
      </c>
      <c r="O84" s="98" t="str">
        <f>IF('MP3'!O82=0,"",'MP3'!O82)</f>
        <v/>
      </c>
      <c r="P84" s="98" t="str">
        <f>IF('MP3'!P82=0,"",'MP3'!P82)</f>
        <v/>
      </c>
      <c r="Q84" s="98" t="str">
        <f>IF('MP3'!Q82=0,"",'MP3'!Q82)</f>
        <v/>
      </c>
      <c r="R84" s="98" t="str">
        <f>IF('MP3'!R82=0,"",'MP3'!R82)</f>
        <v/>
      </c>
      <c r="S84" s="258"/>
      <c r="T84" s="99" t="str">
        <f>IF('MP3'!T82=0,"",'MP3'!T82)</f>
        <v/>
      </c>
      <c r="U84" s="258"/>
      <c r="V84" s="247"/>
    </row>
    <row r="85" spans="1:22">
      <c r="A85" s="253"/>
      <c r="B85" s="250"/>
      <c r="C85" s="256"/>
      <c r="D85" s="100" t="s">
        <v>7</v>
      </c>
      <c r="E85" s="101" t="str">
        <f>IF('MP3'!E83=0,"",'MP3'!E83)</f>
        <v/>
      </c>
      <c r="F85" s="101" t="str">
        <f>IF('MP3'!F83=0,"",'MP3'!F83)</f>
        <v/>
      </c>
      <c r="G85" s="101" t="str">
        <f>IF('MP3'!G83=0,"",'MP3'!G83)</f>
        <v/>
      </c>
      <c r="H85" s="101" t="str">
        <f>IF('MP3'!H83=0,"",'MP3'!H83)</f>
        <v/>
      </c>
      <c r="I85" s="101" t="str">
        <f>IF('MP3'!I83=0,"",'MP3'!I83)</f>
        <v/>
      </c>
      <c r="J85" s="101" t="str">
        <f>IF('MP3'!J83=0,"",'MP3'!J83)</f>
        <v/>
      </c>
      <c r="K85" s="259"/>
      <c r="L85" s="101" t="str">
        <f>IF('MP3'!L83=0,"",'MP3'!L83)</f>
        <v/>
      </c>
      <c r="M85" s="259"/>
      <c r="N85" s="101" t="str">
        <f>IF('MP3'!N83=0,"",'MP3'!N83)</f>
        <v/>
      </c>
      <c r="O85" s="101" t="str">
        <f>IF('MP3'!O83=0,"",'MP3'!O83)</f>
        <v/>
      </c>
      <c r="P85" s="101" t="str">
        <f>IF('MP3'!P83=0,"",'MP3'!P83)</f>
        <v/>
      </c>
      <c r="Q85" s="101" t="str">
        <f>IF('MP3'!Q83=0,"",'MP3'!Q83)</f>
        <v/>
      </c>
      <c r="R85" s="101" t="str">
        <f>IF('MP3'!R83=0,"",'MP3'!R83)</f>
        <v/>
      </c>
      <c r="S85" s="259"/>
      <c r="T85" s="102" t="str">
        <f>IF('MP3'!T83=0,"",'MP3'!T83)</f>
        <v/>
      </c>
      <c r="U85" s="259"/>
      <c r="V85" s="248"/>
    </row>
    <row r="86" spans="1:22">
      <c r="A86" s="262">
        <v>26</v>
      </c>
      <c r="B86" s="93" t="str">
        <f>IF(VLOOKUP(A86,'Data Siswa 3'!$A$4:$D$43,2,0)=0,"",VLOOKUP(A86,'Data Siswa 3'!$A$4:$D$43,2,0))</f>
        <v>726</v>
      </c>
      <c r="C86" s="263" t="str">
        <f>IF(VLOOKUP(A86,'Data Siswa 3'!$A$4:$D$43,4,0)=0,"",VLOOKUP(A86,'Data Siswa 3'!$A$4:$D$43,4,0))</f>
        <v>Siswa kelas iii 26</v>
      </c>
      <c r="D86" s="94" t="s">
        <v>5</v>
      </c>
      <c r="E86" s="95" t="str">
        <f>IF('MP3'!E84=0,"",'MP3'!E84)</f>
        <v/>
      </c>
      <c r="F86" s="95" t="str">
        <f>IF('MP3'!F84=0,"",'MP3'!F84)</f>
        <v/>
      </c>
      <c r="G86" s="95" t="str">
        <f>IF('MP3'!G84=0,"",'MP3'!G84)</f>
        <v/>
      </c>
      <c r="H86" s="95" t="str">
        <f>IF('MP3'!H84=0,"",'MP3'!H84)</f>
        <v/>
      </c>
      <c r="I86" s="95" t="str">
        <f>IF('MP3'!I84=0,"",'MP3'!I84)</f>
        <v/>
      </c>
      <c r="J86" s="95" t="str">
        <f>IF('MP3'!J84=0,"",'MP3'!J84)</f>
        <v/>
      </c>
      <c r="K86" s="260" t="str">
        <f t="shared" ref="K86" si="120">IFERROR(ROUND(AVERAGE(E86:J88),0),"")</f>
        <v/>
      </c>
      <c r="L86" s="96" t="str">
        <f>IF('MP3'!L84=0,"",'MP3'!L84)</f>
        <v/>
      </c>
      <c r="M86" s="260" t="str">
        <f t="shared" ref="M86" si="121">IFERROR(ROUND(AVERAGE(L86:L88),0),"")</f>
        <v/>
      </c>
      <c r="N86" s="96" t="str">
        <f>IF('MP3'!N84=0,"",'MP3'!N84)</f>
        <v/>
      </c>
      <c r="O86" s="96" t="str">
        <f>IF('MP3'!O84=0,"",'MP3'!O84)</f>
        <v/>
      </c>
      <c r="P86" s="96" t="str">
        <f>IF('MP3'!P84=0,"",'MP3'!P84)</f>
        <v/>
      </c>
      <c r="Q86" s="96" t="str">
        <f>IF('MP3'!Q84=0,"",'MP3'!Q84)</f>
        <v/>
      </c>
      <c r="R86" s="96" t="str">
        <f>IF('MP3'!R84=0,"",'MP3'!R84)</f>
        <v/>
      </c>
      <c r="S86" s="260" t="str">
        <f t="shared" ref="S86" si="122">IFERROR(ROUND(AVERAGE(N86:R88),0),"")</f>
        <v/>
      </c>
      <c r="T86" s="96" t="str">
        <f>IF('MP3'!T84=0,"",'MP3'!T84)</f>
        <v/>
      </c>
      <c r="U86" s="260" t="str">
        <f t="shared" ref="U86" si="123">IFERROR(ROUND(AVERAGE(T86:T88),0),"")</f>
        <v/>
      </c>
      <c r="V86" s="246" t="str">
        <f t="shared" ref="V86" si="124">IFERROR(ROUND((K86+M86+S86+(2*U86))/5,0),"")</f>
        <v/>
      </c>
    </row>
    <row r="87" spans="1:22" ht="15" customHeight="1">
      <c r="A87" s="252"/>
      <c r="B87" s="249" t="str">
        <f>IF(VLOOKUP(A86,'Data Siswa 3'!$A$4:$D$43,3,0)=0,"",VLOOKUP(A86,'Data Siswa 3'!$A$4:$D$43,3,0))</f>
        <v/>
      </c>
      <c r="C87" s="255"/>
      <c r="D87" s="97" t="s">
        <v>6</v>
      </c>
      <c r="E87" s="98" t="str">
        <f>IF('MP3'!E85=0,"",'MP3'!E85)</f>
        <v/>
      </c>
      <c r="F87" s="98" t="str">
        <f>IF('MP3'!F85=0,"",'MP3'!F85)</f>
        <v/>
      </c>
      <c r="G87" s="98" t="str">
        <f>IF('MP3'!G85=0,"",'MP3'!G85)</f>
        <v/>
      </c>
      <c r="H87" s="98" t="str">
        <f>IF('MP3'!H85=0,"",'MP3'!H85)</f>
        <v/>
      </c>
      <c r="I87" s="98" t="str">
        <f>IF('MP3'!I85=0,"",'MP3'!I85)</f>
        <v/>
      </c>
      <c r="J87" s="98" t="str">
        <f>IF('MP3'!J85=0,"",'MP3'!J85)</f>
        <v/>
      </c>
      <c r="K87" s="258"/>
      <c r="L87" s="98" t="str">
        <f>IF('MP3'!L85=0,"",'MP3'!L85)</f>
        <v/>
      </c>
      <c r="M87" s="258"/>
      <c r="N87" s="98" t="str">
        <f>IF('MP3'!N85=0,"",'MP3'!N85)</f>
        <v/>
      </c>
      <c r="O87" s="98" t="str">
        <f>IF('MP3'!O85=0,"",'MP3'!O85)</f>
        <v/>
      </c>
      <c r="P87" s="98" t="str">
        <f>IF('MP3'!P85=0,"",'MP3'!P85)</f>
        <v/>
      </c>
      <c r="Q87" s="98" t="str">
        <f>IF('MP3'!Q85=0,"",'MP3'!Q85)</f>
        <v/>
      </c>
      <c r="R87" s="98" t="str">
        <f>IF('MP3'!R85=0,"",'MP3'!R85)</f>
        <v/>
      </c>
      <c r="S87" s="258"/>
      <c r="T87" s="99" t="str">
        <f>IF('MP3'!T85=0,"",'MP3'!T85)</f>
        <v/>
      </c>
      <c r="U87" s="258"/>
      <c r="V87" s="247"/>
    </row>
    <row r="88" spans="1:22">
      <c r="A88" s="253"/>
      <c r="B88" s="250"/>
      <c r="C88" s="256"/>
      <c r="D88" s="100" t="s">
        <v>7</v>
      </c>
      <c r="E88" s="101" t="str">
        <f>IF('MP3'!E86=0,"",'MP3'!E86)</f>
        <v/>
      </c>
      <c r="F88" s="101" t="str">
        <f>IF('MP3'!F86=0,"",'MP3'!F86)</f>
        <v/>
      </c>
      <c r="G88" s="101" t="str">
        <f>IF('MP3'!G86=0,"",'MP3'!G86)</f>
        <v/>
      </c>
      <c r="H88" s="101" t="str">
        <f>IF('MP3'!H86=0,"",'MP3'!H86)</f>
        <v/>
      </c>
      <c r="I88" s="101" t="str">
        <f>IF('MP3'!I86=0,"",'MP3'!I86)</f>
        <v/>
      </c>
      <c r="J88" s="101" t="str">
        <f>IF('MP3'!J86=0,"",'MP3'!J86)</f>
        <v/>
      </c>
      <c r="K88" s="259"/>
      <c r="L88" s="101" t="str">
        <f>IF('MP3'!L86=0,"",'MP3'!L86)</f>
        <v/>
      </c>
      <c r="M88" s="259"/>
      <c r="N88" s="101" t="str">
        <f>IF('MP3'!N86=0,"",'MP3'!N86)</f>
        <v/>
      </c>
      <c r="O88" s="101" t="str">
        <f>IF('MP3'!O86=0,"",'MP3'!O86)</f>
        <v/>
      </c>
      <c r="P88" s="101" t="str">
        <f>IF('MP3'!P86=0,"",'MP3'!P86)</f>
        <v/>
      </c>
      <c r="Q88" s="101" t="str">
        <f>IF('MP3'!Q86=0,"",'MP3'!Q86)</f>
        <v/>
      </c>
      <c r="R88" s="101" t="str">
        <f>IF('MP3'!R86=0,"",'MP3'!R86)</f>
        <v/>
      </c>
      <c r="S88" s="259"/>
      <c r="T88" s="102" t="str">
        <f>IF('MP3'!T86=0,"",'MP3'!T86)</f>
        <v/>
      </c>
      <c r="U88" s="259"/>
      <c r="V88" s="248"/>
    </row>
    <row r="89" spans="1:22">
      <c r="A89" s="262">
        <v>27</v>
      </c>
      <c r="B89" s="93" t="str">
        <f>IF(VLOOKUP(A89,'Data Siswa 3'!$A$4:$D$43,2,0)=0,"",VLOOKUP(A89,'Data Siswa 3'!$A$4:$D$43,2,0))</f>
        <v/>
      </c>
      <c r="C89" s="263" t="str">
        <f>IF(VLOOKUP(A89,'Data Siswa 3'!$A$4:$D$43,4,0)=0,"",VLOOKUP(A89,'Data Siswa 3'!$A$4:$D$43,4,0))</f>
        <v/>
      </c>
      <c r="D89" s="94" t="s">
        <v>5</v>
      </c>
      <c r="E89" s="95" t="str">
        <f>IF('MP3'!E87=0,"",'MP3'!E87)</f>
        <v/>
      </c>
      <c r="F89" s="95" t="str">
        <f>IF('MP3'!F87=0,"",'MP3'!F87)</f>
        <v/>
      </c>
      <c r="G89" s="95" t="str">
        <f>IF('MP3'!G87=0,"",'MP3'!G87)</f>
        <v/>
      </c>
      <c r="H89" s="95" t="str">
        <f>IF('MP3'!H87=0,"",'MP3'!H87)</f>
        <v/>
      </c>
      <c r="I89" s="95" t="str">
        <f>IF('MP3'!I87=0,"",'MP3'!I87)</f>
        <v/>
      </c>
      <c r="J89" s="95" t="str">
        <f>IF('MP3'!J87=0,"",'MP3'!J87)</f>
        <v/>
      </c>
      <c r="K89" s="260" t="str">
        <f t="shared" ref="K89" si="125">IFERROR(ROUND(AVERAGE(E89:J91),0),"")</f>
        <v/>
      </c>
      <c r="L89" s="96" t="str">
        <f>IF('MP3'!L87=0,"",'MP3'!L87)</f>
        <v/>
      </c>
      <c r="M89" s="260" t="str">
        <f t="shared" ref="M89" si="126">IFERROR(ROUND(AVERAGE(L89:L91),0),"")</f>
        <v/>
      </c>
      <c r="N89" s="96" t="str">
        <f>IF('MP3'!N87=0,"",'MP3'!N87)</f>
        <v/>
      </c>
      <c r="O89" s="96" t="str">
        <f>IF('MP3'!O87=0,"",'MP3'!O87)</f>
        <v/>
      </c>
      <c r="P89" s="96" t="str">
        <f>IF('MP3'!P87=0,"",'MP3'!P87)</f>
        <v/>
      </c>
      <c r="Q89" s="96" t="str">
        <f>IF('MP3'!Q87=0,"",'MP3'!Q87)</f>
        <v/>
      </c>
      <c r="R89" s="96" t="str">
        <f>IF('MP3'!R87=0,"",'MP3'!R87)</f>
        <v/>
      </c>
      <c r="S89" s="260" t="str">
        <f t="shared" ref="S89" si="127">IFERROR(ROUND(AVERAGE(N89:R91),0),"")</f>
        <v/>
      </c>
      <c r="T89" s="96" t="str">
        <f>IF('MP3'!T87=0,"",'MP3'!T87)</f>
        <v/>
      </c>
      <c r="U89" s="260" t="str">
        <f t="shared" ref="U89" si="128">IFERROR(ROUND(AVERAGE(T89:T91),0),"")</f>
        <v/>
      </c>
      <c r="V89" s="246" t="str">
        <f t="shared" ref="V89" si="129">IFERROR(ROUND((K89+M89+S89+(2*U89))/5,0),"")</f>
        <v/>
      </c>
    </row>
    <row r="90" spans="1:22" ht="15" customHeight="1">
      <c r="A90" s="252"/>
      <c r="B90" s="249" t="str">
        <f>IF(VLOOKUP(A89,'Data Siswa 3'!$A$4:$D$43,3,0)=0,"",VLOOKUP(A89,'Data Siswa 3'!$A$4:$D$43,3,0))</f>
        <v/>
      </c>
      <c r="C90" s="255"/>
      <c r="D90" s="97" t="s">
        <v>6</v>
      </c>
      <c r="E90" s="98" t="str">
        <f>IF('MP3'!E88=0,"",'MP3'!E88)</f>
        <v/>
      </c>
      <c r="F90" s="98" t="str">
        <f>IF('MP3'!F88=0,"",'MP3'!F88)</f>
        <v/>
      </c>
      <c r="G90" s="98" t="str">
        <f>IF('MP3'!G88=0,"",'MP3'!G88)</f>
        <v/>
      </c>
      <c r="H90" s="98" t="str">
        <f>IF('MP3'!H88=0,"",'MP3'!H88)</f>
        <v/>
      </c>
      <c r="I90" s="98" t="str">
        <f>IF('MP3'!I88=0,"",'MP3'!I88)</f>
        <v/>
      </c>
      <c r="J90" s="98" t="str">
        <f>IF('MP3'!J88=0,"",'MP3'!J88)</f>
        <v/>
      </c>
      <c r="K90" s="258"/>
      <c r="L90" s="98" t="str">
        <f>IF('MP3'!L88=0,"",'MP3'!L88)</f>
        <v/>
      </c>
      <c r="M90" s="258"/>
      <c r="N90" s="98" t="str">
        <f>IF('MP3'!N88=0,"",'MP3'!N88)</f>
        <v/>
      </c>
      <c r="O90" s="98" t="str">
        <f>IF('MP3'!O88=0,"",'MP3'!O88)</f>
        <v/>
      </c>
      <c r="P90" s="98" t="str">
        <f>IF('MP3'!P88=0,"",'MP3'!P88)</f>
        <v/>
      </c>
      <c r="Q90" s="98" t="str">
        <f>IF('MP3'!Q88=0,"",'MP3'!Q88)</f>
        <v/>
      </c>
      <c r="R90" s="98" t="str">
        <f>IF('MP3'!R88=0,"",'MP3'!R88)</f>
        <v/>
      </c>
      <c r="S90" s="258"/>
      <c r="T90" s="99" t="str">
        <f>IF('MP3'!T88=0,"",'MP3'!T88)</f>
        <v/>
      </c>
      <c r="U90" s="258"/>
      <c r="V90" s="247"/>
    </row>
    <row r="91" spans="1:22">
      <c r="A91" s="253"/>
      <c r="B91" s="250"/>
      <c r="C91" s="256"/>
      <c r="D91" s="100" t="s">
        <v>7</v>
      </c>
      <c r="E91" s="101" t="str">
        <f>IF('MP3'!E89=0,"",'MP3'!E89)</f>
        <v/>
      </c>
      <c r="F91" s="101" t="str">
        <f>IF('MP3'!F89=0,"",'MP3'!F89)</f>
        <v/>
      </c>
      <c r="G91" s="101" t="str">
        <f>IF('MP3'!G89=0,"",'MP3'!G89)</f>
        <v/>
      </c>
      <c r="H91" s="101" t="str">
        <f>IF('MP3'!H89=0,"",'MP3'!H89)</f>
        <v/>
      </c>
      <c r="I91" s="101" t="str">
        <f>IF('MP3'!I89=0,"",'MP3'!I89)</f>
        <v/>
      </c>
      <c r="J91" s="101" t="str">
        <f>IF('MP3'!J89=0,"",'MP3'!J89)</f>
        <v/>
      </c>
      <c r="K91" s="259"/>
      <c r="L91" s="101" t="str">
        <f>IF('MP3'!L89=0,"",'MP3'!L89)</f>
        <v/>
      </c>
      <c r="M91" s="259"/>
      <c r="N91" s="101" t="str">
        <f>IF('MP3'!N89=0,"",'MP3'!N89)</f>
        <v/>
      </c>
      <c r="O91" s="101" t="str">
        <f>IF('MP3'!O89=0,"",'MP3'!O89)</f>
        <v/>
      </c>
      <c r="P91" s="101" t="str">
        <f>IF('MP3'!P89=0,"",'MP3'!P89)</f>
        <v/>
      </c>
      <c r="Q91" s="101" t="str">
        <f>IF('MP3'!Q89=0,"",'MP3'!Q89)</f>
        <v/>
      </c>
      <c r="R91" s="101" t="str">
        <f>IF('MP3'!R89=0,"",'MP3'!R89)</f>
        <v/>
      </c>
      <c r="S91" s="259"/>
      <c r="T91" s="102" t="str">
        <f>IF('MP3'!T89=0,"",'MP3'!T89)</f>
        <v/>
      </c>
      <c r="U91" s="259"/>
      <c r="V91" s="248"/>
    </row>
    <row r="92" spans="1:22">
      <c r="A92" s="262">
        <v>28</v>
      </c>
      <c r="B92" s="93" t="str">
        <f>IF(VLOOKUP(A92,'Data Siswa 3'!$A$4:$D$43,2,0)=0,"",VLOOKUP(A92,'Data Siswa 3'!$A$4:$D$43,2,0))</f>
        <v/>
      </c>
      <c r="C92" s="263" t="str">
        <f>IF(VLOOKUP(A92,'Data Siswa 3'!$A$4:$D$43,4,0)=0,"",VLOOKUP(A92,'Data Siswa 3'!$A$4:$D$43,4,0))</f>
        <v/>
      </c>
      <c r="D92" s="94" t="s">
        <v>5</v>
      </c>
      <c r="E92" s="95" t="str">
        <f>IF('MP3'!E90=0,"",'MP3'!E90)</f>
        <v/>
      </c>
      <c r="F92" s="95" t="str">
        <f>IF('MP3'!F90=0,"",'MP3'!F90)</f>
        <v/>
      </c>
      <c r="G92" s="95" t="str">
        <f>IF('MP3'!G90=0,"",'MP3'!G90)</f>
        <v/>
      </c>
      <c r="H92" s="95" t="str">
        <f>IF('MP3'!H90=0,"",'MP3'!H90)</f>
        <v/>
      </c>
      <c r="I92" s="95" t="str">
        <f>IF('MP3'!I90=0,"",'MP3'!I90)</f>
        <v/>
      </c>
      <c r="J92" s="95" t="str">
        <f>IF('MP3'!J90=0,"",'MP3'!J90)</f>
        <v/>
      </c>
      <c r="K92" s="260" t="str">
        <f t="shared" ref="K92" si="130">IFERROR(ROUND(AVERAGE(E92:J94),0),"")</f>
        <v/>
      </c>
      <c r="L92" s="96" t="str">
        <f>IF('MP3'!L90=0,"",'MP3'!L90)</f>
        <v/>
      </c>
      <c r="M92" s="260" t="str">
        <f t="shared" ref="M92" si="131">IFERROR(ROUND(AVERAGE(L92:L94),0),"")</f>
        <v/>
      </c>
      <c r="N92" s="96" t="str">
        <f>IF('MP3'!N90=0,"",'MP3'!N90)</f>
        <v/>
      </c>
      <c r="O92" s="96" t="str">
        <f>IF('MP3'!O90=0,"",'MP3'!O90)</f>
        <v/>
      </c>
      <c r="P92" s="96" t="str">
        <f>IF('MP3'!P90=0,"",'MP3'!P90)</f>
        <v/>
      </c>
      <c r="Q92" s="96" t="str">
        <f>IF('MP3'!Q90=0,"",'MP3'!Q90)</f>
        <v/>
      </c>
      <c r="R92" s="96" t="str">
        <f>IF('MP3'!R90=0,"",'MP3'!R90)</f>
        <v/>
      </c>
      <c r="S92" s="260" t="str">
        <f t="shared" ref="S92" si="132">IFERROR(ROUND(AVERAGE(N92:R94),0),"")</f>
        <v/>
      </c>
      <c r="T92" s="96" t="str">
        <f>IF('MP3'!T90=0,"",'MP3'!T90)</f>
        <v/>
      </c>
      <c r="U92" s="260" t="str">
        <f t="shared" ref="U92" si="133">IFERROR(ROUND(AVERAGE(T92:T94),0),"")</f>
        <v/>
      </c>
      <c r="V92" s="246" t="str">
        <f t="shared" ref="V92" si="134">IFERROR(ROUND((K92+M92+S92+(2*U92))/5,0),"")</f>
        <v/>
      </c>
    </row>
    <row r="93" spans="1:22" ht="15" customHeight="1">
      <c r="A93" s="252"/>
      <c r="B93" s="249" t="str">
        <f>IF(VLOOKUP(A92,'Data Siswa 3'!$A$4:$D$43,3,0)=0,"",VLOOKUP(A92,'Data Siswa 3'!$A$4:$D$43,3,0))</f>
        <v/>
      </c>
      <c r="C93" s="255"/>
      <c r="D93" s="97" t="s">
        <v>6</v>
      </c>
      <c r="E93" s="98" t="str">
        <f>IF('MP3'!E91=0,"",'MP3'!E91)</f>
        <v/>
      </c>
      <c r="F93" s="98" t="str">
        <f>IF('MP3'!F91=0,"",'MP3'!F91)</f>
        <v/>
      </c>
      <c r="G93" s="98" t="str">
        <f>IF('MP3'!G91=0,"",'MP3'!G91)</f>
        <v/>
      </c>
      <c r="H93" s="98" t="str">
        <f>IF('MP3'!H91=0,"",'MP3'!H91)</f>
        <v/>
      </c>
      <c r="I93" s="98" t="str">
        <f>IF('MP3'!I91=0,"",'MP3'!I91)</f>
        <v/>
      </c>
      <c r="J93" s="98" t="str">
        <f>IF('MP3'!J91=0,"",'MP3'!J91)</f>
        <v/>
      </c>
      <c r="K93" s="258"/>
      <c r="L93" s="98" t="str">
        <f>IF('MP3'!L91=0,"",'MP3'!L91)</f>
        <v/>
      </c>
      <c r="M93" s="258"/>
      <c r="N93" s="98" t="str">
        <f>IF('MP3'!N91=0,"",'MP3'!N91)</f>
        <v/>
      </c>
      <c r="O93" s="98" t="str">
        <f>IF('MP3'!O91=0,"",'MP3'!O91)</f>
        <v/>
      </c>
      <c r="P93" s="98" t="str">
        <f>IF('MP3'!P91=0,"",'MP3'!P91)</f>
        <v/>
      </c>
      <c r="Q93" s="98" t="str">
        <f>IF('MP3'!Q91=0,"",'MP3'!Q91)</f>
        <v/>
      </c>
      <c r="R93" s="98" t="str">
        <f>IF('MP3'!R91=0,"",'MP3'!R91)</f>
        <v/>
      </c>
      <c r="S93" s="258"/>
      <c r="T93" s="99" t="str">
        <f>IF('MP3'!T91=0,"",'MP3'!T91)</f>
        <v/>
      </c>
      <c r="U93" s="258"/>
      <c r="V93" s="247"/>
    </row>
    <row r="94" spans="1:22">
      <c r="A94" s="253"/>
      <c r="B94" s="250"/>
      <c r="C94" s="256"/>
      <c r="D94" s="100" t="s">
        <v>7</v>
      </c>
      <c r="E94" s="101" t="str">
        <f>IF('MP3'!E92=0,"",'MP3'!E92)</f>
        <v/>
      </c>
      <c r="F94" s="101" t="str">
        <f>IF('MP3'!F92=0,"",'MP3'!F92)</f>
        <v/>
      </c>
      <c r="G94" s="101" t="str">
        <f>IF('MP3'!G92=0,"",'MP3'!G92)</f>
        <v/>
      </c>
      <c r="H94" s="101" t="str">
        <f>IF('MP3'!H92=0,"",'MP3'!H92)</f>
        <v/>
      </c>
      <c r="I94" s="101" t="str">
        <f>IF('MP3'!I92=0,"",'MP3'!I92)</f>
        <v/>
      </c>
      <c r="J94" s="101" t="str">
        <f>IF('MP3'!J92=0,"",'MP3'!J92)</f>
        <v/>
      </c>
      <c r="K94" s="259"/>
      <c r="L94" s="101" t="str">
        <f>IF('MP3'!L92=0,"",'MP3'!L92)</f>
        <v/>
      </c>
      <c r="M94" s="259"/>
      <c r="N94" s="101" t="str">
        <f>IF('MP3'!N92=0,"",'MP3'!N92)</f>
        <v/>
      </c>
      <c r="O94" s="101" t="str">
        <f>IF('MP3'!O92=0,"",'MP3'!O92)</f>
        <v/>
      </c>
      <c r="P94" s="101" t="str">
        <f>IF('MP3'!P92=0,"",'MP3'!P92)</f>
        <v/>
      </c>
      <c r="Q94" s="101" t="str">
        <f>IF('MP3'!Q92=0,"",'MP3'!Q92)</f>
        <v/>
      </c>
      <c r="R94" s="101" t="str">
        <f>IF('MP3'!R92=0,"",'MP3'!R92)</f>
        <v/>
      </c>
      <c r="S94" s="259"/>
      <c r="T94" s="102" t="str">
        <f>IF('MP3'!T92=0,"",'MP3'!T92)</f>
        <v/>
      </c>
      <c r="U94" s="259"/>
      <c r="V94" s="248"/>
    </row>
    <row r="95" spans="1:22">
      <c r="A95" s="262">
        <v>29</v>
      </c>
      <c r="B95" s="93" t="str">
        <f>IF(VLOOKUP(A95,'Data Siswa 3'!$A$4:$D$43,2,0)=0,"",VLOOKUP(A95,'Data Siswa 3'!$A$4:$D$43,2,0))</f>
        <v/>
      </c>
      <c r="C95" s="263" t="str">
        <f>IF(VLOOKUP(A95,'Data Siswa 3'!$A$4:$D$43,4,0)=0,"",VLOOKUP(A95,'Data Siswa 3'!$A$4:$D$43,4,0))</f>
        <v/>
      </c>
      <c r="D95" s="94" t="s">
        <v>5</v>
      </c>
      <c r="E95" s="95" t="str">
        <f>IF('MP3'!E93=0,"",'MP3'!E93)</f>
        <v/>
      </c>
      <c r="F95" s="95" t="str">
        <f>IF('MP3'!F93=0,"",'MP3'!F93)</f>
        <v/>
      </c>
      <c r="G95" s="95" t="str">
        <f>IF('MP3'!G93=0,"",'MP3'!G93)</f>
        <v/>
      </c>
      <c r="H95" s="95" t="str">
        <f>IF('MP3'!H93=0,"",'MP3'!H93)</f>
        <v/>
      </c>
      <c r="I95" s="95" t="str">
        <f>IF('MP3'!I93=0,"",'MP3'!I93)</f>
        <v/>
      </c>
      <c r="J95" s="95" t="str">
        <f>IF('MP3'!J93=0,"",'MP3'!J93)</f>
        <v/>
      </c>
      <c r="K95" s="260" t="str">
        <f t="shared" ref="K95" si="135">IFERROR(ROUND(AVERAGE(E95:J97),0),"")</f>
        <v/>
      </c>
      <c r="L95" s="96" t="str">
        <f>IF('MP3'!L93=0,"",'MP3'!L93)</f>
        <v/>
      </c>
      <c r="M95" s="260" t="str">
        <f t="shared" ref="M95" si="136">IFERROR(ROUND(AVERAGE(L95:L97),0),"")</f>
        <v/>
      </c>
      <c r="N95" s="96" t="str">
        <f>IF('MP3'!N93=0,"",'MP3'!N93)</f>
        <v/>
      </c>
      <c r="O95" s="96" t="str">
        <f>IF('MP3'!O93=0,"",'MP3'!O93)</f>
        <v/>
      </c>
      <c r="P95" s="96" t="str">
        <f>IF('MP3'!P93=0,"",'MP3'!P93)</f>
        <v/>
      </c>
      <c r="Q95" s="96" t="str">
        <f>IF('MP3'!Q93=0,"",'MP3'!Q93)</f>
        <v/>
      </c>
      <c r="R95" s="96" t="str">
        <f>IF('MP3'!R93=0,"",'MP3'!R93)</f>
        <v/>
      </c>
      <c r="S95" s="260" t="str">
        <f t="shared" ref="S95" si="137">IFERROR(ROUND(AVERAGE(N95:R97),0),"")</f>
        <v/>
      </c>
      <c r="T95" s="96" t="str">
        <f>IF('MP3'!T93=0,"",'MP3'!T93)</f>
        <v/>
      </c>
      <c r="U95" s="260" t="str">
        <f t="shared" ref="U95" si="138">IFERROR(ROUND(AVERAGE(T95:T97),0),"")</f>
        <v/>
      </c>
      <c r="V95" s="246" t="str">
        <f t="shared" ref="V95" si="139">IFERROR(ROUND((K95+M95+S95+(2*U95))/5,0),"")</f>
        <v/>
      </c>
    </row>
    <row r="96" spans="1:22" ht="15" customHeight="1">
      <c r="A96" s="252"/>
      <c r="B96" s="249" t="str">
        <f>IF(VLOOKUP(A95,'Data Siswa 3'!$A$4:$D$43,3,0)=0,"",VLOOKUP(A95,'Data Siswa 3'!$A$4:$D$43,3,0))</f>
        <v/>
      </c>
      <c r="C96" s="255"/>
      <c r="D96" s="97" t="s">
        <v>6</v>
      </c>
      <c r="E96" s="98" t="str">
        <f>IF('MP3'!E94=0,"",'MP3'!E94)</f>
        <v/>
      </c>
      <c r="F96" s="98" t="str">
        <f>IF('MP3'!F94=0,"",'MP3'!F94)</f>
        <v/>
      </c>
      <c r="G96" s="98" t="str">
        <f>IF('MP3'!G94=0,"",'MP3'!G94)</f>
        <v/>
      </c>
      <c r="H96" s="98" t="str">
        <f>IF('MP3'!H94=0,"",'MP3'!H94)</f>
        <v/>
      </c>
      <c r="I96" s="98" t="str">
        <f>IF('MP3'!I94=0,"",'MP3'!I94)</f>
        <v/>
      </c>
      <c r="J96" s="98" t="str">
        <f>IF('MP3'!J94=0,"",'MP3'!J94)</f>
        <v/>
      </c>
      <c r="K96" s="258"/>
      <c r="L96" s="98" t="str">
        <f>IF('MP3'!L94=0,"",'MP3'!L94)</f>
        <v/>
      </c>
      <c r="M96" s="258"/>
      <c r="N96" s="98" t="str">
        <f>IF('MP3'!N94=0,"",'MP3'!N94)</f>
        <v/>
      </c>
      <c r="O96" s="98" t="str">
        <f>IF('MP3'!O94=0,"",'MP3'!O94)</f>
        <v/>
      </c>
      <c r="P96" s="98" t="str">
        <f>IF('MP3'!P94=0,"",'MP3'!P94)</f>
        <v/>
      </c>
      <c r="Q96" s="98" t="str">
        <f>IF('MP3'!Q94=0,"",'MP3'!Q94)</f>
        <v/>
      </c>
      <c r="R96" s="98" t="str">
        <f>IF('MP3'!R94=0,"",'MP3'!R94)</f>
        <v/>
      </c>
      <c r="S96" s="258"/>
      <c r="T96" s="99" t="str">
        <f>IF('MP3'!T94=0,"",'MP3'!T94)</f>
        <v/>
      </c>
      <c r="U96" s="258"/>
      <c r="V96" s="247"/>
    </row>
    <row r="97" spans="1:22">
      <c r="A97" s="253"/>
      <c r="B97" s="250"/>
      <c r="C97" s="256"/>
      <c r="D97" s="100" t="s">
        <v>7</v>
      </c>
      <c r="E97" s="101" t="str">
        <f>IF('MP3'!E95=0,"",'MP3'!E95)</f>
        <v/>
      </c>
      <c r="F97" s="101" t="str">
        <f>IF('MP3'!F95=0,"",'MP3'!F95)</f>
        <v/>
      </c>
      <c r="G97" s="101" t="str">
        <f>IF('MP3'!G95=0,"",'MP3'!G95)</f>
        <v/>
      </c>
      <c r="H97" s="101" t="str">
        <f>IF('MP3'!H95=0,"",'MP3'!H95)</f>
        <v/>
      </c>
      <c r="I97" s="101" t="str">
        <f>IF('MP3'!I95=0,"",'MP3'!I95)</f>
        <v/>
      </c>
      <c r="J97" s="101" t="str">
        <f>IF('MP3'!J95=0,"",'MP3'!J95)</f>
        <v/>
      </c>
      <c r="K97" s="259"/>
      <c r="L97" s="101" t="str">
        <f>IF('MP3'!L95=0,"",'MP3'!L95)</f>
        <v/>
      </c>
      <c r="M97" s="259"/>
      <c r="N97" s="101" t="str">
        <f>IF('MP3'!N95=0,"",'MP3'!N95)</f>
        <v/>
      </c>
      <c r="O97" s="101" t="str">
        <f>IF('MP3'!O95=0,"",'MP3'!O95)</f>
        <v/>
      </c>
      <c r="P97" s="101" t="str">
        <f>IF('MP3'!P95=0,"",'MP3'!P95)</f>
        <v/>
      </c>
      <c r="Q97" s="101" t="str">
        <f>IF('MP3'!Q95=0,"",'MP3'!Q95)</f>
        <v/>
      </c>
      <c r="R97" s="101" t="str">
        <f>IF('MP3'!R95=0,"",'MP3'!R95)</f>
        <v/>
      </c>
      <c r="S97" s="259"/>
      <c r="T97" s="102" t="str">
        <f>IF('MP3'!T95=0,"",'MP3'!T95)</f>
        <v/>
      </c>
      <c r="U97" s="259"/>
      <c r="V97" s="248"/>
    </row>
    <row r="98" spans="1:22">
      <c r="A98" s="262">
        <v>30</v>
      </c>
      <c r="B98" s="93" t="str">
        <f>IF(VLOOKUP(A98,'Data Siswa 3'!$A$4:$D$43,2,0)=0,"",VLOOKUP(A98,'Data Siswa 3'!$A$4:$D$43,2,0))</f>
        <v/>
      </c>
      <c r="C98" s="263" t="str">
        <f>IF(VLOOKUP(A98,'Data Siswa 3'!$A$4:$D$43,4,0)=0,"",VLOOKUP(A98,'Data Siswa 3'!$A$4:$D$43,4,0))</f>
        <v/>
      </c>
      <c r="D98" s="94" t="s">
        <v>5</v>
      </c>
      <c r="E98" s="95" t="str">
        <f>IF('MP3'!E96=0,"",'MP3'!E96)</f>
        <v/>
      </c>
      <c r="F98" s="95" t="str">
        <f>IF('MP3'!F96=0,"",'MP3'!F96)</f>
        <v/>
      </c>
      <c r="G98" s="95" t="str">
        <f>IF('MP3'!G96=0,"",'MP3'!G96)</f>
        <v/>
      </c>
      <c r="H98" s="95" t="str">
        <f>IF('MP3'!H96=0,"",'MP3'!H96)</f>
        <v/>
      </c>
      <c r="I98" s="95" t="str">
        <f>IF('MP3'!I96=0,"",'MP3'!I96)</f>
        <v/>
      </c>
      <c r="J98" s="95" t="str">
        <f>IF('MP3'!J96=0,"",'MP3'!J96)</f>
        <v/>
      </c>
      <c r="K98" s="260" t="str">
        <f t="shared" ref="K98" si="140">IFERROR(ROUND(AVERAGE(E98:J100),0),"")</f>
        <v/>
      </c>
      <c r="L98" s="96" t="str">
        <f>IF('MP3'!L96=0,"",'MP3'!L96)</f>
        <v/>
      </c>
      <c r="M98" s="260" t="str">
        <f t="shared" ref="M98" si="141">IFERROR(ROUND(AVERAGE(L98:L100),0),"")</f>
        <v/>
      </c>
      <c r="N98" s="96" t="str">
        <f>IF('MP3'!N96=0,"",'MP3'!N96)</f>
        <v/>
      </c>
      <c r="O98" s="96" t="str">
        <f>IF('MP3'!O96=0,"",'MP3'!O96)</f>
        <v/>
      </c>
      <c r="P98" s="96" t="str">
        <f>IF('MP3'!P96=0,"",'MP3'!P96)</f>
        <v/>
      </c>
      <c r="Q98" s="96" t="str">
        <f>IF('MP3'!Q96=0,"",'MP3'!Q96)</f>
        <v/>
      </c>
      <c r="R98" s="96" t="str">
        <f>IF('MP3'!R96=0,"",'MP3'!R96)</f>
        <v/>
      </c>
      <c r="S98" s="260" t="str">
        <f t="shared" ref="S98" si="142">IFERROR(ROUND(AVERAGE(N98:R100),0),"")</f>
        <v/>
      </c>
      <c r="T98" s="96" t="str">
        <f>IF('MP3'!T96=0,"",'MP3'!T96)</f>
        <v/>
      </c>
      <c r="U98" s="260" t="str">
        <f t="shared" ref="U98" si="143">IFERROR(ROUND(AVERAGE(T98:T100),0),"")</f>
        <v/>
      </c>
      <c r="V98" s="246" t="str">
        <f t="shared" ref="V98" si="144">IFERROR(ROUND((K98+M98+S98+(2*U98))/5,0),"")</f>
        <v/>
      </c>
    </row>
    <row r="99" spans="1:22" ht="15" customHeight="1">
      <c r="A99" s="252"/>
      <c r="B99" s="249" t="str">
        <f>IF(VLOOKUP(A98,'Data Siswa 3'!$A$4:$D$43,3,0)=0,"",VLOOKUP(A98,'Data Siswa 3'!$A$4:$D$43,3,0))</f>
        <v/>
      </c>
      <c r="C99" s="255"/>
      <c r="D99" s="97" t="s">
        <v>6</v>
      </c>
      <c r="E99" s="98" t="str">
        <f>IF('MP3'!E97=0,"",'MP3'!E97)</f>
        <v/>
      </c>
      <c r="F99" s="98" t="str">
        <f>IF('MP3'!F97=0,"",'MP3'!F97)</f>
        <v/>
      </c>
      <c r="G99" s="98" t="str">
        <f>IF('MP3'!G97=0,"",'MP3'!G97)</f>
        <v/>
      </c>
      <c r="H99" s="98" t="str">
        <f>IF('MP3'!H97=0,"",'MP3'!H97)</f>
        <v/>
      </c>
      <c r="I99" s="98" t="str">
        <f>IF('MP3'!I97=0,"",'MP3'!I97)</f>
        <v/>
      </c>
      <c r="J99" s="98" t="str">
        <f>IF('MP3'!J97=0,"",'MP3'!J97)</f>
        <v/>
      </c>
      <c r="K99" s="258"/>
      <c r="L99" s="98" t="str">
        <f>IF('MP3'!L97=0,"",'MP3'!L97)</f>
        <v/>
      </c>
      <c r="M99" s="258"/>
      <c r="N99" s="98" t="str">
        <f>IF('MP3'!N97=0,"",'MP3'!N97)</f>
        <v/>
      </c>
      <c r="O99" s="98" t="str">
        <f>IF('MP3'!O97=0,"",'MP3'!O97)</f>
        <v/>
      </c>
      <c r="P99" s="98" t="str">
        <f>IF('MP3'!P97=0,"",'MP3'!P97)</f>
        <v/>
      </c>
      <c r="Q99" s="98" t="str">
        <f>IF('MP3'!Q97=0,"",'MP3'!Q97)</f>
        <v/>
      </c>
      <c r="R99" s="98" t="str">
        <f>IF('MP3'!R97=0,"",'MP3'!R97)</f>
        <v/>
      </c>
      <c r="S99" s="258"/>
      <c r="T99" s="99" t="str">
        <f>IF('MP3'!T97=0,"",'MP3'!T97)</f>
        <v/>
      </c>
      <c r="U99" s="258"/>
      <c r="V99" s="247"/>
    </row>
    <row r="100" spans="1:22">
      <c r="A100" s="253"/>
      <c r="B100" s="250"/>
      <c r="C100" s="256"/>
      <c r="D100" s="100" t="s">
        <v>7</v>
      </c>
      <c r="E100" s="101" t="str">
        <f>IF('MP3'!E98=0,"",'MP3'!E98)</f>
        <v/>
      </c>
      <c r="F100" s="101" t="str">
        <f>IF('MP3'!F98=0,"",'MP3'!F98)</f>
        <v/>
      </c>
      <c r="G100" s="101" t="str">
        <f>IF('MP3'!G98=0,"",'MP3'!G98)</f>
        <v/>
      </c>
      <c r="H100" s="101" t="str">
        <f>IF('MP3'!H98=0,"",'MP3'!H98)</f>
        <v/>
      </c>
      <c r="I100" s="101" t="str">
        <f>IF('MP3'!I98=0,"",'MP3'!I98)</f>
        <v/>
      </c>
      <c r="J100" s="101" t="str">
        <f>IF('MP3'!J98=0,"",'MP3'!J98)</f>
        <v/>
      </c>
      <c r="K100" s="259"/>
      <c r="L100" s="101" t="str">
        <f>IF('MP3'!L98=0,"",'MP3'!L98)</f>
        <v/>
      </c>
      <c r="M100" s="259"/>
      <c r="N100" s="101" t="str">
        <f>IF('MP3'!N98=0,"",'MP3'!N98)</f>
        <v/>
      </c>
      <c r="O100" s="101" t="str">
        <f>IF('MP3'!O98=0,"",'MP3'!O98)</f>
        <v/>
      </c>
      <c r="P100" s="101" t="str">
        <f>IF('MP3'!P98=0,"",'MP3'!P98)</f>
        <v/>
      </c>
      <c r="Q100" s="101" t="str">
        <f>IF('MP3'!Q98=0,"",'MP3'!Q98)</f>
        <v/>
      </c>
      <c r="R100" s="101" t="str">
        <f>IF('MP3'!R98=0,"",'MP3'!R98)</f>
        <v/>
      </c>
      <c r="S100" s="259"/>
      <c r="T100" s="102" t="str">
        <f>IF('MP3'!T98=0,"",'MP3'!T98)</f>
        <v/>
      </c>
      <c r="U100" s="259"/>
      <c r="V100" s="248"/>
    </row>
    <row r="101" spans="1:22">
      <c r="A101" s="262">
        <v>31</v>
      </c>
      <c r="B101" s="93" t="str">
        <f>IF(VLOOKUP(A101,'Data Siswa 3'!$A$4:$D$43,2,0)=0,"",VLOOKUP(A101,'Data Siswa 3'!$A$4:$D$43,2,0))</f>
        <v/>
      </c>
      <c r="C101" s="263" t="str">
        <f>IF(VLOOKUP(A101,'Data Siswa 3'!$A$4:$D$43,4,0)=0,"",VLOOKUP(A101,'Data Siswa 3'!$A$4:$D$43,4,0))</f>
        <v/>
      </c>
      <c r="D101" s="94" t="s">
        <v>5</v>
      </c>
      <c r="E101" s="95" t="str">
        <f>IF('MP3'!E99=0,"",'MP3'!E99)</f>
        <v/>
      </c>
      <c r="F101" s="95" t="str">
        <f>IF('MP3'!F99=0,"",'MP3'!F99)</f>
        <v/>
      </c>
      <c r="G101" s="95" t="str">
        <f>IF('MP3'!G99=0,"",'MP3'!G99)</f>
        <v/>
      </c>
      <c r="H101" s="95" t="str">
        <f>IF('MP3'!H99=0,"",'MP3'!H99)</f>
        <v/>
      </c>
      <c r="I101" s="95" t="str">
        <f>IF('MP3'!I99=0,"",'MP3'!I99)</f>
        <v/>
      </c>
      <c r="J101" s="95" t="str">
        <f>IF('MP3'!J99=0,"",'MP3'!J99)</f>
        <v/>
      </c>
      <c r="K101" s="260" t="str">
        <f t="shared" ref="K101" si="145">IFERROR(ROUND(AVERAGE(E101:J103),0),"")</f>
        <v/>
      </c>
      <c r="L101" s="96" t="str">
        <f>IF('MP3'!L99=0,"",'MP3'!L99)</f>
        <v/>
      </c>
      <c r="M101" s="260" t="str">
        <f t="shared" ref="M101" si="146">IFERROR(ROUND(AVERAGE(L101:L103),0),"")</f>
        <v/>
      </c>
      <c r="N101" s="96" t="str">
        <f>IF('MP3'!N99=0,"",'MP3'!N99)</f>
        <v/>
      </c>
      <c r="O101" s="96" t="str">
        <f>IF('MP3'!O99=0,"",'MP3'!O99)</f>
        <v/>
      </c>
      <c r="P101" s="96" t="str">
        <f>IF('MP3'!P99=0,"",'MP3'!P99)</f>
        <v/>
      </c>
      <c r="Q101" s="96" t="str">
        <f>IF('MP3'!Q99=0,"",'MP3'!Q99)</f>
        <v/>
      </c>
      <c r="R101" s="96" t="str">
        <f>IF('MP3'!R99=0,"",'MP3'!R99)</f>
        <v/>
      </c>
      <c r="S101" s="260" t="str">
        <f t="shared" ref="S101" si="147">IFERROR(ROUND(AVERAGE(N101:R103),0),"")</f>
        <v/>
      </c>
      <c r="T101" s="96" t="str">
        <f>IF('MP3'!T99=0,"",'MP3'!T99)</f>
        <v/>
      </c>
      <c r="U101" s="260" t="str">
        <f t="shared" ref="U101" si="148">IFERROR(ROUND(AVERAGE(T101:T103),0),"")</f>
        <v/>
      </c>
      <c r="V101" s="246" t="str">
        <f t="shared" ref="V101" si="149">IFERROR(ROUND((K101+M101+S101+(2*U101))/5,0),"")</f>
        <v/>
      </c>
    </row>
    <row r="102" spans="1:22" ht="15" customHeight="1">
      <c r="A102" s="252"/>
      <c r="B102" s="249" t="str">
        <f>IF(VLOOKUP(A101,'Data Siswa 3'!$A$4:$D$43,3,0)=0,"",VLOOKUP(A101,'Data Siswa 3'!$A$4:$D$43,3,0))</f>
        <v/>
      </c>
      <c r="C102" s="255"/>
      <c r="D102" s="97" t="s">
        <v>6</v>
      </c>
      <c r="E102" s="98" t="str">
        <f>IF('MP3'!E100=0,"",'MP3'!E100)</f>
        <v/>
      </c>
      <c r="F102" s="98" t="str">
        <f>IF('MP3'!F100=0,"",'MP3'!F100)</f>
        <v/>
      </c>
      <c r="G102" s="98" t="str">
        <f>IF('MP3'!G100=0,"",'MP3'!G100)</f>
        <v/>
      </c>
      <c r="H102" s="98" t="str">
        <f>IF('MP3'!H100=0,"",'MP3'!H100)</f>
        <v/>
      </c>
      <c r="I102" s="98" t="str">
        <f>IF('MP3'!I100=0,"",'MP3'!I100)</f>
        <v/>
      </c>
      <c r="J102" s="98" t="str">
        <f>IF('MP3'!J100=0,"",'MP3'!J100)</f>
        <v/>
      </c>
      <c r="K102" s="258"/>
      <c r="L102" s="98" t="str">
        <f>IF('MP3'!L100=0,"",'MP3'!L100)</f>
        <v/>
      </c>
      <c r="M102" s="258"/>
      <c r="N102" s="98" t="str">
        <f>IF('MP3'!N100=0,"",'MP3'!N100)</f>
        <v/>
      </c>
      <c r="O102" s="98" t="str">
        <f>IF('MP3'!O100=0,"",'MP3'!O100)</f>
        <v/>
      </c>
      <c r="P102" s="98" t="str">
        <f>IF('MP3'!P100=0,"",'MP3'!P100)</f>
        <v/>
      </c>
      <c r="Q102" s="98" t="str">
        <f>IF('MP3'!Q100=0,"",'MP3'!Q100)</f>
        <v/>
      </c>
      <c r="R102" s="98" t="str">
        <f>IF('MP3'!R100=0,"",'MP3'!R100)</f>
        <v/>
      </c>
      <c r="S102" s="258"/>
      <c r="T102" s="99" t="str">
        <f>IF('MP3'!T100=0,"",'MP3'!T100)</f>
        <v/>
      </c>
      <c r="U102" s="258"/>
      <c r="V102" s="247"/>
    </row>
    <row r="103" spans="1:22">
      <c r="A103" s="253"/>
      <c r="B103" s="250"/>
      <c r="C103" s="256"/>
      <c r="D103" s="100" t="s">
        <v>7</v>
      </c>
      <c r="E103" s="101" t="str">
        <f>IF('MP3'!E101=0,"",'MP3'!E101)</f>
        <v/>
      </c>
      <c r="F103" s="101" t="str">
        <f>IF('MP3'!F101=0,"",'MP3'!F101)</f>
        <v/>
      </c>
      <c r="G103" s="101" t="str">
        <f>IF('MP3'!G101=0,"",'MP3'!G101)</f>
        <v/>
      </c>
      <c r="H103" s="101" t="str">
        <f>IF('MP3'!H101=0,"",'MP3'!H101)</f>
        <v/>
      </c>
      <c r="I103" s="101" t="str">
        <f>IF('MP3'!I101=0,"",'MP3'!I101)</f>
        <v/>
      </c>
      <c r="J103" s="101" t="str">
        <f>IF('MP3'!J101=0,"",'MP3'!J101)</f>
        <v/>
      </c>
      <c r="K103" s="259"/>
      <c r="L103" s="101" t="str">
        <f>IF('MP3'!L101=0,"",'MP3'!L101)</f>
        <v/>
      </c>
      <c r="M103" s="259"/>
      <c r="N103" s="101" t="str">
        <f>IF('MP3'!N101=0,"",'MP3'!N101)</f>
        <v/>
      </c>
      <c r="O103" s="101" t="str">
        <f>IF('MP3'!O101=0,"",'MP3'!O101)</f>
        <v/>
      </c>
      <c r="P103" s="101" t="str">
        <f>IF('MP3'!P101=0,"",'MP3'!P101)</f>
        <v/>
      </c>
      <c r="Q103" s="101" t="str">
        <f>IF('MP3'!Q101=0,"",'MP3'!Q101)</f>
        <v/>
      </c>
      <c r="R103" s="101" t="str">
        <f>IF('MP3'!R101=0,"",'MP3'!R101)</f>
        <v/>
      </c>
      <c r="S103" s="259"/>
      <c r="T103" s="102" t="str">
        <f>IF('MP3'!T101=0,"",'MP3'!T101)</f>
        <v/>
      </c>
      <c r="U103" s="259"/>
      <c r="V103" s="248"/>
    </row>
    <row r="104" spans="1:22">
      <c r="A104" s="262">
        <v>32</v>
      </c>
      <c r="B104" s="93" t="str">
        <f>IF(VLOOKUP(A104,'Data Siswa 3'!$A$4:$D$43,2,0)=0,"",VLOOKUP(A104,'Data Siswa 3'!$A$4:$D$43,2,0))</f>
        <v/>
      </c>
      <c r="C104" s="263" t="str">
        <f>IF(VLOOKUP(A104,'Data Siswa 3'!$A$4:$D$43,4,0)=0,"",VLOOKUP(A104,'Data Siswa 3'!$A$4:$D$43,4,0))</f>
        <v/>
      </c>
      <c r="D104" s="94" t="s">
        <v>5</v>
      </c>
      <c r="E104" s="95" t="str">
        <f>IF('MP3'!E102=0,"",'MP3'!E102)</f>
        <v/>
      </c>
      <c r="F104" s="95" t="str">
        <f>IF('MP3'!F102=0,"",'MP3'!F102)</f>
        <v/>
      </c>
      <c r="G104" s="95" t="str">
        <f>IF('MP3'!G102=0,"",'MP3'!G102)</f>
        <v/>
      </c>
      <c r="H104" s="95" t="str">
        <f>IF('MP3'!H102=0,"",'MP3'!H102)</f>
        <v/>
      </c>
      <c r="I104" s="95" t="str">
        <f>IF('MP3'!I102=0,"",'MP3'!I102)</f>
        <v/>
      </c>
      <c r="J104" s="95" t="str">
        <f>IF('MP3'!J102=0,"",'MP3'!J102)</f>
        <v/>
      </c>
      <c r="K104" s="260" t="str">
        <f t="shared" ref="K104" si="150">IFERROR(ROUND(AVERAGE(E104:J106),0),"")</f>
        <v/>
      </c>
      <c r="L104" s="96" t="str">
        <f>IF('MP3'!L102=0,"",'MP3'!L102)</f>
        <v/>
      </c>
      <c r="M104" s="260" t="str">
        <f t="shared" ref="M104" si="151">IFERROR(ROUND(AVERAGE(L104:L106),0),"")</f>
        <v/>
      </c>
      <c r="N104" s="96" t="str">
        <f>IF('MP3'!N102=0,"",'MP3'!N102)</f>
        <v/>
      </c>
      <c r="O104" s="96" t="str">
        <f>IF('MP3'!O102=0,"",'MP3'!O102)</f>
        <v/>
      </c>
      <c r="P104" s="96" t="str">
        <f>IF('MP3'!P102=0,"",'MP3'!P102)</f>
        <v/>
      </c>
      <c r="Q104" s="96" t="str">
        <f>IF('MP3'!Q102=0,"",'MP3'!Q102)</f>
        <v/>
      </c>
      <c r="R104" s="96" t="str">
        <f>IF('MP3'!R102=0,"",'MP3'!R102)</f>
        <v/>
      </c>
      <c r="S104" s="260" t="str">
        <f t="shared" ref="S104" si="152">IFERROR(ROUND(AVERAGE(N104:R106),0),"")</f>
        <v/>
      </c>
      <c r="T104" s="96" t="str">
        <f>IF('MP3'!T102=0,"",'MP3'!T102)</f>
        <v/>
      </c>
      <c r="U104" s="260" t="str">
        <f t="shared" ref="U104" si="153">IFERROR(ROUND(AVERAGE(T104:T106),0),"")</f>
        <v/>
      </c>
      <c r="V104" s="246" t="str">
        <f t="shared" ref="V104" si="154">IFERROR(ROUND((K104+M104+S104+(2*U104))/5,0),"")</f>
        <v/>
      </c>
    </row>
    <row r="105" spans="1:22" ht="15" customHeight="1">
      <c r="A105" s="252"/>
      <c r="B105" s="249" t="str">
        <f>IF(VLOOKUP(A104,'Data Siswa 3'!$A$4:$D$43,3,0)=0,"",VLOOKUP(A104,'Data Siswa 3'!$A$4:$D$43,3,0))</f>
        <v/>
      </c>
      <c r="C105" s="255"/>
      <c r="D105" s="97" t="s">
        <v>6</v>
      </c>
      <c r="E105" s="98" t="str">
        <f>IF('MP3'!E103=0,"",'MP3'!E103)</f>
        <v/>
      </c>
      <c r="F105" s="98" t="str">
        <f>IF('MP3'!F103=0,"",'MP3'!F103)</f>
        <v/>
      </c>
      <c r="G105" s="98" t="str">
        <f>IF('MP3'!G103=0,"",'MP3'!G103)</f>
        <v/>
      </c>
      <c r="H105" s="98" t="str">
        <f>IF('MP3'!H103=0,"",'MP3'!H103)</f>
        <v/>
      </c>
      <c r="I105" s="98" t="str">
        <f>IF('MP3'!I103=0,"",'MP3'!I103)</f>
        <v/>
      </c>
      <c r="J105" s="98" t="str">
        <f>IF('MP3'!J103=0,"",'MP3'!J103)</f>
        <v/>
      </c>
      <c r="K105" s="258"/>
      <c r="L105" s="98" t="str">
        <f>IF('MP3'!L103=0,"",'MP3'!L103)</f>
        <v/>
      </c>
      <c r="M105" s="258"/>
      <c r="N105" s="98" t="str">
        <f>IF('MP3'!N103=0,"",'MP3'!N103)</f>
        <v/>
      </c>
      <c r="O105" s="98" t="str">
        <f>IF('MP3'!O103=0,"",'MP3'!O103)</f>
        <v/>
      </c>
      <c r="P105" s="98" t="str">
        <f>IF('MP3'!P103=0,"",'MP3'!P103)</f>
        <v/>
      </c>
      <c r="Q105" s="98" t="str">
        <f>IF('MP3'!Q103=0,"",'MP3'!Q103)</f>
        <v/>
      </c>
      <c r="R105" s="98" t="str">
        <f>IF('MP3'!R103=0,"",'MP3'!R103)</f>
        <v/>
      </c>
      <c r="S105" s="258"/>
      <c r="T105" s="99" t="str">
        <f>IF('MP3'!T103=0,"",'MP3'!T103)</f>
        <v/>
      </c>
      <c r="U105" s="258"/>
      <c r="V105" s="247"/>
    </row>
    <row r="106" spans="1:22">
      <c r="A106" s="253"/>
      <c r="B106" s="250"/>
      <c r="C106" s="256"/>
      <c r="D106" s="100" t="s">
        <v>7</v>
      </c>
      <c r="E106" s="101" t="str">
        <f>IF('MP3'!E104=0,"",'MP3'!E104)</f>
        <v/>
      </c>
      <c r="F106" s="101" t="str">
        <f>IF('MP3'!F104=0,"",'MP3'!F104)</f>
        <v/>
      </c>
      <c r="G106" s="101" t="str">
        <f>IF('MP3'!G104=0,"",'MP3'!G104)</f>
        <v/>
      </c>
      <c r="H106" s="101" t="str">
        <f>IF('MP3'!H104=0,"",'MP3'!H104)</f>
        <v/>
      </c>
      <c r="I106" s="101" t="str">
        <f>IF('MP3'!I104=0,"",'MP3'!I104)</f>
        <v/>
      </c>
      <c r="J106" s="101" t="str">
        <f>IF('MP3'!J104=0,"",'MP3'!J104)</f>
        <v/>
      </c>
      <c r="K106" s="259"/>
      <c r="L106" s="101" t="str">
        <f>IF('MP3'!L104=0,"",'MP3'!L104)</f>
        <v/>
      </c>
      <c r="M106" s="259"/>
      <c r="N106" s="101" t="str">
        <f>IF('MP3'!N104=0,"",'MP3'!N104)</f>
        <v/>
      </c>
      <c r="O106" s="101" t="str">
        <f>IF('MP3'!O104=0,"",'MP3'!O104)</f>
        <v/>
      </c>
      <c r="P106" s="101" t="str">
        <f>IF('MP3'!P104=0,"",'MP3'!P104)</f>
        <v/>
      </c>
      <c r="Q106" s="101" t="str">
        <f>IF('MP3'!Q104=0,"",'MP3'!Q104)</f>
        <v/>
      </c>
      <c r="R106" s="101" t="str">
        <f>IF('MP3'!R104=0,"",'MP3'!R104)</f>
        <v/>
      </c>
      <c r="S106" s="259"/>
      <c r="T106" s="102" t="str">
        <f>IF('MP3'!T104=0,"",'MP3'!T104)</f>
        <v/>
      </c>
      <c r="U106" s="259"/>
      <c r="V106" s="248"/>
    </row>
    <row r="107" spans="1:22">
      <c r="A107" s="262">
        <v>33</v>
      </c>
      <c r="B107" s="93" t="str">
        <f>IF(VLOOKUP(A107,'Data Siswa 3'!$A$4:$D$43,2,0)=0,"",VLOOKUP(A107,'Data Siswa 3'!$A$4:$D$43,2,0))</f>
        <v/>
      </c>
      <c r="C107" s="263" t="str">
        <f>IF(VLOOKUP(A107,'Data Siswa 3'!$A$4:$D$43,4,0)=0,"",VLOOKUP(A107,'Data Siswa 3'!$A$4:$D$43,4,0))</f>
        <v/>
      </c>
      <c r="D107" s="94" t="s">
        <v>5</v>
      </c>
      <c r="E107" s="95" t="str">
        <f>IF('MP3'!E105=0,"",'MP3'!E105)</f>
        <v/>
      </c>
      <c r="F107" s="95" t="str">
        <f>IF('MP3'!F105=0,"",'MP3'!F105)</f>
        <v/>
      </c>
      <c r="G107" s="95" t="str">
        <f>IF('MP3'!G105=0,"",'MP3'!G105)</f>
        <v/>
      </c>
      <c r="H107" s="95" t="str">
        <f>IF('MP3'!H105=0,"",'MP3'!H105)</f>
        <v/>
      </c>
      <c r="I107" s="95" t="str">
        <f>IF('MP3'!I105=0,"",'MP3'!I105)</f>
        <v/>
      </c>
      <c r="J107" s="95" t="str">
        <f>IF('MP3'!J105=0,"",'MP3'!J105)</f>
        <v/>
      </c>
      <c r="K107" s="260" t="str">
        <f t="shared" ref="K107" si="155">IFERROR(ROUND(AVERAGE(E107:J109),0),"")</f>
        <v/>
      </c>
      <c r="L107" s="96" t="str">
        <f>IF('MP3'!L105=0,"",'MP3'!L105)</f>
        <v/>
      </c>
      <c r="M107" s="260" t="str">
        <f t="shared" ref="M107" si="156">IFERROR(ROUND(AVERAGE(L107:L109),0),"")</f>
        <v/>
      </c>
      <c r="N107" s="96" t="str">
        <f>IF('MP3'!N105=0,"",'MP3'!N105)</f>
        <v/>
      </c>
      <c r="O107" s="96" t="str">
        <f>IF('MP3'!O105=0,"",'MP3'!O105)</f>
        <v/>
      </c>
      <c r="P107" s="96" t="str">
        <f>IF('MP3'!P105=0,"",'MP3'!P105)</f>
        <v/>
      </c>
      <c r="Q107" s="96" t="str">
        <f>IF('MP3'!Q105=0,"",'MP3'!Q105)</f>
        <v/>
      </c>
      <c r="R107" s="96" t="str">
        <f>IF('MP3'!R105=0,"",'MP3'!R105)</f>
        <v/>
      </c>
      <c r="S107" s="260" t="str">
        <f t="shared" ref="S107" si="157">IFERROR(ROUND(AVERAGE(N107:R109),0),"")</f>
        <v/>
      </c>
      <c r="T107" s="96" t="str">
        <f>IF('MP3'!T105=0,"",'MP3'!T105)</f>
        <v/>
      </c>
      <c r="U107" s="260" t="str">
        <f t="shared" ref="U107" si="158">IFERROR(ROUND(AVERAGE(T107:T109),0),"")</f>
        <v/>
      </c>
      <c r="V107" s="246" t="str">
        <f t="shared" ref="V107" si="159">IFERROR(ROUND((K107+M107+S107+(2*U107))/5,0),"")</f>
        <v/>
      </c>
    </row>
    <row r="108" spans="1:22" ht="15" customHeight="1">
      <c r="A108" s="252"/>
      <c r="B108" s="249" t="str">
        <f>IF(VLOOKUP(A107,'Data Siswa 3'!$A$4:$D$43,3,0)=0,"",VLOOKUP(A107,'Data Siswa 3'!$A$4:$D$43,3,0))</f>
        <v/>
      </c>
      <c r="C108" s="255"/>
      <c r="D108" s="97" t="s">
        <v>6</v>
      </c>
      <c r="E108" s="98" t="str">
        <f>IF('MP3'!E106=0,"",'MP3'!E106)</f>
        <v/>
      </c>
      <c r="F108" s="98" t="str">
        <f>IF('MP3'!F106=0,"",'MP3'!F106)</f>
        <v/>
      </c>
      <c r="G108" s="98" t="str">
        <f>IF('MP3'!G106=0,"",'MP3'!G106)</f>
        <v/>
      </c>
      <c r="H108" s="98" t="str">
        <f>IF('MP3'!H106=0,"",'MP3'!H106)</f>
        <v/>
      </c>
      <c r="I108" s="98" t="str">
        <f>IF('MP3'!I106=0,"",'MP3'!I106)</f>
        <v/>
      </c>
      <c r="J108" s="98" t="str">
        <f>IF('MP3'!J106=0,"",'MP3'!J106)</f>
        <v/>
      </c>
      <c r="K108" s="258"/>
      <c r="L108" s="98" t="str">
        <f>IF('MP3'!L106=0,"",'MP3'!L106)</f>
        <v/>
      </c>
      <c r="M108" s="258"/>
      <c r="N108" s="98" t="str">
        <f>IF('MP3'!N106=0,"",'MP3'!N106)</f>
        <v/>
      </c>
      <c r="O108" s="98" t="str">
        <f>IF('MP3'!O106=0,"",'MP3'!O106)</f>
        <v/>
      </c>
      <c r="P108" s="98" t="str">
        <f>IF('MP3'!P106=0,"",'MP3'!P106)</f>
        <v/>
      </c>
      <c r="Q108" s="98" t="str">
        <f>IF('MP3'!Q106=0,"",'MP3'!Q106)</f>
        <v/>
      </c>
      <c r="R108" s="98" t="str">
        <f>IF('MP3'!R106=0,"",'MP3'!R106)</f>
        <v/>
      </c>
      <c r="S108" s="258"/>
      <c r="T108" s="99" t="str">
        <f>IF('MP3'!T106=0,"",'MP3'!T106)</f>
        <v/>
      </c>
      <c r="U108" s="258"/>
      <c r="V108" s="247"/>
    </row>
    <row r="109" spans="1:22">
      <c r="A109" s="253"/>
      <c r="B109" s="250"/>
      <c r="C109" s="256"/>
      <c r="D109" s="100" t="s">
        <v>7</v>
      </c>
      <c r="E109" s="101" t="str">
        <f>IF('MP3'!E107=0,"",'MP3'!E107)</f>
        <v/>
      </c>
      <c r="F109" s="101" t="str">
        <f>IF('MP3'!F107=0,"",'MP3'!F107)</f>
        <v/>
      </c>
      <c r="G109" s="101" t="str">
        <f>IF('MP3'!G107=0,"",'MP3'!G107)</f>
        <v/>
      </c>
      <c r="H109" s="101" t="str">
        <f>IF('MP3'!H107=0,"",'MP3'!H107)</f>
        <v/>
      </c>
      <c r="I109" s="101" t="str">
        <f>IF('MP3'!I107=0,"",'MP3'!I107)</f>
        <v/>
      </c>
      <c r="J109" s="101" t="str">
        <f>IF('MP3'!J107=0,"",'MP3'!J107)</f>
        <v/>
      </c>
      <c r="K109" s="259"/>
      <c r="L109" s="101" t="str">
        <f>IF('MP3'!L107=0,"",'MP3'!L107)</f>
        <v/>
      </c>
      <c r="M109" s="259"/>
      <c r="N109" s="101" t="str">
        <f>IF('MP3'!N107=0,"",'MP3'!N107)</f>
        <v/>
      </c>
      <c r="O109" s="101" t="str">
        <f>IF('MP3'!O107=0,"",'MP3'!O107)</f>
        <v/>
      </c>
      <c r="P109" s="101" t="str">
        <f>IF('MP3'!P107=0,"",'MP3'!P107)</f>
        <v/>
      </c>
      <c r="Q109" s="101" t="str">
        <f>IF('MP3'!Q107=0,"",'MP3'!Q107)</f>
        <v/>
      </c>
      <c r="R109" s="101" t="str">
        <f>IF('MP3'!R107=0,"",'MP3'!R107)</f>
        <v/>
      </c>
      <c r="S109" s="259"/>
      <c r="T109" s="102" t="str">
        <f>IF('MP3'!T107=0,"",'MP3'!T107)</f>
        <v/>
      </c>
      <c r="U109" s="259"/>
      <c r="V109" s="248"/>
    </row>
    <row r="110" spans="1:22">
      <c r="A110" s="262">
        <v>34</v>
      </c>
      <c r="B110" s="93" t="str">
        <f>IF(VLOOKUP(A110,'Data Siswa 3'!$A$4:$D$43,2,0)=0,"",VLOOKUP(A110,'Data Siswa 3'!$A$4:$D$43,2,0))</f>
        <v/>
      </c>
      <c r="C110" s="263" t="str">
        <f>IF(VLOOKUP(A110,'Data Siswa 3'!$A$4:$D$43,4,0)=0,"",VLOOKUP(A110,'Data Siswa 3'!$A$4:$D$43,4,0))</f>
        <v/>
      </c>
      <c r="D110" s="94" t="s">
        <v>5</v>
      </c>
      <c r="E110" s="95" t="str">
        <f>IF('MP3'!E108=0,"",'MP3'!E108)</f>
        <v/>
      </c>
      <c r="F110" s="95" t="str">
        <f>IF('MP3'!F108=0,"",'MP3'!F108)</f>
        <v/>
      </c>
      <c r="G110" s="95" t="str">
        <f>IF('MP3'!G108=0,"",'MP3'!G108)</f>
        <v/>
      </c>
      <c r="H110" s="95" t="str">
        <f>IF('MP3'!H108=0,"",'MP3'!H108)</f>
        <v/>
      </c>
      <c r="I110" s="95" t="str">
        <f>IF('MP3'!I108=0,"",'MP3'!I108)</f>
        <v/>
      </c>
      <c r="J110" s="95" t="str">
        <f>IF('MP3'!J108=0,"",'MP3'!J108)</f>
        <v/>
      </c>
      <c r="K110" s="260" t="str">
        <f t="shared" ref="K110" si="160">IFERROR(ROUND(AVERAGE(E110:J112),0),"")</f>
        <v/>
      </c>
      <c r="L110" s="96" t="str">
        <f>IF('MP3'!L108=0,"",'MP3'!L108)</f>
        <v/>
      </c>
      <c r="M110" s="260" t="str">
        <f t="shared" ref="M110" si="161">IFERROR(ROUND(AVERAGE(L110:L112),0),"")</f>
        <v/>
      </c>
      <c r="N110" s="96" t="str">
        <f>IF('MP3'!N108=0,"",'MP3'!N108)</f>
        <v/>
      </c>
      <c r="O110" s="96" t="str">
        <f>IF('MP3'!O108=0,"",'MP3'!O108)</f>
        <v/>
      </c>
      <c r="P110" s="96" t="str">
        <f>IF('MP3'!P108=0,"",'MP3'!P108)</f>
        <v/>
      </c>
      <c r="Q110" s="96" t="str">
        <f>IF('MP3'!Q108=0,"",'MP3'!Q108)</f>
        <v/>
      </c>
      <c r="R110" s="96" t="str">
        <f>IF('MP3'!R108=0,"",'MP3'!R108)</f>
        <v/>
      </c>
      <c r="S110" s="260" t="str">
        <f t="shared" ref="S110" si="162">IFERROR(ROUND(AVERAGE(N110:R112),0),"")</f>
        <v/>
      </c>
      <c r="T110" s="96" t="str">
        <f>IF('MP3'!T108=0,"",'MP3'!T108)</f>
        <v/>
      </c>
      <c r="U110" s="260" t="str">
        <f t="shared" ref="U110" si="163">IFERROR(ROUND(AVERAGE(T110:T112),0),"")</f>
        <v/>
      </c>
      <c r="V110" s="246" t="str">
        <f t="shared" ref="V110" si="164">IFERROR(ROUND((K110+M110+S110+(2*U110))/5,0),"")</f>
        <v/>
      </c>
    </row>
    <row r="111" spans="1:22" ht="15" customHeight="1">
      <c r="A111" s="252"/>
      <c r="B111" s="249" t="str">
        <f>IF(VLOOKUP(A110,'Data Siswa 3'!$A$4:$D$43,3,0)=0,"",VLOOKUP(A110,'Data Siswa 3'!$A$4:$D$43,3,0))</f>
        <v/>
      </c>
      <c r="C111" s="255"/>
      <c r="D111" s="97" t="s">
        <v>6</v>
      </c>
      <c r="E111" s="98" t="str">
        <f>IF('MP3'!E109=0,"",'MP3'!E109)</f>
        <v/>
      </c>
      <c r="F111" s="98" t="str">
        <f>IF('MP3'!F109=0,"",'MP3'!F109)</f>
        <v/>
      </c>
      <c r="G111" s="98" t="str">
        <f>IF('MP3'!G109=0,"",'MP3'!G109)</f>
        <v/>
      </c>
      <c r="H111" s="98" t="str">
        <f>IF('MP3'!H109=0,"",'MP3'!H109)</f>
        <v/>
      </c>
      <c r="I111" s="98" t="str">
        <f>IF('MP3'!I109=0,"",'MP3'!I109)</f>
        <v/>
      </c>
      <c r="J111" s="98" t="str">
        <f>IF('MP3'!J109=0,"",'MP3'!J109)</f>
        <v/>
      </c>
      <c r="K111" s="258"/>
      <c r="L111" s="98" t="str">
        <f>IF('MP3'!L109=0,"",'MP3'!L109)</f>
        <v/>
      </c>
      <c r="M111" s="258"/>
      <c r="N111" s="98" t="str">
        <f>IF('MP3'!N109=0,"",'MP3'!N109)</f>
        <v/>
      </c>
      <c r="O111" s="98" t="str">
        <f>IF('MP3'!O109=0,"",'MP3'!O109)</f>
        <v/>
      </c>
      <c r="P111" s="98" t="str">
        <f>IF('MP3'!P109=0,"",'MP3'!P109)</f>
        <v/>
      </c>
      <c r="Q111" s="98" t="str">
        <f>IF('MP3'!Q109=0,"",'MP3'!Q109)</f>
        <v/>
      </c>
      <c r="R111" s="98" t="str">
        <f>IF('MP3'!R109=0,"",'MP3'!R109)</f>
        <v/>
      </c>
      <c r="S111" s="258"/>
      <c r="T111" s="99" t="str">
        <f>IF('MP3'!T109=0,"",'MP3'!T109)</f>
        <v/>
      </c>
      <c r="U111" s="258"/>
      <c r="V111" s="247"/>
    </row>
    <row r="112" spans="1:22">
      <c r="A112" s="253"/>
      <c r="B112" s="250"/>
      <c r="C112" s="256"/>
      <c r="D112" s="100" t="s">
        <v>7</v>
      </c>
      <c r="E112" s="101" t="str">
        <f>IF('MP3'!E110=0,"",'MP3'!E110)</f>
        <v/>
      </c>
      <c r="F112" s="101" t="str">
        <f>IF('MP3'!F110=0,"",'MP3'!F110)</f>
        <v/>
      </c>
      <c r="G112" s="101" t="str">
        <f>IF('MP3'!G110=0,"",'MP3'!G110)</f>
        <v/>
      </c>
      <c r="H112" s="101" t="str">
        <f>IF('MP3'!H110=0,"",'MP3'!H110)</f>
        <v/>
      </c>
      <c r="I112" s="101" t="str">
        <f>IF('MP3'!I110=0,"",'MP3'!I110)</f>
        <v/>
      </c>
      <c r="J112" s="101" t="str">
        <f>IF('MP3'!J110=0,"",'MP3'!J110)</f>
        <v/>
      </c>
      <c r="K112" s="259"/>
      <c r="L112" s="101" t="str">
        <f>IF('MP3'!L110=0,"",'MP3'!L110)</f>
        <v/>
      </c>
      <c r="M112" s="259"/>
      <c r="N112" s="101" t="str">
        <f>IF('MP3'!N110=0,"",'MP3'!N110)</f>
        <v/>
      </c>
      <c r="O112" s="101" t="str">
        <f>IF('MP3'!O110=0,"",'MP3'!O110)</f>
        <v/>
      </c>
      <c r="P112" s="101" t="str">
        <f>IF('MP3'!P110=0,"",'MP3'!P110)</f>
        <v/>
      </c>
      <c r="Q112" s="101" t="str">
        <f>IF('MP3'!Q110=0,"",'MP3'!Q110)</f>
        <v/>
      </c>
      <c r="R112" s="101" t="str">
        <f>IF('MP3'!R110=0,"",'MP3'!R110)</f>
        <v/>
      </c>
      <c r="S112" s="259"/>
      <c r="T112" s="102" t="str">
        <f>IF('MP3'!T110=0,"",'MP3'!T110)</f>
        <v/>
      </c>
      <c r="U112" s="259"/>
      <c r="V112" s="248"/>
    </row>
    <row r="113" spans="1:22">
      <c r="A113" s="262">
        <v>35</v>
      </c>
      <c r="B113" s="93" t="str">
        <f>IF(VLOOKUP(A113,'Data Siswa 3'!$A$4:$D$43,2,0)=0,"",VLOOKUP(A113,'Data Siswa 3'!$A$4:$D$43,2,0))</f>
        <v/>
      </c>
      <c r="C113" s="263" t="str">
        <f>IF(VLOOKUP(A113,'Data Siswa 3'!$A$4:$D$43,4,0)=0,"",VLOOKUP(A113,'Data Siswa 3'!$A$4:$D$43,4,0))</f>
        <v/>
      </c>
      <c r="D113" s="94" t="s">
        <v>5</v>
      </c>
      <c r="E113" s="95" t="str">
        <f>IF('MP3'!E111=0,"",'MP3'!E111)</f>
        <v/>
      </c>
      <c r="F113" s="95" t="str">
        <f>IF('MP3'!F111=0,"",'MP3'!F111)</f>
        <v/>
      </c>
      <c r="G113" s="95" t="str">
        <f>IF('MP3'!G111=0,"",'MP3'!G111)</f>
        <v/>
      </c>
      <c r="H113" s="95" t="str">
        <f>IF('MP3'!H111=0,"",'MP3'!H111)</f>
        <v/>
      </c>
      <c r="I113" s="95" t="str">
        <f>IF('MP3'!I111=0,"",'MP3'!I111)</f>
        <v/>
      </c>
      <c r="J113" s="95" t="str">
        <f>IF('MP3'!J111=0,"",'MP3'!J111)</f>
        <v/>
      </c>
      <c r="K113" s="260" t="str">
        <f t="shared" ref="K113" si="165">IFERROR(ROUND(AVERAGE(E113:J115),0),"")</f>
        <v/>
      </c>
      <c r="L113" s="96" t="str">
        <f>IF('MP3'!L111=0,"",'MP3'!L111)</f>
        <v/>
      </c>
      <c r="M113" s="260" t="str">
        <f t="shared" ref="M113" si="166">IFERROR(ROUND(AVERAGE(L113:L115),0),"")</f>
        <v/>
      </c>
      <c r="N113" s="96" t="str">
        <f>IF('MP3'!N111=0,"",'MP3'!N111)</f>
        <v/>
      </c>
      <c r="O113" s="96" t="str">
        <f>IF('MP3'!O111=0,"",'MP3'!O111)</f>
        <v/>
      </c>
      <c r="P113" s="96" t="str">
        <f>IF('MP3'!P111=0,"",'MP3'!P111)</f>
        <v/>
      </c>
      <c r="Q113" s="96" t="str">
        <f>IF('MP3'!Q111=0,"",'MP3'!Q111)</f>
        <v/>
      </c>
      <c r="R113" s="96" t="str">
        <f>IF('MP3'!R111=0,"",'MP3'!R111)</f>
        <v/>
      </c>
      <c r="S113" s="260" t="str">
        <f t="shared" ref="S113" si="167">IFERROR(ROUND(AVERAGE(N113:R115),0),"")</f>
        <v/>
      </c>
      <c r="T113" s="96" t="str">
        <f>IF('MP3'!T111=0,"",'MP3'!T111)</f>
        <v/>
      </c>
      <c r="U113" s="260" t="str">
        <f t="shared" ref="U113" si="168">IFERROR(ROUND(AVERAGE(T113:T115),0),"")</f>
        <v/>
      </c>
      <c r="V113" s="246" t="str">
        <f t="shared" ref="V113" si="169">IFERROR(ROUND((K113+M113+S113+(2*U113))/5,0),"")</f>
        <v/>
      </c>
    </row>
    <row r="114" spans="1:22" ht="15" customHeight="1">
      <c r="A114" s="252"/>
      <c r="B114" s="249" t="str">
        <f>IF(VLOOKUP(A113,'Data Siswa 3'!$A$4:$D$43,3,0)=0,"",VLOOKUP(A113,'Data Siswa 3'!$A$4:$D$43,3,0))</f>
        <v/>
      </c>
      <c r="C114" s="255"/>
      <c r="D114" s="97" t="s">
        <v>6</v>
      </c>
      <c r="E114" s="98" t="str">
        <f>IF('MP3'!E112=0,"",'MP3'!E112)</f>
        <v/>
      </c>
      <c r="F114" s="98" t="str">
        <f>IF('MP3'!F112=0,"",'MP3'!F112)</f>
        <v/>
      </c>
      <c r="G114" s="98" t="str">
        <f>IF('MP3'!G112=0,"",'MP3'!G112)</f>
        <v/>
      </c>
      <c r="H114" s="98" t="str">
        <f>IF('MP3'!H112=0,"",'MP3'!H112)</f>
        <v/>
      </c>
      <c r="I114" s="98" t="str">
        <f>IF('MP3'!I112=0,"",'MP3'!I112)</f>
        <v/>
      </c>
      <c r="J114" s="98" t="str">
        <f>IF('MP3'!J112=0,"",'MP3'!J112)</f>
        <v/>
      </c>
      <c r="K114" s="258"/>
      <c r="L114" s="98" t="str">
        <f>IF('MP3'!L112=0,"",'MP3'!L112)</f>
        <v/>
      </c>
      <c r="M114" s="258"/>
      <c r="N114" s="98" t="str">
        <f>IF('MP3'!N112=0,"",'MP3'!N112)</f>
        <v/>
      </c>
      <c r="O114" s="98" t="str">
        <f>IF('MP3'!O112=0,"",'MP3'!O112)</f>
        <v/>
      </c>
      <c r="P114" s="98" t="str">
        <f>IF('MP3'!P112=0,"",'MP3'!P112)</f>
        <v/>
      </c>
      <c r="Q114" s="98" t="str">
        <f>IF('MP3'!Q112=0,"",'MP3'!Q112)</f>
        <v/>
      </c>
      <c r="R114" s="98" t="str">
        <f>IF('MP3'!R112=0,"",'MP3'!R112)</f>
        <v/>
      </c>
      <c r="S114" s="258"/>
      <c r="T114" s="99" t="str">
        <f>IF('MP3'!T112=0,"",'MP3'!T112)</f>
        <v/>
      </c>
      <c r="U114" s="258"/>
      <c r="V114" s="247"/>
    </row>
    <row r="115" spans="1:22">
      <c r="A115" s="253"/>
      <c r="B115" s="250"/>
      <c r="C115" s="256"/>
      <c r="D115" s="100" t="s">
        <v>7</v>
      </c>
      <c r="E115" s="101" t="str">
        <f>IF('MP3'!E113=0,"",'MP3'!E113)</f>
        <v/>
      </c>
      <c r="F115" s="101" t="str">
        <f>IF('MP3'!F113=0,"",'MP3'!F113)</f>
        <v/>
      </c>
      <c r="G115" s="101" t="str">
        <f>IF('MP3'!G113=0,"",'MP3'!G113)</f>
        <v/>
      </c>
      <c r="H115" s="101" t="str">
        <f>IF('MP3'!H113=0,"",'MP3'!H113)</f>
        <v/>
      </c>
      <c r="I115" s="101" t="str">
        <f>IF('MP3'!I113=0,"",'MP3'!I113)</f>
        <v/>
      </c>
      <c r="J115" s="101" t="str">
        <f>IF('MP3'!J113=0,"",'MP3'!J113)</f>
        <v/>
      </c>
      <c r="K115" s="259"/>
      <c r="L115" s="101" t="str">
        <f>IF('MP3'!L113=0,"",'MP3'!L113)</f>
        <v/>
      </c>
      <c r="M115" s="259"/>
      <c r="N115" s="101" t="str">
        <f>IF('MP3'!N113=0,"",'MP3'!N113)</f>
        <v/>
      </c>
      <c r="O115" s="101" t="str">
        <f>IF('MP3'!O113=0,"",'MP3'!O113)</f>
        <v/>
      </c>
      <c r="P115" s="101" t="str">
        <f>IF('MP3'!P113=0,"",'MP3'!P113)</f>
        <v/>
      </c>
      <c r="Q115" s="101" t="str">
        <f>IF('MP3'!Q113=0,"",'MP3'!Q113)</f>
        <v/>
      </c>
      <c r="R115" s="101" t="str">
        <f>IF('MP3'!R113=0,"",'MP3'!R113)</f>
        <v/>
      </c>
      <c r="S115" s="259"/>
      <c r="T115" s="102" t="str">
        <f>IF('MP3'!T113=0,"",'MP3'!T113)</f>
        <v/>
      </c>
      <c r="U115" s="259"/>
      <c r="V115" s="248"/>
    </row>
    <row r="116" spans="1:22">
      <c r="A116" s="262">
        <v>36</v>
      </c>
      <c r="B116" s="93" t="str">
        <f>IF(VLOOKUP(A116,'Data Siswa 3'!$A$4:$D$43,2,0)=0,"",VLOOKUP(A116,'Data Siswa 3'!$A$4:$D$43,2,0))</f>
        <v/>
      </c>
      <c r="C116" s="263" t="str">
        <f>IF(VLOOKUP(A116,'Data Siswa 3'!$A$4:$D$43,4,0)=0,"",VLOOKUP(A116,'Data Siswa 3'!$A$4:$D$43,4,0))</f>
        <v/>
      </c>
      <c r="D116" s="94" t="s">
        <v>5</v>
      </c>
      <c r="E116" s="95" t="str">
        <f>IF('MP3'!E114=0,"",'MP3'!E114)</f>
        <v/>
      </c>
      <c r="F116" s="95" t="str">
        <f>IF('MP3'!F114=0,"",'MP3'!F114)</f>
        <v/>
      </c>
      <c r="G116" s="95" t="str">
        <f>IF('MP3'!G114=0,"",'MP3'!G114)</f>
        <v/>
      </c>
      <c r="H116" s="95" t="str">
        <f>IF('MP3'!H114=0,"",'MP3'!H114)</f>
        <v/>
      </c>
      <c r="I116" s="95" t="str">
        <f>IF('MP3'!I114=0,"",'MP3'!I114)</f>
        <v/>
      </c>
      <c r="J116" s="95" t="str">
        <f>IF('MP3'!J114=0,"",'MP3'!J114)</f>
        <v/>
      </c>
      <c r="K116" s="260" t="str">
        <f t="shared" ref="K116" si="170">IFERROR(ROUND(AVERAGE(E116:J118),0),"")</f>
        <v/>
      </c>
      <c r="L116" s="96" t="str">
        <f>IF('MP3'!L114=0,"",'MP3'!L114)</f>
        <v/>
      </c>
      <c r="M116" s="260" t="str">
        <f t="shared" ref="M116" si="171">IFERROR(ROUND(AVERAGE(L116:L118),0),"")</f>
        <v/>
      </c>
      <c r="N116" s="96" t="str">
        <f>IF('MP3'!N114=0,"",'MP3'!N114)</f>
        <v/>
      </c>
      <c r="O116" s="96" t="str">
        <f>IF('MP3'!O114=0,"",'MP3'!O114)</f>
        <v/>
      </c>
      <c r="P116" s="96" t="str">
        <f>IF('MP3'!P114=0,"",'MP3'!P114)</f>
        <v/>
      </c>
      <c r="Q116" s="96" t="str">
        <f>IF('MP3'!Q114=0,"",'MP3'!Q114)</f>
        <v/>
      </c>
      <c r="R116" s="96" t="str">
        <f>IF('MP3'!R114=0,"",'MP3'!R114)</f>
        <v/>
      </c>
      <c r="S116" s="260" t="str">
        <f t="shared" ref="S116" si="172">IFERROR(ROUND(AVERAGE(N116:R118),0),"")</f>
        <v/>
      </c>
      <c r="T116" s="96" t="str">
        <f>IF('MP3'!T114=0,"",'MP3'!T114)</f>
        <v/>
      </c>
      <c r="U116" s="260" t="str">
        <f t="shared" ref="U116" si="173">IFERROR(ROUND(AVERAGE(T116:T118),0),"")</f>
        <v/>
      </c>
      <c r="V116" s="246" t="str">
        <f t="shared" ref="V116" si="174">IFERROR(ROUND((K116+M116+S116+(2*U116))/5,0),"")</f>
        <v/>
      </c>
    </row>
    <row r="117" spans="1:22" ht="15" customHeight="1">
      <c r="A117" s="252"/>
      <c r="B117" s="249" t="str">
        <f>IF(VLOOKUP(A116,'Data Siswa 3'!$A$4:$D$43,3,0)=0,"",VLOOKUP(A116,'Data Siswa 3'!$A$4:$D$43,3,0))</f>
        <v/>
      </c>
      <c r="C117" s="255"/>
      <c r="D117" s="97" t="s">
        <v>6</v>
      </c>
      <c r="E117" s="98" t="str">
        <f>IF('MP3'!E115=0,"",'MP3'!E115)</f>
        <v/>
      </c>
      <c r="F117" s="98" t="str">
        <f>IF('MP3'!F115=0,"",'MP3'!F115)</f>
        <v/>
      </c>
      <c r="G117" s="98" t="str">
        <f>IF('MP3'!G115=0,"",'MP3'!G115)</f>
        <v/>
      </c>
      <c r="H117" s="98" t="str">
        <f>IF('MP3'!H115=0,"",'MP3'!H115)</f>
        <v/>
      </c>
      <c r="I117" s="98" t="str">
        <f>IF('MP3'!I115=0,"",'MP3'!I115)</f>
        <v/>
      </c>
      <c r="J117" s="98" t="str">
        <f>IF('MP3'!J115=0,"",'MP3'!J115)</f>
        <v/>
      </c>
      <c r="K117" s="258"/>
      <c r="L117" s="98" t="str">
        <f>IF('MP3'!L115=0,"",'MP3'!L115)</f>
        <v/>
      </c>
      <c r="M117" s="258"/>
      <c r="N117" s="98" t="str">
        <f>IF('MP3'!N115=0,"",'MP3'!N115)</f>
        <v/>
      </c>
      <c r="O117" s="98" t="str">
        <f>IF('MP3'!O115=0,"",'MP3'!O115)</f>
        <v/>
      </c>
      <c r="P117" s="98" t="str">
        <f>IF('MP3'!P115=0,"",'MP3'!P115)</f>
        <v/>
      </c>
      <c r="Q117" s="98" t="str">
        <f>IF('MP3'!Q115=0,"",'MP3'!Q115)</f>
        <v/>
      </c>
      <c r="R117" s="98" t="str">
        <f>IF('MP3'!R115=0,"",'MP3'!R115)</f>
        <v/>
      </c>
      <c r="S117" s="258"/>
      <c r="T117" s="99" t="str">
        <f>IF('MP3'!T115=0,"",'MP3'!T115)</f>
        <v/>
      </c>
      <c r="U117" s="258"/>
      <c r="V117" s="247"/>
    </row>
    <row r="118" spans="1:22">
      <c r="A118" s="253"/>
      <c r="B118" s="250"/>
      <c r="C118" s="256"/>
      <c r="D118" s="100" t="s">
        <v>7</v>
      </c>
      <c r="E118" s="101" t="str">
        <f>IF('MP3'!E116=0,"",'MP3'!E116)</f>
        <v/>
      </c>
      <c r="F118" s="101" t="str">
        <f>IF('MP3'!F116=0,"",'MP3'!F116)</f>
        <v/>
      </c>
      <c r="G118" s="101" t="str">
        <f>IF('MP3'!G116=0,"",'MP3'!G116)</f>
        <v/>
      </c>
      <c r="H118" s="101" t="str">
        <f>IF('MP3'!H116=0,"",'MP3'!H116)</f>
        <v/>
      </c>
      <c r="I118" s="101" t="str">
        <f>IF('MP3'!I116=0,"",'MP3'!I116)</f>
        <v/>
      </c>
      <c r="J118" s="101" t="str">
        <f>IF('MP3'!J116=0,"",'MP3'!J116)</f>
        <v/>
      </c>
      <c r="K118" s="259"/>
      <c r="L118" s="101" t="str">
        <f>IF('MP3'!L116=0,"",'MP3'!L116)</f>
        <v/>
      </c>
      <c r="M118" s="259"/>
      <c r="N118" s="101" t="str">
        <f>IF('MP3'!N116=0,"",'MP3'!N116)</f>
        <v/>
      </c>
      <c r="O118" s="101" t="str">
        <f>IF('MP3'!O116=0,"",'MP3'!O116)</f>
        <v/>
      </c>
      <c r="P118" s="101" t="str">
        <f>IF('MP3'!P116=0,"",'MP3'!P116)</f>
        <v/>
      </c>
      <c r="Q118" s="101" t="str">
        <f>IF('MP3'!Q116=0,"",'MP3'!Q116)</f>
        <v/>
      </c>
      <c r="R118" s="101" t="str">
        <f>IF('MP3'!R116=0,"",'MP3'!R116)</f>
        <v/>
      </c>
      <c r="S118" s="259"/>
      <c r="T118" s="102" t="str">
        <f>IF('MP3'!T116=0,"",'MP3'!T116)</f>
        <v/>
      </c>
      <c r="U118" s="259"/>
      <c r="V118" s="248"/>
    </row>
    <row r="119" spans="1:22">
      <c r="A119" s="262">
        <v>37</v>
      </c>
      <c r="B119" s="93" t="str">
        <f>IF(VLOOKUP(A119,'Data Siswa 3'!$A$4:$D$43,2,0)=0,"",VLOOKUP(A119,'Data Siswa 3'!$A$4:$D$43,2,0))</f>
        <v/>
      </c>
      <c r="C119" s="263" t="str">
        <f>IF(VLOOKUP(A119,'Data Siswa 3'!$A$4:$D$43,4,0)=0,"",VLOOKUP(A119,'Data Siswa 3'!$A$4:$D$43,4,0))</f>
        <v/>
      </c>
      <c r="D119" s="94" t="s">
        <v>5</v>
      </c>
      <c r="E119" s="95" t="str">
        <f>IF('MP3'!E117=0,"",'MP3'!E117)</f>
        <v/>
      </c>
      <c r="F119" s="95" t="str">
        <f>IF('MP3'!F117=0,"",'MP3'!F117)</f>
        <v/>
      </c>
      <c r="G119" s="95" t="str">
        <f>IF('MP3'!G117=0,"",'MP3'!G117)</f>
        <v/>
      </c>
      <c r="H119" s="95" t="str">
        <f>IF('MP3'!H117=0,"",'MP3'!H117)</f>
        <v/>
      </c>
      <c r="I119" s="95" t="str">
        <f>IF('MP3'!I117=0,"",'MP3'!I117)</f>
        <v/>
      </c>
      <c r="J119" s="95" t="str">
        <f>IF('MP3'!J117=0,"",'MP3'!J117)</f>
        <v/>
      </c>
      <c r="K119" s="260" t="str">
        <f t="shared" ref="K119" si="175">IFERROR(ROUND(AVERAGE(E119:J121),0),"")</f>
        <v/>
      </c>
      <c r="L119" s="96" t="str">
        <f>IF('MP3'!L117=0,"",'MP3'!L117)</f>
        <v/>
      </c>
      <c r="M119" s="260" t="str">
        <f t="shared" ref="M119" si="176">IFERROR(ROUND(AVERAGE(L119:L121),0),"")</f>
        <v/>
      </c>
      <c r="N119" s="96" t="str">
        <f>IF('MP3'!N117=0,"",'MP3'!N117)</f>
        <v/>
      </c>
      <c r="O119" s="96" t="str">
        <f>IF('MP3'!O117=0,"",'MP3'!O117)</f>
        <v/>
      </c>
      <c r="P119" s="96" t="str">
        <f>IF('MP3'!P117=0,"",'MP3'!P117)</f>
        <v/>
      </c>
      <c r="Q119" s="96" t="str">
        <f>IF('MP3'!Q117=0,"",'MP3'!Q117)</f>
        <v/>
      </c>
      <c r="R119" s="96" t="str">
        <f>IF('MP3'!R117=0,"",'MP3'!R117)</f>
        <v/>
      </c>
      <c r="S119" s="260" t="str">
        <f t="shared" ref="S119" si="177">IFERROR(ROUND(AVERAGE(N119:R121),0),"")</f>
        <v/>
      </c>
      <c r="T119" s="96" t="str">
        <f>IF('MP3'!T117=0,"",'MP3'!T117)</f>
        <v/>
      </c>
      <c r="U119" s="260" t="str">
        <f t="shared" ref="U119" si="178">IFERROR(ROUND(AVERAGE(T119:T121),0),"")</f>
        <v/>
      </c>
      <c r="V119" s="246" t="str">
        <f t="shared" ref="V119" si="179">IFERROR(ROUND((K119+M119+S119+(2*U119))/5,0),"")</f>
        <v/>
      </c>
    </row>
    <row r="120" spans="1:22" ht="15" customHeight="1">
      <c r="A120" s="252"/>
      <c r="B120" s="249" t="str">
        <f>IF(VLOOKUP(A119,'Data Siswa 3'!$A$4:$D$43,3,0)=0,"",VLOOKUP(A119,'Data Siswa 3'!$A$4:$D$43,3,0))</f>
        <v/>
      </c>
      <c r="C120" s="255"/>
      <c r="D120" s="97" t="s">
        <v>6</v>
      </c>
      <c r="E120" s="98" t="str">
        <f>IF('MP3'!E118=0,"",'MP3'!E118)</f>
        <v/>
      </c>
      <c r="F120" s="98" t="str">
        <f>IF('MP3'!F118=0,"",'MP3'!F118)</f>
        <v/>
      </c>
      <c r="G120" s="98" t="str">
        <f>IF('MP3'!G118=0,"",'MP3'!G118)</f>
        <v/>
      </c>
      <c r="H120" s="98" t="str">
        <f>IF('MP3'!H118=0,"",'MP3'!H118)</f>
        <v/>
      </c>
      <c r="I120" s="98" t="str">
        <f>IF('MP3'!I118=0,"",'MP3'!I118)</f>
        <v/>
      </c>
      <c r="J120" s="98" t="str">
        <f>IF('MP3'!J118=0,"",'MP3'!J118)</f>
        <v/>
      </c>
      <c r="K120" s="258"/>
      <c r="L120" s="98" t="str">
        <f>IF('MP3'!L118=0,"",'MP3'!L118)</f>
        <v/>
      </c>
      <c r="M120" s="258"/>
      <c r="N120" s="98" t="str">
        <f>IF('MP3'!N118=0,"",'MP3'!N118)</f>
        <v/>
      </c>
      <c r="O120" s="98" t="str">
        <f>IF('MP3'!O118=0,"",'MP3'!O118)</f>
        <v/>
      </c>
      <c r="P120" s="98" t="str">
        <f>IF('MP3'!P118=0,"",'MP3'!P118)</f>
        <v/>
      </c>
      <c r="Q120" s="98" t="str">
        <f>IF('MP3'!Q118=0,"",'MP3'!Q118)</f>
        <v/>
      </c>
      <c r="R120" s="98" t="str">
        <f>IF('MP3'!R118=0,"",'MP3'!R118)</f>
        <v/>
      </c>
      <c r="S120" s="258"/>
      <c r="T120" s="99" t="str">
        <f>IF('MP3'!T118=0,"",'MP3'!T118)</f>
        <v/>
      </c>
      <c r="U120" s="258"/>
      <c r="V120" s="247"/>
    </row>
    <row r="121" spans="1:22">
      <c r="A121" s="253"/>
      <c r="B121" s="250"/>
      <c r="C121" s="256"/>
      <c r="D121" s="100" t="s">
        <v>7</v>
      </c>
      <c r="E121" s="101" t="str">
        <f>IF('MP3'!E119=0,"",'MP3'!E119)</f>
        <v/>
      </c>
      <c r="F121" s="101" t="str">
        <f>IF('MP3'!F119=0,"",'MP3'!F119)</f>
        <v/>
      </c>
      <c r="G121" s="101" t="str">
        <f>IF('MP3'!G119=0,"",'MP3'!G119)</f>
        <v/>
      </c>
      <c r="H121" s="101" t="str">
        <f>IF('MP3'!H119=0,"",'MP3'!H119)</f>
        <v/>
      </c>
      <c r="I121" s="101" t="str">
        <f>IF('MP3'!I119=0,"",'MP3'!I119)</f>
        <v/>
      </c>
      <c r="J121" s="101" t="str">
        <f>IF('MP3'!J119=0,"",'MP3'!J119)</f>
        <v/>
      </c>
      <c r="K121" s="259"/>
      <c r="L121" s="101" t="str">
        <f>IF('MP3'!L119=0,"",'MP3'!L119)</f>
        <v/>
      </c>
      <c r="M121" s="259"/>
      <c r="N121" s="101" t="str">
        <f>IF('MP3'!N119=0,"",'MP3'!N119)</f>
        <v/>
      </c>
      <c r="O121" s="101" t="str">
        <f>IF('MP3'!O119=0,"",'MP3'!O119)</f>
        <v/>
      </c>
      <c r="P121" s="101" t="str">
        <f>IF('MP3'!P119=0,"",'MP3'!P119)</f>
        <v/>
      </c>
      <c r="Q121" s="101" t="str">
        <f>IF('MP3'!Q119=0,"",'MP3'!Q119)</f>
        <v/>
      </c>
      <c r="R121" s="101" t="str">
        <f>IF('MP3'!R119=0,"",'MP3'!R119)</f>
        <v/>
      </c>
      <c r="S121" s="259"/>
      <c r="T121" s="102" t="str">
        <f>IF('MP3'!T119=0,"",'MP3'!T119)</f>
        <v/>
      </c>
      <c r="U121" s="259"/>
      <c r="V121" s="248"/>
    </row>
    <row r="122" spans="1:22">
      <c r="A122" s="262">
        <v>38</v>
      </c>
      <c r="B122" s="93" t="str">
        <f>IF(VLOOKUP(A122,'Data Siswa 3'!$A$4:$D$43,2,0)=0,"",VLOOKUP(A122,'Data Siswa 3'!$A$4:$D$43,2,0))</f>
        <v/>
      </c>
      <c r="C122" s="263" t="str">
        <f>IF(VLOOKUP(A122,'Data Siswa 3'!$A$4:$D$43,4,0)=0,"",VLOOKUP(A122,'Data Siswa 3'!$A$4:$D$43,4,0))</f>
        <v/>
      </c>
      <c r="D122" s="94" t="s">
        <v>5</v>
      </c>
      <c r="E122" s="95" t="str">
        <f>IF('MP3'!E120=0,"",'MP3'!E120)</f>
        <v/>
      </c>
      <c r="F122" s="95" t="str">
        <f>IF('MP3'!F120=0,"",'MP3'!F120)</f>
        <v/>
      </c>
      <c r="G122" s="95" t="str">
        <f>IF('MP3'!G120=0,"",'MP3'!G120)</f>
        <v/>
      </c>
      <c r="H122" s="95" t="str">
        <f>IF('MP3'!H120=0,"",'MP3'!H120)</f>
        <v/>
      </c>
      <c r="I122" s="95" t="str">
        <f>IF('MP3'!I120=0,"",'MP3'!I120)</f>
        <v/>
      </c>
      <c r="J122" s="95" t="str">
        <f>IF('MP3'!J120=0,"",'MP3'!J120)</f>
        <v/>
      </c>
      <c r="K122" s="260" t="str">
        <f t="shared" ref="K122" si="180">IFERROR(ROUND(AVERAGE(E122:J124),0),"")</f>
        <v/>
      </c>
      <c r="L122" s="96" t="str">
        <f>IF('MP3'!L120=0,"",'MP3'!L120)</f>
        <v/>
      </c>
      <c r="M122" s="260" t="str">
        <f t="shared" ref="M122" si="181">IFERROR(ROUND(AVERAGE(L122:L124),0),"")</f>
        <v/>
      </c>
      <c r="N122" s="96" t="str">
        <f>IF('MP3'!N120=0,"",'MP3'!N120)</f>
        <v/>
      </c>
      <c r="O122" s="96" t="str">
        <f>IF('MP3'!O120=0,"",'MP3'!O120)</f>
        <v/>
      </c>
      <c r="P122" s="96" t="str">
        <f>IF('MP3'!P120=0,"",'MP3'!P120)</f>
        <v/>
      </c>
      <c r="Q122" s="96" t="str">
        <f>IF('MP3'!Q120=0,"",'MP3'!Q120)</f>
        <v/>
      </c>
      <c r="R122" s="96" t="str">
        <f>IF('MP3'!R120=0,"",'MP3'!R120)</f>
        <v/>
      </c>
      <c r="S122" s="260" t="str">
        <f t="shared" ref="S122" si="182">IFERROR(ROUND(AVERAGE(N122:R124),0),"")</f>
        <v/>
      </c>
      <c r="T122" s="96" t="str">
        <f>IF('MP3'!T120=0,"",'MP3'!T120)</f>
        <v/>
      </c>
      <c r="U122" s="260" t="str">
        <f t="shared" ref="U122" si="183">IFERROR(ROUND(AVERAGE(T122:T124),0),"")</f>
        <v/>
      </c>
      <c r="V122" s="246" t="str">
        <f t="shared" ref="V122" si="184">IFERROR(ROUND((K122+M122+S122+(2*U122))/5,0),"")</f>
        <v/>
      </c>
    </row>
    <row r="123" spans="1:22" ht="15" customHeight="1">
      <c r="A123" s="252"/>
      <c r="B123" s="249" t="str">
        <f>IF(VLOOKUP(A122,'Data Siswa 3'!$A$4:$D$43,3,0)=0,"",VLOOKUP(A122,'Data Siswa 3'!$A$4:$D$43,3,0))</f>
        <v/>
      </c>
      <c r="C123" s="255"/>
      <c r="D123" s="97" t="s">
        <v>6</v>
      </c>
      <c r="E123" s="98" t="str">
        <f>IF('MP3'!E121=0,"",'MP3'!E121)</f>
        <v/>
      </c>
      <c r="F123" s="98" t="str">
        <f>IF('MP3'!F121=0,"",'MP3'!F121)</f>
        <v/>
      </c>
      <c r="G123" s="98" t="str">
        <f>IF('MP3'!G121=0,"",'MP3'!G121)</f>
        <v/>
      </c>
      <c r="H123" s="98" t="str">
        <f>IF('MP3'!H121=0,"",'MP3'!H121)</f>
        <v/>
      </c>
      <c r="I123" s="98" t="str">
        <f>IF('MP3'!I121=0,"",'MP3'!I121)</f>
        <v/>
      </c>
      <c r="J123" s="98" t="str">
        <f>IF('MP3'!J121=0,"",'MP3'!J121)</f>
        <v/>
      </c>
      <c r="K123" s="258"/>
      <c r="L123" s="98" t="str">
        <f>IF('MP3'!L121=0,"",'MP3'!L121)</f>
        <v/>
      </c>
      <c r="M123" s="258"/>
      <c r="N123" s="98" t="str">
        <f>IF('MP3'!N121=0,"",'MP3'!N121)</f>
        <v/>
      </c>
      <c r="O123" s="98" t="str">
        <f>IF('MP3'!O121=0,"",'MP3'!O121)</f>
        <v/>
      </c>
      <c r="P123" s="98" t="str">
        <f>IF('MP3'!P121=0,"",'MP3'!P121)</f>
        <v/>
      </c>
      <c r="Q123" s="98" t="str">
        <f>IF('MP3'!Q121=0,"",'MP3'!Q121)</f>
        <v/>
      </c>
      <c r="R123" s="98" t="str">
        <f>IF('MP3'!R121=0,"",'MP3'!R121)</f>
        <v/>
      </c>
      <c r="S123" s="258"/>
      <c r="T123" s="99" t="str">
        <f>IF('MP3'!T121=0,"",'MP3'!T121)</f>
        <v/>
      </c>
      <c r="U123" s="258"/>
      <c r="V123" s="247"/>
    </row>
    <row r="124" spans="1:22">
      <c r="A124" s="253"/>
      <c r="B124" s="250"/>
      <c r="C124" s="256"/>
      <c r="D124" s="100" t="s">
        <v>7</v>
      </c>
      <c r="E124" s="101" t="str">
        <f>IF('MP3'!E122=0,"",'MP3'!E122)</f>
        <v/>
      </c>
      <c r="F124" s="101" t="str">
        <f>IF('MP3'!F122=0,"",'MP3'!F122)</f>
        <v/>
      </c>
      <c r="G124" s="101" t="str">
        <f>IF('MP3'!G122=0,"",'MP3'!G122)</f>
        <v/>
      </c>
      <c r="H124" s="101" t="str">
        <f>IF('MP3'!H122=0,"",'MP3'!H122)</f>
        <v/>
      </c>
      <c r="I124" s="101" t="str">
        <f>IF('MP3'!I122=0,"",'MP3'!I122)</f>
        <v/>
      </c>
      <c r="J124" s="101" t="str">
        <f>IF('MP3'!J122=0,"",'MP3'!J122)</f>
        <v/>
      </c>
      <c r="K124" s="259"/>
      <c r="L124" s="101" t="str">
        <f>IF('MP3'!L122=0,"",'MP3'!L122)</f>
        <v/>
      </c>
      <c r="M124" s="259"/>
      <c r="N124" s="101" t="str">
        <f>IF('MP3'!N122=0,"",'MP3'!N122)</f>
        <v/>
      </c>
      <c r="O124" s="101" t="str">
        <f>IF('MP3'!O122=0,"",'MP3'!O122)</f>
        <v/>
      </c>
      <c r="P124" s="101" t="str">
        <f>IF('MP3'!P122=0,"",'MP3'!P122)</f>
        <v/>
      </c>
      <c r="Q124" s="101" t="str">
        <f>IF('MP3'!Q122=0,"",'MP3'!Q122)</f>
        <v/>
      </c>
      <c r="R124" s="101" t="str">
        <f>IF('MP3'!R122=0,"",'MP3'!R122)</f>
        <v/>
      </c>
      <c r="S124" s="259"/>
      <c r="T124" s="102" t="str">
        <f>IF('MP3'!T122=0,"",'MP3'!T122)</f>
        <v/>
      </c>
      <c r="U124" s="259"/>
      <c r="V124" s="248"/>
    </row>
    <row r="125" spans="1:22">
      <c r="A125" s="262">
        <v>39</v>
      </c>
      <c r="B125" s="93" t="str">
        <f>IF(VLOOKUP(A125,'Data Siswa 3'!$A$4:$D$43,2,0)=0,"",VLOOKUP(A125,'Data Siswa 3'!$A$4:$D$43,2,0))</f>
        <v/>
      </c>
      <c r="C125" s="263" t="str">
        <f>IF(VLOOKUP(A125,'Data Siswa 3'!$A$4:$D$43,4,0)=0,"",VLOOKUP(A125,'Data Siswa 3'!$A$4:$D$43,4,0))</f>
        <v/>
      </c>
      <c r="D125" s="94" t="s">
        <v>5</v>
      </c>
      <c r="E125" s="95" t="str">
        <f>IF('MP3'!E123=0,"",'MP3'!E123)</f>
        <v/>
      </c>
      <c r="F125" s="95" t="str">
        <f>IF('MP3'!F123=0,"",'MP3'!F123)</f>
        <v/>
      </c>
      <c r="G125" s="95" t="str">
        <f>IF('MP3'!G123=0,"",'MP3'!G123)</f>
        <v/>
      </c>
      <c r="H125" s="95" t="str">
        <f>IF('MP3'!H123=0,"",'MP3'!H123)</f>
        <v/>
      </c>
      <c r="I125" s="95" t="str">
        <f>IF('MP3'!I123=0,"",'MP3'!I123)</f>
        <v/>
      </c>
      <c r="J125" s="95" t="str">
        <f>IF('MP3'!J123=0,"",'MP3'!J123)</f>
        <v/>
      </c>
      <c r="K125" s="260" t="str">
        <f t="shared" ref="K125" si="185">IFERROR(ROUND(AVERAGE(E125:J127),0),"")</f>
        <v/>
      </c>
      <c r="L125" s="96" t="str">
        <f>IF('MP3'!L123=0,"",'MP3'!L123)</f>
        <v/>
      </c>
      <c r="M125" s="260" t="str">
        <f t="shared" ref="M125" si="186">IFERROR(ROUND(AVERAGE(L125:L127),0),"")</f>
        <v/>
      </c>
      <c r="N125" s="96" t="str">
        <f>IF('MP3'!N123=0,"",'MP3'!N123)</f>
        <v/>
      </c>
      <c r="O125" s="96" t="str">
        <f>IF('MP3'!O123=0,"",'MP3'!O123)</f>
        <v/>
      </c>
      <c r="P125" s="96" t="str">
        <f>IF('MP3'!P123=0,"",'MP3'!P123)</f>
        <v/>
      </c>
      <c r="Q125" s="96" t="str">
        <f>IF('MP3'!Q123=0,"",'MP3'!Q123)</f>
        <v/>
      </c>
      <c r="R125" s="96" t="str">
        <f>IF('MP3'!R123=0,"",'MP3'!R123)</f>
        <v/>
      </c>
      <c r="S125" s="260" t="str">
        <f t="shared" ref="S125" si="187">IFERROR(ROUND(AVERAGE(N125:R127),0),"")</f>
        <v/>
      </c>
      <c r="T125" s="96" t="str">
        <f>IF('MP3'!T123=0,"",'MP3'!T123)</f>
        <v/>
      </c>
      <c r="U125" s="260" t="str">
        <f t="shared" ref="U125" si="188">IFERROR(ROUND(AVERAGE(T125:T127),0),"")</f>
        <v/>
      </c>
      <c r="V125" s="246" t="str">
        <f t="shared" ref="V125" si="189">IFERROR(ROUND((K125+M125+S125+(2*U125))/5,0),"")</f>
        <v/>
      </c>
    </row>
    <row r="126" spans="1:22" ht="15" customHeight="1">
      <c r="A126" s="252"/>
      <c r="B126" s="249" t="str">
        <f>IF(VLOOKUP(A125,'Data Siswa 3'!$A$4:$D$43,3,0)=0,"",VLOOKUP(A125,'Data Siswa 3'!$A$4:$D$43,3,0))</f>
        <v/>
      </c>
      <c r="C126" s="255"/>
      <c r="D126" s="97" t="s">
        <v>6</v>
      </c>
      <c r="E126" s="98" t="str">
        <f>IF('MP3'!E124=0,"",'MP3'!E124)</f>
        <v/>
      </c>
      <c r="F126" s="98" t="str">
        <f>IF('MP3'!F124=0,"",'MP3'!F124)</f>
        <v/>
      </c>
      <c r="G126" s="98" t="str">
        <f>IF('MP3'!G124=0,"",'MP3'!G124)</f>
        <v/>
      </c>
      <c r="H126" s="98" t="str">
        <f>IF('MP3'!H124=0,"",'MP3'!H124)</f>
        <v/>
      </c>
      <c r="I126" s="98" t="str">
        <f>IF('MP3'!I124=0,"",'MP3'!I124)</f>
        <v/>
      </c>
      <c r="J126" s="98" t="str">
        <f>IF('MP3'!J124=0,"",'MP3'!J124)</f>
        <v/>
      </c>
      <c r="K126" s="258"/>
      <c r="L126" s="98" t="str">
        <f>IF('MP3'!L124=0,"",'MP3'!L124)</f>
        <v/>
      </c>
      <c r="M126" s="258"/>
      <c r="N126" s="98" t="str">
        <f>IF('MP3'!N124=0,"",'MP3'!N124)</f>
        <v/>
      </c>
      <c r="O126" s="98" t="str">
        <f>IF('MP3'!O124=0,"",'MP3'!O124)</f>
        <v/>
      </c>
      <c r="P126" s="98" t="str">
        <f>IF('MP3'!P124=0,"",'MP3'!P124)</f>
        <v/>
      </c>
      <c r="Q126" s="98" t="str">
        <f>IF('MP3'!Q124=0,"",'MP3'!Q124)</f>
        <v/>
      </c>
      <c r="R126" s="98" t="str">
        <f>IF('MP3'!R124=0,"",'MP3'!R124)</f>
        <v/>
      </c>
      <c r="S126" s="258"/>
      <c r="T126" s="99" t="str">
        <f>IF('MP3'!T124=0,"",'MP3'!T124)</f>
        <v/>
      </c>
      <c r="U126" s="258"/>
      <c r="V126" s="247"/>
    </row>
    <row r="127" spans="1:22">
      <c r="A127" s="253"/>
      <c r="B127" s="250"/>
      <c r="C127" s="256"/>
      <c r="D127" s="100" t="s">
        <v>7</v>
      </c>
      <c r="E127" s="101" t="str">
        <f>IF('MP3'!E125=0,"",'MP3'!E125)</f>
        <v/>
      </c>
      <c r="F127" s="101" t="str">
        <f>IF('MP3'!F125=0,"",'MP3'!F125)</f>
        <v/>
      </c>
      <c r="G127" s="101" t="str">
        <f>IF('MP3'!G125=0,"",'MP3'!G125)</f>
        <v/>
      </c>
      <c r="H127" s="101" t="str">
        <f>IF('MP3'!H125=0,"",'MP3'!H125)</f>
        <v/>
      </c>
      <c r="I127" s="101" t="str">
        <f>IF('MP3'!I125=0,"",'MP3'!I125)</f>
        <v/>
      </c>
      <c r="J127" s="101" t="str">
        <f>IF('MP3'!J125=0,"",'MP3'!J125)</f>
        <v/>
      </c>
      <c r="K127" s="259"/>
      <c r="L127" s="101" t="str">
        <f>IF('MP3'!L125=0,"",'MP3'!L125)</f>
        <v/>
      </c>
      <c r="M127" s="259"/>
      <c r="N127" s="101" t="str">
        <f>IF('MP3'!N125=0,"",'MP3'!N125)</f>
        <v/>
      </c>
      <c r="O127" s="101" t="str">
        <f>IF('MP3'!O125=0,"",'MP3'!O125)</f>
        <v/>
      </c>
      <c r="P127" s="101" t="str">
        <f>IF('MP3'!P125=0,"",'MP3'!P125)</f>
        <v/>
      </c>
      <c r="Q127" s="101" t="str">
        <f>IF('MP3'!Q125=0,"",'MP3'!Q125)</f>
        <v/>
      </c>
      <c r="R127" s="101" t="str">
        <f>IF('MP3'!R125=0,"",'MP3'!R125)</f>
        <v/>
      </c>
      <c r="S127" s="259"/>
      <c r="T127" s="102" t="str">
        <f>IF('MP3'!T125=0,"",'MP3'!T125)</f>
        <v/>
      </c>
      <c r="U127" s="259"/>
      <c r="V127" s="248"/>
    </row>
    <row r="128" spans="1:22">
      <c r="A128" s="262">
        <v>40</v>
      </c>
      <c r="B128" s="93" t="str">
        <f>IF(VLOOKUP(A128,'Data Siswa 3'!$A$4:$D$43,2,0)=0,"",VLOOKUP(A128,'Data Siswa 3'!$A$4:$D$43,2,0))</f>
        <v/>
      </c>
      <c r="C128" s="263" t="str">
        <f>IF(VLOOKUP(A128,'Data Siswa 3'!$A$4:$D$43,4,0)=0,"",VLOOKUP(A128,'Data Siswa 3'!$A$4:$D$43,4,0))</f>
        <v/>
      </c>
      <c r="D128" s="94" t="s">
        <v>5</v>
      </c>
      <c r="E128" s="95" t="str">
        <f>IF('MP3'!E126=0,"",'MP3'!E126)</f>
        <v/>
      </c>
      <c r="F128" s="95" t="str">
        <f>IF('MP3'!F126=0,"",'MP3'!F126)</f>
        <v/>
      </c>
      <c r="G128" s="95" t="str">
        <f>IF('MP3'!G126=0,"",'MP3'!G126)</f>
        <v/>
      </c>
      <c r="H128" s="95" t="str">
        <f>IF('MP3'!H126=0,"",'MP3'!H126)</f>
        <v/>
      </c>
      <c r="I128" s="95" t="str">
        <f>IF('MP3'!I126=0,"",'MP3'!I126)</f>
        <v/>
      </c>
      <c r="J128" s="95" t="str">
        <f>IF('MP3'!J126=0,"",'MP3'!J126)</f>
        <v/>
      </c>
      <c r="K128" s="260" t="str">
        <f t="shared" ref="K128" si="190">IFERROR(ROUND(AVERAGE(E128:J130),0),"")</f>
        <v/>
      </c>
      <c r="L128" s="96" t="str">
        <f>IF('MP3'!L126=0,"",'MP3'!L126)</f>
        <v/>
      </c>
      <c r="M128" s="260" t="str">
        <f t="shared" ref="M128" si="191">IFERROR(ROUND(AVERAGE(L128:L130),0),"")</f>
        <v/>
      </c>
      <c r="N128" s="96" t="str">
        <f>IF('MP3'!N126=0,"",'MP3'!N126)</f>
        <v/>
      </c>
      <c r="O128" s="96" t="str">
        <f>IF('MP3'!O126=0,"",'MP3'!O126)</f>
        <v/>
      </c>
      <c r="P128" s="96" t="str">
        <f>IF('MP3'!P126=0,"",'MP3'!P126)</f>
        <v/>
      </c>
      <c r="Q128" s="96" t="str">
        <f>IF('MP3'!Q126=0,"",'MP3'!Q126)</f>
        <v/>
      </c>
      <c r="R128" s="96" t="str">
        <f>IF('MP3'!R126=0,"",'MP3'!R126)</f>
        <v/>
      </c>
      <c r="S128" s="260" t="str">
        <f t="shared" ref="S128" si="192">IFERROR(ROUND(AVERAGE(N128:R130),0),"")</f>
        <v/>
      </c>
      <c r="T128" s="96" t="str">
        <f>IF('MP3'!T126=0,"",'MP3'!T126)</f>
        <v/>
      </c>
      <c r="U128" s="260" t="str">
        <f t="shared" ref="U128" si="193">IFERROR(ROUND(AVERAGE(T128:T130),0),"")</f>
        <v/>
      </c>
      <c r="V128" s="246" t="str">
        <f t="shared" ref="V128" si="194">IFERROR(ROUND((K128+M128+S128+(2*U128))/5,0),"")</f>
        <v/>
      </c>
    </row>
    <row r="129" spans="1:22" ht="15" customHeight="1">
      <c r="A129" s="252"/>
      <c r="B129" s="249" t="str">
        <f>IF(VLOOKUP(A128,'Data Siswa 3'!$A$4:$D$43,3,0)=0,"",VLOOKUP(A128,'Data Siswa 3'!$A$4:$D$43,3,0))</f>
        <v/>
      </c>
      <c r="C129" s="255"/>
      <c r="D129" s="97" t="s">
        <v>6</v>
      </c>
      <c r="E129" s="98" t="str">
        <f>IF('MP3'!E127=0,"",'MP3'!E127)</f>
        <v/>
      </c>
      <c r="F129" s="98" t="str">
        <f>IF('MP3'!F127=0,"",'MP3'!F127)</f>
        <v/>
      </c>
      <c r="G129" s="98" t="str">
        <f>IF('MP3'!G127=0,"",'MP3'!G127)</f>
        <v/>
      </c>
      <c r="H129" s="98" t="str">
        <f>IF('MP3'!H127=0,"",'MP3'!H127)</f>
        <v/>
      </c>
      <c r="I129" s="98" t="str">
        <f>IF('MP3'!I127=0,"",'MP3'!I127)</f>
        <v/>
      </c>
      <c r="J129" s="98" t="str">
        <f>IF('MP3'!J127=0,"",'MP3'!J127)</f>
        <v/>
      </c>
      <c r="K129" s="258"/>
      <c r="L129" s="98" t="str">
        <f>IF('MP3'!L127=0,"",'MP3'!L127)</f>
        <v/>
      </c>
      <c r="M129" s="258"/>
      <c r="N129" s="98" t="str">
        <f>IF('MP3'!N127=0,"",'MP3'!N127)</f>
        <v/>
      </c>
      <c r="O129" s="98" t="str">
        <f>IF('MP3'!O127=0,"",'MP3'!O127)</f>
        <v/>
      </c>
      <c r="P129" s="98" t="str">
        <f>IF('MP3'!P127=0,"",'MP3'!P127)</f>
        <v/>
      </c>
      <c r="Q129" s="98" t="str">
        <f>IF('MP3'!Q127=0,"",'MP3'!Q127)</f>
        <v/>
      </c>
      <c r="R129" s="98" t="str">
        <f>IF('MP3'!R127=0,"",'MP3'!R127)</f>
        <v/>
      </c>
      <c r="S129" s="258"/>
      <c r="T129" s="99" t="str">
        <f>IF('MP3'!T127=0,"",'MP3'!T127)</f>
        <v/>
      </c>
      <c r="U129" s="258"/>
      <c r="V129" s="247"/>
    </row>
    <row r="130" spans="1:22">
      <c r="A130" s="253"/>
      <c r="B130" s="250"/>
      <c r="C130" s="256"/>
      <c r="D130" s="100" t="s">
        <v>7</v>
      </c>
      <c r="E130" s="101" t="str">
        <f>IF('MP3'!E128=0,"",'MP3'!E128)</f>
        <v/>
      </c>
      <c r="F130" s="101" t="str">
        <f>IF('MP3'!F128=0,"",'MP3'!F128)</f>
        <v/>
      </c>
      <c r="G130" s="101" t="str">
        <f>IF('MP3'!G128=0,"",'MP3'!G128)</f>
        <v/>
      </c>
      <c r="H130" s="101" t="str">
        <f>IF('MP3'!H128=0,"",'MP3'!H128)</f>
        <v/>
      </c>
      <c r="I130" s="101" t="str">
        <f>IF('MP3'!I128=0,"",'MP3'!I128)</f>
        <v/>
      </c>
      <c r="J130" s="101" t="str">
        <f>IF('MP3'!J128=0,"",'MP3'!J128)</f>
        <v/>
      </c>
      <c r="K130" s="259"/>
      <c r="L130" s="101" t="str">
        <f>IF('MP3'!L128=0,"",'MP3'!L128)</f>
        <v/>
      </c>
      <c r="M130" s="259"/>
      <c r="N130" s="101" t="str">
        <f>IF('MP3'!N128=0,"",'MP3'!N128)</f>
        <v/>
      </c>
      <c r="O130" s="101" t="str">
        <f>IF('MP3'!O128=0,"",'MP3'!O128)</f>
        <v/>
      </c>
      <c r="P130" s="101" t="str">
        <f>IF('MP3'!P128=0,"",'MP3'!P128)</f>
        <v/>
      </c>
      <c r="Q130" s="101" t="str">
        <f>IF('MP3'!Q128=0,"",'MP3'!Q128)</f>
        <v/>
      </c>
      <c r="R130" s="101" t="str">
        <f>IF('MP3'!R128=0,"",'MP3'!R128)</f>
        <v/>
      </c>
      <c r="S130" s="259"/>
      <c r="T130" s="102" t="str">
        <f>IF('MP3'!T128=0,"",'MP3'!T128)</f>
        <v/>
      </c>
      <c r="U130" s="259"/>
      <c r="V130" s="248"/>
    </row>
    <row r="131" spans="1:22">
      <c r="A131" s="105"/>
      <c r="B131" s="106"/>
      <c r="C131" s="107"/>
      <c r="D131" s="106"/>
      <c r="E131" s="107"/>
      <c r="F131" s="107"/>
      <c r="G131" s="107"/>
      <c r="H131" s="107"/>
      <c r="I131" s="107"/>
      <c r="J131" s="107"/>
      <c r="K131" s="107"/>
      <c r="L131" s="107"/>
      <c r="M131" s="107"/>
      <c r="N131" s="107"/>
      <c r="O131" s="107"/>
      <c r="P131" s="107"/>
      <c r="Q131" s="107"/>
      <c r="R131" s="107"/>
      <c r="S131" s="107"/>
      <c r="T131" s="107"/>
      <c r="U131" s="107"/>
      <c r="V131" s="107"/>
    </row>
    <row r="132" spans="1:22">
      <c r="A132" s="105"/>
      <c r="B132" s="106"/>
      <c r="D132" s="106"/>
      <c r="E132" s="107"/>
      <c r="F132" s="107"/>
      <c r="G132" s="107"/>
      <c r="H132" s="107"/>
      <c r="I132" s="107"/>
      <c r="J132" s="107"/>
      <c r="K132" s="107"/>
      <c r="L132" s="107"/>
      <c r="M132" s="107"/>
      <c r="N132" s="108"/>
      <c r="O132" s="108"/>
      <c r="P132" s="108"/>
      <c r="Q132" s="107"/>
      <c r="R132" s="107"/>
      <c r="S132" s="107"/>
      <c r="T132" s="107"/>
      <c r="U132" s="107"/>
      <c r="V132" s="107"/>
    </row>
    <row r="133" spans="1:22">
      <c r="C133" s="109" t="s">
        <v>51</v>
      </c>
      <c r="D133" s="110"/>
      <c r="E133" s="111"/>
      <c r="F133" s="111"/>
      <c r="G133" s="111"/>
      <c r="K133" s="107"/>
      <c r="L133" s="107"/>
      <c r="M133" s="107"/>
      <c r="N133" s="112"/>
      <c r="O133" s="113" t="e">
        <f>CONCATENATE(#REF!,","," ",#REF!)</f>
        <v>#REF!</v>
      </c>
      <c r="P133" s="113"/>
      <c r="Q133" s="113"/>
      <c r="R133" s="113"/>
      <c r="S133" s="107"/>
      <c r="T133" s="107"/>
      <c r="U133" s="107"/>
      <c r="V133" s="107"/>
    </row>
    <row r="134" spans="1:22">
      <c r="C134" s="86" t="s">
        <v>45</v>
      </c>
      <c r="D134" s="110"/>
      <c r="E134" s="111"/>
      <c r="F134" s="111"/>
      <c r="G134" s="111"/>
      <c r="K134" s="107"/>
      <c r="L134" s="107"/>
      <c r="M134" s="107"/>
      <c r="N134" s="108"/>
      <c r="O134" s="108" t="s">
        <v>28</v>
      </c>
      <c r="P134" s="108"/>
      <c r="Q134" s="107"/>
      <c r="R134" s="107"/>
      <c r="S134" s="107"/>
      <c r="T134" s="107"/>
      <c r="U134" s="107"/>
      <c r="V134" s="107"/>
    </row>
    <row r="135" spans="1:22">
      <c r="D135" s="110"/>
      <c r="E135" s="111"/>
      <c r="F135" s="111"/>
      <c r="G135" s="111"/>
      <c r="K135" s="107"/>
      <c r="L135" s="107"/>
      <c r="M135" s="107"/>
      <c r="N135" s="108"/>
      <c r="O135" s="108"/>
      <c r="P135" s="108"/>
      <c r="Q135" s="107"/>
      <c r="R135" s="107"/>
      <c r="S135" s="107"/>
      <c r="T135" s="107"/>
      <c r="U135" s="107"/>
      <c r="V135" s="107"/>
    </row>
    <row r="136" spans="1:22">
      <c r="D136" s="110"/>
      <c r="E136" s="111"/>
      <c r="F136" s="111"/>
      <c r="G136" s="111"/>
      <c r="K136" s="107"/>
      <c r="L136" s="107"/>
      <c r="M136" s="107"/>
      <c r="N136" s="108"/>
      <c r="O136" s="108"/>
      <c r="P136" s="108"/>
      <c r="Q136" s="107"/>
      <c r="R136" s="107"/>
      <c r="S136" s="107"/>
      <c r="T136" s="107"/>
      <c r="U136" s="107"/>
      <c r="V136" s="107"/>
    </row>
    <row r="137" spans="1:22">
      <c r="K137" s="107"/>
      <c r="L137" s="107"/>
      <c r="M137" s="107"/>
      <c r="N137" s="108"/>
      <c r="O137" s="108"/>
      <c r="P137" s="108"/>
      <c r="Q137" s="107"/>
      <c r="R137" s="107"/>
      <c r="S137" s="107"/>
      <c r="T137" s="107"/>
      <c r="U137" s="107"/>
      <c r="V137" s="107"/>
    </row>
    <row r="138" spans="1:22">
      <c r="C138" s="114" t="str">
        <f>'Halaman Depan'!$C$6</f>
        <v>...., S.Pd.SD.</v>
      </c>
      <c r="K138" s="107"/>
      <c r="L138" s="107"/>
      <c r="M138" s="107"/>
      <c r="N138" s="86"/>
      <c r="O138" s="115" t="str">
        <f>'Halaman Depan'!$C$8</f>
        <v>..., S.Pd.I.</v>
      </c>
      <c r="P138" s="108"/>
      <c r="Q138" s="107"/>
      <c r="R138" s="107"/>
      <c r="S138" s="107"/>
      <c r="T138" s="107"/>
      <c r="U138" s="107"/>
      <c r="V138" s="107"/>
    </row>
    <row r="139" spans="1:22">
      <c r="C139" s="116" t="str">
        <f>CONCATENATE("NIP."," ",'Halaman Depan'!$C$7)</f>
        <v>NIP. 19...</v>
      </c>
      <c r="K139" s="107"/>
      <c r="L139" s="107"/>
      <c r="M139" s="107"/>
      <c r="N139" s="86"/>
      <c r="O139" s="116" t="str">
        <f>CONCATENATE("NIP."," ",'Halaman Depan'!$C$9)</f>
        <v xml:space="preserve">NIP.  </v>
      </c>
      <c r="P139" s="108"/>
      <c r="Q139" s="107"/>
      <c r="R139" s="107"/>
      <c r="S139" s="107"/>
      <c r="T139" s="107"/>
      <c r="U139" s="107"/>
      <c r="V139" s="107"/>
    </row>
    <row r="140" spans="1:22">
      <c r="K140" s="107"/>
      <c r="L140" s="107"/>
      <c r="M140" s="107"/>
      <c r="N140" s="107"/>
      <c r="O140" s="107"/>
      <c r="P140" s="107"/>
      <c r="Q140" s="107"/>
      <c r="R140" s="107"/>
      <c r="S140" s="107"/>
      <c r="T140" s="107"/>
      <c r="U140" s="107"/>
      <c r="V140" s="107"/>
    </row>
    <row r="141" spans="1:22"/>
    <row r="142" spans="1:22"/>
    <row r="143" spans="1:22"/>
    <row r="144" spans="1:22"/>
    <row r="145" spans="1:9">
      <c r="C145" s="106"/>
      <c r="D145" s="106"/>
      <c r="E145" s="107"/>
      <c r="F145" s="107"/>
      <c r="G145" s="107"/>
      <c r="H145" s="107"/>
      <c r="I145" s="107"/>
    </row>
    <row r="146" spans="1:9">
      <c r="C146" s="106"/>
      <c r="D146" s="106"/>
      <c r="E146" s="107"/>
      <c r="F146" s="107"/>
      <c r="G146" s="107"/>
      <c r="H146" s="107"/>
      <c r="I146" s="107"/>
    </row>
    <row r="147" spans="1:9"/>
    <row r="148" spans="1:9"/>
    <row r="149" spans="1:9" s="90" customFormat="1"/>
    <row r="150" spans="1:9" s="90" customFormat="1"/>
    <row r="151" spans="1:9" s="90" customFormat="1"/>
    <row r="152" spans="1:9" s="90" customFormat="1"/>
    <row r="153" spans="1:9" s="90" customFormat="1"/>
    <row r="154" spans="1:9" s="90" customFormat="1"/>
    <row r="155" spans="1:9" s="90" customFormat="1"/>
    <row r="156" spans="1:9" s="90" customFormat="1"/>
    <row r="157" spans="1:9" s="90" customFormat="1">
      <c r="A157" s="86"/>
      <c r="B157" s="86"/>
      <c r="C157" s="86"/>
      <c r="D157" s="86"/>
    </row>
    <row r="158" spans="1:9" s="90" customFormat="1">
      <c r="A158" s="86"/>
      <c r="B158" s="86"/>
      <c r="C158" s="86"/>
      <c r="D158" s="86"/>
    </row>
    <row r="159" spans="1:9" ht="15.75" customHeight="1"/>
    <row r="160" spans="1:9" ht="15.75" customHeight="1"/>
    <row r="161" ht="15.75" customHeight="1"/>
    <row r="162" ht="15.75" customHeight="1"/>
  </sheetData>
  <sheetProtection sheet="1" objects="1" scenarios="1"/>
  <mergeCells count="332">
    <mergeCell ref="V128:V130"/>
    <mergeCell ref="B129:B130"/>
    <mergeCell ref="A128:A130"/>
    <mergeCell ref="C128:C130"/>
    <mergeCell ref="K128:K130"/>
    <mergeCell ref="M128:M130"/>
    <mergeCell ref="S128:S130"/>
    <mergeCell ref="U128:U130"/>
    <mergeCell ref="V122:V124"/>
    <mergeCell ref="B123:B124"/>
    <mergeCell ref="A125:A127"/>
    <mergeCell ref="C125:C127"/>
    <mergeCell ref="K125:K127"/>
    <mergeCell ref="M125:M127"/>
    <mergeCell ref="S125:S127"/>
    <mergeCell ref="U125:U127"/>
    <mergeCell ref="V125:V127"/>
    <mergeCell ref="B126:B127"/>
    <mergeCell ref="A122:A124"/>
    <mergeCell ref="C122:C124"/>
    <mergeCell ref="K122:K124"/>
    <mergeCell ref="M122:M124"/>
    <mergeCell ref="S122:S124"/>
    <mergeCell ref="U122:U124"/>
    <mergeCell ref="V116:V118"/>
    <mergeCell ref="B117:B118"/>
    <mergeCell ref="A119:A121"/>
    <mergeCell ref="C119:C121"/>
    <mergeCell ref="K119:K121"/>
    <mergeCell ref="M119:M121"/>
    <mergeCell ref="S119:S121"/>
    <mergeCell ref="U119:U121"/>
    <mergeCell ref="V119:V121"/>
    <mergeCell ref="B120:B121"/>
    <mergeCell ref="A116:A118"/>
    <mergeCell ref="C116:C118"/>
    <mergeCell ref="K116:K118"/>
    <mergeCell ref="M116:M118"/>
    <mergeCell ref="S116:S118"/>
    <mergeCell ref="U116:U118"/>
    <mergeCell ref="V110:V112"/>
    <mergeCell ref="B111:B112"/>
    <mergeCell ref="A113:A115"/>
    <mergeCell ref="C113:C115"/>
    <mergeCell ref="K113:K115"/>
    <mergeCell ref="M113:M115"/>
    <mergeCell ref="S113:S115"/>
    <mergeCell ref="U113:U115"/>
    <mergeCell ref="V113:V115"/>
    <mergeCell ref="B114:B115"/>
    <mergeCell ref="A110:A112"/>
    <mergeCell ref="C110:C112"/>
    <mergeCell ref="K110:K112"/>
    <mergeCell ref="M110:M112"/>
    <mergeCell ref="S110:S112"/>
    <mergeCell ref="U110:U112"/>
    <mergeCell ref="V104:V106"/>
    <mergeCell ref="B105:B106"/>
    <mergeCell ref="A107:A109"/>
    <mergeCell ref="C107:C109"/>
    <mergeCell ref="K107:K109"/>
    <mergeCell ref="M107:M109"/>
    <mergeCell ref="S107:S109"/>
    <mergeCell ref="U107:U109"/>
    <mergeCell ref="V107:V109"/>
    <mergeCell ref="B108:B109"/>
    <mergeCell ref="A104:A106"/>
    <mergeCell ref="C104:C106"/>
    <mergeCell ref="K104:K106"/>
    <mergeCell ref="M104:M106"/>
    <mergeCell ref="S104:S106"/>
    <mergeCell ref="U104:U106"/>
    <mergeCell ref="V98:V100"/>
    <mergeCell ref="B99:B100"/>
    <mergeCell ref="A101:A103"/>
    <mergeCell ref="C101:C103"/>
    <mergeCell ref="K101:K103"/>
    <mergeCell ref="M101:M103"/>
    <mergeCell ref="S101:S103"/>
    <mergeCell ref="U101:U103"/>
    <mergeCell ref="V101:V103"/>
    <mergeCell ref="B102:B103"/>
    <mergeCell ref="A98:A100"/>
    <mergeCell ref="C98:C100"/>
    <mergeCell ref="K98:K100"/>
    <mergeCell ref="M98:M100"/>
    <mergeCell ref="S98:S100"/>
    <mergeCell ref="U98:U100"/>
    <mergeCell ref="V92:V94"/>
    <mergeCell ref="B93:B94"/>
    <mergeCell ref="A95:A97"/>
    <mergeCell ref="C95:C97"/>
    <mergeCell ref="K95:K97"/>
    <mergeCell ref="M95:M97"/>
    <mergeCell ref="S95:S97"/>
    <mergeCell ref="U95:U97"/>
    <mergeCell ref="V95:V97"/>
    <mergeCell ref="B96:B97"/>
    <mergeCell ref="A92:A94"/>
    <mergeCell ref="C92:C94"/>
    <mergeCell ref="K92:K94"/>
    <mergeCell ref="M92:M94"/>
    <mergeCell ref="S92:S94"/>
    <mergeCell ref="U92:U94"/>
    <mergeCell ref="V86:V88"/>
    <mergeCell ref="B87:B88"/>
    <mergeCell ref="A89:A91"/>
    <mergeCell ref="C89:C91"/>
    <mergeCell ref="K89:K91"/>
    <mergeCell ref="M89:M91"/>
    <mergeCell ref="S89:S91"/>
    <mergeCell ref="U89:U91"/>
    <mergeCell ref="V89:V91"/>
    <mergeCell ref="B90:B91"/>
    <mergeCell ref="A86:A88"/>
    <mergeCell ref="C86:C88"/>
    <mergeCell ref="K86:K88"/>
    <mergeCell ref="M86:M88"/>
    <mergeCell ref="S86:S88"/>
    <mergeCell ref="U86:U88"/>
    <mergeCell ref="V80:V82"/>
    <mergeCell ref="B81:B82"/>
    <mergeCell ref="A83:A85"/>
    <mergeCell ref="C83:C85"/>
    <mergeCell ref="K83:K85"/>
    <mergeCell ref="M83:M85"/>
    <mergeCell ref="S83:S85"/>
    <mergeCell ref="U83:U85"/>
    <mergeCell ref="V83:V85"/>
    <mergeCell ref="B84:B85"/>
    <mergeCell ref="A80:A82"/>
    <mergeCell ref="C80:C82"/>
    <mergeCell ref="K80:K82"/>
    <mergeCell ref="M80:M82"/>
    <mergeCell ref="S80:S82"/>
    <mergeCell ref="U80:U82"/>
    <mergeCell ref="V74:V76"/>
    <mergeCell ref="B75:B76"/>
    <mergeCell ref="A77:A79"/>
    <mergeCell ref="C77:C79"/>
    <mergeCell ref="K77:K79"/>
    <mergeCell ref="M77:M79"/>
    <mergeCell ref="S77:S79"/>
    <mergeCell ref="U77:U79"/>
    <mergeCell ref="V77:V79"/>
    <mergeCell ref="B78:B79"/>
    <mergeCell ref="A74:A76"/>
    <mergeCell ref="C74:C76"/>
    <mergeCell ref="K74:K76"/>
    <mergeCell ref="M74:M76"/>
    <mergeCell ref="S74:S76"/>
    <mergeCell ref="U74:U76"/>
    <mergeCell ref="V68:V70"/>
    <mergeCell ref="B69:B70"/>
    <mergeCell ref="A71:A73"/>
    <mergeCell ref="C71:C73"/>
    <mergeCell ref="K71:K73"/>
    <mergeCell ref="M71:M73"/>
    <mergeCell ref="S71:S73"/>
    <mergeCell ref="U71:U73"/>
    <mergeCell ref="V71:V73"/>
    <mergeCell ref="B72:B73"/>
    <mergeCell ref="A68:A70"/>
    <mergeCell ref="C68:C70"/>
    <mergeCell ref="K68:K70"/>
    <mergeCell ref="M68:M70"/>
    <mergeCell ref="S68:S70"/>
    <mergeCell ref="U68:U70"/>
    <mergeCell ref="V62:V64"/>
    <mergeCell ref="B63:B64"/>
    <mergeCell ref="A65:A67"/>
    <mergeCell ref="C65:C67"/>
    <mergeCell ref="K65:K67"/>
    <mergeCell ref="M65:M67"/>
    <mergeCell ref="S65:S67"/>
    <mergeCell ref="U65:U67"/>
    <mergeCell ref="V65:V67"/>
    <mergeCell ref="B66:B67"/>
    <mergeCell ref="A62:A64"/>
    <mergeCell ref="C62:C64"/>
    <mergeCell ref="K62:K64"/>
    <mergeCell ref="M62:M64"/>
    <mergeCell ref="S62:S64"/>
    <mergeCell ref="U62:U64"/>
    <mergeCell ref="V56:V58"/>
    <mergeCell ref="B57:B58"/>
    <mergeCell ref="A59:A61"/>
    <mergeCell ref="C59:C61"/>
    <mergeCell ref="K59:K61"/>
    <mergeCell ref="M59:M61"/>
    <mergeCell ref="S59:S61"/>
    <mergeCell ref="U59:U61"/>
    <mergeCell ref="V59:V61"/>
    <mergeCell ref="B60:B61"/>
    <mergeCell ref="A56:A58"/>
    <mergeCell ref="C56:C58"/>
    <mergeCell ref="K56:K58"/>
    <mergeCell ref="M56:M58"/>
    <mergeCell ref="S56:S58"/>
    <mergeCell ref="U56:U58"/>
    <mergeCell ref="V50:V52"/>
    <mergeCell ref="B51:B52"/>
    <mergeCell ref="A53:A55"/>
    <mergeCell ref="C53:C55"/>
    <mergeCell ref="K53:K55"/>
    <mergeCell ref="M53:M55"/>
    <mergeCell ref="S53:S55"/>
    <mergeCell ref="U53:U55"/>
    <mergeCell ref="V53:V55"/>
    <mergeCell ref="B54:B55"/>
    <mergeCell ref="A50:A52"/>
    <mergeCell ref="C50:C52"/>
    <mergeCell ref="K50:K52"/>
    <mergeCell ref="M50:M52"/>
    <mergeCell ref="S50:S52"/>
    <mergeCell ref="U50:U52"/>
    <mergeCell ref="V44:V46"/>
    <mergeCell ref="B45:B46"/>
    <mergeCell ref="A47:A49"/>
    <mergeCell ref="C47:C49"/>
    <mergeCell ref="K47:K49"/>
    <mergeCell ref="M47:M49"/>
    <mergeCell ref="S47:S49"/>
    <mergeCell ref="U47:U49"/>
    <mergeCell ref="V47:V49"/>
    <mergeCell ref="B48:B49"/>
    <mergeCell ref="A44:A46"/>
    <mergeCell ref="C44:C46"/>
    <mergeCell ref="K44:K46"/>
    <mergeCell ref="M44:M46"/>
    <mergeCell ref="S44:S46"/>
    <mergeCell ref="U44:U46"/>
    <mergeCell ref="V38:V40"/>
    <mergeCell ref="B39:B40"/>
    <mergeCell ref="A41:A43"/>
    <mergeCell ref="C41:C43"/>
    <mergeCell ref="K41:K43"/>
    <mergeCell ref="M41:M43"/>
    <mergeCell ref="S41:S43"/>
    <mergeCell ref="U41:U43"/>
    <mergeCell ref="V41:V43"/>
    <mergeCell ref="B42:B43"/>
    <mergeCell ref="A38:A40"/>
    <mergeCell ref="C38:C40"/>
    <mergeCell ref="K38:K40"/>
    <mergeCell ref="M38:M40"/>
    <mergeCell ref="S38:S40"/>
    <mergeCell ref="U38:U40"/>
    <mergeCell ref="V32:V34"/>
    <mergeCell ref="B33:B34"/>
    <mergeCell ref="A35:A37"/>
    <mergeCell ref="C35:C37"/>
    <mergeCell ref="K35:K37"/>
    <mergeCell ref="M35:M37"/>
    <mergeCell ref="S35:S37"/>
    <mergeCell ref="U35:U37"/>
    <mergeCell ref="V35:V37"/>
    <mergeCell ref="B36:B37"/>
    <mergeCell ref="A32:A34"/>
    <mergeCell ref="C32:C34"/>
    <mergeCell ref="K32:K34"/>
    <mergeCell ref="M32:M34"/>
    <mergeCell ref="S32:S34"/>
    <mergeCell ref="U32:U34"/>
    <mergeCell ref="V26:V28"/>
    <mergeCell ref="B27:B28"/>
    <mergeCell ref="A29:A31"/>
    <mergeCell ref="C29:C31"/>
    <mergeCell ref="K29:K31"/>
    <mergeCell ref="M29:M31"/>
    <mergeCell ref="S29:S31"/>
    <mergeCell ref="U29:U31"/>
    <mergeCell ref="V29:V31"/>
    <mergeCell ref="B30:B31"/>
    <mergeCell ref="A26:A28"/>
    <mergeCell ref="C26:C28"/>
    <mergeCell ref="K26:K28"/>
    <mergeCell ref="M26:M28"/>
    <mergeCell ref="S26:S28"/>
    <mergeCell ref="U26:U28"/>
    <mergeCell ref="V20:V22"/>
    <mergeCell ref="B21:B22"/>
    <mergeCell ref="A23:A25"/>
    <mergeCell ref="C23:C25"/>
    <mergeCell ref="K23:K25"/>
    <mergeCell ref="M23:M25"/>
    <mergeCell ref="S23:S25"/>
    <mergeCell ref="U23:U25"/>
    <mergeCell ref="V23:V25"/>
    <mergeCell ref="B24:B25"/>
    <mergeCell ref="A20:A22"/>
    <mergeCell ref="C20:C22"/>
    <mergeCell ref="K20:K22"/>
    <mergeCell ref="M20:M22"/>
    <mergeCell ref="S20:S22"/>
    <mergeCell ref="U20:U22"/>
    <mergeCell ref="A17:A19"/>
    <mergeCell ref="C17:C19"/>
    <mergeCell ref="K17:K19"/>
    <mergeCell ref="M17:M19"/>
    <mergeCell ref="S17:S19"/>
    <mergeCell ref="U17:U19"/>
    <mergeCell ref="V17:V19"/>
    <mergeCell ref="B18:B19"/>
    <mergeCell ref="A14:A16"/>
    <mergeCell ref="C14:C16"/>
    <mergeCell ref="K14:K16"/>
    <mergeCell ref="M14:M16"/>
    <mergeCell ref="S14:S16"/>
    <mergeCell ref="U14:U16"/>
    <mergeCell ref="A11:A13"/>
    <mergeCell ref="C11:C13"/>
    <mergeCell ref="K11:K13"/>
    <mergeCell ref="M11:M13"/>
    <mergeCell ref="S11:S13"/>
    <mergeCell ref="U11:U13"/>
    <mergeCell ref="V11:V13"/>
    <mergeCell ref="B12:B13"/>
    <mergeCell ref="V14:V16"/>
    <mergeCell ref="B15:B16"/>
    <mergeCell ref="A4:V4"/>
    <mergeCell ref="A5:V5"/>
    <mergeCell ref="A6:C6"/>
    <mergeCell ref="A7:C7"/>
    <mergeCell ref="A9:B9"/>
    <mergeCell ref="C9:C10"/>
    <mergeCell ref="D9:D10"/>
    <mergeCell ref="E9:K9"/>
    <mergeCell ref="L9:M9"/>
    <mergeCell ref="N9:S9"/>
    <mergeCell ref="T9:U9"/>
    <mergeCell ref="V9:V10"/>
  </mergeCells>
  <conditionalFormatting sqref="E95:V130">
    <cfRule type="cellIs" dxfId="44" priority="8" operator="lessThan">
      <formula>$D$7</formula>
    </cfRule>
    <cfRule type="cellIs" dxfId="43" priority="9" operator="lessThan">
      <formula>$D$7</formula>
    </cfRule>
  </conditionalFormatting>
  <conditionalFormatting sqref="K11:K94 M11:S94 U11:V94 N95:R130 E11:J130 L11:L130 T11:T130">
    <cfRule type="cellIs" dxfId="42" priority="7" operator="lessThan">
      <formula>$D$7</formula>
    </cfRule>
  </conditionalFormatting>
  <conditionalFormatting sqref="S95:S130">
    <cfRule type="cellIs" dxfId="41" priority="5" operator="lessThan">
      <formula>$D$7</formula>
    </cfRule>
    <cfRule type="cellIs" dxfId="40" priority="6" operator="lessThan">
      <formula>$D$7</formula>
    </cfRule>
  </conditionalFormatting>
  <conditionalFormatting sqref="S11:S94">
    <cfRule type="cellIs" dxfId="39" priority="4" operator="lessThan">
      <formula>$D$7</formula>
    </cfRule>
  </conditionalFormatting>
  <conditionalFormatting sqref="S95:S130">
    <cfRule type="cellIs" dxfId="38" priority="2" operator="lessThan">
      <formula>$D$7</formula>
    </cfRule>
    <cfRule type="cellIs" dxfId="37" priority="3" operator="lessThan">
      <formula>$D$7</formula>
    </cfRule>
  </conditionalFormatting>
  <conditionalFormatting sqref="S11:S130">
    <cfRule type="cellIs" dxfId="36" priority="1" operator="lessThan">
      <formula>$D$7</formula>
    </cfRule>
  </conditionalFormatting>
  <hyperlinks>
    <hyperlink ref="C9:C10" location="Sheet2!A1" display="Nama"/>
  </hyperlinks>
  <pageMargins left="0.51181102362204722" right="1.4960629921259843" top="0.74803149606299213" bottom="0.55118110236220474" header="0.31496062992125984" footer="0.31496062992125984"/>
  <pageSetup paperSize="5" orientation="landscape" horizontalDpi="4294967293" verticalDpi="0" r:id="rId1"/>
  <drawing r:id="rId2"/>
</worksheet>
</file>

<file path=xl/worksheets/sheet26.xml><?xml version="1.0" encoding="utf-8"?>
<worksheet xmlns="http://schemas.openxmlformats.org/spreadsheetml/2006/main" xmlns:r="http://schemas.openxmlformats.org/officeDocument/2006/relationships">
  <sheetPr codeName="Sheet12"/>
  <dimension ref="A1:AO155"/>
  <sheetViews>
    <sheetView showGridLines="0" workbookViewId="0">
      <pane xSplit="4" ySplit="8" topLeftCell="E21" activePane="bottomRight" state="frozen"/>
      <selection pane="topRight" activeCell="E1" sqref="E1"/>
      <selection pane="bottomLeft" activeCell="A8" sqref="A8"/>
      <selection pane="bottomRight" activeCell="D6" sqref="A6:D6"/>
    </sheetView>
  </sheetViews>
  <sheetFormatPr defaultColWidth="0" defaultRowHeight="0" customHeight="1" zeroHeight="1"/>
  <cols>
    <col min="1" max="1" width="5" style="4" customWidth="1"/>
    <col min="2" max="2" width="10.28515625" style="4" customWidth="1"/>
    <col min="3" max="3" width="24.5703125" style="4" customWidth="1"/>
    <col min="4" max="4" width="11.28515625" style="4" customWidth="1"/>
    <col min="5" max="10" width="6.85546875" style="17" customWidth="1"/>
    <col min="11" max="11" width="7.5703125" style="17" customWidth="1"/>
    <col min="12" max="13" width="9.140625" style="17" customWidth="1"/>
    <col min="14" max="18" width="5.85546875" style="17" customWidth="1"/>
    <col min="19" max="19" width="8.28515625" style="17" customWidth="1"/>
    <col min="20" max="22" width="9.140625" style="17" customWidth="1"/>
    <col min="23" max="37" width="5" style="77" customWidth="1"/>
    <col min="38" max="41" width="5" style="134" customWidth="1"/>
    <col min="42" max="16384" width="9.140625" style="4" hidden="1"/>
  </cols>
  <sheetData>
    <row r="1" spans="1:41" s="31" customFormat="1" ht="15.75" customHeight="1">
      <c r="E1" s="79" t="s">
        <v>103</v>
      </c>
      <c r="F1" s="33"/>
      <c r="G1" s="33"/>
      <c r="H1" s="154"/>
      <c r="I1" s="32" t="s">
        <v>105</v>
      </c>
      <c r="J1" s="33"/>
      <c r="K1" s="32"/>
      <c r="L1" s="33"/>
      <c r="M1" s="33"/>
      <c r="N1" s="33"/>
      <c r="O1" s="33"/>
      <c r="P1" s="33"/>
      <c r="Q1" s="33"/>
      <c r="R1" s="33"/>
      <c r="S1" s="33"/>
      <c r="T1" s="33"/>
      <c r="U1" s="33"/>
      <c r="V1" s="33"/>
      <c r="W1" s="77"/>
      <c r="X1" s="77"/>
      <c r="Y1" s="77"/>
      <c r="Z1" s="77"/>
      <c r="AA1" s="77"/>
      <c r="AB1" s="77"/>
      <c r="AC1" s="77"/>
      <c r="AD1" s="77"/>
      <c r="AE1" s="77"/>
      <c r="AF1" s="77"/>
      <c r="AG1" s="77"/>
      <c r="AH1" s="77"/>
      <c r="AI1" s="77"/>
      <c r="AJ1" s="77"/>
      <c r="AK1" s="77"/>
      <c r="AL1" s="134"/>
      <c r="AM1" s="134"/>
      <c r="AN1" s="134"/>
      <c r="AO1" s="134"/>
    </row>
    <row r="2" spans="1:41" s="31" customFormat="1" ht="15.75" customHeight="1">
      <c r="E2" s="155">
        <f>COUNTA(Table3235[Nama])</f>
        <v>32</v>
      </c>
      <c r="F2" s="33"/>
      <c r="G2" s="32"/>
      <c r="H2" s="33"/>
      <c r="J2" s="32"/>
      <c r="K2" s="32"/>
      <c r="L2" s="33"/>
      <c r="M2" s="33"/>
      <c r="N2" s="33"/>
      <c r="O2" s="33"/>
      <c r="P2" s="33"/>
      <c r="Q2" s="33"/>
      <c r="R2" s="33"/>
      <c r="S2" s="33"/>
      <c r="T2" s="33"/>
      <c r="U2" s="33"/>
      <c r="V2" s="33"/>
      <c r="W2" s="77"/>
      <c r="X2" s="77"/>
      <c r="Y2" s="77"/>
      <c r="Z2" s="77"/>
      <c r="AA2" s="77"/>
      <c r="AB2" s="77"/>
      <c r="AC2" s="77"/>
      <c r="AD2" s="77"/>
      <c r="AE2" s="77"/>
      <c r="AF2" s="77"/>
      <c r="AG2" s="77"/>
      <c r="AH2" s="77"/>
      <c r="AI2" s="77"/>
      <c r="AJ2" s="77"/>
      <c r="AK2" s="77"/>
      <c r="AL2" s="134"/>
      <c r="AM2" s="134"/>
      <c r="AN2" s="134"/>
      <c r="AO2" s="134"/>
    </row>
    <row r="3" spans="1:41" s="31" customFormat="1" ht="15.75" customHeight="1">
      <c r="E3" s="32" t="s">
        <v>104</v>
      </c>
      <c r="F3" s="33"/>
      <c r="G3" s="32"/>
      <c r="H3" s="33"/>
      <c r="J3" s="32"/>
      <c r="K3" s="49"/>
      <c r="L3" s="33"/>
      <c r="M3" s="33"/>
      <c r="N3" s="33"/>
      <c r="O3" s="33"/>
      <c r="P3" s="33"/>
      <c r="Q3" s="33"/>
      <c r="R3" s="33"/>
      <c r="S3" s="33"/>
      <c r="T3" s="33"/>
      <c r="U3" s="33"/>
      <c r="V3" s="33"/>
      <c r="W3" s="77"/>
      <c r="X3" s="77"/>
      <c r="Y3" s="77"/>
      <c r="Z3" s="77"/>
      <c r="AA3" s="77"/>
      <c r="AB3" s="77"/>
      <c r="AC3" s="77"/>
      <c r="AD3" s="77"/>
      <c r="AE3" s="77"/>
      <c r="AF3" s="77"/>
      <c r="AG3" s="77"/>
      <c r="AH3" s="77"/>
      <c r="AI3" s="77"/>
      <c r="AJ3" s="77"/>
      <c r="AK3" s="77"/>
      <c r="AL3" s="134"/>
      <c r="AM3" s="134"/>
      <c r="AN3" s="134"/>
      <c r="AO3" s="134"/>
    </row>
    <row r="4" spans="1:41" ht="15.75">
      <c r="A4" s="46" t="s">
        <v>21</v>
      </c>
      <c r="B4" s="46"/>
      <c r="C4" s="173" t="str">
        <f>'Halaman Depan'!$C$15</f>
        <v>Seni Budaya dan Kesenian</v>
      </c>
      <c r="D4" s="36"/>
      <c r="E4" s="156">
        <f>COUNT(E9,E12,E15,E18,E21,E24,E27,E30,E33,E36,E39,E42,E45,E48,E51,E54,E57,E60,E63,E66,E69,E72,E75,E78,E81,E84,E87,E90,E93,E96,E99,E102,E105,E108,E111,E114,E117,E120,E123,E126)</f>
        <v>0</v>
      </c>
      <c r="F4" s="156">
        <f t="shared" ref="F4:V6" si="0">COUNT(F9,F12,F15,F18,F21,F24,F27,F30,F33,F36,F39,F42,F45,F48,F51,F54,F57,F60,F63,F66,F69,F72,F75,F78,F81,F84,F87,F90,F93,F96,F99,F102,F105,F108,F111,F114,F117,F120,F123,F126)</f>
        <v>0</v>
      </c>
      <c r="G4" s="156">
        <f t="shared" si="0"/>
        <v>0</v>
      </c>
      <c r="H4" s="156">
        <f t="shared" si="0"/>
        <v>0</v>
      </c>
      <c r="I4" s="156">
        <f t="shared" si="0"/>
        <v>0</v>
      </c>
      <c r="J4" s="156">
        <f t="shared" si="0"/>
        <v>0</v>
      </c>
      <c r="K4" s="241">
        <f t="shared" si="0"/>
        <v>0</v>
      </c>
      <c r="L4" s="156">
        <f t="shared" si="0"/>
        <v>0</v>
      </c>
      <c r="M4" s="241">
        <f t="shared" si="0"/>
        <v>0</v>
      </c>
      <c r="N4" s="156">
        <f t="shared" si="0"/>
        <v>0</v>
      </c>
      <c r="O4" s="156">
        <f t="shared" si="0"/>
        <v>0</v>
      </c>
      <c r="P4" s="156">
        <f t="shared" si="0"/>
        <v>0</v>
      </c>
      <c r="Q4" s="156">
        <f t="shared" si="0"/>
        <v>0</v>
      </c>
      <c r="R4" s="156">
        <f t="shared" si="0"/>
        <v>0</v>
      </c>
      <c r="S4" s="241">
        <f t="shared" si="0"/>
        <v>0</v>
      </c>
      <c r="T4" s="156">
        <f t="shared" si="0"/>
        <v>0</v>
      </c>
      <c r="U4" s="241">
        <f t="shared" si="0"/>
        <v>0</v>
      </c>
      <c r="V4" s="241">
        <f t="shared" si="0"/>
        <v>0</v>
      </c>
    </row>
    <row r="5" spans="1:41" ht="15.75">
      <c r="A5" s="47" t="s">
        <v>16</v>
      </c>
      <c r="B5" s="47"/>
      <c r="C5" s="48">
        <f>'Halaman Depan'!H9</f>
        <v>40</v>
      </c>
      <c r="D5" s="37"/>
      <c r="E5" s="157">
        <f t="shared" ref="E5:T6" si="1">COUNT(E10,E13,E16,E19,E22,E25,E28,E31,E34,E37,E40,E43,E46,E49,E52,E55,E58,E61,E64,E67,E70,E73,E76,E79,E82,E85,E88,E91,E94,E97,E100,E103,E106,E109,E112,E115,E118,E121,E124,E127)</f>
        <v>0</v>
      </c>
      <c r="F5" s="157">
        <f t="shared" si="1"/>
        <v>0</v>
      </c>
      <c r="G5" s="157">
        <f t="shared" si="1"/>
        <v>0</v>
      </c>
      <c r="H5" s="157">
        <f t="shared" si="1"/>
        <v>0</v>
      </c>
      <c r="I5" s="157">
        <f t="shared" si="1"/>
        <v>0</v>
      </c>
      <c r="J5" s="157">
        <f t="shared" si="1"/>
        <v>0</v>
      </c>
      <c r="K5" s="241"/>
      <c r="L5" s="157">
        <f t="shared" si="1"/>
        <v>0</v>
      </c>
      <c r="M5" s="241"/>
      <c r="N5" s="157">
        <f t="shared" si="1"/>
        <v>0</v>
      </c>
      <c r="O5" s="157">
        <f t="shared" si="1"/>
        <v>0</v>
      </c>
      <c r="P5" s="157">
        <f t="shared" si="1"/>
        <v>0</v>
      </c>
      <c r="Q5" s="157">
        <f t="shared" si="1"/>
        <v>0</v>
      </c>
      <c r="R5" s="157">
        <f t="shared" si="1"/>
        <v>0</v>
      </c>
      <c r="S5" s="241"/>
      <c r="T5" s="157">
        <f t="shared" si="1"/>
        <v>0</v>
      </c>
      <c r="U5" s="241"/>
      <c r="V5" s="241"/>
    </row>
    <row r="6" spans="1:41" ht="15.75">
      <c r="A6" s="46" t="s">
        <v>129</v>
      </c>
      <c r="B6" s="46"/>
      <c r="C6" s="46"/>
      <c r="D6" s="46"/>
      <c r="E6" s="158">
        <f t="shared" si="1"/>
        <v>0</v>
      </c>
      <c r="F6" s="158">
        <f t="shared" si="0"/>
        <v>0</v>
      </c>
      <c r="G6" s="158">
        <f t="shared" si="0"/>
        <v>0</v>
      </c>
      <c r="H6" s="158">
        <f t="shared" si="0"/>
        <v>0</v>
      </c>
      <c r="I6" s="158">
        <f t="shared" si="0"/>
        <v>0</v>
      </c>
      <c r="J6" s="158">
        <f t="shared" si="0"/>
        <v>0</v>
      </c>
      <c r="K6" s="242"/>
      <c r="L6" s="158">
        <f t="shared" si="0"/>
        <v>0</v>
      </c>
      <c r="M6" s="242"/>
      <c r="N6" s="158">
        <f t="shared" si="0"/>
        <v>0</v>
      </c>
      <c r="O6" s="158">
        <f t="shared" si="0"/>
        <v>0</v>
      </c>
      <c r="P6" s="158">
        <f t="shared" si="0"/>
        <v>0</v>
      </c>
      <c r="Q6" s="158">
        <f t="shared" si="0"/>
        <v>0</v>
      </c>
      <c r="R6" s="158">
        <f t="shared" si="0"/>
        <v>0</v>
      </c>
      <c r="S6" s="242"/>
      <c r="T6" s="158">
        <f t="shared" si="0"/>
        <v>0</v>
      </c>
      <c r="U6" s="242"/>
      <c r="V6" s="242"/>
      <c r="W6" s="224" t="s">
        <v>62</v>
      </c>
      <c r="X6" s="224"/>
      <c r="Y6" s="224"/>
      <c r="Z6" s="224"/>
      <c r="AA6" s="224"/>
      <c r="AB6" s="224"/>
      <c r="AC6" s="224"/>
      <c r="AD6" s="224"/>
      <c r="AE6" s="224"/>
      <c r="AF6" s="224"/>
      <c r="AG6" s="224"/>
      <c r="AH6" s="224"/>
      <c r="AI6" s="224"/>
      <c r="AJ6" s="224"/>
      <c r="AK6" s="224"/>
      <c r="AO6" s="78"/>
    </row>
    <row r="7" spans="1:41" ht="15.75">
      <c r="A7" s="237" t="s">
        <v>0</v>
      </c>
      <c r="B7" s="237"/>
      <c r="C7" s="265" t="s">
        <v>3</v>
      </c>
      <c r="D7" s="226" t="s">
        <v>4</v>
      </c>
      <c r="E7" s="226" t="s">
        <v>9</v>
      </c>
      <c r="F7" s="226"/>
      <c r="G7" s="226"/>
      <c r="H7" s="226"/>
      <c r="I7" s="226"/>
      <c r="J7" s="226"/>
      <c r="K7" s="226"/>
      <c r="L7" s="226" t="s">
        <v>12</v>
      </c>
      <c r="M7" s="226"/>
      <c r="N7" s="226" t="s">
        <v>13</v>
      </c>
      <c r="O7" s="226"/>
      <c r="P7" s="226"/>
      <c r="Q7" s="226"/>
      <c r="R7" s="226"/>
      <c r="S7" s="226"/>
      <c r="T7" s="226" t="s">
        <v>14</v>
      </c>
      <c r="U7" s="226"/>
      <c r="V7" s="226" t="s">
        <v>15</v>
      </c>
      <c r="W7" s="239" t="s">
        <v>46</v>
      </c>
      <c r="X7" s="240"/>
      <c r="Y7" s="240"/>
      <c r="Z7" s="225" t="s">
        <v>47</v>
      </c>
      <c r="AA7" s="225"/>
      <c r="AB7" s="225"/>
      <c r="AC7" s="225"/>
      <c r="AD7" s="225" t="s">
        <v>48</v>
      </c>
      <c r="AE7" s="225"/>
      <c r="AF7" s="225"/>
      <c r="AG7" s="225"/>
      <c r="AH7" s="225" t="s">
        <v>49</v>
      </c>
      <c r="AI7" s="225"/>
      <c r="AJ7" s="225"/>
      <c r="AK7" s="225"/>
      <c r="AL7" s="225" t="s">
        <v>91</v>
      </c>
      <c r="AM7" s="225"/>
      <c r="AN7" s="225"/>
      <c r="AO7" s="225"/>
    </row>
    <row r="8" spans="1:41" ht="15.75">
      <c r="A8" s="45" t="s">
        <v>1</v>
      </c>
      <c r="B8" s="45" t="s">
        <v>2</v>
      </c>
      <c r="C8" s="265"/>
      <c r="D8" s="226"/>
      <c r="E8" s="35">
        <v>1</v>
      </c>
      <c r="F8" s="35">
        <v>2</v>
      </c>
      <c r="G8" s="35">
        <v>3</v>
      </c>
      <c r="H8" s="35">
        <v>4</v>
      </c>
      <c r="I8" s="35">
        <v>5</v>
      </c>
      <c r="J8" s="35">
        <v>6</v>
      </c>
      <c r="K8" s="44" t="s">
        <v>8</v>
      </c>
      <c r="L8" s="44" t="s">
        <v>10</v>
      </c>
      <c r="M8" s="44" t="s">
        <v>11</v>
      </c>
      <c r="N8" s="35">
        <v>1</v>
      </c>
      <c r="O8" s="35">
        <v>2</v>
      </c>
      <c r="P8" s="35">
        <v>3</v>
      </c>
      <c r="Q8" s="35">
        <v>4</v>
      </c>
      <c r="R8" s="35">
        <v>5</v>
      </c>
      <c r="S8" s="44" t="s">
        <v>8</v>
      </c>
      <c r="T8" s="35" t="s">
        <v>10</v>
      </c>
      <c r="U8" s="44" t="s">
        <v>11</v>
      </c>
      <c r="V8" s="226"/>
      <c r="W8" s="239"/>
      <c r="X8" s="240"/>
      <c r="Y8" s="240"/>
      <c r="Z8" s="225"/>
      <c r="AA8" s="225"/>
      <c r="AB8" s="225"/>
      <c r="AC8" s="225"/>
      <c r="AD8" s="225"/>
      <c r="AE8" s="225"/>
      <c r="AF8" s="225"/>
      <c r="AG8" s="225"/>
      <c r="AH8" s="225"/>
      <c r="AI8" s="225"/>
      <c r="AJ8" s="225"/>
      <c r="AK8" s="225"/>
      <c r="AL8" s="225"/>
      <c r="AM8" s="225"/>
      <c r="AN8" s="225"/>
      <c r="AO8" s="225"/>
    </row>
    <row r="9" spans="1:41" ht="20.25" customHeight="1">
      <c r="A9" s="227">
        <v>1</v>
      </c>
      <c r="B9" s="43" t="str">
        <f>IF(VLOOKUP(A9,'Data Siswa 4'!$A$4:$D$43,2,0)=0,"",VLOOKUP(A9,'Data Siswa 4'!$A$4:$D$43,2,0))</f>
        <v>801</v>
      </c>
      <c r="C9" s="228" t="str">
        <f>IF(VLOOKUP(A9,'Data Siswa 4'!$A$4:$D$43,4,0)=0,"",VLOOKUP(A9,'Data Siswa 4'!$A$4:$D$43,4,0))</f>
        <v>Siswa kelas IV 1</v>
      </c>
      <c r="D9" s="10" t="s">
        <v>5</v>
      </c>
      <c r="E9" s="19"/>
      <c r="F9" s="19"/>
      <c r="G9" s="19"/>
      <c r="H9" s="19"/>
      <c r="I9" s="19"/>
      <c r="J9" s="19"/>
      <c r="K9" s="229" t="str">
        <f>IFERROR(ROUND(AVERAGE(E9:J11),0),"")</f>
        <v/>
      </c>
      <c r="L9" s="19"/>
      <c r="M9" s="229" t="str">
        <f>IFERROR(ROUND(AVERAGE(L9:L11),0),"")</f>
        <v/>
      </c>
      <c r="N9" s="19"/>
      <c r="O9" s="19"/>
      <c r="P9" s="19"/>
      <c r="Q9" s="19"/>
      <c r="R9" s="19"/>
      <c r="S9" s="229" t="str">
        <f>IFERROR(ROUND(AVERAGE(N9:R11),0),"")</f>
        <v/>
      </c>
      <c r="T9" s="19"/>
      <c r="U9" s="229" t="str">
        <f>IFERROR(ROUND(AVERAGE(T9:T11),0),"")</f>
        <v/>
      </c>
      <c r="V9" s="266" t="str">
        <f>IFERROR(ROUND((K9+M9+S9+(2*U9))/5,0),"")</f>
        <v/>
      </c>
      <c r="W9" s="77">
        <v>1</v>
      </c>
      <c r="X9" s="77">
        <v>1</v>
      </c>
      <c r="Y9" s="34" t="str">
        <f>INDEX(V9:W128,MATCH(X9,W9:W128,0),1)</f>
        <v/>
      </c>
      <c r="Z9" s="77" t="str">
        <f>K9</f>
        <v/>
      </c>
      <c r="AA9" s="77">
        <v>1</v>
      </c>
      <c r="AB9" s="77">
        <v>1</v>
      </c>
      <c r="AC9" s="77" t="str">
        <f>INDEX(Z9:AA128,MATCH(AB9,AA9:AA128,0),1)</f>
        <v/>
      </c>
      <c r="AD9" s="77" t="str">
        <f>M9</f>
        <v/>
      </c>
      <c r="AE9" s="77">
        <v>1</v>
      </c>
      <c r="AF9" s="77">
        <v>1</v>
      </c>
      <c r="AG9" s="77" t="str">
        <f>INDEX(AD9:AE128,MATCH(AF9,AE9:AE128,0),1)</f>
        <v/>
      </c>
      <c r="AH9" s="77" t="str">
        <f>S9</f>
        <v/>
      </c>
      <c r="AI9" s="77">
        <v>1</v>
      </c>
      <c r="AJ9" s="77">
        <v>1</v>
      </c>
      <c r="AK9" s="77" t="str">
        <f>INDEX(AH9:AI128,MATCH(AJ9,AI9:AI128,0),1)</f>
        <v/>
      </c>
      <c r="AL9" s="34" t="str">
        <f>U9</f>
        <v/>
      </c>
      <c r="AM9" s="134">
        <v>1</v>
      </c>
      <c r="AN9" s="134">
        <v>1</v>
      </c>
      <c r="AO9" s="134" t="str">
        <f>INDEX(AL9:AM128,MATCH(AN9,AM9:AM128,0),1)</f>
        <v/>
      </c>
    </row>
    <row r="10" spans="1:41" ht="20.25" customHeight="1">
      <c r="A10" s="227"/>
      <c r="B10" s="232" t="str">
        <f>IF(VLOOKUP(A9,'Data Siswa 4'!$A$4:$D$43,3,0)=0,"",VLOOKUP(A9,'Data Siswa 4'!$A$4:$D$43,3,0))</f>
        <v/>
      </c>
      <c r="C10" s="228"/>
      <c r="D10" s="11" t="s">
        <v>6</v>
      </c>
      <c r="E10" s="20"/>
      <c r="F10" s="20"/>
      <c r="G10" s="20"/>
      <c r="H10" s="20"/>
      <c r="I10" s="20"/>
      <c r="J10" s="20"/>
      <c r="K10" s="230"/>
      <c r="L10" s="20"/>
      <c r="M10" s="230"/>
      <c r="N10" s="20"/>
      <c r="O10" s="20"/>
      <c r="P10" s="20"/>
      <c r="Q10" s="20"/>
      <c r="R10" s="20"/>
      <c r="S10" s="230"/>
      <c r="T10" s="20"/>
      <c r="U10" s="230"/>
      <c r="V10" s="267"/>
      <c r="W10" s="77">
        <v>2</v>
      </c>
      <c r="X10" s="77">
        <f>X9+3</f>
        <v>4</v>
      </c>
      <c r="Y10" s="34" t="str">
        <f t="shared" ref="Y10:Y48" si="2">INDEX(V10:W129,MATCH(X10,W10:W129,0),1)</f>
        <v/>
      </c>
      <c r="Z10" s="77">
        <f t="shared" ref="Z10:Z73" si="3">K10</f>
        <v>0</v>
      </c>
      <c r="AA10" s="77">
        <v>2</v>
      </c>
      <c r="AB10" s="77">
        <f>AB9+3</f>
        <v>4</v>
      </c>
      <c r="AC10" s="77" t="str">
        <f>INDEX(Z10:AA129,MATCH(AB10,AA10:AA129,0),1)</f>
        <v/>
      </c>
      <c r="AD10" s="77">
        <f t="shared" ref="AD10:AD73" si="4">M10</f>
        <v>0</v>
      </c>
      <c r="AE10" s="77">
        <v>2</v>
      </c>
      <c r="AF10" s="77">
        <f>AF9+3</f>
        <v>4</v>
      </c>
      <c r="AG10" s="77" t="str">
        <f>INDEX(AD10:AE129,MATCH(AF10,AE10:AE129,0),1)</f>
        <v/>
      </c>
      <c r="AH10" s="77">
        <f t="shared" ref="AH10:AH73" si="5">S10</f>
        <v>0</v>
      </c>
      <c r="AI10" s="77">
        <v>2</v>
      </c>
      <c r="AJ10" s="77">
        <f>AJ9+3</f>
        <v>4</v>
      </c>
      <c r="AK10" s="77" t="str">
        <f t="shared" ref="AK10:AK48" si="6">INDEX(AH10:AI129,MATCH(AJ10,AI10:AI129,0),1)</f>
        <v/>
      </c>
      <c r="AL10" s="34">
        <f t="shared" ref="AL10:AL73" si="7">U10</f>
        <v>0</v>
      </c>
      <c r="AM10" s="134">
        <v>2</v>
      </c>
      <c r="AN10" s="134">
        <f>AN9+3</f>
        <v>4</v>
      </c>
      <c r="AO10" s="134" t="str">
        <f t="shared" ref="AO10:AO48" si="8">INDEX(AL10:AM129,MATCH(AN10,AM10:AM129,0),1)</f>
        <v/>
      </c>
    </row>
    <row r="11" spans="1:41" ht="20.25" customHeight="1">
      <c r="A11" s="227"/>
      <c r="B11" s="233"/>
      <c r="C11" s="228"/>
      <c r="D11" s="12" t="s">
        <v>7</v>
      </c>
      <c r="E11" s="21"/>
      <c r="F11" s="21"/>
      <c r="G11" s="21"/>
      <c r="H11" s="21"/>
      <c r="I11" s="21"/>
      <c r="J11" s="21"/>
      <c r="K11" s="231"/>
      <c r="L11" s="21"/>
      <c r="M11" s="231"/>
      <c r="N11" s="21"/>
      <c r="O11" s="21"/>
      <c r="P11" s="21"/>
      <c r="Q11" s="21"/>
      <c r="R11" s="21"/>
      <c r="S11" s="231"/>
      <c r="T11" s="21"/>
      <c r="U11" s="231"/>
      <c r="V11" s="268"/>
      <c r="W11" s="77">
        <v>3</v>
      </c>
      <c r="X11" s="77">
        <f t="shared" ref="X11:X48" si="9">X10+3</f>
        <v>7</v>
      </c>
      <c r="Y11" s="34" t="str">
        <f t="shared" si="2"/>
        <v/>
      </c>
      <c r="Z11" s="77">
        <f t="shared" si="3"/>
        <v>0</v>
      </c>
      <c r="AA11" s="77">
        <v>3</v>
      </c>
      <c r="AB11" s="77">
        <f t="shared" ref="AB11:AB48" si="10">AB10+3</f>
        <v>7</v>
      </c>
      <c r="AC11" s="77" t="str">
        <f>INDEX(Z11:AA130,MATCH(AB11,AA11:AA130,0),1)</f>
        <v/>
      </c>
      <c r="AD11" s="77">
        <f t="shared" si="4"/>
        <v>0</v>
      </c>
      <c r="AE11" s="77">
        <v>3</v>
      </c>
      <c r="AF11" s="77">
        <f t="shared" ref="AF11:AF48" si="11">AF10+3</f>
        <v>7</v>
      </c>
      <c r="AG11" s="77" t="str">
        <f t="shared" ref="AG11:AG48" si="12">INDEX(AD11:AE130,MATCH(AF11,AE11:AE130,0),1)</f>
        <v/>
      </c>
      <c r="AH11" s="77">
        <f t="shared" si="5"/>
        <v>0</v>
      </c>
      <c r="AI11" s="77">
        <v>3</v>
      </c>
      <c r="AJ11" s="77">
        <f t="shared" ref="AJ11:AJ48" si="13">AJ10+3</f>
        <v>7</v>
      </c>
      <c r="AK11" s="77" t="str">
        <f t="shared" si="6"/>
        <v/>
      </c>
      <c r="AL11" s="34">
        <f t="shared" si="7"/>
        <v>0</v>
      </c>
      <c r="AM11" s="134">
        <v>3</v>
      </c>
      <c r="AN11" s="134">
        <f t="shared" ref="AN11:AN48" si="14">AN10+3</f>
        <v>7</v>
      </c>
      <c r="AO11" s="134" t="str">
        <f t="shared" si="8"/>
        <v/>
      </c>
    </row>
    <row r="12" spans="1:41" ht="20.25" customHeight="1">
      <c r="A12" s="227">
        <v>2</v>
      </c>
      <c r="B12" s="43" t="str">
        <f>IF(VLOOKUP(A12,'Data Siswa 4'!$A$4:$D$43,2,0)=0,"",VLOOKUP(A12,'Data Siswa 4'!$A$4:$D$43,2,0))</f>
        <v>802</v>
      </c>
      <c r="C12" s="228" t="str">
        <f>IF(VLOOKUP(A12,'Data Siswa 4'!$A$4:$D$43,4,0)=0,"",VLOOKUP(A12,'Data Siswa 4'!$A$4:$D$43,4,0))</f>
        <v>Siswa kelas IV 2</v>
      </c>
      <c r="D12" s="10" t="s">
        <v>5</v>
      </c>
      <c r="E12" s="19"/>
      <c r="F12" s="19"/>
      <c r="G12" s="19"/>
      <c r="H12" s="19"/>
      <c r="I12" s="19"/>
      <c r="J12" s="19"/>
      <c r="K12" s="229" t="str">
        <f t="shared" ref="K12" si="15">IFERROR(ROUND(AVERAGE(E12:J14),0),"")</f>
        <v/>
      </c>
      <c r="L12" s="19"/>
      <c r="M12" s="229" t="str">
        <f t="shared" ref="M12" si="16">IFERROR(ROUND(AVERAGE(L12:L14),0),"")</f>
        <v/>
      </c>
      <c r="N12" s="19"/>
      <c r="O12" s="19"/>
      <c r="P12" s="19"/>
      <c r="Q12" s="19"/>
      <c r="R12" s="19"/>
      <c r="S12" s="229" t="str">
        <f>IFERROR(ROUND(AVERAGE(N12:R14),0),"")</f>
        <v/>
      </c>
      <c r="T12" s="19"/>
      <c r="U12" s="229" t="str">
        <f t="shared" ref="U12" si="17">IFERROR(ROUND(AVERAGE(T12:T14),0),"")</f>
        <v/>
      </c>
      <c r="V12" s="266" t="str">
        <f t="shared" ref="V12" si="18">IFERROR(ROUND((K12+M12+S12+(2*U12))/5,0),"")</f>
        <v/>
      </c>
      <c r="W12" s="77">
        <v>4</v>
      </c>
      <c r="X12" s="77">
        <f t="shared" si="9"/>
        <v>10</v>
      </c>
      <c r="Y12" s="34" t="str">
        <f t="shared" si="2"/>
        <v/>
      </c>
      <c r="Z12" s="77" t="str">
        <f t="shared" si="3"/>
        <v/>
      </c>
      <c r="AA12" s="77">
        <v>4</v>
      </c>
      <c r="AB12" s="77">
        <f t="shared" si="10"/>
        <v>10</v>
      </c>
      <c r="AC12" s="77" t="str">
        <f t="shared" ref="AC12:AC48" si="19">INDEX(Z12:AA131,MATCH(AB12,AA12:AA131,0),1)</f>
        <v/>
      </c>
      <c r="AD12" s="77" t="str">
        <f t="shared" si="4"/>
        <v/>
      </c>
      <c r="AE12" s="77">
        <v>4</v>
      </c>
      <c r="AF12" s="77">
        <f t="shared" si="11"/>
        <v>10</v>
      </c>
      <c r="AG12" s="77" t="str">
        <f t="shared" si="12"/>
        <v/>
      </c>
      <c r="AH12" s="77" t="str">
        <f t="shared" si="5"/>
        <v/>
      </c>
      <c r="AI12" s="77">
        <v>4</v>
      </c>
      <c r="AJ12" s="77">
        <f t="shared" si="13"/>
        <v>10</v>
      </c>
      <c r="AK12" s="77" t="str">
        <f t="shared" si="6"/>
        <v/>
      </c>
      <c r="AL12" s="34" t="str">
        <f t="shared" si="7"/>
        <v/>
      </c>
      <c r="AM12" s="134">
        <v>4</v>
      </c>
      <c r="AN12" s="134">
        <f t="shared" si="14"/>
        <v>10</v>
      </c>
      <c r="AO12" s="134" t="str">
        <f t="shared" si="8"/>
        <v/>
      </c>
    </row>
    <row r="13" spans="1:41" ht="20.25" customHeight="1">
      <c r="A13" s="227"/>
      <c r="B13" s="232" t="str">
        <f>IF(VLOOKUP(A12,'Data Siswa 4'!$A$4:$D$43,3,0)=0,"",VLOOKUP(A12,'Data Siswa 4'!$A$4:$D$43,3,0))</f>
        <v/>
      </c>
      <c r="C13" s="228"/>
      <c r="D13" s="11" t="s">
        <v>6</v>
      </c>
      <c r="E13" s="20"/>
      <c r="F13" s="20"/>
      <c r="G13" s="20"/>
      <c r="H13" s="20"/>
      <c r="I13" s="20"/>
      <c r="J13" s="20"/>
      <c r="K13" s="230"/>
      <c r="L13" s="20"/>
      <c r="M13" s="230"/>
      <c r="N13" s="20"/>
      <c r="O13" s="20"/>
      <c r="P13" s="20"/>
      <c r="Q13" s="20"/>
      <c r="R13" s="20"/>
      <c r="S13" s="230"/>
      <c r="T13" s="20"/>
      <c r="U13" s="230"/>
      <c r="V13" s="267"/>
      <c r="W13" s="77">
        <v>5</v>
      </c>
      <c r="X13" s="77">
        <f t="shared" si="9"/>
        <v>13</v>
      </c>
      <c r="Y13" s="34" t="str">
        <f t="shared" si="2"/>
        <v/>
      </c>
      <c r="Z13" s="77">
        <f t="shared" si="3"/>
        <v>0</v>
      </c>
      <c r="AA13" s="77">
        <v>5</v>
      </c>
      <c r="AB13" s="77">
        <f t="shared" si="10"/>
        <v>13</v>
      </c>
      <c r="AC13" s="77" t="str">
        <f t="shared" si="19"/>
        <v/>
      </c>
      <c r="AD13" s="77">
        <f t="shared" si="4"/>
        <v>0</v>
      </c>
      <c r="AE13" s="77">
        <v>5</v>
      </c>
      <c r="AF13" s="77">
        <f t="shared" si="11"/>
        <v>13</v>
      </c>
      <c r="AG13" s="77" t="str">
        <f t="shared" si="12"/>
        <v/>
      </c>
      <c r="AH13" s="77">
        <f t="shared" si="5"/>
        <v>0</v>
      </c>
      <c r="AI13" s="77">
        <v>5</v>
      </c>
      <c r="AJ13" s="77">
        <f t="shared" si="13"/>
        <v>13</v>
      </c>
      <c r="AK13" s="77" t="str">
        <f t="shared" si="6"/>
        <v/>
      </c>
      <c r="AL13" s="34">
        <f t="shared" si="7"/>
        <v>0</v>
      </c>
      <c r="AM13" s="134">
        <v>5</v>
      </c>
      <c r="AN13" s="134">
        <f t="shared" si="14"/>
        <v>13</v>
      </c>
      <c r="AO13" s="134" t="str">
        <f t="shared" si="8"/>
        <v/>
      </c>
    </row>
    <row r="14" spans="1:41" ht="20.25" customHeight="1">
      <c r="A14" s="227"/>
      <c r="B14" s="233"/>
      <c r="C14" s="228"/>
      <c r="D14" s="12" t="s">
        <v>7</v>
      </c>
      <c r="E14" s="21"/>
      <c r="F14" s="21"/>
      <c r="G14" s="21"/>
      <c r="H14" s="21"/>
      <c r="I14" s="21"/>
      <c r="J14" s="21"/>
      <c r="K14" s="231"/>
      <c r="L14" s="21"/>
      <c r="M14" s="231"/>
      <c r="N14" s="21"/>
      <c r="O14" s="21"/>
      <c r="P14" s="21"/>
      <c r="Q14" s="21"/>
      <c r="R14" s="21"/>
      <c r="S14" s="231"/>
      <c r="T14" s="21"/>
      <c r="U14" s="231"/>
      <c r="V14" s="268"/>
      <c r="W14" s="77">
        <v>6</v>
      </c>
      <c r="X14" s="77">
        <f t="shared" si="9"/>
        <v>16</v>
      </c>
      <c r="Y14" s="34" t="str">
        <f t="shared" si="2"/>
        <v/>
      </c>
      <c r="Z14" s="77">
        <f t="shared" si="3"/>
        <v>0</v>
      </c>
      <c r="AA14" s="77">
        <v>6</v>
      </c>
      <c r="AB14" s="77">
        <f t="shared" si="10"/>
        <v>16</v>
      </c>
      <c r="AC14" s="77" t="str">
        <f t="shared" si="19"/>
        <v/>
      </c>
      <c r="AD14" s="77">
        <f t="shared" si="4"/>
        <v>0</v>
      </c>
      <c r="AE14" s="77">
        <v>6</v>
      </c>
      <c r="AF14" s="77">
        <f t="shared" si="11"/>
        <v>16</v>
      </c>
      <c r="AG14" s="77" t="str">
        <f t="shared" si="12"/>
        <v/>
      </c>
      <c r="AH14" s="77">
        <f t="shared" si="5"/>
        <v>0</v>
      </c>
      <c r="AI14" s="77">
        <v>6</v>
      </c>
      <c r="AJ14" s="77">
        <f t="shared" si="13"/>
        <v>16</v>
      </c>
      <c r="AK14" s="77" t="str">
        <f t="shared" si="6"/>
        <v/>
      </c>
      <c r="AL14" s="34">
        <f t="shared" si="7"/>
        <v>0</v>
      </c>
      <c r="AM14" s="134">
        <v>6</v>
      </c>
      <c r="AN14" s="134">
        <f t="shared" si="14"/>
        <v>16</v>
      </c>
      <c r="AO14" s="134" t="str">
        <f t="shared" si="8"/>
        <v/>
      </c>
    </row>
    <row r="15" spans="1:41" ht="20.25" customHeight="1">
      <c r="A15" s="227">
        <v>3</v>
      </c>
      <c r="B15" s="43" t="str">
        <f>IF(VLOOKUP(A15,'Data Siswa 4'!$A$4:$D$43,2,0)=0,"",VLOOKUP(A15,'Data Siswa 4'!$A$4:$D$43,2,0))</f>
        <v>803</v>
      </c>
      <c r="C15" s="228" t="str">
        <f>IF(VLOOKUP(A15,'Data Siswa 4'!$A$4:$D$43,4,0)=0,"",VLOOKUP(A15,'Data Siswa 4'!$A$4:$D$43,4,0))</f>
        <v>Siswa kelas IV 3</v>
      </c>
      <c r="D15" s="10" t="s">
        <v>5</v>
      </c>
      <c r="E15" s="19"/>
      <c r="F15" s="19"/>
      <c r="G15" s="19"/>
      <c r="H15" s="19"/>
      <c r="I15" s="19"/>
      <c r="J15" s="19"/>
      <c r="K15" s="229" t="str">
        <f t="shared" ref="K15" si="20">IFERROR(ROUND(AVERAGE(E15:J17),0),"")</f>
        <v/>
      </c>
      <c r="L15" s="19"/>
      <c r="M15" s="229" t="str">
        <f t="shared" ref="M15" si="21">IFERROR(ROUND(AVERAGE(L15:L17),0),"")</f>
        <v/>
      </c>
      <c r="N15" s="19"/>
      <c r="O15" s="19"/>
      <c r="P15" s="19"/>
      <c r="Q15" s="19"/>
      <c r="R15" s="19"/>
      <c r="S15" s="229" t="str">
        <f>IFERROR(ROUND(AVERAGE(N15:R17),0),"")</f>
        <v/>
      </c>
      <c r="T15" s="19"/>
      <c r="U15" s="229" t="str">
        <f t="shared" ref="U15" si="22">IFERROR(ROUND(AVERAGE(T15:T17),0),"")</f>
        <v/>
      </c>
      <c r="V15" s="266" t="str">
        <f t="shared" ref="V15" si="23">IFERROR(ROUND((K15+M15+S15+(2*U15))/5,0),"")</f>
        <v/>
      </c>
      <c r="W15" s="77">
        <v>7</v>
      </c>
      <c r="X15" s="77">
        <f t="shared" si="9"/>
        <v>19</v>
      </c>
      <c r="Y15" s="34" t="str">
        <f t="shared" si="2"/>
        <v/>
      </c>
      <c r="Z15" s="77" t="str">
        <f t="shared" si="3"/>
        <v/>
      </c>
      <c r="AA15" s="77">
        <v>7</v>
      </c>
      <c r="AB15" s="77">
        <f t="shared" si="10"/>
        <v>19</v>
      </c>
      <c r="AC15" s="77" t="str">
        <f t="shared" si="19"/>
        <v/>
      </c>
      <c r="AD15" s="77" t="str">
        <f t="shared" si="4"/>
        <v/>
      </c>
      <c r="AE15" s="77">
        <v>7</v>
      </c>
      <c r="AF15" s="77">
        <f t="shared" si="11"/>
        <v>19</v>
      </c>
      <c r="AG15" s="77" t="str">
        <f t="shared" si="12"/>
        <v/>
      </c>
      <c r="AH15" s="77" t="str">
        <f t="shared" si="5"/>
        <v/>
      </c>
      <c r="AI15" s="77">
        <v>7</v>
      </c>
      <c r="AJ15" s="77">
        <f t="shared" si="13"/>
        <v>19</v>
      </c>
      <c r="AK15" s="77" t="str">
        <f t="shared" si="6"/>
        <v/>
      </c>
      <c r="AL15" s="34" t="str">
        <f t="shared" si="7"/>
        <v/>
      </c>
      <c r="AM15" s="134">
        <v>7</v>
      </c>
      <c r="AN15" s="134">
        <f t="shared" si="14"/>
        <v>19</v>
      </c>
      <c r="AO15" s="134" t="str">
        <f t="shared" si="8"/>
        <v/>
      </c>
    </row>
    <row r="16" spans="1:41" ht="20.25" customHeight="1">
      <c r="A16" s="227"/>
      <c r="B16" s="232" t="str">
        <f>IF(VLOOKUP(A15,'Data Siswa 4'!$A$4:$D$43,3,0)=0,"",VLOOKUP(A15,'Data Siswa 4'!$A$4:$D$43,3,0))</f>
        <v/>
      </c>
      <c r="C16" s="228"/>
      <c r="D16" s="11" t="s">
        <v>6</v>
      </c>
      <c r="E16" s="20"/>
      <c r="F16" s="20"/>
      <c r="G16" s="20"/>
      <c r="H16" s="20"/>
      <c r="I16" s="20"/>
      <c r="J16" s="20"/>
      <c r="K16" s="230"/>
      <c r="L16" s="20"/>
      <c r="M16" s="230"/>
      <c r="N16" s="20"/>
      <c r="O16" s="20"/>
      <c r="P16" s="20"/>
      <c r="Q16" s="20"/>
      <c r="R16" s="20"/>
      <c r="S16" s="230"/>
      <c r="T16" s="20"/>
      <c r="U16" s="230"/>
      <c r="V16" s="267"/>
      <c r="W16" s="77">
        <v>8</v>
      </c>
      <c r="X16" s="77">
        <f t="shared" si="9"/>
        <v>22</v>
      </c>
      <c r="Y16" s="34" t="str">
        <f t="shared" si="2"/>
        <v/>
      </c>
      <c r="Z16" s="77">
        <f t="shared" si="3"/>
        <v>0</v>
      </c>
      <c r="AA16" s="77">
        <v>8</v>
      </c>
      <c r="AB16" s="77">
        <f t="shared" si="10"/>
        <v>22</v>
      </c>
      <c r="AC16" s="77" t="str">
        <f t="shared" si="19"/>
        <v/>
      </c>
      <c r="AD16" s="77">
        <f t="shared" si="4"/>
        <v>0</v>
      </c>
      <c r="AE16" s="77">
        <v>8</v>
      </c>
      <c r="AF16" s="77">
        <f t="shared" si="11"/>
        <v>22</v>
      </c>
      <c r="AG16" s="77" t="str">
        <f t="shared" si="12"/>
        <v/>
      </c>
      <c r="AH16" s="77">
        <f t="shared" si="5"/>
        <v>0</v>
      </c>
      <c r="AI16" s="77">
        <v>8</v>
      </c>
      <c r="AJ16" s="77">
        <f t="shared" si="13"/>
        <v>22</v>
      </c>
      <c r="AK16" s="77" t="str">
        <f t="shared" si="6"/>
        <v/>
      </c>
      <c r="AL16" s="34">
        <f t="shared" si="7"/>
        <v>0</v>
      </c>
      <c r="AM16" s="134">
        <v>8</v>
      </c>
      <c r="AN16" s="134">
        <f t="shared" si="14"/>
        <v>22</v>
      </c>
      <c r="AO16" s="134" t="str">
        <f t="shared" si="8"/>
        <v/>
      </c>
    </row>
    <row r="17" spans="1:41" ht="20.25" customHeight="1">
      <c r="A17" s="227"/>
      <c r="B17" s="233"/>
      <c r="C17" s="228"/>
      <c r="D17" s="12" t="s">
        <v>7</v>
      </c>
      <c r="E17" s="21"/>
      <c r="F17" s="21"/>
      <c r="G17" s="21"/>
      <c r="H17" s="21"/>
      <c r="I17" s="21"/>
      <c r="J17" s="21"/>
      <c r="K17" s="231"/>
      <c r="L17" s="21"/>
      <c r="M17" s="231"/>
      <c r="N17" s="21"/>
      <c r="O17" s="21"/>
      <c r="P17" s="21"/>
      <c r="Q17" s="21"/>
      <c r="R17" s="21"/>
      <c r="S17" s="231"/>
      <c r="T17" s="21"/>
      <c r="U17" s="231"/>
      <c r="V17" s="268"/>
      <c r="W17" s="77">
        <v>9</v>
      </c>
      <c r="X17" s="77">
        <f t="shared" si="9"/>
        <v>25</v>
      </c>
      <c r="Y17" s="34" t="str">
        <f t="shared" si="2"/>
        <v/>
      </c>
      <c r="Z17" s="77">
        <f t="shared" si="3"/>
        <v>0</v>
      </c>
      <c r="AA17" s="77">
        <v>9</v>
      </c>
      <c r="AB17" s="77">
        <f t="shared" si="10"/>
        <v>25</v>
      </c>
      <c r="AC17" s="77" t="str">
        <f t="shared" si="19"/>
        <v/>
      </c>
      <c r="AD17" s="77">
        <f t="shared" si="4"/>
        <v>0</v>
      </c>
      <c r="AE17" s="77">
        <v>9</v>
      </c>
      <c r="AF17" s="77">
        <f t="shared" si="11"/>
        <v>25</v>
      </c>
      <c r="AG17" s="77" t="str">
        <f t="shared" si="12"/>
        <v/>
      </c>
      <c r="AH17" s="77">
        <f t="shared" si="5"/>
        <v>0</v>
      </c>
      <c r="AI17" s="77">
        <v>9</v>
      </c>
      <c r="AJ17" s="77">
        <f t="shared" si="13"/>
        <v>25</v>
      </c>
      <c r="AK17" s="77" t="str">
        <f t="shared" si="6"/>
        <v/>
      </c>
      <c r="AL17" s="34">
        <f t="shared" si="7"/>
        <v>0</v>
      </c>
      <c r="AM17" s="134">
        <v>9</v>
      </c>
      <c r="AN17" s="134">
        <f t="shared" si="14"/>
        <v>25</v>
      </c>
      <c r="AO17" s="134" t="str">
        <f t="shared" si="8"/>
        <v/>
      </c>
    </row>
    <row r="18" spans="1:41" ht="20.25" customHeight="1">
      <c r="A18" s="227">
        <v>4</v>
      </c>
      <c r="B18" s="43" t="str">
        <f>IF(VLOOKUP(A18,'Data Siswa 4'!$A$4:$D$43,2,0)=0,"",VLOOKUP(A18,'Data Siswa 4'!$A$4:$D$43,2,0))</f>
        <v>804</v>
      </c>
      <c r="C18" s="228" t="str">
        <f>IF(VLOOKUP(A18,'Data Siswa 4'!$A$4:$D$43,4,0)=0,"",VLOOKUP(A18,'Data Siswa 4'!$A$4:$D$43,4,0))</f>
        <v>Siswa kelas IV 4</v>
      </c>
      <c r="D18" s="10" t="s">
        <v>5</v>
      </c>
      <c r="E18" s="19"/>
      <c r="F18" s="19"/>
      <c r="G18" s="19"/>
      <c r="H18" s="19"/>
      <c r="I18" s="19"/>
      <c r="J18" s="19"/>
      <c r="K18" s="229" t="str">
        <f t="shared" ref="K18" si="24">IFERROR(ROUND(AVERAGE(E18:J20),0),"")</f>
        <v/>
      </c>
      <c r="L18" s="19"/>
      <c r="M18" s="229" t="str">
        <f t="shared" ref="M18" si="25">IFERROR(ROUND(AVERAGE(L18:L20),0),"")</f>
        <v/>
      </c>
      <c r="N18" s="19"/>
      <c r="O18" s="19"/>
      <c r="P18" s="19"/>
      <c r="Q18" s="19"/>
      <c r="R18" s="19"/>
      <c r="S18" s="229" t="str">
        <f>IFERROR(ROUND(AVERAGE(N18:R20),0),"")</f>
        <v/>
      </c>
      <c r="T18" s="19"/>
      <c r="U18" s="229" t="str">
        <f t="shared" ref="U18" si="26">IFERROR(ROUND(AVERAGE(T18:T20),0),"")</f>
        <v/>
      </c>
      <c r="V18" s="266" t="str">
        <f t="shared" ref="V18" si="27">IFERROR(ROUND((K18+M18+S18+(2*U18))/5,0),"")</f>
        <v/>
      </c>
      <c r="W18" s="77">
        <v>10</v>
      </c>
      <c r="X18" s="77">
        <f t="shared" si="9"/>
        <v>28</v>
      </c>
      <c r="Y18" s="34" t="str">
        <f t="shared" si="2"/>
        <v/>
      </c>
      <c r="Z18" s="77" t="str">
        <f t="shared" si="3"/>
        <v/>
      </c>
      <c r="AA18" s="77">
        <v>10</v>
      </c>
      <c r="AB18" s="77">
        <f t="shared" si="10"/>
        <v>28</v>
      </c>
      <c r="AC18" s="77" t="str">
        <f t="shared" si="19"/>
        <v/>
      </c>
      <c r="AD18" s="77" t="str">
        <f t="shared" si="4"/>
        <v/>
      </c>
      <c r="AE18" s="77">
        <v>10</v>
      </c>
      <c r="AF18" s="77">
        <f t="shared" si="11"/>
        <v>28</v>
      </c>
      <c r="AG18" s="77" t="str">
        <f t="shared" si="12"/>
        <v/>
      </c>
      <c r="AH18" s="77" t="str">
        <f t="shared" si="5"/>
        <v/>
      </c>
      <c r="AI18" s="77">
        <v>10</v>
      </c>
      <c r="AJ18" s="77">
        <f t="shared" si="13"/>
        <v>28</v>
      </c>
      <c r="AK18" s="77" t="str">
        <f t="shared" si="6"/>
        <v/>
      </c>
      <c r="AL18" s="34" t="str">
        <f t="shared" si="7"/>
        <v/>
      </c>
      <c r="AM18" s="134">
        <v>10</v>
      </c>
      <c r="AN18" s="134">
        <f t="shared" si="14"/>
        <v>28</v>
      </c>
      <c r="AO18" s="134" t="str">
        <f t="shared" si="8"/>
        <v/>
      </c>
    </row>
    <row r="19" spans="1:41" ht="20.25" customHeight="1">
      <c r="A19" s="227"/>
      <c r="B19" s="232" t="str">
        <f>IF(VLOOKUP(A18,'Data Siswa 4'!$A$4:$D$43,3,0)=0,"",VLOOKUP(A18,'Data Siswa 4'!$A$4:$D$43,3,0))</f>
        <v/>
      </c>
      <c r="C19" s="228"/>
      <c r="D19" s="11" t="s">
        <v>6</v>
      </c>
      <c r="E19" s="20"/>
      <c r="F19" s="20"/>
      <c r="G19" s="20"/>
      <c r="H19" s="20"/>
      <c r="I19" s="20"/>
      <c r="J19" s="20"/>
      <c r="K19" s="230"/>
      <c r="L19" s="20"/>
      <c r="M19" s="230"/>
      <c r="N19" s="20"/>
      <c r="O19" s="20"/>
      <c r="P19" s="20"/>
      <c r="Q19" s="20"/>
      <c r="R19" s="20"/>
      <c r="S19" s="230"/>
      <c r="T19" s="20"/>
      <c r="U19" s="230"/>
      <c r="V19" s="267"/>
      <c r="W19" s="77">
        <v>11</v>
      </c>
      <c r="X19" s="77">
        <f t="shared" si="9"/>
        <v>31</v>
      </c>
      <c r="Y19" s="34" t="str">
        <f t="shared" si="2"/>
        <v/>
      </c>
      <c r="Z19" s="77">
        <f t="shared" si="3"/>
        <v>0</v>
      </c>
      <c r="AA19" s="77">
        <v>11</v>
      </c>
      <c r="AB19" s="77">
        <f t="shared" si="10"/>
        <v>31</v>
      </c>
      <c r="AC19" s="77" t="str">
        <f t="shared" si="19"/>
        <v/>
      </c>
      <c r="AD19" s="77">
        <f t="shared" si="4"/>
        <v>0</v>
      </c>
      <c r="AE19" s="77">
        <v>11</v>
      </c>
      <c r="AF19" s="77">
        <f t="shared" si="11"/>
        <v>31</v>
      </c>
      <c r="AG19" s="77" t="str">
        <f>INDEX(AD19:AE138,MATCH(AF19,AE19:AE138,0),1)</f>
        <v/>
      </c>
      <c r="AH19" s="77">
        <f t="shared" si="5"/>
        <v>0</v>
      </c>
      <c r="AI19" s="77">
        <v>11</v>
      </c>
      <c r="AJ19" s="77">
        <f t="shared" si="13"/>
        <v>31</v>
      </c>
      <c r="AK19" s="77" t="str">
        <f t="shared" si="6"/>
        <v/>
      </c>
      <c r="AL19" s="34">
        <f t="shared" si="7"/>
        <v>0</v>
      </c>
      <c r="AM19" s="134">
        <v>11</v>
      </c>
      <c r="AN19" s="134">
        <f t="shared" si="14"/>
        <v>31</v>
      </c>
      <c r="AO19" s="134" t="str">
        <f t="shared" si="8"/>
        <v/>
      </c>
    </row>
    <row r="20" spans="1:41" ht="20.25" customHeight="1">
      <c r="A20" s="227"/>
      <c r="B20" s="233"/>
      <c r="C20" s="228"/>
      <c r="D20" s="12" t="s">
        <v>7</v>
      </c>
      <c r="E20" s="21"/>
      <c r="F20" s="21"/>
      <c r="G20" s="21"/>
      <c r="H20" s="21"/>
      <c r="I20" s="21"/>
      <c r="J20" s="21"/>
      <c r="K20" s="231"/>
      <c r="L20" s="21"/>
      <c r="M20" s="231"/>
      <c r="N20" s="21"/>
      <c r="O20" s="21"/>
      <c r="P20" s="21"/>
      <c r="Q20" s="21"/>
      <c r="R20" s="21"/>
      <c r="S20" s="231"/>
      <c r="T20" s="21"/>
      <c r="U20" s="231"/>
      <c r="V20" s="268"/>
      <c r="W20" s="77">
        <v>12</v>
      </c>
      <c r="X20" s="77">
        <f t="shared" si="9"/>
        <v>34</v>
      </c>
      <c r="Y20" s="34" t="str">
        <f t="shared" si="2"/>
        <v/>
      </c>
      <c r="Z20" s="77">
        <f t="shared" si="3"/>
        <v>0</v>
      </c>
      <c r="AA20" s="77">
        <v>12</v>
      </c>
      <c r="AB20" s="77">
        <f t="shared" si="10"/>
        <v>34</v>
      </c>
      <c r="AC20" s="77" t="str">
        <f t="shared" si="19"/>
        <v/>
      </c>
      <c r="AD20" s="77">
        <f t="shared" si="4"/>
        <v>0</v>
      </c>
      <c r="AE20" s="77">
        <v>12</v>
      </c>
      <c r="AF20" s="77">
        <f t="shared" si="11"/>
        <v>34</v>
      </c>
      <c r="AG20" s="77" t="str">
        <f>INDEX(AD20:AE139,MATCH(AF20,AE20:AE139,0),1)</f>
        <v/>
      </c>
      <c r="AH20" s="77">
        <f t="shared" si="5"/>
        <v>0</v>
      </c>
      <c r="AI20" s="77">
        <v>12</v>
      </c>
      <c r="AJ20" s="77">
        <f t="shared" si="13"/>
        <v>34</v>
      </c>
      <c r="AK20" s="77" t="str">
        <f t="shared" si="6"/>
        <v/>
      </c>
      <c r="AL20" s="34">
        <f t="shared" si="7"/>
        <v>0</v>
      </c>
      <c r="AM20" s="134">
        <v>12</v>
      </c>
      <c r="AN20" s="134">
        <f t="shared" si="14"/>
        <v>34</v>
      </c>
      <c r="AO20" s="134" t="str">
        <f t="shared" si="8"/>
        <v/>
      </c>
    </row>
    <row r="21" spans="1:41" ht="20.25" customHeight="1">
      <c r="A21" s="227">
        <v>5</v>
      </c>
      <c r="B21" s="43" t="str">
        <f>IF(VLOOKUP(A21,'Data Siswa 4'!$A$4:$D$43,2,0)=0,"",VLOOKUP(A21,'Data Siswa 4'!$A$4:$D$43,2,0))</f>
        <v>805</v>
      </c>
      <c r="C21" s="228" t="str">
        <f>IF(VLOOKUP(A21,'Data Siswa 4'!$A$4:$D$43,4,0)=0,"",VLOOKUP(A21,'Data Siswa 4'!$A$4:$D$43,4,0))</f>
        <v>Siswa kelas IV 5</v>
      </c>
      <c r="D21" s="10" t="s">
        <v>5</v>
      </c>
      <c r="E21" s="19"/>
      <c r="F21" s="19"/>
      <c r="G21" s="19"/>
      <c r="H21" s="19"/>
      <c r="I21" s="19"/>
      <c r="J21" s="19"/>
      <c r="K21" s="229" t="str">
        <f t="shared" ref="K21" si="28">IFERROR(ROUND(AVERAGE(E21:J23),0),"")</f>
        <v/>
      </c>
      <c r="L21" s="19"/>
      <c r="M21" s="229" t="str">
        <f t="shared" ref="M21" si="29">IFERROR(ROUND(AVERAGE(L21:L23),0),"")</f>
        <v/>
      </c>
      <c r="N21" s="19"/>
      <c r="O21" s="19"/>
      <c r="P21" s="19"/>
      <c r="Q21" s="19"/>
      <c r="R21" s="19"/>
      <c r="S21" s="229" t="str">
        <f>IFERROR(ROUND(AVERAGE(N21:R23),0),"")</f>
        <v/>
      </c>
      <c r="T21" s="19"/>
      <c r="U21" s="229" t="str">
        <f t="shared" ref="U21" si="30">IFERROR(ROUND(AVERAGE(T21:T23),0),"")</f>
        <v/>
      </c>
      <c r="V21" s="266" t="str">
        <f t="shared" ref="V21" si="31">IFERROR(ROUND((K21+M21+S21+(2*U21))/5,0),"")</f>
        <v/>
      </c>
      <c r="W21" s="77">
        <v>13</v>
      </c>
      <c r="X21" s="77">
        <f t="shared" si="9"/>
        <v>37</v>
      </c>
      <c r="Y21" s="34" t="str">
        <f t="shared" si="2"/>
        <v/>
      </c>
      <c r="Z21" s="77" t="str">
        <f t="shared" si="3"/>
        <v/>
      </c>
      <c r="AA21" s="77">
        <v>13</v>
      </c>
      <c r="AB21" s="77">
        <f t="shared" si="10"/>
        <v>37</v>
      </c>
      <c r="AC21" s="77" t="str">
        <f t="shared" si="19"/>
        <v/>
      </c>
      <c r="AD21" s="77" t="str">
        <f t="shared" si="4"/>
        <v/>
      </c>
      <c r="AE21" s="77">
        <v>13</v>
      </c>
      <c r="AF21" s="77">
        <f t="shared" si="11"/>
        <v>37</v>
      </c>
      <c r="AG21" s="77" t="str">
        <f t="shared" si="12"/>
        <v/>
      </c>
      <c r="AH21" s="77" t="str">
        <f t="shared" si="5"/>
        <v/>
      </c>
      <c r="AI21" s="77">
        <v>13</v>
      </c>
      <c r="AJ21" s="77">
        <f t="shared" si="13"/>
        <v>37</v>
      </c>
      <c r="AK21" s="77" t="str">
        <f t="shared" si="6"/>
        <v/>
      </c>
      <c r="AL21" s="34" t="str">
        <f t="shared" si="7"/>
        <v/>
      </c>
      <c r="AM21" s="134">
        <v>13</v>
      </c>
      <c r="AN21" s="134">
        <f t="shared" si="14"/>
        <v>37</v>
      </c>
      <c r="AO21" s="134" t="str">
        <f t="shared" si="8"/>
        <v/>
      </c>
    </row>
    <row r="22" spans="1:41" ht="20.25" customHeight="1">
      <c r="A22" s="227"/>
      <c r="B22" s="232" t="str">
        <f>IF(VLOOKUP(A21,'Data Siswa 4'!$A$4:$D$43,3,0)=0,"",VLOOKUP(A21,'Data Siswa 4'!$A$4:$D$43,3,0))</f>
        <v/>
      </c>
      <c r="C22" s="228"/>
      <c r="D22" s="11" t="s">
        <v>6</v>
      </c>
      <c r="E22" s="20"/>
      <c r="F22" s="20"/>
      <c r="G22" s="20"/>
      <c r="H22" s="20"/>
      <c r="I22" s="20"/>
      <c r="J22" s="20"/>
      <c r="K22" s="230"/>
      <c r="L22" s="20"/>
      <c r="M22" s="230"/>
      <c r="N22" s="20"/>
      <c r="O22" s="20"/>
      <c r="P22" s="20"/>
      <c r="Q22" s="20"/>
      <c r="R22" s="20"/>
      <c r="S22" s="230"/>
      <c r="T22" s="20"/>
      <c r="U22" s="230"/>
      <c r="V22" s="267"/>
      <c r="W22" s="77">
        <v>14</v>
      </c>
      <c r="X22" s="77">
        <f t="shared" si="9"/>
        <v>40</v>
      </c>
      <c r="Y22" s="34" t="str">
        <f t="shared" si="2"/>
        <v/>
      </c>
      <c r="Z22" s="77">
        <f t="shared" si="3"/>
        <v>0</v>
      </c>
      <c r="AA22" s="77">
        <v>14</v>
      </c>
      <c r="AB22" s="77">
        <f t="shared" si="10"/>
        <v>40</v>
      </c>
      <c r="AC22" s="77" t="str">
        <f t="shared" si="19"/>
        <v/>
      </c>
      <c r="AD22" s="77">
        <f t="shared" si="4"/>
        <v>0</v>
      </c>
      <c r="AE22" s="77">
        <v>14</v>
      </c>
      <c r="AF22" s="77">
        <f t="shared" si="11"/>
        <v>40</v>
      </c>
      <c r="AG22" s="77" t="str">
        <f t="shared" si="12"/>
        <v/>
      </c>
      <c r="AH22" s="77">
        <f t="shared" si="5"/>
        <v>0</v>
      </c>
      <c r="AI22" s="77">
        <v>14</v>
      </c>
      <c r="AJ22" s="77">
        <f t="shared" si="13"/>
        <v>40</v>
      </c>
      <c r="AK22" s="77" t="str">
        <f t="shared" si="6"/>
        <v/>
      </c>
      <c r="AL22" s="34">
        <f t="shared" si="7"/>
        <v>0</v>
      </c>
      <c r="AM22" s="134">
        <v>14</v>
      </c>
      <c r="AN22" s="134">
        <f t="shared" si="14"/>
        <v>40</v>
      </c>
      <c r="AO22" s="134" t="str">
        <f t="shared" si="8"/>
        <v/>
      </c>
    </row>
    <row r="23" spans="1:41" ht="20.25" customHeight="1">
      <c r="A23" s="227"/>
      <c r="B23" s="233"/>
      <c r="C23" s="228"/>
      <c r="D23" s="12" t="s">
        <v>7</v>
      </c>
      <c r="E23" s="21"/>
      <c r="F23" s="21"/>
      <c r="G23" s="21"/>
      <c r="H23" s="21"/>
      <c r="I23" s="21"/>
      <c r="J23" s="21"/>
      <c r="K23" s="231"/>
      <c r="L23" s="21"/>
      <c r="M23" s="231"/>
      <c r="N23" s="21"/>
      <c r="O23" s="21"/>
      <c r="P23" s="21"/>
      <c r="Q23" s="21"/>
      <c r="R23" s="21"/>
      <c r="S23" s="231"/>
      <c r="T23" s="21"/>
      <c r="U23" s="231"/>
      <c r="V23" s="268"/>
      <c r="W23" s="77">
        <v>15</v>
      </c>
      <c r="X23" s="77">
        <f t="shared" si="9"/>
        <v>43</v>
      </c>
      <c r="Y23" s="34" t="str">
        <f t="shared" si="2"/>
        <v/>
      </c>
      <c r="Z23" s="77">
        <f t="shared" si="3"/>
        <v>0</v>
      </c>
      <c r="AA23" s="77">
        <v>15</v>
      </c>
      <c r="AB23" s="77">
        <f t="shared" si="10"/>
        <v>43</v>
      </c>
      <c r="AC23" s="77" t="str">
        <f t="shared" si="19"/>
        <v/>
      </c>
      <c r="AD23" s="77">
        <f t="shared" si="4"/>
        <v>0</v>
      </c>
      <c r="AE23" s="77">
        <v>15</v>
      </c>
      <c r="AF23" s="77">
        <f t="shared" si="11"/>
        <v>43</v>
      </c>
      <c r="AG23" s="77" t="str">
        <f t="shared" si="12"/>
        <v/>
      </c>
      <c r="AH23" s="77">
        <f t="shared" si="5"/>
        <v>0</v>
      </c>
      <c r="AI23" s="77">
        <v>15</v>
      </c>
      <c r="AJ23" s="77">
        <f t="shared" si="13"/>
        <v>43</v>
      </c>
      <c r="AK23" s="77" t="str">
        <f t="shared" si="6"/>
        <v/>
      </c>
      <c r="AL23" s="34">
        <f t="shared" si="7"/>
        <v>0</v>
      </c>
      <c r="AM23" s="134">
        <v>15</v>
      </c>
      <c r="AN23" s="134">
        <f t="shared" si="14"/>
        <v>43</v>
      </c>
      <c r="AO23" s="134" t="str">
        <f t="shared" si="8"/>
        <v/>
      </c>
    </row>
    <row r="24" spans="1:41" ht="20.25" customHeight="1">
      <c r="A24" s="227">
        <v>6</v>
      </c>
      <c r="B24" s="43" t="str">
        <f>IF(VLOOKUP(A24,'Data Siswa 4'!$A$4:$D$43,2,0)=0,"",VLOOKUP(A24,'Data Siswa 4'!$A$4:$D$43,2,0))</f>
        <v>806</v>
      </c>
      <c r="C24" s="228" t="str">
        <f>IF(VLOOKUP(A24,'Data Siswa 4'!$A$4:$D$43,4,0)=0,"",VLOOKUP(A24,'Data Siswa 4'!$A$4:$D$43,4,0))</f>
        <v>Siswa kelas IV 6</v>
      </c>
      <c r="D24" s="10" t="s">
        <v>5</v>
      </c>
      <c r="E24" s="19"/>
      <c r="F24" s="19"/>
      <c r="G24" s="19"/>
      <c r="H24" s="19"/>
      <c r="I24" s="19"/>
      <c r="J24" s="19"/>
      <c r="K24" s="229" t="str">
        <f t="shared" ref="K24" si="32">IFERROR(ROUND(AVERAGE(E24:J26),0),"")</f>
        <v/>
      </c>
      <c r="L24" s="19"/>
      <c r="M24" s="229" t="str">
        <f t="shared" ref="M24" si="33">IFERROR(ROUND(AVERAGE(L24:L26),0),"")</f>
        <v/>
      </c>
      <c r="N24" s="19"/>
      <c r="O24" s="19"/>
      <c r="P24" s="19"/>
      <c r="Q24" s="19"/>
      <c r="R24" s="19"/>
      <c r="S24" s="229" t="str">
        <f t="shared" ref="S24" si="34">IFERROR(ROUND(AVERAGE(N24:R26),0),"")</f>
        <v/>
      </c>
      <c r="T24" s="19"/>
      <c r="U24" s="229" t="str">
        <f t="shared" ref="U24" si="35">IFERROR(ROUND(AVERAGE(T24:T26),0),"")</f>
        <v/>
      </c>
      <c r="V24" s="266" t="str">
        <f t="shared" ref="V24" si="36">IFERROR(ROUND((K24+M24+S24+(2*U24))/5,0),"")</f>
        <v/>
      </c>
      <c r="W24" s="77">
        <v>16</v>
      </c>
      <c r="X24" s="77">
        <f t="shared" si="9"/>
        <v>46</v>
      </c>
      <c r="Y24" s="34" t="str">
        <f t="shared" si="2"/>
        <v/>
      </c>
      <c r="Z24" s="77" t="str">
        <f t="shared" si="3"/>
        <v/>
      </c>
      <c r="AA24" s="77">
        <v>16</v>
      </c>
      <c r="AB24" s="77">
        <f t="shared" si="10"/>
        <v>46</v>
      </c>
      <c r="AC24" s="77" t="str">
        <f t="shared" si="19"/>
        <v/>
      </c>
      <c r="AD24" s="77" t="str">
        <f t="shared" si="4"/>
        <v/>
      </c>
      <c r="AE24" s="77">
        <v>16</v>
      </c>
      <c r="AF24" s="77">
        <f t="shared" si="11"/>
        <v>46</v>
      </c>
      <c r="AG24" s="77" t="str">
        <f t="shared" si="12"/>
        <v/>
      </c>
      <c r="AH24" s="77" t="str">
        <f t="shared" si="5"/>
        <v/>
      </c>
      <c r="AI24" s="77">
        <v>16</v>
      </c>
      <c r="AJ24" s="77">
        <f t="shared" si="13"/>
        <v>46</v>
      </c>
      <c r="AK24" s="77" t="str">
        <f t="shared" si="6"/>
        <v/>
      </c>
      <c r="AL24" s="34" t="str">
        <f t="shared" si="7"/>
        <v/>
      </c>
      <c r="AM24" s="134">
        <v>16</v>
      </c>
      <c r="AN24" s="134">
        <f t="shared" si="14"/>
        <v>46</v>
      </c>
      <c r="AO24" s="134" t="str">
        <f t="shared" si="8"/>
        <v/>
      </c>
    </row>
    <row r="25" spans="1:41" ht="20.25" customHeight="1">
      <c r="A25" s="227"/>
      <c r="B25" s="232" t="str">
        <f>IF(VLOOKUP(A24,'Data Siswa 4'!$A$4:$D$43,3,0)=0,"",VLOOKUP(A24,'Data Siswa 4'!$A$4:$D$43,3,0))</f>
        <v/>
      </c>
      <c r="C25" s="228"/>
      <c r="D25" s="11" t="s">
        <v>6</v>
      </c>
      <c r="E25" s="20"/>
      <c r="F25" s="20"/>
      <c r="G25" s="20"/>
      <c r="H25" s="20"/>
      <c r="I25" s="20"/>
      <c r="J25" s="20"/>
      <c r="K25" s="230"/>
      <c r="L25" s="20"/>
      <c r="M25" s="230"/>
      <c r="N25" s="20"/>
      <c r="O25" s="20"/>
      <c r="P25" s="20"/>
      <c r="Q25" s="20"/>
      <c r="R25" s="20"/>
      <c r="S25" s="230"/>
      <c r="T25" s="20"/>
      <c r="U25" s="230"/>
      <c r="V25" s="267"/>
      <c r="W25" s="77">
        <v>17</v>
      </c>
      <c r="X25" s="77">
        <f t="shared" si="9"/>
        <v>49</v>
      </c>
      <c r="Y25" s="34" t="str">
        <f t="shared" si="2"/>
        <v/>
      </c>
      <c r="Z25" s="77">
        <f t="shared" si="3"/>
        <v>0</v>
      </c>
      <c r="AA25" s="77">
        <v>17</v>
      </c>
      <c r="AB25" s="77">
        <f t="shared" si="10"/>
        <v>49</v>
      </c>
      <c r="AC25" s="77" t="str">
        <f t="shared" si="19"/>
        <v/>
      </c>
      <c r="AD25" s="77">
        <f t="shared" si="4"/>
        <v>0</v>
      </c>
      <c r="AE25" s="77">
        <v>17</v>
      </c>
      <c r="AF25" s="77">
        <f t="shared" si="11"/>
        <v>49</v>
      </c>
      <c r="AG25" s="77" t="str">
        <f t="shared" si="12"/>
        <v/>
      </c>
      <c r="AH25" s="77">
        <f t="shared" si="5"/>
        <v>0</v>
      </c>
      <c r="AI25" s="77">
        <v>17</v>
      </c>
      <c r="AJ25" s="77">
        <f t="shared" si="13"/>
        <v>49</v>
      </c>
      <c r="AK25" s="77" t="str">
        <f t="shared" si="6"/>
        <v/>
      </c>
      <c r="AL25" s="34">
        <f t="shared" si="7"/>
        <v>0</v>
      </c>
      <c r="AM25" s="134">
        <v>17</v>
      </c>
      <c r="AN25" s="134">
        <f t="shared" si="14"/>
        <v>49</v>
      </c>
      <c r="AO25" s="134" t="str">
        <f t="shared" si="8"/>
        <v/>
      </c>
    </row>
    <row r="26" spans="1:41" ht="20.25" customHeight="1">
      <c r="A26" s="227"/>
      <c r="B26" s="233"/>
      <c r="C26" s="228"/>
      <c r="D26" s="12" t="s">
        <v>7</v>
      </c>
      <c r="E26" s="21"/>
      <c r="F26" s="21"/>
      <c r="G26" s="21"/>
      <c r="H26" s="21"/>
      <c r="I26" s="21"/>
      <c r="J26" s="21"/>
      <c r="K26" s="231"/>
      <c r="L26" s="21"/>
      <c r="M26" s="231"/>
      <c r="N26" s="21"/>
      <c r="O26" s="21"/>
      <c r="P26" s="21"/>
      <c r="Q26" s="21"/>
      <c r="R26" s="21"/>
      <c r="S26" s="231"/>
      <c r="T26" s="21"/>
      <c r="U26" s="231"/>
      <c r="V26" s="268"/>
      <c r="W26" s="77">
        <v>18</v>
      </c>
      <c r="X26" s="77">
        <f t="shared" si="9"/>
        <v>52</v>
      </c>
      <c r="Y26" s="34" t="str">
        <f t="shared" si="2"/>
        <v/>
      </c>
      <c r="Z26" s="77">
        <f t="shared" si="3"/>
        <v>0</v>
      </c>
      <c r="AA26" s="77">
        <v>18</v>
      </c>
      <c r="AB26" s="77">
        <f t="shared" si="10"/>
        <v>52</v>
      </c>
      <c r="AC26" s="77" t="str">
        <f t="shared" si="19"/>
        <v/>
      </c>
      <c r="AD26" s="77">
        <f t="shared" si="4"/>
        <v>0</v>
      </c>
      <c r="AE26" s="77">
        <v>18</v>
      </c>
      <c r="AF26" s="77">
        <f t="shared" si="11"/>
        <v>52</v>
      </c>
      <c r="AG26" s="77" t="str">
        <f t="shared" si="12"/>
        <v/>
      </c>
      <c r="AH26" s="77">
        <f t="shared" si="5"/>
        <v>0</v>
      </c>
      <c r="AI26" s="77">
        <v>18</v>
      </c>
      <c r="AJ26" s="77">
        <f t="shared" si="13"/>
        <v>52</v>
      </c>
      <c r="AK26" s="77" t="str">
        <f t="shared" si="6"/>
        <v/>
      </c>
      <c r="AL26" s="34">
        <f t="shared" si="7"/>
        <v>0</v>
      </c>
      <c r="AM26" s="134">
        <v>18</v>
      </c>
      <c r="AN26" s="134">
        <f t="shared" si="14"/>
        <v>52</v>
      </c>
      <c r="AO26" s="134" t="str">
        <f t="shared" si="8"/>
        <v/>
      </c>
    </row>
    <row r="27" spans="1:41" ht="20.25" customHeight="1">
      <c r="A27" s="227">
        <v>7</v>
      </c>
      <c r="B27" s="43" t="str">
        <f>IF(VLOOKUP(A27,'Data Siswa 4'!$A$4:$D$43,2,0)=0,"",VLOOKUP(A27,'Data Siswa 4'!$A$4:$D$43,2,0))</f>
        <v>807</v>
      </c>
      <c r="C27" s="228" t="str">
        <f>IF(VLOOKUP(A27,'Data Siswa 4'!$A$4:$D$43,4,0)=0,"",VLOOKUP(A27,'Data Siswa 4'!$A$4:$D$43,4,0))</f>
        <v>Siswa kelas IV 7</v>
      </c>
      <c r="D27" s="10" t="s">
        <v>5</v>
      </c>
      <c r="E27" s="19"/>
      <c r="F27" s="19"/>
      <c r="G27" s="19"/>
      <c r="H27" s="19"/>
      <c r="I27" s="19"/>
      <c r="J27" s="19"/>
      <c r="K27" s="229" t="str">
        <f t="shared" ref="K27" si="37">IFERROR(ROUND(AVERAGE(E27:J29),0),"")</f>
        <v/>
      </c>
      <c r="L27" s="19"/>
      <c r="M27" s="229" t="str">
        <f t="shared" ref="M27" si="38">IFERROR(ROUND(AVERAGE(L27:L29),0),"")</f>
        <v/>
      </c>
      <c r="N27" s="19"/>
      <c r="O27" s="19"/>
      <c r="P27" s="19"/>
      <c r="Q27" s="19"/>
      <c r="R27" s="19"/>
      <c r="S27" s="229" t="str">
        <f t="shared" ref="S27" si="39">IFERROR(ROUND(AVERAGE(N27:R29),0),"")</f>
        <v/>
      </c>
      <c r="T27" s="19"/>
      <c r="U27" s="229" t="str">
        <f t="shared" ref="U27" si="40">IFERROR(ROUND(AVERAGE(T27:T29),0),"")</f>
        <v/>
      </c>
      <c r="V27" s="266" t="str">
        <f t="shared" ref="V27" si="41">IFERROR(ROUND((K27+M27+S27+(2*U27))/5,0),"")</f>
        <v/>
      </c>
      <c r="W27" s="77">
        <v>19</v>
      </c>
      <c r="X27" s="77">
        <f t="shared" si="9"/>
        <v>55</v>
      </c>
      <c r="Y27" s="34" t="str">
        <f t="shared" si="2"/>
        <v/>
      </c>
      <c r="Z27" s="77" t="str">
        <f t="shared" si="3"/>
        <v/>
      </c>
      <c r="AA27" s="77">
        <v>19</v>
      </c>
      <c r="AB27" s="77">
        <f t="shared" si="10"/>
        <v>55</v>
      </c>
      <c r="AC27" s="77" t="str">
        <f t="shared" si="19"/>
        <v/>
      </c>
      <c r="AD27" s="77" t="str">
        <f t="shared" si="4"/>
        <v/>
      </c>
      <c r="AE27" s="77">
        <v>19</v>
      </c>
      <c r="AF27" s="77">
        <f t="shared" si="11"/>
        <v>55</v>
      </c>
      <c r="AG27" s="77" t="str">
        <f t="shared" si="12"/>
        <v/>
      </c>
      <c r="AH27" s="77" t="str">
        <f t="shared" si="5"/>
        <v/>
      </c>
      <c r="AI27" s="77">
        <v>19</v>
      </c>
      <c r="AJ27" s="77">
        <f t="shared" si="13"/>
        <v>55</v>
      </c>
      <c r="AK27" s="77" t="str">
        <f t="shared" si="6"/>
        <v/>
      </c>
      <c r="AL27" s="34" t="str">
        <f t="shared" si="7"/>
        <v/>
      </c>
      <c r="AM27" s="134">
        <v>19</v>
      </c>
      <c r="AN27" s="134">
        <f t="shared" si="14"/>
        <v>55</v>
      </c>
      <c r="AO27" s="134" t="str">
        <f t="shared" si="8"/>
        <v/>
      </c>
    </row>
    <row r="28" spans="1:41" ht="20.25" customHeight="1">
      <c r="A28" s="227"/>
      <c r="B28" s="232" t="str">
        <f>IF(VLOOKUP(A27,'Data Siswa 4'!$A$4:$D$43,3,0)=0,"",VLOOKUP(A27,'Data Siswa 4'!$A$4:$D$43,3,0))</f>
        <v/>
      </c>
      <c r="C28" s="228"/>
      <c r="D28" s="11" t="s">
        <v>6</v>
      </c>
      <c r="E28" s="20"/>
      <c r="F28" s="20"/>
      <c r="G28" s="20"/>
      <c r="H28" s="20"/>
      <c r="I28" s="20"/>
      <c r="J28" s="20"/>
      <c r="K28" s="230"/>
      <c r="L28" s="20"/>
      <c r="M28" s="230"/>
      <c r="N28" s="20"/>
      <c r="O28" s="20"/>
      <c r="P28" s="20"/>
      <c r="Q28" s="20"/>
      <c r="R28" s="20"/>
      <c r="S28" s="230"/>
      <c r="T28" s="20"/>
      <c r="U28" s="230"/>
      <c r="V28" s="267"/>
      <c r="W28" s="77">
        <v>20</v>
      </c>
      <c r="X28" s="77">
        <f t="shared" si="9"/>
        <v>58</v>
      </c>
      <c r="Y28" s="34" t="str">
        <f t="shared" si="2"/>
        <v/>
      </c>
      <c r="Z28" s="77">
        <f t="shared" si="3"/>
        <v>0</v>
      </c>
      <c r="AA28" s="77">
        <v>20</v>
      </c>
      <c r="AB28" s="77">
        <f t="shared" si="10"/>
        <v>58</v>
      </c>
      <c r="AC28" s="77" t="str">
        <f t="shared" si="19"/>
        <v/>
      </c>
      <c r="AD28" s="77">
        <f t="shared" si="4"/>
        <v>0</v>
      </c>
      <c r="AE28" s="77">
        <v>20</v>
      </c>
      <c r="AF28" s="77">
        <f t="shared" si="11"/>
        <v>58</v>
      </c>
      <c r="AG28" s="77" t="str">
        <f t="shared" si="12"/>
        <v/>
      </c>
      <c r="AH28" s="77">
        <f t="shared" si="5"/>
        <v>0</v>
      </c>
      <c r="AI28" s="77">
        <v>20</v>
      </c>
      <c r="AJ28" s="77">
        <f t="shared" si="13"/>
        <v>58</v>
      </c>
      <c r="AK28" s="77" t="str">
        <f t="shared" si="6"/>
        <v/>
      </c>
      <c r="AL28" s="34">
        <f t="shared" si="7"/>
        <v>0</v>
      </c>
      <c r="AM28" s="134">
        <v>20</v>
      </c>
      <c r="AN28" s="134">
        <f t="shared" si="14"/>
        <v>58</v>
      </c>
      <c r="AO28" s="134" t="str">
        <f t="shared" si="8"/>
        <v/>
      </c>
    </row>
    <row r="29" spans="1:41" ht="20.25" customHeight="1">
      <c r="A29" s="227"/>
      <c r="B29" s="233"/>
      <c r="C29" s="228"/>
      <c r="D29" s="12" t="s">
        <v>7</v>
      </c>
      <c r="E29" s="21"/>
      <c r="F29" s="21"/>
      <c r="G29" s="21"/>
      <c r="H29" s="21"/>
      <c r="I29" s="21"/>
      <c r="J29" s="21"/>
      <c r="K29" s="231"/>
      <c r="L29" s="21"/>
      <c r="M29" s="231"/>
      <c r="N29" s="21"/>
      <c r="O29" s="21"/>
      <c r="P29" s="21"/>
      <c r="Q29" s="21"/>
      <c r="R29" s="21"/>
      <c r="S29" s="231"/>
      <c r="T29" s="21"/>
      <c r="U29" s="231"/>
      <c r="V29" s="268"/>
      <c r="W29" s="77">
        <v>21</v>
      </c>
      <c r="X29" s="77">
        <f t="shared" si="9"/>
        <v>61</v>
      </c>
      <c r="Y29" s="34" t="str">
        <f t="shared" si="2"/>
        <v/>
      </c>
      <c r="Z29" s="77">
        <f t="shared" si="3"/>
        <v>0</v>
      </c>
      <c r="AA29" s="77">
        <v>21</v>
      </c>
      <c r="AB29" s="77">
        <f t="shared" si="10"/>
        <v>61</v>
      </c>
      <c r="AC29" s="77" t="str">
        <f t="shared" si="19"/>
        <v/>
      </c>
      <c r="AD29" s="77">
        <f t="shared" si="4"/>
        <v>0</v>
      </c>
      <c r="AE29" s="77">
        <v>21</v>
      </c>
      <c r="AF29" s="77">
        <f t="shared" si="11"/>
        <v>61</v>
      </c>
      <c r="AG29" s="77" t="str">
        <f t="shared" si="12"/>
        <v/>
      </c>
      <c r="AH29" s="77">
        <f t="shared" si="5"/>
        <v>0</v>
      </c>
      <c r="AI29" s="77">
        <v>21</v>
      </c>
      <c r="AJ29" s="77">
        <f t="shared" si="13"/>
        <v>61</v>
      </c>
      <c r="AK29" s="77" t="str">
        <f t="shared" si="6"/>
        <v/>
      </c>
      <c r="AL29" s="34">
        <f t="shared" si="7"/>
        <v>0</v>
      </c>
      <c r="AM29" s="134">
        <v>21</v>
      </c>
      <c r="AN29" s="134">
        <f t="shared" si="14"/>
        <v>61</v>
      </c>
      <c r="AO29" s="134" t="str">
        <f t="shared" si="8"/>
        <v/>
      </c>
    </row>
    <row r="30" spans="1:41" ht="20.25" customHeight="1">
      <c r="A30" s="227">
        <v>8</v>
      </c>
      <c r="B30" s="43" t="str">
        <f>IF(VLOOKUP(A30,'Data Siswa 4'!$A$4:$D$43,2,0)=0,"",VLOOKUP(A30,'Data Siswa 4'!$A$4:$D$43,2,0))</f>
        <v>808</v>
      </c>
      <c r="C30" s="228" t="str">
        <f>IF(VLOOKUP(A30,'Data Siswa 4'!$A$4:$D$43,4,0)=0,"",VLOOKUP(A30,'Data Siswa 4'!$A$4:$D$43,4,0))</f>
        <v>Siswa kelas IV 8</v>
      </c>
      <c r="D30" s="10" t="s">
        <v>5</v>
      </c>
      <c r="E30" s="19"/>
      <c r="F30" s="19"/>
      <c r="G30" s="19"/>
      <c r="H30" s="19"/>
      <c r="I30" s="19"/>
      <c r="J30" s="19"/>
      <c r="K30" s="229" t="str">
        <f t="shared" ref="K30" si="42">IFERROR(ROUND(AVERAGE(E30:J32),0),"")</f>
        <v/>
      </c>
      <c r="L30" s="19"/>
      <c r="M30" s="229" t="str">
        <f t="shared" ref="M30" si="43">IFERROR(ROUND(AVERAGE(L30:L32),0),"")</f>
        <v/>
      </c>
      <c r="N30" s="19"/>
      <c r="O30" s="19"/>
      <c r="P30" s="19"/>
      <c r="Q30" s="19"/>
      <c r="R30" s="19"/>
      <c r="S30" s="229" t="str">
        <f t="shared" ref="S30" si="44">IFERROR(ROUND(AVERAGE(N30:R32),0),"")</f>
        <v/>
      </c>
      <c r="T30" s="19"/>
      <c r="U30" s="229" t="str">
        <f t="shared" ref="U30" si="45">IFERROR(ROUND(AVERAGE(T30:T32),0),"")</f>
        <v/>
      </c>
      <c r="V30" s="266" t="str">
        <f t="shared" ref="V30" si="46">IFERROR(ROUND((K30+M30+S30+(2*U30))/5,0),"")</f>
        <v/>
      </c>
      <c r="W30" s="77">
        <v>22</v>
      </c>
      <c r="X30" s="77">
        <f t="shared" si="9"/>
        <v>64</v>
      </c>
      <c r="Y30" s="34" t="str">
        <f t="shared" si="2"/>
        <v/>
      </c>
      <c r="Z30" s="77" t="str">
        <f t="shared" si="3"/>
        <v/>
      </c>
      <c r="AA30" s="77">
        <v>22</v>
      </c>
      <c r="AB30" s="77">
        <f t="shared" si="10"/>
        <v>64</v>
      </c>
      <c r="AC30" s="77" t="str">
        <f t="shared" si="19"/>
        <v/>
      </c>
      <c r="AD30" s="77" t="str">
        <f t="shared" si="4"/>
        <v/>
      </c>
      <c r="AE30" s="77">
        <v>22</v>
      </c>
      <c r="AF30" s="77">
        <f t="shared" si="11"/>
        <v>64</v>
      </c>
      <c r="AG30" s="77" t="str">
        <f t="shared" si="12"/>
        <v/>
      </c>
      <c r="AH30" s="77" t="str">
        <f t="shared" si="5"/>
        <v/>
      </c>
      <c r="AI30" s="77">
        <v>22</v>
      </c>
      <c r="AJ30" s="77">
        <f t="shared" si="13"/>
        <v>64</v>
      </c>
      <c r="AK30" s="77" t="str">
        <f t="shared" si="6"/>
        <v/>
      </c>
      <c r="AL30" s="34" t="str">
        <f t="shared" si="7"/>
        <v/>
      </c>
      <c r="AM30" s="134">
        <v>22</v>
      </c>
      <c r="AN30" s="134">
        <f t="shared" si="14"/>
        <v>64</v>
      </c>
      <c r="AO30" s="134" t="str">
        <f t="shared" si="8"/>
        <v/>
      </c>
    </row>
    <row r="31" spans="1:41" ht="20.25" customHeight="1">
      <c r="A31" s="227"/>
      <c r="B31" s="232" t="str">
        <f>IF(VLOOKUP(A30,'Data Siswa 4'!$A$4:$D$43,3,0)=0,"",VLOOKUP(A30,'Data Siswa 4'!$A$4:$D$43,3,0))</f>
        <v/>
      </c>
      <c r="C31" s="228"/>
      <c r="D31" s="11" t="s">
        <v>6</v>
      </c>
      <c r="E31" s="20"/>
      <c r="F31" s="20"/>
      <c r="G31" s="20"/>
      <c r="H31" s="20"/>
      <c r="I31" s="20"/>
      <c r="J31" s="20"/>
      <c r="K31" s="230"/>
      <c r="L31" s="20"/>
      <c r="M31" s="230"/>
      <c r="N31" s="20"/>
      <c r="O31" s="20"/>
      <c r="P31" s="20"/>
      <c r="Q31" s="20"/>
      <c r="R31" s="20"/>
      <c r="S31" s="230"/>
      <c r="T31" s="20"/>
      <c r="U31" s="230"/>
      <c r="V31" s="267"/>
      <c r="W31" s="77">
        <v>23</v>
      </c>
      <c r="X31" s="77">
        <f t="shared" si="9"/>
        <v>67</v>
      </c>
      <c r="Y31" s="34" t="str">
        <f t="shared" si="2"/>
        <v/>
      </c>
      <c r="Z31" s="77">
        <f t="shared" si="3"/>
        <v>0</v>
      </c>
      <c r="AA31" s="77">
        <v>23</v>
      </c>
      <c r="AB31" s="77">
        <f t="shared" si="10"/>
        <v>67</v>
      </c>
      <c r="AC31" s="77" t="str">
        <f t="shared" si="19"/>
        <v/>
      </c>
      <c r="AD31" s="77">
        <f t="shared" si="4"/>
        <v>0</v>
      </c>
      <c r="AE31" s="77">
        <v>23</v>
      </c>
      <c r="AF31" s="77">
        <f t="shared" si="11"/>
        <v>67</v>
      </c>
      <c r="AG31" s="77" t="str">
        <f t="shared" si="12"/>
        <v/>
      </c>
      <c r="AH31" s="77">
        <f t="shared" si="5"/>
        <v>0</v>
      </c>
      <c r="AI31" s="77">
        <v>23</v>
      </c>
      <c r="AJ31" s="77">
        <f t="shared" si="13"/>
        <v>67</v>
      </c>
      <c r="AK31" s="77" t="str">
        <f t="shared" si="6"/>
        <v/>
      </c>
      <c r="AL31" s="34">
        <f t="shared" si="7"/>
        <v>0</v>
      </c>
      <c r="AM31" s="134">
        <v>23</v>
      </c>
      <c r="AN31" s="134">
        <f t="shared" si="14"/>
        <v>67</v>
      </c>
      <c r="AO31" s="134" t="str">
        <f t="shared" si="8"/>
        <v/>
      </c>
    </row>
    <row r="32" spans="1:41" ht="20.25" customHeight="1">
      <c r="A32" s="227"/>
      <c r="B32" s="233"/>
      <c r="C32" s="228"/>
      <c r="D32" s="12" t="s">
        <v>7</v>
      </c>
      <c r="E32" s="21"/>
      <c r="F32" s="21"/>
      <c r="G32" s="21"/>
      <c r="H32" s="21"/>
      <c r="I32" s="21"/>
      <c r="J32" s="21"/>
      <c r="K32" s="231"/>
      <c r="L32" s="21"/>
      <c r="M32" s="231"/>
      <c r="N32" s="21"/>
      <c r="O32" s="21"/>
      <c r="P32" s="21"/>
      <c r="Q32" s="21"/>
      <c r="R32" s="21"/>
      <c r="S32" s="231"/>
      <c r="T32" s="21"/>
      <c r="U32" s="231"/>
      <c r="V32" s="268"/>
      <c r="W32" s="77">
        <v>24</v>
      </c>
      <c r="X32" s="77">
        <f t="shared" si="9"/>
        <v>70</v>
      </c>
      <c r="Y32" s="34" t="str">
        <f t="shared" si="2"/>
        <v/>
      </c>
      <c r="Z32" s="77">
        <f t="shared" si="3"/>
        <v>0</v>
      </c>
      <c r="AA32" s="77">
        <v>24</v>
      </c>
      <c r="AB32" s="77">
        <f t="shared" si="10"/>
        <v>70</v>
      </c>
      <c r="AC32" s="77" t="str">
        <f t="shared" si="19"/>
        <v/>
      </c>
      <c r="AD32" s="77">
        <f t="shared" si="4"/>
        <v>0</v>
      </c>
      <c r="AE32" s="77">
        <v>24</v>
      </c>
      <c r="AF32" s="77">
        <f t="shared" si="11"/>
        <v>70</v>
      </c>
      <c r="AG32" s="77" t="str">
        <f t="shared" si="12"/>
        <v/>
      </c>
      <c r="AH32" s="77">
        <f t="shared" si="5"/>
        <v>0</v>
      </c>
      <c r="AI32" s="77">
        <v>24</v>
      </c>
      <c r="AJ32" s="77">
        <f t="shared" si="13"/>
        <v>70</v>
      </c>
      <c r="AK32" s="77" t="str">
        <f t="shared" si="6"/>
        <v/>
      </c>
      <c r="AL32" s="34">
        <f t="shared" si="7"/>
        <v>0</v>
      </c>
      <c r="AM32" s="134">
        <v>24</v>
      </c>
      <c r="AN32" s="134">
        <f t="shared" si="14"/>
        <v>70</v>
      </c>
      <c r="AO32" s="134" t="str">
        <f t="shared" si="8"/>
        <v/>
      </c>
    </row>
    <row r="33" spans="1:41" ht="20.25" customHeight="1">
      <c r="A33" s="227">
        <v>9</v>
      </c>
      <c r="B33" s="43" t="str">
        <f>IF(VLOOKUP(A33,'Data Siswa 4'!$A$4:$D$43,2,0)=0,"",VLOOKUP(A33,'Data Siswa 4'!$A$4:$D$43,2,0))</f>
        <v>809</v>
      </c>
      <c r="C33" s="228" t="str">
        <f>IF(VLOOKUP(A33,'Data Siswa 4'!$A$4:$D$43,4,0)=0,"",VLOOKUP(A33,'Data Siswa 4'!$A$4:$D$43,4,0))</f>
        <v>Siswa kelas IV 9</v>
      </c>
      <c r="D33" s="10" t="s">
        <v>5</v>
      </c>
      <c r="E33" s="19"/>
      <c r="F33" s="19"/>
      <c r="G33" s="19"/>
      <c r="H33" s="19"/>
      <c r="I33" s="19"/>
      <c r="J33" s="19"/>
      <c r="K33" s="229" t="str">
        <f t="shared" ref="K33" si="47">IFERROR(ROUND(AVERAGE(E33:J35),0),"")</f>
        <v/>
      </c>
      <c r="L33" s="19"/>
      <c r="M33" s="229" t="str">
        <f t="shared" ref="M33" si="48">IFERROR(ROUND(AVERAGE(L33:L35),0),"")</f>
        <v/>
      </c>
      <c r="N33" s="19"/>
      <c r="O33" s="19"/>
      <c r="P33" s="19"/>
      <c r="Q33" s="19"/>
      <c r="R33" s="19"/>
      <c r="S33" s="229" t="str">
        <f t="shared" ref="S33" si="49">IFERROR(ROUND(AVERAGE(N33:R35),0),"")</f>
        <v/>
      </c>
      <c r="T33" s="19"/>
      <c r="U33" s="229" t="str">
        <f t="shared" ref="U33" si="50">IFERROR(ROUND(AVERAGE(T33:T35),0),"")</f>
        <v/>
      </c>
      <c r="V33" s="266" t="str">
        <f t="shared" ref="V33" si="51">IFERROR(ROUND((K33+M33+S33+(2*U33))/5,0),"")</f>
        <v/>
      </c>
      <c r="W33" s="77">
        <v>25</v>
      </c>
      <c r="X33" s="77">
        <f t="shared" si="9"/>
        <v>73</v>
      </c>
      <c r="Y33" s="34" t="str">
        <f t="shared" si="2"/>
        <v/>
      </c>
      <c r="Z33" s="77" t="str">
        <f t="shared" si="3"/>
        <v/>
      </c>
      <c r="AA33" s="77">
        <v>25</v>
      </c>
      <c r="AB33" s="77">
        <f t="shared" si="10"/>
        <v>73</v>
      </c>
      <c r="AC33" s="77" t="str">
        <f t="shared" si="19"/>
        <v/>
      </c>
      <c r="AD33" s="77" t="str">
        <f t="shared" si="4"/>
        <v/>
      </c>
      <c r="AE33" s="77">
        <v>25</v>
      </c>
      <c r="AF33" s="77">
        <f t="shared" si="11"/>
        <v>73</v>
      </c>
      <c r="AG33" s="77" t="str">
        <f t="shared" si="12"/>
        <v/>
      </c>
      <c r="AH33" s="77" t="str">
        <f t="shared" si="5"/>
        <v/>
      </c>
      <c r="AI33" s="77">
        <v>25</v>
      </c>
      <c r="AJ33" s="77">
        <f t="shared" si="13"/>
        <v>73</v>
      </c>
      <c r="AK33" s="77" t="str">
        <f t="shared" si="6"/>
        <v/>
      </c>
      <c r="AL33" s="34" t="str">
        <f t="shared" si="7"/>
        <v/>
      </c>
      <c r="AM33" s="134">
        <v>25</v>
      </c>
      <c r="AN33" s="134">
        <f t="shared" si="14"/>
        <v>73</v>
      </c>
      <c r="AO33" s="134" t="str">
        <f t="shared" si="8"/>
        <v/>
      </c>
    </row>
    <row r="34" spans="1:41" ht="20.25" customHeight="1">
      <c r="A34" s="227"/>
      <c r="B34" s="232" t="str">
        <f>IF(VLOOKUP(A33,'Data Siswa 4'!$A$4:$D$43,3,0)=0,"",VLOOKUP(A33,'Data Siswa 4'!$A$4:$D$43,3,0))</f>
        <v/>
      </c>
      <c r="C34" s="228"/>
      <c r="D34" s="11" t="s">
        <v>6</v>
      </c>
      <c r="E34" s="20"/>
      <c r="F34" s="20"/>
      <c r="G34" s="20"/>
      <c r="H34" s="20"/>
      <c r="I34" s="20"/>
      <c r="J34" s="20"/>
      <c r="K34" s="230"/>
      <c r="L34" s="20"/>
      <c r="M34" s="230"/>
      <c r="N34" s="20"/>
      <c r="O34" s="20"/>
      <c r="P34" s="20"/>
      <c r="Q34" s="20"/>
      <c r="R34" s="20"/>
      <c r="S34" s="230"/>
      <c r="T34" s="20"/>
      <c r="U34" s="230"/>
      <c r="V34" s="267"/>
      <c r="W34" s="77">
        <v>26</v>
      </c>
      <c r="X34" s="77">
        <f t="shared" si="9"/>
        <v>76</v>
      </c>
      <c r="Y34" s="34" t="str">
        <f t="shared" si="2"/>
        <v/>
      </c>
      <c r="Z34" s="77">
        <f t="shared" si="3"/>
        <v>0</v>
      </c>
      <c r="AA34" s="77">
        <v>26</v>
      </c>
      <c r="AB34" s="77">
        <f t="shared" si="10"/>
        <v>76</v>
      </c>
      <c r="AC34" s="77" t="str">
        <f t="shared" si="19"/>
        <v/>
      </c>
      <c r="AD34" s="77">
        <f t="shared" si="4"/>
        <v>0</v>
      </c>
      <c r="AE34" s="77">
        <v>26</v>
      </c>
      <c r="AF34" s="77">
        <f t="shared" si="11"/>
        <v>76</v>
      </c>
      <c r="AG34" s="77" t="str">
        <f t="shared" si="12"/>
        <v/>
      </c>
      <c r="AH34" s="77">
        <f t="shared" si="5"/>
        <v>0</v>
      </c>
      <c r="AI34" s="77">
        <v>26</v>
      </c>
      <c r="AJ34" s="77">
        <f t="shared" si="13"/>
        <v>76</v>
      </c>
      <c r="AK34" s="77" t="str">
        <f t="shared" si="6"/>
        <v/>
      </c>
      <c r="AL34" s="34">
        <f t="shared" si="7"/>
        <v>0</v>
      </c>
      <c r="AM34" s="134">
        <v>26</v>
      </c>
      <c r="AN34" s="134">
        <f t="shared" si="14"/>
        <v>76</v>
      </c>
      <c r="AO34" s="134" t="str">
        <f t="shared" si="8"/>
        <v/>
      </c>
    </row>
    <row r="35" spans="1:41" ht="20.25" customHeight="1">
      <c r="A35" s="227"/>
      <c r="B35" s="233"/>
      <c r="C35" s="228"/>
      <c r="D35" s="12" t="s">
        <v>7</v>
      </c>
      <c r="E35" s="21"/>
      <c r="F35" s="21"/>
      <c r="G35" s="21"/>
      <c r="H35" s="21"/>
      <c r="I35" s="21"/>
      <c r="J35" s="21"/>
      <c r="K35" s="231"/>
      <c r="L35" s="21"/>
      <c r="M35" s="231"/>
      <c r="N35" s="21"/>
      <c r="O35" s="21"/>
      <c r="P35" s="21"/>
      <c r="Q35" s="21"/>
      <c r="R35" s="21"/>
      <c r="S35" s="231"/>
      <c r="T35" s="21"/>
      <c r="U35" s="231"/>
      <c r="V35" s="268"/>
      <c r="W35" s="77">
        <v>27</v>
      </c>
      <c r="X35" s="77">
        <f t="shared" si="9"/>
        <v>79</v>
      </c>
      <c r="Y35" s="34" t="str">
        <f t="shared" si="2"/>
        <v/>
      </c>
      <c r="Z35" s="77">
        <f t="shared" si="3"/>
        <v>0</v>
      </c>
      <c r="AA35" s="77">
        <v>27</v>
      </c>
      <c r="AB35" s="77">
        <f t="shared" si="10"/>
        <v>79</v>
      </c>
      <c r="AC35" s="77" t="str">
        <f t="shared" si="19"/>
        <v/>
      </c>
      <c r="AD35" s="77">
        <f t="shared" si="4"/>
        <v>0</v>
      </c>
      <c r="AE35" s="77">
        <v>27</v>
      </c>
      <c r="AF35" s="77">
        <f t="shared" si="11"/>
        <v>79</v>
      </c>
      <c r="AG35" s="77" t="str">
        <f t="shared" si="12"/>
        <v/>
      </c>
      <c r="AH35" s="77">
        <f t="shared" si="5"/>
        <v>0</v>
      </c>
      <c r="AI35" s="77">
        <v>27</v>
      </c>
      <c r="AJ35" s="77">
        <f t="shared" si="13"/>
        <v>79</v>
      </c>
      <c r="AK35" s="77" t="str">
        <f t="shared" si="6"/>
        <v/>
      </c>
      <c r="AL35" s="34">
        <f t="shared" si="7"/>
        <v>0</v>
      </c>
      <c r="AM35" s="134">
        <v>27</v>
      </c>
      <c r="AN35" s="134">
        <f t="shared" si="14"/>
        <v>79</v>
      </c>
      <c r="AO35" s="134" t="str">
        <f t="shared" si="8"/>
        <v/>
      </c>
    </row>
    <row r="36" spans="1:41" ht="20.25" customHeight="1">
      <c r="A36" s="227">
        <v>10</v>
      </c>
      <c r="B36" s="43" t="str">
        <f>IF(VLOOKUP(A36,'Data Siswa 4'!$A$4:$D$43,2,0)=0,"",VLOOKUP(A36,'Data Siswa 4'!$A$4:$D$43,2,0))</f>
        <v>810</v>
      </c>
      <c r="C36" s="228" t="str">
        <f>IF(VLOOKUP(A36,'Data Siswa 4'!$A$4:$D$43,4,0)=0,"",VLOOKUP(A36,'Data Siswa 4'!$A$4:$D$43,4,0))</f>
        <v>Siswa kelas IV 10</v>
      </c>
      <c r="D36" s="10" t="s">
        <v>5</v>
      </c>
      <c r="E36" s="19"/>
      <c r="F36" s="19"/>
      <c r="G36" s="19"/>
      <c r="H36" s="19"/>
      <c r="I36" s="19"/>
      <c r="J36" s="19"/>
      <c r="K36" s="229" t="str">
        <f t="shared" ref="K36" si="52">IFERROR(ROUND(AVERAGE(E36:J38),0),"")</f>
        <v/>
      </c>
      <c r="L36" s="19"/>
      <c r="M36" s="229" t="str">
        <f t="shared" ref="M36" si="53">IFERROR(ROUND(AVERAGE(L36:L38),0),"")</f>
        <v/>
      </c>
      <c r="N36" s="19"/>
      <c r="O36" s="19"/>
      <c r="P36" s="19"/>
      <c r="Q36" s="19"/>
      <c r="R36" s="19"/>
      <c r="S36" s="229" t="str">
        <f t="shared" ref="S36" si="54">IFERROR(ROUND(AVERAGE(N36:R38),0),"")</f>
        <v/>
      </c>
      <c r="T36" s="19"/>
      <c r="U36" s="229" t="str">
        <f t="shared" ref="U36" si="55">IFERROR(ROUND(AVERAGE(T36:T38),0),"")</f>
        <v/>
      </c>
      <c r="V36" s="266" t="str">
        <f t="shared" ref="V36" si="56">IFERROR(ROUND((K36+M36+S36+(2*U36))/5,0),"")</f>
        <v/>
      </c>
      <c r="W36" s="77">
        <v>28</v>
      </c>
      <c r="X36" s="77">
        <f t="shared" si="9"/>
        <v>82</v>
      </c>
      <c r="Y36" s="34" t="str">
        <f t="shared" si="2"/>
        <v/>
      </c>
      <c r="Z36" s="77" t="str">
        <f t="shared" si="3"/>
        <v/>
      </c>
      <c r="AA36" s="77">
        <v>28</v>
      </c>
      <c r="AB36" s="77">
        <f t="shared" si="10"/>
        <v>82</v>
      </c>
      <c r="AC36" s="77" t="str">
        <f t="shared" si="19"/>
        <v/>
      </c>
      <c r="AD36" s="77" t="str">
        <f t="shared" si="4"/>
        <v/>
      </c>
      <c r="AE36" s="77">
        <v>28</v>
      </c>
      <c r="AF36" s="77">
        <f t="shared" si="11"/>
        <v>82</v>
      </c>
      <c r="AG36" s="77" t="str">
        <f t="shared" si="12"/>
        <v/>
      </c>
      <c r="AH36" s="77" t="str">
        <f t="shared" si="5"/>
        <v/>
      </c>
      <c r="AI36" s="77">
        <v>28</v>
      </c>
      <c r="AJ36" s="77">
        <f t="shared" si="13"/>
        <v>82</v>
      </c>
      <c r="AK36" s="77" t="str">
        <f t="shared" si="6"/>
        <v/>
      </c>
      <c r="AL36" s="34" t="str">
        <f t="shared" si="7"/>
        <v/>
      </c>
      <c r="AM36" s="134">
        <v>28</v>
      </c>
      <c r="AN36" s="134">
        <f t="shared" si="14"/>
        <v>82</v>
      </c>
      <c r="AO36" s="134" t="str">
        <f t="shared" si="8"/>
        <v/>
      </c>
    </row>
    <row r="37" spans="1:41" ht="20.25" customHeight="1">
      <c r="A37" s="227"/>
      <c r="B37" s="232" t="str">
        <f>IF(VLOOKUP(A36,'Data Siswa 4'!$A$4:$D$43,3,0)=0,"",VLOOKUP(A36,'Data Siswa 4'!$A$4:$D$43,3,0))</f>
        <v/>
      </c>
      <c r="C37" s="228"/>
      <c r="D37" s="11" t="s">
        <v>6</v>
      </c>
      <c r="E37" s="20"/>
      <c r="F37" s="20"/>
      <c r="G37" s="20"/>
      <c r="H37" s="20"/>
      <c r="I37" s="20"/>
      <c r="J37" s="20"/>
      <c r="K37" s="230"/>
      <c r="L37" s="20"/>
      <c r="M37" s="230"/>
      <c r="N37" s="20"/>
      <c r="O37" s="20"/>
      <c r="P37" s="20"/>
      <c r="Q37" s="20"/>
      <c r="R37" s="20"/>
      <c r="S37" s="230"/>
      <c r="T37" s="20"/>
      <c r="U37" s="230"/>
      <c r="V37" s="267"/>
      <c r="W37" s="77">
        <v>29</v>
      </c>
      <c r="X37" s="77">
        <f t="shared" si="9"/>
        <v>85</v>
      </c>
      <c r="Y37" s="34" t="str">
        <f t="shared" si="2"/>
        <v/>
      </c>
      <c r="Z37" s="77">
        <f t="shared" si="3"/>
        <v>0</v>
      </c>
      <c r="AA37" s="77">
        <v>29</v>
      </c>
      <c r="AB37" s="77">
        <f t="shared" si="10"/>
        <v>85</v>
      </c>
      <c r="AC37" s="77" t="str">
        <f t="shared" si="19"/>
        <v/>
      </c>
      <c r="AD37" s="77">
        <f t="shared" si="4"/>
        <v>0</v>
      </c>
      <c r="AE37" s="77">
        <v>29</v>
      </c>
      <c r="AF37" s="77">
        <f t="shared" si="11"/>
        <v>85</v>
      </c>
      <c r="AG37" s="77" t="str">
        <f t="shared" si="12"/>
        <v/>
      </c>
      <c r="AH37" s="77">
        <f t="shared" si="5"/>
        <v>0</v>
      </c>
      <c r="AI37" s="77">
        <v>29</v>
      </c>
      <c r="AJ37" s="77">
        <f t="shared" si="13"/>
        <v>85</v>
      </c>
      <c r="AK37" s="77" t="str">
        <f t="shared" si="6"/>
        <v/>
      </c>
      <c r="AL37" s="34">
        <f t="shared" si="7"/>
        <v>0</v>
      </c>
      <c r="AM37" s="134">
        <v>29</v>
      </c>
      <c r="AN37" s="134">
        <f t="shared" si="14"/>
        <v>85</v>
      </c>
      <c r="AO37" s="134" t="str">
        <f t="shared" si="8"/>
        <v/>
      </c>
    </row>
    <row r="38" spans="1:41" ht="20.25" customHeight="1">
      <c r="A38" s="227"/>
      <c r="B38" s="233"/>
      <c r="C38" s="228"/>
      <c r="D38" s="12" t="s">
        <v>7</v>
      </c>
      <c r="E38" s="21"/>
      <c r="F38" s="21"/>
      <c r="G38" s="21"/>
      <c r="H38" s="21"/>
      <c r="I38" s="21"/>
      <c r="J38" s="21"/>
      <c r="K38" s="231"/>
      <c r="L38" s="21"/>
      <c r="M38" s="231"/>
      <c r="N38" s="21"/>
      <c r="O38" s="21"/>
      <c r="P38" s="21"/>
      <c r="Q38" s="21"/>
      <c r="R38" s="21"/>
      <c r="S38" s="231"/>
      <c r="T38" s="21"/>
      <c r="U38" s="231"/>
      <c r="V38" s="268"/>
      <c r="W38" s="77">
        <v>30</v>
      </c>
      <c r="X38" s="77">
        <f t="shared" si="9"/>
        <v>88</v>
      </c>
      <c r="Y38" s="34" t="str">
        <f t="shared" si="2"/>
        <v/>
      </c>
      <c r="Z38" s="77">
        <f t="shared" si="3"/>
        <v>0</v>
      </c>
      <c r="AA38" s="77">
        <v>30</v>
      </c>
      <c r="AB38" s="77">
        <f t="shared" si="10"/>
        <v>88</v>
      </c>
      <c r="AC38" s="77" t="str">
        <f t="shared" si="19"/>
        <v/>
      </c>
      <c r="AD38" s="77">
        <f t="shared" si="4"/>
        <v>0</v>
      </c>
      <c r="AE38" s="77">
        <v>30</v>
      </c>
      <c r="AF38" s="77">
        <f t="shared" si="11"/>
        <v>88</v>
      </c>
      <c r="AG38" s="77" t="str">
        <f t="shared" si="12"/>
        <v/>
      </c>
      <c r="AH38" s="77">
        <f t="shared" si="5"/>
        <v>0</v>
      </c>
      <c r="AI38" s="77">
        <v>30</v>
      </c>
      <c r="AJ38" s="77">
        <f t="shared" si="13"/>
        <v>88</v>
      </c>
      <c r="AK38" s="77" t="str">
        <f t="shared" si="6"/>
        <v/>
      </c>
      <c r="AL38" s="34">
        <f t="shared" si="7"/>
        <v>0</v>
      </c>
      <c r="AM38" s="134">
        <v>30</v>
      </c>
      <c r="AN38" s="134">
        <f t="shared" si="14"/>
        <v>88</v>
      </c>
      <c r="AO38" s="134" t="str">
        <f t="shared" si="8"/>
        <v/>
      </c>
    </row>
    <row r="39" spans="1:41" ht="20.25" customHeight="1">
      <c r="A39" s="227">
        <v>11</v>
      </c>
      <c r="B39" s="43" t="str">
        <f>IF(VLOOKUP(A39,'Data Siswa 4'!$A$4:$D$43,2,0)=0,"",VLOOKUP(A39,'Data Siswa 4'!$A$4:$D$43,2,0))</f>
        <v>811</v>
      </c>
      <c r="C39" s="228" t="str">
        <f>IF(VLOOKUP(A39,'Data Siswa 4'!$A$4:$D$43,4,0)=0,"",VLOOKUP(A39,'Data Siswa 4'!$A$4:$D$43,4,0))</f>
        <v>Siswa kelas IV 11</v>
      </c>
      <c r="D39" s="10" t="s">
        <v>5</v>
      </c>
      <c r="E39" s="19"/>
      <c r="F39" s="19"/>
      <c r="G39" s="19"/>
      <c r="H39" s="19"/>
      <c r="I39" s="19"/>
      <c r="J39" s="19"/>
      <c r="K39" s="229" t="str">
        <f t="shared" ref="K39" si="57">IFERROR(ROUND(AVERAGE(E39:J41),0),"")</f>
        <v/>
      </c>
      <c r="L39" s="19"/>
      <c r="M39" s="229" t="str">
        <f t="shared" ref="M39" si="58">IFERROR(ROUND(AVERAGE(L39:L41),0),"")</f>
        <v/>
      </c>
      <c r="N39" s="19"/>
      <c r="O39" s="19"/>
      <c r="P39" s="19"/>
      <c r="Q39" s="19"/>
      <c r="R39" s="19"/>
      <c r="S39" s="229" t="str">
        <f t="shared" ref="S39" si="59">IFERROR(ROUND(AVERAGE(N39:R41),0),"")</f>
        <v/>
      </c>
      <c r="T39" s="19"/>
      <c r="U39" s="229" t="str">
        <f t="shared" ref="U39" si="60">IFERROR(ROUND(AVERAGE(T39:T41),0),"")</f>
        <v/>
      </c>
      <c r="V39" s="266" t="str">
        <f t="shared" ref="V39" si="61">IFERROR(ROUND((K39+M39+S39+(2*U39))/5,0),"")</f>
        <v/>
      </c>
      <c r="W39" s="77">
        <v>31</v>
      </c>
      <c r="X39" s="77">
        <f t="shared" si="9"/>
        <v>91</v>
      </c>
      <c r="Y39" s="34" t="str">
        <f t="shared" si="2"/>
        <v/>
      </c>
      <c r="Z39" s="77" t="str">
        <f t="shared" si="3"/>
        <v/>
      </c>
      <c r="AA39" s="77">
        <v>31</v>
      </c>
      <c r="AB39" s="77">
        <f t="shared" si="10"/>
        <v>91</v>
      </c>
      <c r="AC39" s="77" t="str">
        <f t="shared" si="19"/>
        <v/>
      </c>
      <c r="AD39" s="77" t="str">
        <f t="shared" si="4"/>
        <v/>
      </c>
      <c r="AE39" s="77">
        <v>31</v>
      </c>
      <c r="AF39" s="77">
        <f t="shared" si="11"/>
        <v>91</v>
      </c>
      <c r="AG39" s="77" t="str">
        <f t="shared" si="12"/>
        <v/>
      </c>
      <c r="AH39" s="77" t="str">
        <f t="shared" si="5"/>
        <v/>
      </c>
      <c r="AI39" s="77">
        <v>31</v>
      </c>
      <c r="AJ39" s="77">
        <f t="shared" si="13"/>
        <v>91</v>
      </c>
      <c r="AK39" s="77" t="str">
        <f t="shared" si="6"/>
        <v/>
      </c>
      <c r="AL39" s="34" t="str">
        <f t="shared" si="7"/>
        <v/>
      </c>
      <c r="AM39" s="134">
        <v>31</v>
      </c>
      <c r="AN39" s="134">
        <f t="shared" si="14"/>
        <v>91</v>
      </c>
      <c r="AO39" s="134" t="str">
        <f t="shared" si="8"/>
        <v/>
      </c>
    </row>
    <row r="40" spans="1:41" ht="20.25" customHeight="1">
      <c r="A40" s="227"/>
      <c r="B40" s="232" t="str">
        <f>IF(VLOOKUP(A39,'Data Siswa 4'!$A$4:$D$43,3,0)=0,"",VLOOKUP(A39,'Data Siswa 4'!$A$4:$D$43,3,0))</f>
        <v/>
      </c>
      <c r="C40" s="228"/>
      <c r="D40" s="11" t="s">
        <v>6</v>
      </c>
      <c r="E40" s="20"/>
      <c r="F40" s="20"/>
      <c r="G40" s="20"/>
      <c r="H40" s="20"/>
      <c r="I40" s="20"/>
      <c r="J40" s="20"/>
      <c r="K40" s="230"/>
      <c r="L40" s="20"/>
      <c r="M40" s="230"/>
      <c r="N40" s="20"/>
      <c r="O40" s="20"/>
      <c r="P40" s="20"/>
      <c r="Q40" s="20"/>
      <c r="R40" s="20"/>
      <c r="S40" s="230"/>
      <c r="T40" s="20"/>
      <c r="U40" s="230"/>
      <c r="V40" s="267"/>
      <c r="W40" s="77">
        <v>32</v>
      </c>
      <c r="X40" s="77">
        <f t="shared" si="9"/>
        <v>94</v>
      </c>
      <c r="Y40" s="34" t="str">
        <f t="shared" si="2"/>
        <v/>
      </c>
      <c r="Z40" s="77">
        <f t="shared" si="3"/>
        <v>0</v>
      </c>
      <c r="AA40" s="77">
        <v>32</v>
      </c>
      <c r="AB40" s="77">
        <f t="shared" si="10"/>
        <v>94</v>
      </c>
      <c r="AC40" s="77" t="str">
        <f t="shared" si="19"/>
        <v/>
      </c>
      <c r="AD40" s="77">
        <f t="shared" si="4"/>
        <v>0</v>
      </c>
      <c r="AE40" s="77">
        <v>32</v>
      </c>
      <c r="AF40" s="77">
        <f t="shared" si="11"/>
        <v>94</v>
      </c>
      <c r="AG40" s="77" t="str">
        <f t="shared" si="12"/>
        <v/>
      </c>
      <c r="AH40" s="77">
        <f t="shared" si="5"/>
        <v>0</v>
      </c>
      <c r="AI40" s="77">
        <v>32</v>
      </c>
      <c r="AJ40" s="77">
        <f t="shared" si="13"/>
        <v>94</v>
      </c>
      <c r="AK40" s="77" t="str">
        <f t="shared" si="6"/>
        <v/>
      </c>
      <c r="AL40" s="34">
        <f t="shared" si="7"/>
        <v>0</v>
      </c>
      <c r="AM40" s="134">
        <v>32</v>
      </c>
      <c r="AN40" s="134">
        <f t="shared" si="14"/>
        <v>94</v>
      </c>
      <c r="AO40" s="134" t="str">
        <f t="shared" si="8"/>
        <v/>
      </c>
    </row>
    <row r="41" spans="1:41" ht="20.25" customHeight="1">
      <c r="A41" s="227"/>
      <c r="B41" s="233"/>
      <c r="C41" s="228"/>
      <c r="D41" s="12" t="s">
        <v>7</v>
      </c>
      <c r="E41" s="21"/>
      <c r="F41" s="21"/>
      <c r="G41" s="21"/>
      <c r="H41" s="21"/>
      <c r="I41" s="21"/>
      <c r="J41" s="21"/>
      <c r="K41" s="231"/>
      <c r="L41" s="21"/>
      <c r="M41" s="231"/>
      <c r="N41" s="21"/>
      <c r="O41" s="21"/>
      <c r="P41" s="21"/>
      <c r="Q41" s="21"/>
      <c r="R41" s="21"/>
      <c r="S41" s="231"/>
      <c r="T41" s="21"/>
      <c r="U41" s="231"/>
      <c r="V41" s="268"/>
      <c r="W41" s="77">
        <v>33</v>
      </c>
      <c r="X41" s="77">
        <f t="shared" si="9"/>
        <v>97</v>
      </c>
      <c r="Y41" s="34" t="str">
        <f t="shared" si="2"/>
        <v/>
      </c>
      <c r="Z41" s="77">
        <f t="shared" si="3"/>
        <v>0</v>
      </c>
      <c r="AA41" s="77">
        <v>33</v>
      </c>
      <c r="AB41" s="77">
        <f t="shared" si="10"/>
        <v>97</v>
      </c>
      <c r="AC41" s="77" t="str">
        <f t="shared" si="19"/>
        <v/>
      </c>
      <c r="AD41" s="77">
        <f t="shared" si="4"/>
        <v>0</v>
      </c>
      <c r="AE41" s="77">
        <v>33</v>
      </c>
      <c r="AF41" s="77">
        <f t="shared" si="11"/>
        <v>97</v>
      </c>
      <c r="AG41" s="77" t="str">
        <f t="shared" si="12"/>
        <v/>
      </c>
      <c r="AH41" s="77">
        <f t="shared" si="5"/>
        <v>0</v>
      </c>
      <c r="AI41" s="77">
        <v>33</v>
      </c>
      <c r="AJ41" s="77">
        <f t="shared" si="13"/>
        <v>97</v>
      </c>
      <c r="AK41" s="77" t="str">
        <f t="shared" si="6"/>
        <v/>
      </c>
      <c r="AL41" s="34">
        <f t="shared" si="7"/>
        <v>0</v>
      </c>
      <c r="AM41" s="134">
        <v>33</v>
      </c>
      <c r="AN41" s="134">
        <f t="shared" si="14"/>
        <v>97</v>
      </c>
      <c r="AO41" s="134" t="str">
        <f t="shared" si="8"/>
        <v/>
      </c>
    </row>
    <row r="42" spans="1:41" ht="20.25" customHeight="1">
      <c r="A42" s="227">
        <v>12</v>
      </c>
      <c r="B42" s="43" t="str">
        <f>IF(VLOOKUP(A42,'Data Siswa 4'!$A$4:$D$43,2,0)=0,"",VLOOKUP(A42,'Data Siswa 4'!$A$4:$D$43,2,0))</f>
        <v>812</v>
      </c>
      <c r="C42" s="228" t="str">
        <f>IF(VLOOKUP(A42,'Data Siswa 4'!$A$4:$D$43,4,0)=0,"",VLOOKUP(A42,'Data Siswa 4'!$A$4:$D$43,4,0))</f>
        <v>Siswa kelas IV 12</v>
      </c>
      <c r="D42" s="10" t="s">
        <v>5</v>
      </c>
      <c r="E42" s="19"/>
      <c r="F42" s="19"/>
      <c r="G42" s="19"/>
      <c r="H42" s="19"/>
      <c r="I42" s="19"/>
      <c r="J42" s="19"/>
      <c r="K42" s="229" t="str">
        <f t="shared" ref="K42" si="62">IFERROR(ROUND(AVERAGE(E42:J44),0),"")</f>
        <v/>
      </c>
      <c r="L42" s="19"/>
      <c r="M42" s="229" t="str">
        <f t="shared" ref="M42" si="63">IFERROR(ROUND(AVERAGE(L42:L44),0),"")</f>
        <v/>
      </c>
      <c r="N42" s="19"/>
      <c r="O42" s="19"/>
      <c r="P42" s="19"/>
      <c r="Q42" s="19"/>
      <c r="R42" s="19"/>
      <c r="S42" s="229" t="str">
        <f t="shared" ref="S42" si="64">IFERROR(ROUND(AVERAGE(N42:R44),0),"")</f>
        <v/>
      </c>
      <c r="T42" s="19"/>
      <c r="U42" s="229" t="str">
        <f t="shared" ref="U42" si="65">IFERROR(ROUND(AVERAGE(T42:T44),0),"")</f>
        <v/>
      </c>
      <c r="V42" s="266" t="str">
        <f t="shared" ref="V42" si="66">IFERROR(ROUND((K42+M42+S42+(2*U42))/5,0),"")</f>
        <v/>
      </c>
      <c r="W42" s="77">
        <v>34</v>
      </c>
      <c r="X42" s="77">
        <f t="shared" si="9"/>
        <v>100</v>
      </c>
      <c r="Y42" s="34" t="str">
        <f t="shared" si="2"/>
        <v/>
      </c>
      <c r="Z42" s="77" t="str">
        <f t="shared" si="3"/>
        <v/>
      </c>
      <c r="AA42" s="77">
        <v>34</v>
      </c>
      <c r="AB42" s="77">
        <f t="shared" si="10"/>
        <v>100</v>
      </c>
      <c r="AC42" s="77" t="str">
        <f t="shared" si="19"/>
        <v/>
      </c>
      <c r="AD42" s="77" t="str">
        <f t="shared" si="4"/>
        <v/>
      </c>
      <c r="AE42" s="77">
        <v>34</v>
      </c>
      <c r="AF42" s="77">
        <f t="shared" si="11"/>
        <v>100</v>
      </c>
      <c r="AG42" s="77" t="str">
        <f t="shared" si="12"/>
        <v/>
      </c>
      <c r="AH42" s="77" t="str">
        <f t="shared" si="5"/>
        <v/>
      </c>
      <c r="AI42" s="77">
        <v>34</v>
      </c>
      <c r="AJ42" s="77">
        <f t="shared" si="13"/>
        <v>100</v>
      </c>
      <c r="AK42" s="77" t="str">
        <f t="shared" si="6"/>
        <v/>
      </c>
      <c r="AL42" s="34" t="str">
        <f t="shared" si="7"/>
        <v/>
      </c>
      <c r="AM42" s="134">
        <v>34</v>
      </c>
      <c r="AN42" s="134">
        <f t="shared" si="14"/>
        <v>100</v>
      </c>
      <c r="AO42" s="134" t="str">
        <f t="shared" si="8"/>
        <v/>
      </c>
    </row>
    <row r="43" spans="1:41" ht="20.25" customHeight="1">
      <c r="A43" s="227"/>
      <c r="B43" s="232" t="str">
        <f>IF(VLOOKUP(A42,'Data Siswa 4'!$A$4:$D$43,3,0)=0,"",VLOOKUP(A42,'Data Siswa 4'!$A$4:$D$43,3,0))</f>
        <v/>
      </c>
      <c r="C43" s="228"/>
      <c r="D43" s="11" t="s">
        <v>6</v>
      </c>
      <c r="E43" s="20"/>
      <c r="F43" s="20"/>
      <c r="G43" s="20"/>
      <c r="H43" s="20"/>
      <c r="I43" s="20"/>
      <c r="J43" s="20"/>
      <c r="K43" s="230"/>
      <c r="L43" s="20"/>
      <c r="M43" s="230"/>
      <c r="N43" s="20"/>
      <c r="O43" s="20"/>
      <c r="P43" s="20"/>
      <c r="Q43" s="20"/>
      <c r="R43" s="20"/>
      <c r="S43" s="230"/>
      <c r="T43" s="20"/>
      <c r="U43" s="230"/>
      <c r="V43" s="267"/>
      <c r="W43" s="77">
        <v>35</v>
      </c>
      <c r="X43" s="77">
        <f t="shared" si="9"/>
        <v>103</v>
      </c>
      <c r="Y43" s="34" t="str">
        <f t="shared" si="2"/>
        <v/>
      </c>
      <c r="Z43" s="77">
        <f t="shared" si="3"/>
        <v>0</v>
      </c>
      <c r="AA43" s="77">
        <v>35</v>
      </c>
      <c r="AB43" s="77">
        <f t="shared" si="10"/>
        <v>103</v>
      </c>
      <c r="AC43" s="77" t="str">
        <f t="shared" si="19"/>
        <v/>
      </c>
      <c r="AD43" s="77">
        <f t="shared" si="4"/>
        <v>0</v>
      </c>
      <c r="AE43" s="77">
        <v>35</v>
      </c>
      <c r="AF43" s="77">
        <f t="shared" si="11"/>
        <v>103</v>
      </c>
      <c r="AG43" s="77" t="str">
        <f t="shared" si="12"/>
        <v/>
      </c>
      <c r="AH43" s="77">
        <f t="shared" si="5"/>
        <v>0</v>
      </c>
      <c r="AI43" s="77">
        <v>35</v>
      </c>
      <c r="AJ43" s="77">
        <f t="shared" si="13"/>
        <v>103</v>
      </c>
      <c r="AK43" s="77" t="str">
        <f t="shared" si="6"/>
        <v/>
      </c>
      <c r="AL43" s="34">
        <f t="shared" si="7"/>
        <v>0</v>
      </c>
      <c r="AM43" s="134">
        <v>35</v>
      </c>
      <c r="AN43" s="134">
        <f t="shared" si="14"/>
        <v>103</v>
      </c>
      <c r="AO43" s="134" t="str">
        <f t="shared" si="8"/>
        <v/>
      </c>
    </row>
    <row r="44" spans="1:41" ht="20.25" customHeight="1">
      <c r="A44" s="227"/>
      <c r="B44" s="233"/>
      <c r="C44" s="228"/>
      <c r="D44" s="12" t="s">
        <v>7</v>
      </c>
      <c r="E44" s="21"/>
      <c r="F44" s="21"/>
      <c r="G44" s="21"/>
      <c r="H44" s="21"/>
      <c r="I44" s="21"/>
      <c r="J44" s="21"/>
      <c r="K44" s="231"/>
      <c r="L44" s="21"/>
      <c r="M44" s="231"/>
      <c r="N44" s="21"/>
      <c r="O44" s="21"/>
      <c r="P44" s="21"/>
      <c r="Q44" s="21"/>
      <c r="R44" s="21"/>
      <c r="S44" s="231"/>
      <c r="T44" s="21"/>
      <c r="U44" s="231"/>
      <c r="V44" s="268"/>
      <c r="W44" s="77">
        <v>36</v>
      </c>
      <c r="X44" s="77">
        <f t="shared" si="9"/>
        <v>106</v>
      </c>
      <c r="Y44" s="34" t="str">
        <f t="shared" si="2"/>
        <v/>
      </c>
      <c r="Z44" s="77">
        <f t="shared" si="3"/>
        <v>0</v>
      </c>
      <c r="AA44" s="77">
        <v>36</v>
      </c>
      <c r="AB44" s="77">
        <f t="shared" si="10"/>
        <v>106</v>
      </c>
      <c r="AC44" s="77" t="str">
        <f t="shared" si="19"/>
        <v/>
      </c>
      <c r="AD44" s="77">
        <f t="shared" si="4"/>
        <v>0</v>
      </c>
      <c r="AE44" s="77">
        <v>36</v>
      </c>
      <c r="AF44" s="77">
        <f t="shared" si="11"/>
        <v>106</v>
      </c>
      <c r="AG44" s="77" t="str">
        <f t="shared" si="12"/>
        <v/>
      </c>
      <c r="AH44" s="77">
        <f t="shared" si="5"/>
        <v>0</v>
      </c>
      <c r="AI44" s="77">
        <v>36</v>
      </c>
      <c r="AJ44" s="77">
        <f t="shared" si="13"/>
        <v>106</v>
      </c>
      <c r="AK44" s="77" t="str">
        <f t="shared" si="6"/>
        <v/>
      </c>
      <c r="AL44" s="34">
        <f t="shared" si="7"/>
        <v>0</v>
      </c>
      <c r="AM44" s="134">
        <v>36</v>
      </c>
      <c r="AN44" s="134">
        <f t="shared" si="14"/>
        <v>106</v>
      </c>
      <c r="AO44" s="134" t="str">
        <f t="shared" si="8"/>
        <v/>
      </c>
    </row>
    <row r="45" spans="1:41" ht="20.25" customHeight="1">
      <c r="A45" s="227">
        <v>13</v>
      </c>
      <c r="B45" s="43" t="str">
        <f>IF(VLOOKUP(A45,'Data Siswa 4'!$A$4:$D$43,2,0)=0,"",VLOOKUP(A45,'Data Siswa 4'!$A$4:$D$43,2,0))</f>
        <v>813</v>
      </c>
      <c r="C45" s="228" t="str">
        <f>IF(VLOOKUP(A45,'Data Siswa 4'!$A$4:$D$43,4,0)=0,"",VLOOKUP(A45,'Data Siswa 4'!$A$4:$D$43,4,0))</f>
        <v>Siswa kelas IV 13</v>
      </c>
      <c r="D45" s="10" t="s">
        <v>5</v>
      </c>
      <c r="E45" s="19"/>
      <c r="F45" s="19"/>
      <c r="G45" s="19"/>
      <c r="H45" s="19"/>
      <c r="I45" s="19"/>
      <c r="J45" s="19"/>
      <c r="K45" s="229" t="str">
        <f t="shared" ref="K45" si="67">IFERROR(ROUND(AVERAGE(E45:J47),0),"")</f>
        <v/>
      </c>
      <c r="L45" s="19"/>
      <c r="M45" s="229" t="str">
        <f t="shared" ref="M45" si="68">IFERROR(ROUND(AVERAGE(L45:L47),0),"")</f>
        <v/>
      </c>
      <c r="N45" s="19"/>
      <c r="O45" s="19"/>
      <c r="P45" s="19"/>
      <c r="Q45" s="19"/>
      <c r="R45" s="19"/>
      <c r="S45" s="229" t="str">
        <f t="shared" ref="S45" si="69">IFERROR(ROUND(AVERAGE(N45:R47),0),"")</f>
        <v/>
      </c>
      <c r="T45" s="19"/>
      <c r="U45" s="229" t="str">
        <f t="shared" ref="U45" si="70">IFERROR(ROUND(AVERAGE(T45:T47),0),"")</f>
        <v/>
      </c>
      <c r="V45" s="266" t="str">
        <f t="shared" ref="V45" si="71">IFERROR(ROUND((K45+M45+S45+(2*U45))/5,0),"")</f>
        <v/>
      </c>
      <c r="W45" s="77">
        <v>37</v>
      </c>
      <c r="X45" s="77">
        <f t="shared" si="9"/>
        <v>109</v>
      </c>
      <c r="Y45" s="34" t="str">
        <f t="shared" si="2"/>
        <v/>
      </c>
      <c r="Z45" s="77" t="str">
        <f t="shared" si="3"/>
        <v/>
      </c>
      <c r="AA45" s="77">
        <v>37</v>
      </c>
      <c r="AB45" s="77">
        <f t="shared" si="10"/>
        <v>109</v>
      </c>
      <c r="AC45" s="77" t="str">
        <f t="shared" si="19"/>
        <v/>
      </c>
      <c r="AD45" s="77" t="str">
        <f t="shared" si="4"/>
        <v/>
      </c>
      <c r="AE45" s="77">
        <v>37</v>
      </c>
      <c r="AF45" s="77">
        <f t="shared" si="11"/>
        <v>109</v>
      </c>
      <c r="AG45" s="77" t="str">
        <f t="shared" si="12"/>
        <v/>
      </c>
      <c r="AH45" s="77" t="str">
        <f t="shared" si="5"/>
        <v/>
      </c>
      <c r="AI45" s="77">
        <v>37</v>
      </c>
      <c r="AJ45" s="77">
        <f t="shared" si="13"/>
        <v>109</v>
      </c>
      <c r="AK45" s="77" t="str">
        <f t="shared" si="6"/>
        <v/>
      </c>
      <c r="AL45" s="34" t="str">
        <f t="shared" si="7"/>
        <v/>
      </c>
      <c r="AM45" s="134">
        <v>37</v>
      </c>
      <c r="AN45" s="134">
        <f t="shared" si="14"/>
        <v>109</v>
      </c>
      <c r="AO45" s="134" t="str">
        <f t="shared" si="8"/>
        <v/>
      </c>
    </row>
    <row r="46" spans="1:41" ht="20.25" customHeight="1">
      <c r="A46" s="227"/>
      <c r="B46" s="232" t="str">
        <f>IF(VLOOKUP(A45,'Data Siswa 4'!$A$4:$D$43,3,0)=0,"",VLOOKUP(A45,'Data Siswa 4'!$A$4:$D$43,3,0))</f>
        <v/>
      </c>
      <c r="C46" s="228"/>
      <c r="D46" s="11" t="s">
        <v>6</v>
      </c>
      <c r="E46" s="20"/>
      <c r="F46" s="20"/>
      <c r="G46" s="20"/>
      <c r="H46" s="20"/>
      <c r="I46" s="20"/>
      <c r="J46" s="20"/>
      <c r="K46" s="230"/>
      <c r="L46" s="20"/>
      <c r="M46" s="230"/>
      <c r="N46" s="20"/>
      <c r="O46" s="20"/>
      <c r="P46" s="20"/>
      <c r="Q46" s="20"/>
      <c r="R46" s="20"/>
      <c r="S46" s="230"/>
      <c r="T46" s="20"/>
      <c r="U46" s="230"/>
      <c r="V46" s="267"/>
      <c r="W46" s="77">
        <v>38</v>
      </c>
      <c r="X46" s="77">
        <f t="shared" si="9"/>
        <v>112</v>
      </c>
      <c r="Y46" s="34" t="str">
        <f t="shared" si="2"/>
        <v/>
      </c>
      <c r="Z46" s="77">
        <f t="shared" si="3"/>
        <v>0</v>
      </c>
      <c r="AA46" s="77">
        <v>38</v>
      </c>
      <c r="AB46" s="77">
        <f t="shared" si="10"/>
        <v>112</v>
      </c>
      <c r="AC46" s="77" t="str">
        <f t="shared" si="19"/>
        <v/>
      </c>
      <c r="AD46" s="77">
        <f t="shared" si="4"/>
        <v>0</v>
      </c>
      <c r="AE46" s="77">
        <v>38</v>
      </c>
      <c r="AF46" s="77">
        <f t="shared" si="11"/>
        <v>112</v>
      </c>
      <c r="AG46" s="77" t="str">
        <f t="shared" si="12"/>
        <v/>
      </c>
      <c r="AH46" s="77">
        <f t="shared" si="5"/>
        <v>0</v>
      </c>
      <c r="AI46" s="77">
        <v>38</v>
      </c>
      <c r="AJ46" s="77">
        <f t="shared" si="13"/>
        <v>112</v>
      </c>
      <c r="AK46" s="77" t="str">
        <f t="shared" si="6"/>
        <v/>
      </c>
      <c r="AL46" s="34">
        <f t="shared" si="7"/>
        <v>0</v>
      </c>
      <c r="AM46" s="134">
        <v>38</v>
      </c>
      <c r="AN46" s="134">
        <f t="shared" si="14"/>
        <v>112</v>
      </c>
      <c r="AO46" s="134" t="str">
        <f t="shared" si="8"/>
        <v/>
      </c>
    </row>
    <row r="47" spans="1:41" ht="20.25" customHeight="1">
      <c r="A47" s="227"/>
      <c r="B47" s="233"/>
      <c r="C47" s="228"/>
      <c r="D47" s="12" t="s">
        <v>7</v>
      </c>
      <c r="E47" s="21"/>
      <c r="F47" s="21"/>
      <c r="G47" s="21"/>
      <c r="H47" s="21"/>
      <c r="I47" s="21"/>
      <c r="J47" s="21"/>
      <c r="K47" s="231"/>
      <c r="L47" s="21"/>
      <c r="M47" s="231"/>
      <c r="N47" s="21"/>
      <c r="O47" s="21"/>
      <c r="P47" s="21"/>
      <c r="Q47" s="21"/>
      <c r="R47" s="21"/>
      <c r="S47" s="231"/>
      <c r="T47" s="21"/>
      <c r="U47" s="231"/>
      <c r="V47" s="268"/>
      <c r="W47" s="77">
        <v>39</v>
      </c>
      <c r="X47" s="77">
        <f t="shared" si="9"/>
        <v>115</v>
      </c>
      <c r="Y47" s="34" t="str">
        <f t="shared" si="2"/>
        <v/>
      </c>
      <c r="Z47" s="77">
        <f t="shared" si="3"/>
        <v>0</v>
      </c>
      <c r="AA47" s="77">
        <v>39</v>
      </c>
      <c r="AB47" s="77">
        <f t="shared" si="10"/>
        <v>115</v>
      </c>
      <c r="AC47" s="77" t="str">
        <f t="shared" si="19"/>
        <v/>
      </c>
      <c r="AD47" s="77">
        <f t="shared" si="4"/>
        <v>0</v>
      </c>
      <c r="AE47" s="77">
        <v>39</v>
      </c>
      <c r="AF47" s="77">
        <f t="shared" si="11"/>
        <v>115</v>
      </c>
      <c r="AG47" s="77" t="str">
        <f t="shared" si="12"/>
        <v/>
      </c>
      <c r="AH47" s="77">
        <f t="shared" si="5"/>
        <v>0</v>
      </c>
      <c r="AI47" s="77">
        <v>39</v>
      </c>
      <c r="AJ47" s="77">
        <f t="shared" si="13"/>
        <v>115</v>
      </c>
      <c r="AK47" s="77" t="str">
        <f t="shared" si="6"/>
        <v/>
      </c>
      <c r="AL47" s="34">
        <f t="shared" si="7"/>
        <v>0</v>
      </c>
      <c r="AM47" s="134">
        <v>39</v>
      </c>
      <c r="AN47" s="134">
        <f t="shared" si="14"/>
        <v>115</v>
      </c>
      <c r="AO47" s="134" t="str">
        <f t="shared" si="8"/>
        <v/>
      </c>
    </row>
    <row r="48" spans="1:41" ht="20.25" customHeight="1">
      <c r="A48" s="227">
        <v>14</v>
      </c>
      <c r="B48" s="43" t="str">
        <f>IF(VLOOKUP(A48,'Data Siswa 4'!$A$4:$D$43,2,0)=0,"",VLOOKUP(A48,'Data Siswa 4'!$A$4:$D$43,2,0))</f>
        <v>814</v>
      </c>
      <c r="C48" s="228" t="str">
        <f>IF(VLOOKUP(A48,'Data Siswa 4'!$A$4:$D$43,4,0)=0,"",VLOOKUP(A48,'Data Siswa 4'!$A$4:$D$43,4,0))</f>
        <v>Siswa kelas IV 14</v>
      </c>
      <c r="D48" s="10" t="s">
        <v>5</v>
      </c>
      <c r="E48" s="19"/>
      <c r="F48" s="19"/>
      <c r="G48" s="19"/>
      <c r="H48" s="19"/>
      <c r="I48" s="19"/>
      <c r="J48" s="19"/>
      <c r="K48" s="229" t="str">
        <f t="shared" ref="K48" si="72">IFERROR(ROUND(AVERAGE(E48:J50),0),"")</f>
        <v/>
      </c>
      <c r="L48" s="19"/>
      <c r="M48" s="229" t="str">
        <f t="shared" ref="M48" si="73">IFERROR(ROUND(AVERAGE(L48:L50),0),"")</f>
        <v/>
      </c>
      <c r="N48" s="19"/>
      <c r="O48" s="19"/>
      <c r="P48" s="19"/>
      <c r="Q48" s="19"/>
      <c r="R48" s="19"/>
      <c r="S48" s="229" t="str">
        <f t="shared" ref="S48" si="74">IFERROR(ROUND(AVERAGE(N48:R50),0),"")</f>
        <v/>
      </c>
      <c r="T48" s="19"/>
      <c r="U48" s="229" t="str">
        <f t="shared" ref="U48" si="75">IFERROR(ROUND(AVERAGE(T48:T50),0),"")</f>
        <v/>
      </c>
      <c r="V48" s="266" t="str">
        <f t="shared" ref="V48" si="76">IFERROR(ROUND((K48+M48+S48+(2*U48))/5,0),"")</f>
        <v/>
      </c>
      <c r="W48" s="77">
        <v>40</v>
      </c>
      <c r="X48" s="77">
        <f t="shared" si="9"/>
        <v>118</v>
      </c>
      <c r="Y48" s="34" t="str">
        <f t="shared" si="2"/>
        <v/>
      </c>
      <c r="Z48" s="77" t="str">
        <f t="shared" si="3"/>
        <v/>
      </c>
      <c r="AA48" s="77">
        <v>40</v>
      </c>
      <c r="AB48" s="77">
        <f t="shared" si="10"/>
        <v>118</v>
      </c>
      <c r="AC48" s="77" t="str">
        <f t="shared" si="19"/>
        <v/>
      </c>
      <c r="AD48" s="77" t="str">
        <f t="shared" si="4"/>
        <v/>
      </c>
      <c r="AE48" s="77">
        <v>40</v>
      </c>
      <c r="AF48" s="77">
        <f t="shared" si="11"/>
        <v>118</v>
      </c>
      <c r="AG48" s="77" t="str">
        <f t="shared" si="12"/>
        <v/>
      </c>
      <c r="AH48" s="77" t="str">
        <f t="shared" si="5"/>
        <v/>
      </c>
      <c r="AI48" s="77">
        <v>40</v>
      </c>
      <c r="AJ48" s="77">
        <f t="shared" si="13"/>
        <v>118</v>
      </c>
      <c r="AK48" s="77" t="str">
        <f t="shared" si="6"/>
        <v/>
      </c>
      <c r="AL48" s="34" t="str">
        <f t="shared" si="7"/>
        <v/>
      </c>
      <c r="AM48" s="134">
        <v>40</v>
      </c>
      <c r="AN48" s="134">
        <f t="shared" si="14"/>
        <v>118</v>
      </c>
      <c r="AO48" s="134" t="str">
        <f t="shared" si="8"/>
        <v/>
      </c>
    </row>
    <row r="49" spans="1:39" ht="20.25" customHeight="1">
      <c r="A49" s="227"/>
      <c r="B49" s="232" t="str">
        <f>IF(VLOOKUP(A48,'Data Siswa 4'!$A$4:$D$43,3,0)=0,"",VLOOKUP(A48,'Data Siswa 4'!$A$4:$D$43,3,0))</f>
        <v/>
      </c>
      <c r="C49" s="228"/>
      <c r="D49" s="11" t="s">
        <v>6</v>
      </c>
      <c r="E49" s="20"/>
      <c r="F49" s="20"/>
      <c r="G49" s="20"/>
      <c r="H49" s="20"/>
      <c r="I49" s="20"/>
      <c r="J49" s="20"/>
      <c r="K49" s="230"/>
      <c r="L49" s="20"/>
      <c r="M49" s="230"/>
      <c r="N49" s="20"/>
      <c r="O49" s="20"/>
      <c r="P49" s="20"/>
      <c r="Q49" s="20"/>
      <c r="R49" s="20"/>
      <c r="S49" s="230"/>
      <c r="T49" s="20"/>
      <c r="U49" s="230"/>
      <c r="V49" s="267"/>
      <c r="W49" s="77">
        <v>41</v>
      </c>
      <c r="Y49" s="34"/>
      <c r="Z49" s="77">
        <f t="shared" si="3"/>
        <v>0</v>
      </c>
      <c r="AA49" s="77">
        <v>41</v>
      </c>
      <c r="AD49" s="77">
        <f t="shared" si="4"/>
        <v>0</v>
      </c>
      <c r="AE49" s="77">
        <v>41</v>
      </c>
      <c r="AH49" s="77">
        <f t="shared" si="5"/>
        <v>0</v>
      </c>
      <c r="AI49" s="77">
        <v>41</v>
      </c>
      <c r="AL49" s="34">
        <f t="shared" si="7"/>
        <v>0</v>
      </c>
      <c r="AM49" s="134">
        <v>41</v>
      </c>
    </row>
    <row r="50" spans="1:39" ht="20.25" customHeight="1">
      <c r="A50" s="227"/>
      <c r="B50" s="233"/>
      <c r="C50" s="228"/>
      <c r="D50" s="12" t="s">
        <v>7</v>
      </c>
      <c r="E50" s="21"/>
      <c r="F50" s="21"/>
      <c r="G50" s="21"/>
      <c r="H50" s="21"/>
      <c r="I50" s="21"/>
      <c r="J50" s="21"/>
      <c r="K50" s="231"/>
      <c r="L50" s="21"/>
      <c r="M50" s="231"/>
      <c r="N50" s="21"/>
      <c r="O50" s="21"/>
      <c r="P50" s="21"/>
      <c r="Q50" s="21"/>
      <c r="R50" s="21"/>
      <c r="S50" s="231"/>
      <c r="T50" s="21"/>
      <c r="U50" s="231"/>
      <c r="V50" s="268"/>
      <c r="W50" s="77">
        <v>42</v>
      </c>
      <c r="Y50" s="34"/>
      <c r="Z50" s="77">
        <f t="shared" si="3"/>
        <v>0</v>
      </c>
      <c r="AA50" s="77">
        <v>42</v>
      </c>
      <c r="AD50" s="77">
        <f t="shared" si="4"/>
        <v>0</v>
      </c>
      <c r="AE50" s="77">
        <v>42</v>
      </c>
      <c r="AH50" s="77">
        <f t="shared" si="5"/>
        <v>0</v>
      </c>
      <c r="AI50" s="77">
        <v>42</v>
      </c>
      <c r="AL50" s="34">
        <f t="shared" si="7"/>
        <v>0</v>
      </c>
      <c r="AM50" s="134">
        <v>42</v>
      </c>
    </row>
    <row r="51" spans="1:39" ht="20.25" customHeight="1">
      <c r="A51" s="227">
        <v>15</v>
      </c>
      <c r="B51" s="43" t="str">
        <f>IF(VLOOKUP(A51,'Data Siswa 4'!$A$4:$D$43,2,0)=0,"",VLOOKUP(A51,'Data Siswa 4'!$A$4:$D$43,2,0))</f>
        <v>815</v>
      </c>
      <c r="C51" s="228" t="str">
        <f>IF(VLOOKUP(A51,'Data Siswa 4'!$A$4:$D$43,4,0)=0,"",VLOOKUP(A51,'Data Siswa 4'!$A$4:$D$43,4,0))</f>
        <v>Siswa kelas IV 15</v>
      </c>
      <c r="D51" s="10" t="s">
        <v>5</v>
      </c>
      <c r="E51" s="19"/>
      <c r="F51" s="19"/>
      <c r="G51" s="19"/>
      <c r="H51" s="19"/>
      <c r="I51" s="19"/>
      <c r="J51" s="19"/>
      <c r="K51" s="229" t="str">
        <f t="shared" ref="K51" si="77">IFERROR(ROUND(AVERAGE(E51:J53),0),"")</f>
        <v/>
      </c>
      <c r="L51" s="19"/>
      <c r="M51" s="229" t="str">
        <f t="shared" ref="M51" si="78">IFERROR(ROUND(AVERAGE(L51:L53),0),"")</f>
        <v/>
      </c>
      <c r="N51" s="19"/>
      <c r="O51" s="19"/>
      <c r="P51" s="19"/>
      <c r="Q51" s="19"/>
      <c r="R51" s="19"/>
      <c r="S51" s="229" t="str">
        <f t="shared" ref="S51" si="79">IFERROR(ROUND(AVERAGE(N51:R53),0),"")</f>
        <v/>
      </c>
      <c r="T51" s="19"/>
      <c r="U51" s="229" t="str">
        <f t="shared" ref="U51" si="80">IFERROR(ROUND(AVERAGE(T51:T53),0),"")</f>
        <v/>
      </c>
      <c r="V51" s="266" t="str">
        <f t="shared" ref="V51" si="81">IFERROR(ROUND((K51+M51+S51+(2*U51))/5,0),"")</f>
        <v/>
      </c>
      <c r="W51" s="77">
        <v>43</v>
      </c>
      <c r="Y51" s="34"/>
      <c r="Z51" s="77" t="str">
        <f t="shared" si="3"/>
        <v/>
      </c>
      <c r="AA51" s="77">
        <v>43</v>
      </c>
      <c r="AD51" s="77" t="str">
        <f t="shared" si="4"/>
        <v/>
      </c>
      <c r="AE51" s="77">
        <v>43</v>
      </c>
      <c r="AH51" s="77" t="str">
        <f t="shared" si="5"/>
        <v/>
      </c>
      <c r="AI51" s="77">
        <v>43</v>
      </c>
      <c r="AL51" s="34" t="str">
        <f t="shared" si="7"/>
        <v/>
      </c>
      <c r="AM51" s="134">
        <v>43</v>
      </c>
    </row>
    <row r="52" spans="1:39" ht="20.25" customHeight="1">
      <c r="A52" s="227"/>
      <c r="B52" s="232" t="str">
        <f>IF(VLOOKUP(A51,'Data Siswa 4'!$A$4:$D$43,3,0)=0,"",VLOOKUP(A51,'Data Siswa 4'!$A$4:$D$43,3,0))</f>
        <v/>
      </c>
      <c r="C52" s="228"/>
      <c r="D52" s="11" t="s">
        <v>6</v>
      </c>
      <c r="E52" s="20"/>
      <c r="F52" s="20"/>
      <c r="G52" s="20"/>
      <c r="H52" s="20"/>
      <c r="I52" s="20"/>
      <c r="J52" s="20"/>
      <c r="K52" s="230"/>
      <c r="L52" s="20"/>
      <c r="M52" s="230"/>
      <c r="N52" s="20"/>
      <c r="O52" s="20"/>
      <c r="P52" s="20"/>
      <c r="Q52" s="20"/>
      <c r="R52" s="20"/>
      <c r="S52" s="230"/>
      <c r="T52" s="20"/>
      <c r="U52" s="230"/>
      <c r="V52" s="267"/>
      <c r="W52" s="77">
        <v>44</v>
      </c>
      <c r="Y52" s="34"/>
      <c r="Z52" s="77">
        <f t="shared" si="3"/>
        <v>0</v>
      </c>
      <c r="AA52" s="77">
        <v>44</v>
      </c>
      <c r="AD52" s="77">
        <f t="shared" si="4"/>
        <v>0</v>
      </c>
      <c r="AE52" s="77">
        <v>44</v>
      </c>
      <c r="AH52" s="77">
        <f t="shared" si="5"/>
        <v>0</v>
      </c>
      <c r="AI52" s="77">
        <v>44</v>
      </c>
      <c r="AL52" s="34">
        <f t="shared" si="7"/>
        <v>0</v>
      </c>
      <c r="AM52" s="134">
        <v>44</v>
      </c>
    </row>
    <row r="53" spans="1:39" ht="20.25" customHeight="1">
      <c r="A53" s="227"/>
      <c r="B53" s="233"/>
      <c r="C53" s="228"/>
      <c r="D53" s="12" t="s">
        <v>7</v>
      </c>
      <c r="E53" s="21"/>
      <c r="F53" s="21"/>
      <c r="G53" s="21"/>
      <c r="H53" s="21"/>
      <c r="I53" s="21"/>
      <c r="J53" s="21"/>
      <c r="K53" s="231"/>
      <c r="L53" s="21"/>
      <c r="M53" s="231"/>
      <c r="N53" s="21"/>
      <c r="O53" s="21"/>
      <c r="P53" s="21"/>
      <c r="Q53" s="21"/>
      <c r="R53" s="21"/>
      <c r="S53" s="231"/>
      <c r="T53" s="21"/>
      <c r="U53" s="231"/>
      <c r="V53" s="268"/>
      <c r="W53" s="77">
        <v>45</v>
      </c>
      <c r="Y53" s="34"/>
      <c r="Z53" s="77">
        <f t="shared" si="3"/>
        <v>0</v>
      </c>
      <c r="AA53" s="77">
        <v>45</v>
      </c>
      <c r="AD53" s="77">
        <f t="shared" si="4"/>
        <v>0</v>
      </c>
      <c r="AE53" s="77">
        <v>45</v>
      </c>
      <c r="AH53" s="77">
        <f t="shared" si="5"/>
        <v>0</v>
      </c>
      <c r="AI53" s="77">
        <v>45</v>
      </c>
      <c r="AL53" s="34">
        <f t="shared" si="7"/>
        <v>0</v>
      </c>
      <c r="AM53" s="134">
        <v>45</v>
      </c>
    </row>
    <row r="54" spans="1:39" ht="20.25" customHeight="1">
      <c r="A54" s="227">
        <v>16</v>
      </c>
      <c r="B54" s="43" t="str">
        <f>IF(VLOOKUP(A54,'Data Siswa 4'!$A$4:$D$43,2,0)=0,"",VLOOKUP(A54,'Data Siswa 4'!$A$4:$D$43,2,0))</f>
        <v>816</v>
      </c>
      <c r="C54" s="228" t="str">
        <f>IF(VLOOKUP(A54,'Data Siswa 4'!$A$4:$D$43,4,0)=0,"",VLOOKUP(A54,'Data Siswa 4'!$A$4:$D$43,4,0))</f>
        <v>Siswa kelas IV 16</v>
      </c>
      <c r="D54" s="10" t="s">
        <v>5</v>
      </c>
      <c r="E54" s="19"/>
      <c r="F54" s="19"/>
      <c r="G54" s="19"/>
      <c r="H54" s="19"/>
      <c r="I54" s="19"/>
      <c r="J54" s="19"/>
      <c r="K54" s="229" t="str">
        <f t="shared" ref="K54" si="82">IFERROR(ROUND(AVERAGE(E54:J56),0),"")</f>
        <v/>
      </c>
      <c r="L54" s="19"/>
      <c r="M54" s="229" t="str">
        <f t="shared" ref="M54" si="83">IFERROR(ROUND(AVERAGE(L54:L56),0),"")</f>
        <v/>
      </c>
      <c r="N54" s="19"/>
      <c r="O54" s="19"/>
      <c r="P54" s="19"/>
      <c r="Q54" s="19"/>
      <c r="R54" s="19"/>
      <c r="S54" s="229" t="str">
        <f t="shared" ref="S54" si="84">IFERROR(ROUND(AVERAGE(N54:R56),0),"")</f>
        <v/>
      </c>
      <c r="T54" s="19"/>
      <c r="U54" s="229" t="str">
        <f t="shared" ref="U54" si="85">IFERROR(ROUND(AVERAGE(T54:T56),0),"")</f>
        <v/>
      </c>
      <c r="V54" s="266" t="str">
        <f t="shared" ref="V54" si="86">IFERROR(ROUND((K54+M54+S54+(2*U54))/5,0),"")</f>
        <v/>
      </c>
      <c r="W54" s="77">
        <v>46</v>
      </c>
      <c r="Y54" s="34"/>
      <c r="Z54" s="77" t="str">
        <f t="shared" si="3"/>
        <v/>
      </c>
      <c r="AA54" s="77">
        <v>46</v>
      </c>
      <c r="AD54" s="77" t="str">
        <f t="shared" si="4"/>
        <v/>
      </c>
      <c r="AE54" s="77">
        <v>46</v>
      </c>
      <c r="AH54" s="77" t="str">
        <f t="shared" si="5"/>
        <v/>
      </c>
      <c r="AI54" s="77">
        <v>46</v>
      </c>
      <c r="AL54" s="34" t="str">
        <f t="shared" si="7"/>
        <v/>
      </c>
      <c r="AM54" s="134">
        <v>46</v>
      </c>
    </row>
    <row r="55" spans="1:39" ht="20.25" customHeight="1">
      <c r="A55" s="227"/>
      <c r="B55" s="232" t="str">
        <f>IF(VLOOKUP(A54,'Data Siswa 4'!$A$4:$D$43,3,0)=0,"",VLOOKUP(A54,'Data Siswa 4'!$A$4:$D$43,3,0))</f>
        <v/>
      </c>
      <c r="C55" s="228"/>
      <c r="D55" s="11" t="s">
        <v>6</v>
      </c>
      <c r="E55" s="20"/>
      <c r="F55" s="20"/>
      <c r="G55" s="20"/>
      <c r="H55" s="20"/>
      <c r="I55" s="20"/>
      <c r="J55" s="20"/>
      <c r="K55" s="230"/>
      <c r="L55" s="20"/>
      <c r="M55" s="230"/>
      <c r="N55" s="20"/>
      <c r="O55" s="20"/>
      <c r="P55" s="20"/>
      <c r="Q55" s="20"/>
      <c r="R55" s="20"/>
      <c r="S55" s="230"/>
      <c r="T55" s="20"/>
      <c r="U55" s="230"/>
      <c r="V55" s="267"/>
      <c r="W55" s="77">
        <v>47</v>
      </c>
      <c r="Y55" s="34"/>
      <c r="Z55" s="77">
        <f t="shared" si="3"/>
        <v>0</v>
      </c>
      <c r="AA55" s="77">
        <v>47</v>
      </c>
      <c r="AD55" s="77">
        <f t="shared" si="4"/>
        <v>0</v>
      </c>
      <c r="AE55" s="77">
        <v>47</v>
      </c>
      <c r="AH55" s="77">
        <f t="shared" si="5"/>
        <v>0</v>
      </c>
      <c r="AI55" s="77">
        <v>47</v>
      </c>
      <c r="AL55" s="34">
        <f t="shared" si="7"/>
        <v>0</v>
      </c>
      <c r="AM55" s="134">
        <v>47</v>
      </c>
    </row>
    <row r="56" spans="1:39" ht="20.25" customHeight="1">
      <c r="A56" s="227"/>
      <c r="B56" s="233"/>
      <c r="C56" s="228"/>
      <c r="D56" s="12" t="s">
        <v>7</v>
      </c>
      <c r="E56" s="21"/>
      <c r="F56" s="21"/>
      <c r="G56" s="21"/>
      <c r="H56" s="21"/>
      <c r="I56" s="21"/>
      <c r="J56" s="21"/>
      <c r="K56" s="231"/>
      <c r="L56" s="21"/>
      <c r="M56" s="231"/>
      <c r="N56" s="21"/>
      <c r="O56" s="21"/>
      <c r="P56" s="21"/>
      <c r="Q56" s="21"/>
      <c r="R56" s="21"/>
      <c r="S56" s="231"/>
      <c r="T56" s="21"/>
      <c r="U56" s="231"/>
      <c r="V56" s="268"/>
      <c r="W56" s="77">
        <v>48</v>
      </c>
      <c r="Y56" s="34"/>
      <c r="Z56" s="77">
        <f t="shared" si="3"/>
        <v>0</v>
      </c>
      <c r="AA56" s="77">
        <v>48</v>
      </c>
      <c r="AD56" s="77">
        <f t="shared" si="4"/>
        <v>0</v>
      </c>
      <c r="AE56" s="77">
        <v>48</v>
      </c>
      <c r="AH56" s="77">
        <f t="shared" si="5"/>
        <v>0</v>
      </c>
      <c r="AI56" s="77">
        <v>48</v>
      </c>
      <c r="AL56" s="34">
        <f t="shared" si="7"/>
        <v>0</v>
      </c>
      <c r="AM56" s="134">
        <v>48</v>
      </c>
    </row>
    <row r="57" spans="1:39" ht="20.25" customHeight="1">
      <c r="A57" s="227">
        <v>17</v>
      </c>
      <c r="B57" s="43" t="str">
        <f>IF(VLOOKUP(A57,'Data Siswa 4'!$A$4:$D$43,2,0)=0,"",VLOOKUP(A57,'Data Siswa 4'!$A$4:$D$43,2,0))</f>
        <v>817</v>
      </c>
      <c r="C57" s="228" t="str">
        <f>IF(VLOOKUP(A57,'Data Siswa 4'!$A$4:$D$43,4,0)=0,"",VLOOKUP(A57,'Data Siswa 4'!$A$4:$D$43,4,0))</f>
        <v>Siswa kelas IV 17</v>
      </c>
      <c r="D57" s="10" t="s">
        <v>5</v>
      </c>
      <c r="E57" s="19"/>
      <c r="F57" s="19"/>
      <c r="G57" s="19"/>
      <c r="H57" s="19"/>
      <c r="I57" s="19"/>
      <c r="J57" s="19"/>
      <c r="K57" s="229" t="str">
        <f t="shared" ref="K57" si="87">IFERROR(ROUND(AVERAGE(E57:J59),0),"")</f>
        <v/>
      </c>
      <c r="L57" s="19"/>
      <c r="M57" s="229" t="str">
        <f t="shared" ref="M57" si="88">IFERROR(ROUND(AVERAGE(L57:L59),0),"")</f>
        <v/>
      </c>
      <c r="N57" s="19"/>
      <c r="O57" s="19"/>
      <c r="P57" s="19"/>
      <c r="Q57" s="19"/>
      <c r="R57" s="19"/>
      <c r="S57" s="229" t="str">
        <f t="shared" ref="S57" si="89">IFERROR(ROUND(AVERAGE(N57:R59),0),"")</f>
        <v/>
      </c>
      <c r="T57" s="19"/>
      <c r="U57" s="229" t="str">
        <f t="shared" ref="U57" si="90">IFERROR(ROUND(AVERAGE(T57:T59),0),"")</f>
        <v/>
      </c>
      <c r="V57" s="266" t="str">
        <f t="shared" ref="V57" si="91">IFERROR(ROUND((K57+M57+S57+(2*U57))/5,0),"")</f>
        <v/>
      </c>
      <c r="W57" s="77">
        <v>49</v>
      </c>
      <c r="Y57" s="34"/>
      <c r="Z57" s="77" t="str">
        <f t="shared" si="3"/>
        <v/>
      </c>
      <c r="AA57" s="77">
        <v>49</v>
      </c>
      <c r="AD57" s="77" t="str">
        <f t="shared" si="4"/>
        <v/>
      </c>
      <c r="AE57" s="77">
        <v>49</v>
      </c>
      <c r="AH57" s="77" t="str">
        <f t="shared" si="5"/>
        <v/>
      </c>
      <c r="AI57" s="77">
        <v>49</v>
      </c>
      <c r="AL57" s="34" t="str">
        <f t="shared" si="7"/>
        <v/>
      </c>
      <c r="AM57" s="134">
        <v>49</v>
      </c>
    </row>
    <row r="58" spans="1:39" ht="20.25" customHeight="1">
      <c r="A58" s="227"/>
      <c r="B58" s="232" t="str">
        <f>IF(VLOOKUP(A57,'Data Siswa 4'!$A$4:$D$43,3,0)=0,"",VLOOKUP(A57,'Data Siswa 4'!$A$4:$D$43,3,0))</f>
        <v/>
      </c>
      <c r="C58" s="228"/>
      <c r="D58" s="11" t="s">
        <v>6</v>
      </c>
      <c r="E58" s="20"/>
      <c r="F58" s="20"/>
      <c r="G58" s="20"/>
      <c r="H58" s="20"/>
      <c r="I58" s="20"/>
      <c r="J58" s="20"/>
      <c r="K58" s="230"/>
      <c r="L58" s="20"/>
      <c r="M58" s="230"/>
      <c r="N58" s="20"/>
      <c r="O58" s="20"/>
      <c r="P58" s="20"/>
      <c r="Q58" s="20"/>
      <c r="R58" s="20"/>
      <c r="S58" s="230"/>
      <c r="T58" s="20"/>
      <c r="U58" s="230"/>
      <c r="V58" s="267"/>
      <c r="W58" s="77">
        <v>50</v>
      </c>
      <c r="Y58" s="34"/>
      <c r="Z58" s="77">
        <f t="shared" si="3"/>
        <v>0</v>
      </c>
      <c r="AA58" s="77">
        <v>50</v>
      </c>
      <c r="AD58" s="77">
        <f t="shared" si="4"/>
        <v>0</v>
      </c>
      <c r="AE58" s="77">
        <v>50</v>
      </c>
      <c r="AH58" s="77">
        <f t="shared" si="5"/>
        <v>0</v>
      </c>
      <c r="AI58" s="77">
        <v>50</v>
      </c>
      <c r="AL58" s="34">
        <f t="shared" si="7"/>
        <v>0</v>
      </c>
      <c r="AM58" s="134">
        <v>50</v>
      </c>
    </row>
    <row r="59" spans="1:39" ht="20.25" customHeight="1">
      <c r="A59" s="227"/>
      <c r="B59" s="233"/>
      <c r="C59" s="228"/>
      <c r="D59" s="12" t="s">
        <v>7</v>
      </c>
      <c r="E59" s="21"/>
      <c r="F59" s="21"/>
      <c r="G59" s="21"/>
      <c r="H59" s="21"/>
      <c r="I59" s="21"/>
      <c r="J59" s="21"/>
      <c r="K59" s="231"/>
      <c r="L59" s="21"/>
      <c r="M59" s="231"/>
      <c r="N59" s="21"/>
      <c r="O59" s="21"/>
      <c r="P59" s="21"/>
      <c r="Q59" s="21"/>
      <c r="R59" s="21"/>
      <c r="S59" s="231"/>
      <c r="T59" s="21"/>
      <c r="U59" s="231"/>
      <c r="V59" s="268"/>
      <c r="W59" s="77">
        <v>51</v>
      </c>
      <c r="Y59" s="34"/>
      <c r="Z59" s="77">
        <f t="shared" si="3"/>
        <v>0</v>
      </c>
      <c r="AA59" s="77">
        <v>51</v>
      </c>
      <c r="AD59" s="77">
        <f t="shared" si="4"/>
        <v>0</v>
      </c>
      <c r="AE59" s="77">
        <v>51</v>
      </c>
      <c r="AH59" s="77">
        <f t="shared" si="5"/>
        <v>0</v>
      </c>
      <c r="AI59" s="77">
        <v>51</v>
      </c>
      <c r="AL59" s="34">
        <f t="shared" si="7"/>
        <v>0</v>
      </c>
      <c r="AM59" s="134">
        <v>51</v>
      </c>
    </row>
    <row r="60" spans="1:39" ht="20.25" customHeight="1">
      <c r="A60" s="227">
        <v>18</v>
      </c>
      <c r="B60" s="43" t="str">
        <f>IF(VLOOKUP(A60,'Data Siswa 4'!$A$4:$D$43,2,0)=0,"",VLOOKUP(A60,'Data Siswa 4'!$A$4:$D$43,2,0))</f>
        <v>818</v>
      </c>
      <c r="C60" s="228" t="str">
        <f>IF(VLOOKUP(A60,'Data Siswa 4'!$A$4:$D$43,4,0)=0,"",VLOOKUP(A60,'Data Siswa 4'!$A$4:$D$43,4,0))</f>
        <v>Siswa kelas IV 18</v>
      </c>
      <c r="D60" s="10" t="s">
        <v>5</v>
      </c>
      <c r="E60" s="19"/>
      <c r="F60" s="19"/>
      <c r="G60" s="19"/>
      <c r="H60" s="19"/>
      <c r="I60" s="19"/>
      <c r="J60" s="19"/>
      <c r="K60" s="229" t="str">
        <f t="shared" ref="K60" si="92">IFERROR(ROUND(AVERAGE(E60:J62),0),"")</f>
        <v/>
      </c>
      <c r="L60" s="19"/>
      <c r="M60" s="229" t="str">
        <f t="shared" ref="M60" si="93">IFERROR(ROUND(AVERAGE(L60:L62),0),"")</f>
        <v/>
      </c>
      <c r="N60" s="19"/>
      <c r="O60" s="19"/>
      <c r="P60" s="19"/>
      <c r="Q60" s="19"/>
      <c r="R60" s="19"/>
      <c r="S60" s="229" t="str">
        <f t="shared" ref="S60" si="94">IFERROR(ROUND(AVERAGE(N60:R62),0),"")</f>
        <v/>
      </c>
      <c r="T60" s="19"/>
      <c r="U60" s="229" t="str">
        <f t="shared" ref="U60" si="95">IFERROR(ROUND(AVERAGE(T60:T62),0),"")</f>
        <v/>
      </c>
      <c r="V60" s="266" t="str">
        <f t="shared" ref="V60" si="96">IFERROR(ROUND((K60+M60+S60+(2*U60))/5,0),"")</f>
        <v/>
      </c>
      <c r="W60" s="77">
        <v>52</v>
      </c>
      <c r="Y60" s="34"/>
      <c r="Z60" s="77" t="str">
        <f t="shared" si="3"/>
        <v/>
      </c>
      <c r="AA60" s="77">
        <v>52</v>
      </c>
      <c r="AD60" s="77" t="str">
        <f t="shared" si="4"/>
        <v/>
      </c>
      <c r="AE60" s="77">
        <v>52</v>
      </c>
      <c r="AH60" s="77" t="str">
        <f t="shared" si="5"/>
        <v/>
      </c>
      <c r="AI60" s="77">
        <v>52</v>
      </c>
      <c r="AL60" s="34" t="str">
        <f t="shared" si="7"/>
        <v/>
      </c>
      <c r="AM60" s="134">
        <v>52</v>
      </c>
    </row>
    <row r="61" spans="1:39" ht="20.25" customHeight="1">
      <c r="A61" s="227"/>
      <c r="B61" s="232" t="str">
        <f>IF(VLOOKUP(A60,'Data Siswa 4'!$A$4:$D$43,3,0)=0,"",VLOOKUP(A60,'Data Siswa 4'!$A$4:$D$43,3,0))</f>
        <v/>
      </c>
      <c r="C61" s="228"/>
      <c r="D61" s="11" t="s">
        <v>6</v>
      </c>
      <c r="E61" s="20"/>
      <c r="F61" s="20"/>
      <c r="G61" s="20"/>
      <c r="H61" s="20"/>
      <c r="I61" s="20"/>
      <c r="J61" s="20"/>
      <c r="K61" s="230"/>
      <c r="L61" s="20"/>
      <c r="M61" s="230"/>
      <c r="N61" s="20"/>
      <c r="O61" s="20"/>
      <c r="P61" s="20"/>
      <c r="Q61" s="20"/>
      <c r="R61" s="20"/>
      <c r="S61" s="230"/>
      <c r="T61" s="20"/>
      <c r="U61" s="230"/>
      <c r="V61" s="267"/>
      <c r="W61" s="77">
        <v>53</v>
      </c>
      <c r="Y61" s="34"/>
      <c r="Z61" s="77">
        <f t="shared" si="3"/>
        <v>0</v>
      </c>
      <c r="AA61" s="77">
        <v>53</v>
      </c>
      <c r="AD61" s="77">
        <f t="shared" si="4"/>
        <v>0</v>
      </c>
      <c r="AE61" s="77">
        <v>53</v>
      </c>
      <c r="AH61" s="77">
        <f t="shared" si="5"/>
        <v>0</v>
      </c>
      <c r="AI61" s="77">
        <v>53</v>
      </c>
      <c r="AL61" s="34">
        <f t="shared" si="7"/>
        <v>0</v>
      </c>
      <c r="AM61" s="134">
        <v>53</v>
      </c>
    </row>
    <row r="62" spans="1:39" ht="20.25" customHeight="1">
      <c r="A62" s="227"/>
      <c r="B62" s="233"/>
      <c r="C62" s="228"/>
      <c r="D62" s="12" t="s">
        <v>7</v>
      </c>
      <c r="E62" s="21"/>
      <c r="F62" s="21"/>
      <c r="G62" s="21"/>
      <c r="H62" s="21"/>
      <c r="I62" s="21"/>
      <c r="J62" s="21"/>
      <c r="K62" s="231"/>
      <c r="L62" s="21"/>
      <c r="M62" s="231"/>
      <c r="N62" s="21"/>
      <c r="O62" s="21"/>
      <c r="P62" s="21"/>
      <c r="Q62" s="21"/>
      <c r="R62" s="21"/>
      <c r="S62" s="231"/>
      <c r="T62" s="21"/>
      <c r="U62" s="231"/>
      <c r="V62" s="268"/>
      <c r="W62" s="77">
        <v>54</v>
      </c>
      <c r="Y62" s="34"/>
      <c r="Z62" s="77">
        <f t="shared" si="3"/>
        <v>0</v>
      </c>
      <c r="AA62" s="77">
        <v>54</v>
      </c>
      <c r="AD62" s="77">
        <f t="shared" si="4"/>
        <v>0</v>
      </c>
      <c r="AE62" s="77">
        <v>54</v>
      </c>
      <c r="AH62" s="77">
        <f t="shared" si="5"/>
        <v>0</v>
      </c>
      <c r="AI62" s="77">
        <v>54</v>
      </c>
      <c r="AL62" s="34">
        <f t="shared" si="7"/>
        <v>0</v>
      </c>
      <c r="AM62" s="134">
        <v>54</v>
      </c>
    </row>
    <row r="63" spans="1:39" ht="20.25" customHeight="1">
      <c r="A63" s="227">
        <v>19</v>
      </c>
      <c r="B63" s="43" t="str">
        <f>IF(VLOOKUP(A63,'Data Siswa 4'!$A$4:$D$43,2,0)=0,"",VLOOKUP(A63,'Data Siswa 4'!$A$4:$D$43,2,0))</f>
        <v>819</v>
      </c>
      <c r="C63" s="228" t="str">
        <f>IF(VLOOKUP(A63,'Data Siswa 4'!$A$4:$D$43,4,0)=0,"",VLOOKUP(A63,'Data Siswa 4'!$A$4:$D$43,4,0))</f>
        <v>Siswa kelas IV 19</v>
      </c>
      <c r="D63" s="10" t="s">
        <v>5</v>
      </c>
      <c r="E63" s="19"/>
      <c r="F63" s="19"/>
      <c r="G63" s="19"/>
      <c r="H63" s="19"/>
      <c r="I63" s="19"/>
      <c r="J63" s="19"/>
      <c r="K63" s="229" t="str">
        <f t="shared" ref="K63" si="97">IFERROR(ROUND(AVERAGE(E63:J65),0),"")</f>
        <v/>
      </c>
      <c r="L63" s="19"/>
      <c r="M63" s="229" t="str">
        <f t="shared" ref="M63" si="98">IFERROR(ROUND(AVERAGE(L63:L65),0),"")</f>
        <v/>
      </c>
      <c r="N63" s="19"/>
      <c r="O63" s="19"/>
      <c r="P63" s="19"/>
      <c r="Q63" s="19"/>
      <c r="R63" s="19"/>
      <c r="S63" s="229" t="str">
        <f t="shared" ref="S63" si="99">IFERROR(ROUND(AVERAGE(N63:R65),0),"")</f>
        <v/>
      </c>
      <c r="T63" s="19"/>
      <c r="U63" s="229" t="str">
        <f t="shared" ref="U63" si="100">IFERROR(ROUND(AVERAGE(T63:T65),0),"")</f>
        <v/>
      </c>
      <c r="V63" s="266" t="str">
        <f t="shared" ref="V63" si="101">IFERROR(ROUND((K63+M63+S63+(2*U63))/5,0),"")</f>
        <v/>
      </c>
      <c r="W63" s="77">
        <v>55</v>
      </c>
      <c r="Y63" s="34"/>
      <c r="Z63" s="77" t="str">
        <f t="shared" si="3"/>
        <v/>
      </c>
      <c r="AA63" s="77">
        <v>55</v>
      </c>
      <c r="AD63" s="77" t="str">
        <f t="shared" si="4"/>
        <v/>
      </c>
      <c r="AE63" s="77">
        <v>55</v>
      </c>
      <c r="AH63" s="77" t="str">
        <f t="shared" si="5"/>
        <v/>
      </c>
      <c r="AI63" s="77">
        <v>55</v>
      </c>
      <c r="AL63" s="34" t="str">
        <f t="shared" si="7"/>
        <v/>
      </c>
      <c r="AM63" s="134">
        <v>55</v>
      </c>
    </row>
    <row r="64" spans="1:39" ht="20.25" customHeight="1">
      <c r="A64" s="227"/>
      <c r="B64" s="232" t="str">
        <f>IF(VLOOKUP(A63,'Data Siswa 4'!$A$4:$D$43,3,0)=0,"",VLOOKUP(A63,'Data Siswa 4'!$A$4:$D$43,3,0))</f>
        <v/>
      </c>
      <c r="C64" s="228"/>
      <c r="D64" s="11" t="s">
        <v>6</v>
      </c>
      <c r="E64" s="20"/>
      <c r="F64" s="20"/>
      <c r="G64" s="20"/>
      <c r="H64" s="20"/>
      <c r="I64" s="20"/>
      <c r="J64" s="20"/>
      <c r="K64" s="230"/>
      <c r="L64" s="20"/>
      <c r="M64" s="230"/>
      <c r="N64" s="20"/>
      <c r="O64" s="20"/>
      <c r="P64" s="20"/>
      <c r="Q64" s="20"/>
      <c r="R64" s="20"/>
      <c r="S64" s="230"/>
      <c r="T64" s="20"/>
      <c r="U64" s="230"/>
      <c r="V64" s="267"/>
      <c r="W64" s="77">
        <v>56</v>
      </c>
      <c r="Y64" s="34"/>
      <c r="Z64" s="77">
        <f t="shared" si="3"/>
        <v>0</v>
      </c>
      <c r="AA64" s="77">
        <v>56</v>
      </c>
      <c r="AD64" s="77">
        <f t="shared" si="4"/>
        <v>0</v>
      </c>
      <c r="AE64" s="77">
        <v>56</v>
      </c>
      <c r="AH64" s="77">
        <f t="shared" si="5"/>
        <v>0</v>
      </c>
      <c r="AI64" s="77">
        <v>56</v>
      </c>
      <c r="AL64" s="34">
        <f t="shared" si="7"/>
        <v>0</v>
      </c>
      <c r="AM64" s="134">
        <v>56</v>
      </c>
    </row>
    <row r="65" spans="1:39" ht="20.25" customHeight="1">
      <c r="A65" s="227"/>
      <c r="B65" s="233"/>
      <c r="C65" s="228"/>
      <c r="D65" s="12" t="s">
        <v>7</v>
      </c>
      <c r="E65" s="21"/>
      <c r="F65" s="21"/>
      <c r="G65" s="21"/>
      <c r="H65" s="21"/>
      <c r="I65" s="21"/>
      <c r="J65" s="21"/>
      <c r="K65" s="231"/>
      <c r="L65" s="21"/>
      <c r="M65" s="231"/>
      <c r="N65" s="21"/>
      <c r="O65" s="21"/>
      <c r="P65" s="21"/>
      <c r="Q65" s="21"/>
      <c r="R65" s="21"/>
      <c r="S65" s="231"/>
      <c r="T65" s="21"/>
      <c r="U65" s="231"/>
      <c r="V65" s="268"/>
      <c r="W65" s="77">
        <v>57</v>
      </c>
      <c r="Y65" s="34"/>
      <c r="Z65" s="77">
        <f t="shared" si="3"/>
        <v>0</v>
      </c>
      <c r="AA65" s="77">
        <v>57</v>
      </c>
      <c r="AD65" s="77">
        <f t="shared" si="4"/>
        <v>0</v>
      </c>
      <c r="AE65" s="77">
        <v>57</v>
      </c>
      <c r="AH65" s="77">
        <f t="shared" si="5"/>
        <v>0</v>
      </c>
      <c r="AI65" s="77">
        <v>57</v>
      </c>
      <c r="AL65" s="34">
        <f t="shared" si="7"/>
        <v>0</v>
      </c>
      <c r="AM65" s="134">
        <v>57</v>
      </c>
    </row>
    <row r="66" spans="1:39" ht="20.25" customHeight="1">
      <c r="A66" s="227">
        <v>20</v>
      </c>
      <c r="B66" s="43" t="str">
        <f>IF(VLOOKUP(A66,'Data Siswa 4'!$A$4:$D$43,2,0)=0,"",VLOOKUP(A66,'Data Siswa 4'!$A$4:$D$43,2,0))</f>
        <v>820</v>
      </c>
      <c r="C66" s="228" t="str">
        <f>IF(VLOOKUP(A66,'Data Siswa 4'!$A$4:$D$43,4,0)=0,"",VLOOKUP(A66,'Data Siswa 4'!$A$4:$D$43,4,0))</f>
        <v>Siswa kelas IV 20</v>
      </c>
      <c r="D66" s="10" t="s">
        <v>5</v>
      </c>
      <c r="E66" s="19"/>
      <c r="F66" s="19"/>
      <c r="G66" s="19"/>
      <c r="H66" s="19"/>
      <c r="I66" s="19"/>
      <c r="J66" s="19"/>
      <c r="K66" s="229" t="str">
        <f t="shared" ref="K66" si="102">IFERROR(ROUND(AVERAGE(E66:J68),0),"")</f>
        <v/>
      </c>
      <c r="L66" s="19"/>
      <c r="M66" s="229" t="str">
        <f t="shared" ref="M66" si="103">IFERROR(ROUND(AVERAGE(L66:L68),0),"")</f>
        <v/>
      </c>
      <c r="N66" s="19"/>
      <c r="O66" s="19"/>
      <c r="P66" s="19"/>
      <c r="Q66" s="19"/>
      <c r="R66" s="19"/>
      <c r="S66" s="229" t="str">
        <f t="shared" ref="S66" si="104">IFERROR(ROUND(AVERAGE(N66:R68),0),"")</f>
        <v/>
      </c>
      <c r="T66" s="19"/>
      <c r="U66" s="229" t="str">
        <f t="shared" ref="U66" si="105">IFERROR(ROUND(AVERAGE(T66:T68),0),"")</f>
        <v/>
      </c>
      <c r="V66" s="266" t="str">
        <f t="shared" ref="V66" si="106">IFERROR(ROUND((K66+M66+S66+(2*U66))/5,0),"")</f>
        <v/>
      </c>
      <c r="W66" s="77">
        <v>58</v>
      </c>
      <c r="Y66" s="34"/>
      <c r="Z66" s="77" t="str">
        <f t="shared" si="3"/>
        <v/>
      </c>
      <c r="AA66" s="77">
        <v>58</v>
      </c>
      <c r="AD66" s="77" t="str">
        <f t="shared" si="4"/>
        <v/>
      </c>
      <c r="AE66" s="77">
        <v>58</v>
      </c>
      <c r="AH66" s="77" t="str">
        <f t="shared" si="5"/>
        <v/>
      </c>
      <c r="AI66" s="77">
        <v>58</v>
      </c>
      <c r="AL66" s="34" t="str">
        <f t="shared" si="7"/>
        <v/>
      </c>
      <c r="AM66" s="134">
        <v>58</v>
      </c>
    </row>
    <row r="67" spans="1:39" ht="20.25" customHeight="1">
      <c r="A67" s="227"/>
      <c r="B67" s="232" t="str">
        <f>IF(VLOOKUP(A66,'Data Siswa 4'!$A$4:$D$43,3,0)=0,"",VLOOKUP(A66,'Data Siswa 4'!$A$4:$D$43,3,0))</f>
        <v/>
      </c>
      <c r="C67" s="228"/>
      <c r="D67" s="11" t="s">
        <v>6</v>
      </c>
      <c r="E67" s="20"/>
      <c r="F67" s="20"/>
      <c r="G67" s="20"/>
      <c r="H67" s="20"/>
      <c r="I67" s="20"/>
      <c r="J67" s="20"/>
      <c r="K67" s="230"/>
      <c r="L67" s="20"/>
      <c r="M67" s="230"/>
      <c r="N67" s="20"/>
      <c r="O67" s="20"/>
      <c r="P67" s="20"/>
      <c r="Q67" s="20"/>
      <c r="R67" s="20"/>
      <c r="S67" s="230"/>
      <c r="T67" s="20"/>
      <c r="U67" s="230"/>
      <c r="V67" s="267"/>
      <c r="W67" s="77">
        <v>59</v>
      </c>
      <c r="Y67" s="34"/>
      <c r="Z67" s="77">
        <f t="shared" si="3"/>
        <v>0</v>
      </c>
      <c r="AA67" s="77">
        <v>59</v>
      </c>
      <c r="AD67" s="77">
        <f t="shared" si="4"/>
        <v>0</v>
      </c>
      <c r="AE67" s="77">
        <v>59</v>
      </c>
      <c r="AH67" s="77">
        <f t="shared" si="5"/>
        <v>0</v>
      </c>
      <c r="AI67" s="77">
        <v>59</v>
      </c>
      <c r="AL67" s="34">
        <f t="shared" si="7"/>
        <v>0</v>
      </c>
      <c r="AM67" s="134">
        <v>59</v>
      </c>
    </row>
    <row r="68" spans="1:39" ht="20.25" customHeight="1">
      <c r="A68" s="227"/>
      <c r="B68" s="233"/>
      <c r="C68" s="228"/>
      <c r="D68" s="12" t="s">
        <v>7</v>
      </c>
      <c r="E68" s="21"/>
      <c r="F68" s="21"/>
      <c r="G68" s="21"/>
      <c r="H68" s="21"/>
      <c r="I68" s="21"/>
      <c r="J68" s="21"/>
      <c r="K68" s="231"/>
      <c r="L68" s="21"/>
      <c r="M68" s="231"/>
      <c r="N68" s="21"/>
      <c r="O68" s="21"/>
      <c r="P68" s="21"/>
      <c r="Q68" s="21"/>
      <c r="R68" s="21"/>
      <c r="S68" s="231"/>
      <c r="T68" s="21"/>
      <c r="U68" s="231"/>
      <c r="V68" s="268"/>
      <c r="W68" s="77">
        <v>60</v>
      </c>
      <c r="Y68" s="34"/>
      <c r="Z68" s="77">
        <f t="shared" si="3"/>
        <v>0</v>
      </c>
      <c r="AA68" s="77">
        <v>60</v>
      </c>
      <c r="AD68" s="77">
        <f t="shared" si="4"/>
        <v>0</v>
      </c>
      <c r="AE68" s="77">
        <v>60</v>
      </c>
      <c r="AH68" s="77">
        <f t="shared" si="5"/>
        <v>0</v>
      </c>
      <c r="AI68" s="77">
        <v>60</v>
      </c>
      <c r="AL68" s="34">
        <f t="shared" si="7"/>
        <v>0</v>
      </c>
      <c r="AM68" s="134">
        <v>60</v>
      </c>
    </row>
    <row r="69" spans="1:39" ht="20.25" customHeight="1">
      <c r="A69" s="227">
        <v>21</v>
      </c>
      <c r="B69" s="43" t="str">
        <f>IF(VLOOKUP(A69,'Data Siswa 4'!$A$4:$D$43,2,0)=0,"",VLOOKUP(A69,'Data Siswa 4'!$A$4:$D$43,2,0))</f>
        <v>821</v>
      </c>
      <c r="C69" s="228" t="str">
        <f>IF(VLOOKUP(A69,'Data Siswa 4'!$A$4:$D$43,4,0)=0,"",VLOOKUP(A69,'Data Siswa 4'!$A$4:$D$43,4,0))</f>
        <v>Siswa kelas IV 21</v>
      </c>
      <c r="D69" s="10" t="s">
        <v>5</v>
      </c>
      <c r="E69" s="19"/>
      <c r="F69" s="19"/>
      <c r="G69" s="19"/>
      <c r="H69" s="19"/>
      <c r="I69" s="19"/>
      <c r="J69" s="19"/>
      <c r="K69" s="229" t="str">
        <f t="shared" ref="K69" si="107">IFERROR(ROUND(AVERAGE(E69:J71),0),"")</f>
        <v/>
      </c>
      <c r="L69" s="19"/>
      <c r="M69" s="229" t="str">
        <f t="shared" ref="M69" si="108">IFERROR(ROUND(AVERAGE(L69:L71),0),"")</f>
        <v/>
      </c>
      <c r="N69" s="19"/>
      <c r="O69" s="19"/>
      <c r="P69" s="19"/>
      <c r="Q69" s="19"/>
      <c r="R69" s="19"/>
      <c r="S69" s="229" t="str">
        <f t="shared" ref="S69" si="109">IFERROR(ROUND(AVERAGE(N69:R71),0),"")</f>
        <v/>
      </c>
      <c r="T69" s="19"/>
      <c r="U69" s="229" t="str">
        <f t="shared" ref="U69" si="110">IFERROR(ROUND(AVERAGE(T69:T71),0),"")</f>
        <v/>
      </c>
      <c r="V69" s="266" t="str">
        <f t="shared" ref="V69" si="111">IFERROR(ROUND((K69+M69+S69+(2*U69))/5,0),"")</f>
        <v/>
      </c>
      <c r="W69" s="77">
        <v>61</v>
      </c>
      <c r="Y69" s="34"/>
      <c r="Z69" s="77" t="str">
        <f t="shared" si="3"/>
        <v/>
      </c>
      <c r="AA69" s="77">
        <v>61</v>
      </c>
      <c r="AD69" s="77" t="str">
        <f t="shared" si="4"/>
        <v/>
      </c>
      <c r="AE69" s="77">
        <v>61</v>
      </c>
      <c r="AH69" s="77" t="str">
        <f t="shared" si="5"/>
        <v/>
      </c>
      <c r="AI69" s="77">
        <v>61</v>
      </c>
      <c r="AL69" s="34" t="str">
        <f t="shared" si="7"/>
        <v/>
      </c>
      <c r="AM69" s="134">
        <v>61</v>
      </c>
    </row>
    <row r="70" spans="1:39" ht="20.25" customHeight="1">
      <c r="A70" s="227"/>
      <c r="B70" s="232" t="str">
        <f>IF(VLOOKUP(A69,'Data Siswa 4'!$A$4:$D$43,3,0)=0,"",VLOOKUP(A69,'Data Siswa 4'!$A$4:$D$43,3,0))</f>
        <v/>
      </c>
      <c r="C70" s="228"/>
      <c r="D70" s="11" t="s">
        <v>6</v>
      </c>
      <c r="E70" s="20"/>
      <c r="F70" s="20"/>
      <c r="G70" s="20"/>
      <c r="H70" s="20"/>
      <c r="I70" s="20"/>
      <c r="J70" s="20"/>
      <c r="K70" s="230"/>
      <c r="L70" s="20"/>
      <c r="M70" s="230"/>
      <c r="N70" s="20"/>
      <c r="O70" s="20"/>
      <c r="P70" s="20"/>
      <c r="Q70" s="20"/>
      <c r="R70" s="20"/>
      <c r="S70" s="230"/>
      <c r="T70" s="20"/>
      <c r="U70" s="230"/>
      <c r="V70" s="267"/>
      <c r="W70" s="77">
        <v>62</v>
      </c>
      <c r="Y70" s="34"/>
      <c r="Z70" s="77">
        <f t="shared" si="3"/>
        <v>0</v>
      </c>
      <c r="AA70" s="77">
        <v>62</v>
      </c>
      <c r="AD70" s="77">
        <f t="shared" si="4"/>
        <v>0</v>
      </c>
      <c r="AE70" s="77">
        <v>62</v>
      </c>
      <c r="AH70" s="77">
        <f t="shared" si="5"/>
        <v>0</v>
      </c>
      <c r="AI70" s="77">
        <v>62</v>
      </c>
      <c r="AL70" s="34">
        <f t="shared" si="7"/>
        <v>0</v>
      </c>
      <c r="AM70" s="134">
        <v>62</v>
      </c>
    </row>
    <row r="71" spans="1:39" ht="20.25" customHeight="1">
      <c r="A71" s="227"/>
      <c r="B71" s="233"/>
      <c r="C71" s="228"/>
      <c r="D71" s="12" t="s">
        <v>7</v>
      </c>
      <c r="E71" s="21"/>
      <c r="F71" s="21"/>
      <c r="G71" s="21"/>
      <c r="H71" s="21"/>
      <c r="I71" s="21"/>
      <c r="J71" s="21"/>
      <c r="K71" s="231"/>
      <c r="L71" s="21"/>
      <c r="M71" s="231"/>
      <c r="N71" s="21"/>
      <c r="O71" s="21"/>
      <c r="P71" s="21"/>
      <c r="Q71" s="21"/>
      <c r="R71" s="21"/>
      <c r="S71" s="231"/>
      <c r="T71" s="21"/>
      <c r="U71" s="231"/>
      <c r="V71" s="268"/>
      <c r="W71" s="77">
        <v>63</v>
      </c>
      <c r="Y71" s="34"/>
      <c r="Z71" s="77">
        <f t="shared" si="3"/>
        <v>0</v>
      </c>
      <c r="AA71" s="77">
        <v>63</v>
      </c>
      <c r="AD71" s="77">
        <f t="shared" si="4"/>
        <v>0</v>
      </c>
      <c r="AE71" s="77">
        <v>63</v>
      </c>
      <c r="AH71" s="77">
        <f t="shared" si="5"/>
        <v>0</v>
      </c>
      <c r="AI71" s="77">
        <v>63</v>
      </c>
      <c r="AL71" s="34">
        <f t="shared" si="7"/>
        <v>0</v>
      </c>
      <c r="AM71" s="134">
        <v>63</v>
      </c>
    </row>
    <row r="72" spans="1:39" ht="20.25" customHeight="1">
      <c r="A72" s="227">
        <v>22</v>
      </c>
      <c r="B72" s="43" t="str">
        <f>IF(VLOOKUP(A72,'Data Siswa 4'!$A$4:$D$43,2,0)=0,"",VLOOKUP(A72,'Data Siswa 4'!$A$4:$D$43,2,0))</f>
        <v>822</v>
      </c>
      <c r="C72" s="228" t="str">
        <f>IF(VLOOKUP(A72,'Data Siswa 4'!$A$4:$D$43,4,0)=0,"",VLOOKUP(A72,'Data Siswa 4'!$A$4:$D$43,4,0))</f>
        <v>Siswa kelas IV 22</v>
      </c>
      <c r="D72" s="10" t="s">
        <v>5</v>
      </c>
      <c r="E72" s="19"/>
      <c r="F72" s="19"/>
      <c r="G72" s="19"/>
      <c r="H72" s="19"/>
      <c r="I72" s="19"/>
      <c r="J72" s="19"/>
      <c r="K72" s="229" t="str">
        <f t="shared" ref="K72" si="112">IFERROR(ROUND(AVERAGE(E72:J74),0),"")</f>
        <v/>
      </c>
      <c r="L72" s="19"/>
      <c r="M72" s="229" t="str">
        <f t="shared" ref="M72" si="113">IFERROR(ROUND(AVERAGE(L72:L74),0),"")</f>
        <v/>
      </c>
      <c r="N72" s="19"/>
      <c r="O72" s="19"/>
      <c r="P72" s="19"/>
      <c r="Q72" s="19"/>
      <c r="R72" s="19"/>
      <c r="S72" s="229" t="str">
        <f t="shared" ref="S72" si="114">IFERROR(ROUND(AVERAGE(N72:R74),0),"")</f>
        <v/>
      </c>
      <c r="T72" s="19"/>
      <c r="U72" s="229" t="str">
        <f t="shared" ref="U72" si="115">IFERROR(ROUND(AVERAGE(T72:T74),0),"")</f>
        <v/>
      </c>
      <c r="V72" s="266" t="str">
        <f t="shared" ref="V72" si="116">IFERROR(ROUND((K72+M72+S72+(2*U72))/5,0),"")</f>
        <v/>
      </c>
      <c r="W72" s="77">
        <v>64</v>
      </c>
      <c r="Y72" s="34"/>
      <c r="Z72" s="77" t="str">
        <f t="shared" si="3"/>
        <v/>
      </c>
      <c r="AA72" s="77">
        <v>64</v>
      </c>
      <c r="AD72" s="77" t="str">
        <f t="shared" si="4"/>
        <v/>
      </c>
      <c r="AE72" s="77">
        <v>64</v>
      </c>
      <c r="AH72" s="77" t="str">
        <f t="shared" si="5"/>
        <v/>
      </c>
      <c r="AI72" s="77">
        <v>64</v>
      </c>
      <c r="AL72" s="34" t="str">
        <f t="shared" si="7"/>
        <v/>
      </c>
      <c r="AM72" s="134">
        <v>64</v>
      </c>
    </row>
    <row r="73" spans="1:39" ht="20.25" customHeight="1">
      <c r="A73" s="227"/>
      <c r="B73" s="232" t="str">
        <f>IF(VLOOKUP(A72,'Data Siswa 4'!$A$4:$D$43,3,0)=0,"",VLOOKUP(A72,'Data Siswa 4'!$A$4:$D$43,3,0))</f>
        <v/>
      </c>
      <c r="C73" s="228"/>
      <c r="D73" s="11" t="s">
        <v>6</v>
      </c>
      <c r="E73" s="20"/>
      <c r="F73" s="20"/>
      <c r="G73" s="20"/>
      <c r="H73" s="20"/>
      <c r="I73" s="20"/>
      <c r="J73" s="20"/>
      <c r="K73" s="230"/>
      <c r="L73" s="20"/>
      <c r="M73" s="230"/>
      <c r="N73" s="20"/>
      <c r="O73" s="20"/>
      <c r="P73" s="20"/>
      <c r="Q73" s="20"/>
      <c r="R73" s="20"/>
      <c r="S73" s="230"/>
      <c r="T73" s="20"/>
      <c r="U73" s="230"/>
      <c r="V73" s="267"/>
      <c r="W73" s="77">
        <v>65</v>
      </c>
      <c r="Y73" s="34"/>
      <c r="Z73" s="77">
        <f t="shared" si="3"/>
        <v>0</v>
      </c>
      <c r="AA73" s="77">
        <v>65</v>
      </c>
      <c r="AD73" s="77">
        <f t="shared" si="4"/>
        <v>0</v>
      </c>
      <c r="AE73" s="77">
        <v>65</v>
      </c>
      <c r="AH73" s="77">
        <f t="shared" si="5"/>
        <v>0</v>
      </c>
      <c r="AI73" s="77">
        <v>65</v>
      </c>
      <c r="AL73" s="34">
        <f t="shared" si="7"/>
        <v>0</v>
      </c>
      <c r="AM73" s="134">
        <v>65</v>
      </c>
    </row>
    <row r="74" spans="1:39" ht="20.25" customHeight="1">
      <c r="A74" s="227"/>
      <c r="B74" s="233"/>
      <c r="C74" s="228"/>
      <c r="D74" s="12" t="s">
        <v>7</v>
      </c>
      <c r="E74" s="21"/>
      <c r="F74" s="21"/>
      <c r="G74" s="21"/>
      <c r="H74" s="21"/>
      <c r="I74" s="21"/>
      <c r="J74" s="21"/>
      <c r="K74" s="231"/>
      <c r="L74" s="21"/>
      <c r="M74" s="231"/>
      <c r="N74" s="21"/>
      <c r="O74" s="21"/>
      <c r="P74" s="21"/>
      <c r="Q74" s="21"/>
      <c r="R74" s="21"/>
      <c r="S74" s="231"/>
      <c r="T74" s="21"/>
      <c r="U74" s="231"/>
      <c r="V74" s="268"/>
      <c r="W74" s="77">
        <v>66</v>
      </c>
      <c r="Y74" s="34"/>
      <c r="Z74" s="77">
        <f t="shared" ref="Z74:Z128" si="117">K74</f>
        <v>0</v>
      </c>
      <c r="AA74" s="77">
        <v>66</v>
      </c>
      <c r="AD74" s="77">
        <f t="shared" ref="AD74:AD128" si="118">M74</f>
        <v>0</v>
      </c>
      <c r="AE74" s="77">
        <v>66</v>
      </c>
      <c r="AH74" s="77">
        <f t="shared" ref="AH74:AH128" si="119">S74</f>
        <v>0</v>
      </c>
      <c r="AI74" s="77">
        <v>66</v>
      </c>
      <c r="AL74" s="34">
        <f t="shared" ref="AL74:AL128" si="120">U74</f>
        <v>0</v>
      </c>
      <c r="AM74" s="134">
        <v>66</v>
      </c>
    </row>
    <row r="75" spans="1:39" ht="20.25" customHeight="1">
      <c r="A75" s="227">
        <v>23</v>
      </c>
      <c r="B75" s="43" t="str">
        <f>IF(VLOOKUP(A75,'Data Siswa 4'!$A$4:$D$43,2,0)=0,"",VLOOKUP(A75,'Data Siswa 4'!$A$4:$D$43,2,0))</f>
        <v>823</v>
      </c>
      <c r="C75" s="228" t="str">
        <f>IF(VLOOKUP(A75,'Data Siswa 4'!$A$4:$D$43,4,0)=0,"",VLOOKUP(A75,'Data Siswa 4'!$A$4:$D$43,4,0))</f>
        <v>Siswa kelas IV 23</v>
      </c>
      <c r="D75" s="10" t="s">
        <v>5</v>
      </c>
      <c r="E75" s="19"/>
      <c r="F75" s="19"/>
      <c r="G75" s="19"/>
      <c r="H75" s="19"/>
      <c r="I75" s="19"/>
      <c r="J75" s="19"/>
      <c r="K75" s="229" t="str">
        <f t="shared" ref="K75" si="121">IFERROR(ROUND(AVERAGE(E75:J77),0),"")</f>
        <v/>
      </c>
      <c r="L75" s="19"/>
      <c r="M75" s="229" t="str">
        <f t="shared" ref="M75" si="122">IFERROR(ROUND(AVERAGE(L75:L77),0),"")</f>
        <v/>
      </c>
      <c r="N75" s="19"/>
      <c r="O75" s="19"/>
      <c r="P75" s="19"/>
      <c r="Q75" s="19"/>
      <c r="R75" s="19"/>
      <c r="S75" s="229" t="str">
        <f t="shared" ref="S75" si="123">IFERROR(ROUND(AVERAGE(N75:R77),0),"")</f>
        <v/>
      </c>
      <c r="T75" s="19"/>
      <c r="U75" s="229" t="str">
        <f t="shared" ref="U75" si="124">IFERROR(ROUND(AVERAGE(T75:T77),0),"")</f>
        <v/>
      </c>
      <c r="V75" s="266" t="str">
        <f t="shared" ref="V75" si="125">IFERROR(ROUND((K75+M75+S75+(2*U75))/5,0),"")</f>
        <v/>
      </c>
      <c r="W75" s="77">
        <v>67</v>
      </c>
      <c r="Y75" s="34"/>
      <c r="Z75" s="77" t="str">
        <f t="shared" si="117"/>
        <v/>
      </c>
      <c r="AA75" s="77">
        <v>67</v>
      </c>
      <c r="AD75" s="77" t="str">
        <f t="shared" si="118"/>
        <v/>
      </c>
      <c r="AE75" s="77">
        <v>67</v>
      </c>
      <c r="AH75" s="77" t="str">
        <f t="shared" si="119"/>
        <v/>
      </c>
      <c r="AI75" s="77">
        <v>67</v>
      </c>
      <c r="AL75" s="34" t="str">
        <f t="shared" si="120"/>
        <v/>
      </c>
      <c r="AM75" s="134">
        <v>67</v>
      </c>
    </row>
    <row r="76" spans="1:39" ht="20.25" customHeight="1">
      <c r="A76" s="227"/>
      <c r="B76" s="232" t="str">
        <f>IF(VLOOKUP(A75,'Data Siswa 4'!$A$4:$D$43,3,0)=0,"",VLOOKUP(A75,'Data Siswa 4'!$A$4:$D$43,3,0))</f>
        <v/>
      </c>
      <c r="C76" s="228"/>
      <c r="D76" s="11" t="s">
        <v>6</v>
      </c>
      <c r="E76" s="20"/>
      <c r="F76" s="20"/>
      <c r="G76" s="20"/>
      <c r="H76" s="20"/>
      <c r="I76" s="20"/>
      <c r="J76" s="20"/>
      <c r="K76" s="230"/>
      <c r="L76" s="20"/>
      <c r="M76" s="230"/>
      <c r="N76" s="20"/>
      <c r="O76" s="20"/>
      <c r="P76" s="20"/>
      <c r="Q76" s="20"/>
      <c r="R76" s="20"/>
      <c r="S76" s="230"/>
      <c r="T76" s="20"/>
      <c r="U76" s="230"/>
      <c r="V76" s="267"/>
      <c r="W76" s="77">
        <v>68</v>
      </c>
      <c r="Y76" s="34"/>
      <c r="Z76" s="77">
        <f t="shared" si="117"/>
        <v>0</v>
      </c>
      <c r="AA76" s="77">
        <v>68</v>
      </c>
      <c r="AD76" s="77">
        <f t="shared" si="118"/>
        <v>0</v>
      </c>
      <c r="AE76" s="77">
        <v>68</v>
      </c>
      <c r="AH76" s="77">
        <f t="shared" si="119"/>
        <v>0</v>
      </c>
      <c r="AI76" s="77">
        <v>68</v>
      </c>
      <c r="AL76" s="34">
        <f t="shared" si="120"/>
        <v>0</v>
      </c>
      <c r="AM76" s="134">
        <v>68</v>
      </c>
    </row>
    <row r="77" spans="1:39" ht="20.25" customHeight="1">
      <c r="A77" s="227"/>
      <c r="B77" s="233"/>
      <c r="C77" s="228"/>
      <c r="D77" s="12" t="s">
        <v>7</v>
      </c>
      <c r="E77" s="21"/>
      <c r="F77" s="21"/>
      <c r="G77" s="21"/>
      <c r="H77" s="21"/>
      <c r="I77" s="21"/>
      <c r="J77" s="21"/>
      <c r="K77" s="231"/>
      <c r="L77" s="21"/>
      <c r="M77" s="231"/>
      <c r="N77" s="21"/>
      <c r="O77" s="21"/>
      <c r="P77" s="21"/>
      <c r="Q77" s="21"/>
      <c r="R77" s="21"/>
      <c r="S77" s="231"/>
      <c r="T77" s="21"/>
      <c r="U77" s="231"/>
      <c r="V77" s="268"/>
      <c r="W77" s="77">
        <v>69</v>
      </c>
      <c r="Y77" s="34"/>
      <c r="Z77" s="77">
        <f t="shared" si="117"/>
        <v>0</v>
      </c>
      <c r="AA77" s="77">
        <v>69</v>
      </c>
      <c r="AD77" s="77">
        <f t="shared" si="118"/>
        <v>0</v>
      </c>
      <c r="AE77" s="77">
        <v>69</v>
      </c>
      <c r="AH77" s="77">
        <f t="shared" si="119"/>
        <v>0</v>
      </c>
      <c r="AI77" s="77">
        <v>69</v>
      </c>
      <c r="AL77" s="34">
        <f t="shared" si="120"/>
        <v>0</v>
      </c>
      <c r="AM77" s="134">
        <v>69</v>
      </c>
    </row>
    <row r="78" spans="1:39" ht="20.25" customHeight="1">
      <c r="A78" s="227">
        <v>24</v>
      </c>
      <c r="B78" s="43" t="str">
        <f>IF(VLOOKUP(A78,'Data Siswa 4'!$A$4:$D$43,2,0)=0,"",VLOOKUP(A78,'Data Siswa 4'!$A$4:$D$43,2,0))</f>
        <v>824</v>
      </c>
      <c r="C78" s="228" t="str">
        <f>IF(VLOOKUP(A78,'Data Siswa 4'!$A$4:$D$43,4,0)=0,"",VLOOKUP(A78,'Data Siswa 4'!$A$4:$D$43,4,0))</f>
        <v>Siswa kelas IV 24</v>
      </c>
      <c r="D78" s="10" t="s">
        <v>5</v>
      </c>
      <c r="E78" s="19"/>
      <c r="F78" s="19"/>
      <c r="G78" s="19"/>
      <c r="H78" s="19"/>
      <c r="I78" s="19"/>
      <c r="J78" s="19"/>
      <c r="K78" s="229" t="str">
        <f t="shared" ref="K78" si="126">IFERROR(ROUND(AVERAGE(E78:J80),0),"")</f>
        <v/>
      </c>
      <c r="L78" s="19"/>
      <c r="M78" s="229" t="str">
        <f t="shared" ref="M78" si="127">IFERROR(ROUND(AVERAGE(L78:L80),0),"")</f>
        <v/>
      </c>
      <c r="N78" s="19"/>
      <c r="O78" s="19"/>
      <c r="P78" s="19"/>
      <c r="Q78" s="19"/>
      <c r="R78" s="19"/>
      <c r="S78" s="229" t="str">
        <f t="shared" ref="S78" si="128">IFERROR(ROUND(AVERAGE(N78:R80),0),"")</f>
        <v/>
      </c>
      <c r="T78" s="19"/>
      <c r="U78" s="229" t="str">
        <f t="shared" ref="U78" si="129">IFERROR(ROUND(AVERAGE(T78:T80),0),"")</f>
        <v/>
      </c>
      <c r="V78" s="266" t="str">
        <f t="shared" ref="V78" si="130">IFERROR(ROUND((K78+M78+S78+(2*U78))/5,0),"")</f>
        <v/>
      </c>
      <c r="W78" s="77">
        <v>70</v>
      </c>
      <c r="Y78" s="34"/>
      <c r="Z78" s="77" t="str">
        <f t="shared" si="117"/>
        <v/>
      </c>
      <c r="AA78" s="77">
        <v>70</v>
      </c>
      <c r="AD78" s="77" t="str">
        <f t="shared" si="118"/>
        <v/>
      </c>
      <c r="AE78" s="77">
        <v>70</v>
      </c>
      <c r="AH78" s="77" t="str">
        <f t="shared" si="119"/>
        <v/>
      </c>
      <c r="AI78" s="77">
        <v>70</v>
      </c>
      <c r="AL78" s="34" t="str">
        <f t="shared" si="120"/>
        <v/>
      </c>
      <c r="AM78" s="134">
        <v>70</v>
      </c>
    </row>
    <row r="79" spans="1:39" ht="20.25" customHeight="1">
      <c r="A79" s="227"/>
      <c r="B79" s="232" t="str">
        <f>IF(VLOOKUP(A78,'Data Siswa 4'!$A$4:$D$43,3,0)=0,"",VLOOKUP(A78,'Data Siswa 4'!$A$4:$D$43,3,0))</f>
        <v/>
      </c>
      <c r="C79" s="228"/>
      <c r="D79" s="11" t="s">
        <v>6</v>
      </c>
      <c r="E79" s="20"/>
      <c r="F79" s="20"/>
      <c r="G79" s="20"/>
      <c r="H79" s="20"/>
      <c r="I79" s="20"/>
      <c r="J79" s="20"/>
      <c r="K79" s="230"/>
      <c r="L79" s="20"/>
      <c r="M79" s="230"/>
      <c r="N79" s="20"/>
      <c r="O79" s="20"/>
      <c r="P79" s="20"/>
      <c r="Q79" s="20"/>
      <c r="R79" s="20"/>
      <c r="S79" s="230"/>
      <c r="T79" s="20"/>
      <c r="U79" s="230"/>
      <c r="V79" s="267"/>
      <c r="W79" s="77">
        <v>71</v>
      </c>
      <c r="Y79" s="34"/>
      <c r="Z79" s="77">
        <f t="shared" si="117"/>
        <v>0</v>
      </c>
      <c r="AA79" s="77">
        <v>71</v>
      </c>
      <c r="AD79" s="77">
        <f t="shared" si="118"/>
        <v>0</v>
      </c>
      <c r="AE79" s="77">
        <v>71</v>
      </c>
      <c r="AH79" s="77">
        <f t="shared" si="119"/>
        <v>0</v>
      </c>
      <c r="AI79" s="77">
        <v>71</v>
      </c>
      <c r="AL79" s="34">
        <f t="shared" si="120"/>
        <v>0</v>
      </c>
      <c r="AM79" s="134">
        <v>71</v>
      </c>
    </row>
    <row r="80" spans="1:39" ht="20.25" customHeight="1">
      <c r="A80" s="227"/>
      <c r="B80" s="233"/>
      <c r="C80" s="228"/>
      <c r="D80" s="12" t="s">
        <v>7</v>
      </c>
      <c r="E80" s="21"/>
      <c r="F80" s="21"/>
      <c r="G80" s="21"/>
      <c r="H80" s="21"/>
      <c r="I80" s="21"/>
      <c r="J80" s="21"/>
      <c r="K80" s="231"/>
      <c r="L80" s="21"/>
      <c r="M80" s="231"/>
      <c r="N80" s="21"/>
      <c r="O80" s="21"/>
      <c r="P80" s="21"/>
      <c r="Q80" s="21"/>
      <c r="R80" s="21"/>
      <c r="S80" s="231"/>
      <c r="T80" s="21"/>
      <c r="U80" s="231"/>
      <c r="V80" s="268"/>
      <c r="W80" s="77">
        <v>72</v>
      </c>
      <c r="Y80" s="34"/>
      <c r="Z80" s="77">
        <f t="shared" si="117"/>
        <v>0</v>
      </c>
      <c r="AA80" s="77">
        <v>72</v>
      </c>
      <c r="AD80" s="77">
        <f t="shared" si="118"/>
        <v>0</v>
      </c>
      <c r="AE80" s="77">
        <v>72</v>
      </c>
      <c r="AH80" s="77">
        <f t="shared" si="119"/>
        <v>0</v>
      </c>
      <c r="AI80" s="77">
        <v>72</v>
      </c>
      <c r="AL80" s="34">
        <f t="shared" si="120"/>
        <v>0</v>
      </c>
      <c r="AM80" s="134">
        <v>72</v>
      </c>
    </row>
    <row r="81" spans="1:39" ht="20.25" customHeight="1">
      <c r="A81" s="227">
        <v>25</v>
      </c>
      <c r="B81" s="43" t="str">
        <f>IF(VLOOKUP(A81,'Data Siswa 4'!$A$4:$D$43,2,0)=0,"",VLOOKUP(A81,'Data Siswa 4'!$A$4:$D$43,2,0))</f>
        <v>825</v>
      </c>
      <c r="C81" s="228" t="str">
        <f>IF(VLOOKUP(A81,'Data Siswa 4'!$A$4:$D$43,4,0)=0,"",VLOOKUP(A81,'Data Siswa 4'!$A$4:$D$43,4,0))</f>
        <v>Siswa kelas IV 25</v>
      </c>
      <c r="D81" s="10" t="s">
        <v>5</v>
      </c>
      <c r="E81" s="19"/>
      <c r="F81" s="19"/>
      <c r="G81" s="19"/>
      <c r="H81" s="19"/>
      <c r="I81" s="19"/>
      <c r="J81" s="19"/>
      <c r="K81" s="229" t="str">
        <f t="shared" ref="K81" si="131">IFERROR(ROUND(AVERAGE(E81:J83),0),"")</f>
        <v/>
      </c>
      <c r="L81" s="19"/>
      <c r="M81" s="229" t="str">
        <f t="shared" ref="M81" si="132">IFERROR(ROUND(AVERAGE(L81:L83),0),"")</f>
        <v/>
      </c>
      <c r="N81" s="19"/>
      <c r="O81" s="19"/>
      <c r="P81" s="19"/>
      <c r="Q81" s="19"/>
      <c r="R81" s="19"/>
      <c r="S81" s="229" t="str">
        <f t="shared" ref="S81" si="133">IFERROR(ROUND(AVERAGE(N81:R83),0),"")</f>
        <v/>
      </c>
      <c r="T81" s="19"/>
      <c r="U81" s="229" t="str">
        <f t="shared" ref="U81" si="134">IFERROR(ROUND(AVERAGE(T81:T83),0),"")</f>
        <v/>
      </c>
      <c r="V81" s="266" t="str">
        <f t="shared" ref="V81" si="135">IFERROR(ROUND((K81+M81+S81+(2*U81))/5,0),"")</f>
        <v/>
      </c>
      <c r="W81" s="77">
        <v>73</v>
      </c>
      <c r="Y81" s="34"/>
      <c r="Z81" s="77" t="str">
        <f t="shared" si="117"/>
        <v/>
      </c>
      <c r="AA81" s="77">
        <v>73</v>
      </c>
      <c r="AD81" s="77" t="str">
        <f t="shared" si="118"/>
        <v/>
      </c>
      <c r="AE81" s="77">
        <v>73</v>
      </c>
      <c r="AH81" s="77" t="str">
        <f t="shared" si="119"/>
        <v/>
      </c>
      <c r="AI81" s="77">
        <v>73</v>
      </c>
      <c r="AL81" s="34" t="str">
        <f t="shared" si="120"/>
        <v/>
      </c>
      <c r="AM81" s="134">
        <v>73</v>
      </c>
    </row>
    <row r="82" spans="1:39" ht="20.25" customHeight="1">
      <c r="A82" s="227"/>
      <c r="B82" s="232" t="str">
        <f>IF(VLOOKUP(A81,'Data Siswa 4'!$A$4:$D$43,3,0)=0,"",VLOOKUP(A81,'Data Siswa 4'!$A$4:$D$43,3,0))</f>
        <v/>
      </c>
      <c r="C82" s="228"/>
      <c r="D82" s="11" t="s">
        <v>6</v>
      </c>
      <c r="E82" s="20"/>
      <c r="F82" s="20"/>
      <c r="G82" s="20"/>
      <c r="H82" s="20"/>
      <c r="I82" s="20"/>
      <c r="J82" s="20"/>
      <c r="K82" s="230"/>
      <c r="L82" s="20"/>
      <c r="M82" s="230"/>
      <c r="N82" s="20"/>
      <c r="O82" s="20"/>
      <c r="P82" s="20"/>
      <c r="Q82" s="20"/>
      <c r="R82" s="20"/>
      <c r="S82" s="230"/>
      <c r="T82" s="20"/>
      <c r="U82" s="230"/>
      <c r="V82" s="267"/>
      <c r="W82" s="77">
        <v>74</v>
      </c>
      <c r="Y82" s="34"/>
      <c r="Z82" s="77">
        <f t="shared" si="117"/>
        <v>0</v>
      </c>
      <c r="AA82" s="77">
        <v>74</v>
      </c>
      <c r="AD82" s="77">
        <f t="shared" si="118"/>
        <v>0</v>
      </c>
      <c r="AE82" s="77">
        <v>74</v>
      </c>
      <c r="AH82" s="77">
        <f t="shared" si="119"/>
        <v>0</v>
      </c>
      <c r="AI82" s="77">
        <v>74</v>
      </c>
      <c r="AL82" s="34">
        <f t="shared" si="120"/>
        <v>0</v>
      </c>
      <c r="AM82" s="134">
        <v>74</v>
      </c>
    </row>
    <row r="83" spans="1:39" ht="20.25" customHeight="1">
      <c r="A83" s="227"/>
      <c r="B83" s="233"/>
      <c r="C83" s="228"/>
      <c r="D83" s="12" t="s">
        <v>7</v>
      </c>
      <c r="E83" s="21"/>
      <c r="F83" s="21"/>
      <c r="G83" s="21"/>
      <c r="H83" s="21"/>
      <c r="I83" s="21"/>
      <c r="J83" s="21"/>
      <c r="K83" s="231"/>
      <c r="L83" s="21"/>
      <c r="M83" s="231"/>
      <c r="N83" s="21"/>
      <c r="O83" s="21"/>
      <c r="P83" s="21"/>
      <c r="Q83" s="21"/>
      <c r="R83" s="21"/>
      <c r="S83" s="231"/>
      <c r="T83" s="21"/>
      <c r="U83" s="231"/>
      <c r="V83" s="268"/>
      <c r="W83" s="77">
        <v>75</v>
      </c>
      <c r="Y83" s="34"/>
      <c r="Z83" s="77">
        <f t="shared" si="117"/>
        <v>0</v>
      </c>
      <c r="AA83" s="77">
        <v>75</v>
      </c>
      <c r="AD83" s="77">
        <f t="shared" si="118"/>
        <v>0</v>
      </c>
      <c r="AE83" s="77">
        <v>75</v>
      </c>
      <c r="AH83" s="77">
        <f t="shared" si="119"/>
        <v>0</v>
      </c>
      <c r="AI83" s="77">
        <v>75</v>
      </c>
      <c r="AL83" s="34">
        <f t="shared" si="120"/>
        <v>0</v>
      </c>
      <c r="AM83" s="134">
        <v>75</v>
      </c>
    </row>
    <row r="84" spans="1:39" ht="20.25" customHeight="1">
      <c r="A84" s="227">
        <v>26</v>
      </c>
      <c r="B84" s="43" t="str">
        <f>IF(VLOOKUP(A84,'Data Siswa 4'!$A$4:$D$43,2,0)=0,"",VLOOKUP(A84,'Data Siswa 4'!$A$4:$D$43,2,0))</f>
        <v>826</v>
      </c>
      <c r="C84" s="228" t="str">
        <f>IF(VLOOKUP(A84,'Data Siswa 4'!$A$4:$D$43,4,0)=0,"",VLOOKUP(A84,'Data Siswa 4'!$A$4:$D$43,4,0))</f>
        <v>Siswa kelas IV 26</v>
      </c>
      <c r="D84" s="10" t="s">
        <v>5</v>
      </c>
      <c r="E84" s="19"/>
      <c r="F84" s="19"/>
      <c r="G84" s="19"/>
      <c r="H84" s="19"/>
      <c r="I84" s="19"/>
      <c r="J84" s="19"/>
      <c r="K84" s="229" t="str">
        <f t="shared" ref="K84" si="136">IFERROR(ROUND(AVERAGE(E84:J86),0),"")</f>
        <v/>
      </c>
      <c r="L84" s="19"/>
      <c r="M84" s="229" t="str">
        <f t="shared" ref="M84" si="137">IFERROR(ROUND(AVERAGE(L84:L86),0),"")</f>
        <v/>
      </c>
      <c r="N84" s="19"/>
      <c r="O84" s="19"/>
      <c r="P84" s="19"/>
      <c r="Q84" s="19"/>
      <c r="R84" s="19"/>
      <c r="S84" s="229" t="str">
        <f t="shared" ref="S84" si="138">IFERROR(ROUND(AVERAGE(N84:R86),0),"")</f>
        <v/>
      </c>
      <c r="T84" s="19"/>
      <c r="U84" s="229" t="str">
        <f t="shared" ref="U84" si="139">IFERROR(ROUND(AVERAGE(T84:T86),0),"")</f>
        <v/>
      </c>
      <c r="V84" s="266" t="str">
        <f t="shared" ref="V84" si="140">IFERROR(ROUND((K84+M84+S84+(2*U84))/5,0),"")</f>
        <v/>
      </c>
      <c r="W84" s="77">
        <v>76</v>
      </c>
      <c r="Y84" s="34"/>
      <c r="Z84" s="77" t="str">
        <f t="shared" si="117"/>
        <v/>
      </c>
      <c r="AA84" s="77">
        <v>76</v>
      </c>
      <c r="AD84" s="77" t="str">
        <f t="shared" si="118"/>
        <v/>
      </c>
      <c r="AE84" s="77">
        <v>76</v>
      </c>
      <c r="AH84" s="77" t="str">
        <f t="shared" si="119"/>
        <v/>
      </c>
      <c r="AI84" s="77">
        <v>76</v>
      </c>
      <c r="AL84" s="34" t="str">
        <f t="shared" si="120"/>
        <v/>
      </c>
      <c r="AM84" s="134">
        <v>76</v>
      </c>
    </row>
    <row r="85" spans="1:39" ht="20.25" customHeight="1">
      <c r="A85" s="227"/>
      <c r="B85" s="232" t="str">
        <f>IF(VLOOKUP(A84,'Data Siswa 4'!$A$4:$D$43,3,0)=0,"",VLOOKUP(A84,'Data Siswa 4'!$A$4:$D$43,3,0))</f>
        <v/>
      </c>
      <c r="C85" s="228"/>
      <c r="D85" s="11" t="s">
        <v>6</v>
      </c>
      <c r="E85" s="20"/>
      <c r="F85" s="20"/>
      <c r="G85" s="20"/>
      <c r="H85" s="20"/>
      <c r="I85" s="20"/>
      <c r="J85" s="20"/>
      <c r="K85" s="230"/>
      <c r="L85" s="20"/>
      <c r="M85" s="230"/>
      <c r="N85" s="20"/>
      <c r="O85" s="20"/>
      <c r="P85" s="20"/>
      <c r="Q85" s="20"/>
      <c r="R85" s="20"/>
      <c r="S85" s="230"/>
      <c r="T85" s="20"/>
      <c r="U85" s="230"/>
      <c r="V85" s="267"/>
      <c r="W85" s="77">
        <v>77</v>
      </c>
      <c r="Y85" s="34"/>
      <c r="Z85" s="77">
        <f t="shared" si="117"/>
        <v>0</v>
      </c>
      <c r="AA85" s="77">
        <v>77</v>
      </c>
      <c r="AD85" s="77">
        <f t="shared" si="118"/>
        <v>0</v>
      </c>
      <c r="AE85" s="77">
        <v>77</v>
      </c>
      <c r="AH85" s="77">
        <f t="shared" si="119"/>
        <v>0</v>
      </c>
      <c r="AI85" s="77">
        <v>77</v>
      </c>
      <c r="AL85" s="34">
        <f t="shared" si="120"/>
        <v>0</v>
      </c>
      <c r="AM85" s="134">
        <v>77</v>
      </c>
    </row>
    <row r="86" spans="1:39" ht="20.25" customHeight="1">
      <c r="A86" s="227"/>
      <c r="B86" s="233"/>
      <c r="C86" s="228"/>
      <c r="D86" s="12" t="s">
        <v>7</v>
      </c>
      <c r="E86" s="21"/>
      <c r="F86" s="21"/>
      <c r="G86" s="21"/>
      <c r="H86" s="21"/>
      <c r="I86" s="21"/>
      <c r="J86" s="21"/>
      <c r="K86" s="231"/>
      <c r="L86" s="21"/>
      <c r="M86" s="231"/>
      <c r="N86" s="21"/>
      <c r="O86" s="21"/>
      <c r="P86" s="21"/>
      <c r="Q86" s="21"/>
      <c r="R86" s="21"/>
      <c r="S86" s="231"/>
      <c r="T86" s="21"/>
      <c r="U86" s="231"/>
      <c r="V86" s="268"/>
      <c r="W86" s="77">
        <v>78</v>
      </c>
      <c r="Y86" s="34"/>
      <c r="Z86" s="77">
        <f t="shared" si="117"/>
        <v>0</v>
      </c>
      <c r="AA86" s="77">
        <v>78</v>
      </c>
      <c r="AD86" s="77">
        <f t="shared" si="118"/>
        <v>0</v>
      </c>
      <c r="AE86" s="77">
        <v>78</v>
      </c>
      <c r="AH86" s="77">
        <f t="shared" si="119"/>
        <v>0</v>
      </c>
      <c r="AI86" s="77">
        <v>78</v>
      </c>
      <c r="AL86" s="34">
        <f t="shared" si="120"/>
        <v>0</v>
      </c>
      <c r="AM86" s="134">
        <v>78</v>
      </c>
    </row>
    <row r="87" spans="1:39" ht="20.25" customHeight="1">
      <c r="A87" s="227">
        <v>27</v>
      </c>
      <c r="B87" s="43" t="str">
        <f>IF(VLOOKUP(A87,'Data Siswa 4'!$A$4:$D$43,2,0)=0,"",VLOOKUP(A87,'Data Siswa 4'!$A$4:$D$43,2,0))</f>
        <v>827</v>
      </c>
      <c r="C87" s="228" t="str">
        <f>IF(VLOOKUP(A87,'Data Siswa 4'!$A$4:$D$43,4,0)=0,"",VLOOKUP(A87,'Data Siswa 4'!$A$4:$D$43,4,0))</f>
        <v>Siswa kelas IV 27</v>
      </c>
      <c r="D87" s="10" t="s">
        <v>5</v>
      </c>
      <c r="E87" s="19"/>
      <c r="F87" s="19"/>
      <c r="G87" s="19"/>
      <c r="H87" s="19"/>
      <c r="I87" s="19"/>
      <c r="J87" s="19"/>
      <c r="K87" s="229" t="str">
        <f t="shared" ref="K87" si="141">IFERROR(ROUND(AVERAGE(E87:J89),0),"")</f>
        <v/>
      </c>
      <c r="L87" s="19"/>
      <c r="M87" s="229" t="str">
        <f t="shared" ref="M87" si="142">IFERROR(ROUND(AVERAGE(L87:L89),0),"")</f>
        <v/>
      </c>
      <c r="N87" s="19"/>
      <c r="O87" s="19"/>
      <c r="P87" s="19"/>
      <c r="Q87" s="19"/>
      <c r="R87" s="19"/>
      <c r="S87" s="229" t="str">
        <f t="shared" ref="S87" si="143">IFERROR(ROUND(AVERAGE(N87:R89),0),"")</f>
        <v/>
      </c>
      <c r="T87" s="19"/>
      <c r="U87" s="229" t="str">
        <f t="shared" ref="U87" si="144">IFERROR(ROUND(AVERAGE(T87:T89),0),"")</f>
        <v/>
      </c>
      <c r="V87" s="266" t="str">
        <f t="shared" ref="V87" si="145">IFERROR(ROUND((K87+M87+S87+(2*U87))/5,0),"")</f>
        <v/>
      </c>
      <c r="W87" s="77">
        <v>79</v>
      </c>
      <c r="Y87" s="34"/>
      <c r="Z87" s="77" t="str">
        <f t="shared" si="117"/>
        <v/>
      </c>
      <c r="AA87" s="77">
        <v>79</v>
      </c>
      <c r="AD87" s="77" t="str">
        <f t="shared" si="118"/>
        <v/>
      </c>
      <c r="AE87" s="77">
        <v>79</v>
      </c>
      <c r="AH87" s="77" t="str">
        <f t="shared" si="119"/>
        <v/>
      </c>
      <c r="AI87" s="77">
        <v>79</v>
      </c>
      <c r="AL87" s="34" t="str">
        <f t="shared" si="120"/>
        <v/>
      </c>
      <c r="AM87" s="134">
        <v>79</v>
      </c>
    </row>
    <row r="88" spans="1:39" ht="20.25" customHeight="1">
      <c r="A88" s="227"/>
      <c r="B88" s="232" t="str">
        <f>IF(VLOOKUP(A87,'Data Siswa 4'!$A$4:$D$43,3,0)=0,"",VLOOKUP(A87,'Data Siswa 4'!$A$4:$D$43,3,0))</f>
        <v/>
      </c>
      <c r="C88" s="228"/>
      <c r="D88" s="11" t="s">
        <v>6</v>
      </c>
      <c r="E88" s="20"/>
      <c r="F88" s="20"/>
      <c r="G88" s="20"/>
      <c r="H88" s="20"/>
      <c r="I88" s="20"/>
      <c r="J88" s="20"/>
      <c r="K88" s="230"/>
      <c r="L88" s="20"/>
      <c r="M88" s="230"/>
      <c r="N88" s="20"/>
      <c r="O88" s="20"/>
      <c r="P88" s="20"/>
      <c r="Q88" s="20"/>
      <c r="R88" s="20"/>
      <c r="S88" s="230"/>
      <c r="T88" s="20"/>
      <c r="U88" s="230"/>
      <c r="V88" s="267"/>
      <c r="W88" s="77">
        <v>80</v>
      </c>
      <c r="Y88" s="34"/>
      <c r="Z88" s="77">
        <f t="shared" si="117"/>
        <v>0</v>
      </c>
      <c r="AA88" s="77">
        <v>80</v>
      </c>
      <c r="AD88" s="77">
        <f t="shared" si="118"/>
        <v>0</v>
      </c>
      <c r="AE88" s="77">
        <v>80</v>
      </c>
      <c r="AH88" s="77">
        <f t="shared" si="119"/>
        <v>0</v>
      </c>
      <c r="AI88" s="77">
        <v>80</v>
      </c>
      <c r="AL88" s="34">
        <f t="shared" si="120"/>
        <v>0</v>
      </c>
      <c r="AM88" s="134">
        <v>80</v>
      </c>
    </row>
    <row r="89" spans="1:39" ht="20.25" customHeight="1">
      <c r="A89" s="227"/>
      <c r="B89" s="233"/>
      <c r="C89" s="228"/>
      <c r="D89" s="12" t="s">
        <v>7</v>
      </c>
      <c r="E89" s="21"/>
      <c r="F89" s="21"/>
      <c r="G89" s="21"/>
      <c r="H89" s="21"/>
      <c r="I89" s="21"/>
      <c r="J89" s="21"/>
      <c r="K89" s="231"/>
      <c r="L89" s="21"/>
      <c r="M89" s="231"/>
      <c r="N89" s="21"/>
      <c r="O89" s="21"/>
      <c r="P89" s="21"/>
      <c r="Q89" s="21"/>
      <c r="R89" s="21"/>
      <c r="S89" s="231"/>
      <c r="T89" s="21"/>
      <c r="U89" s="231"/>
      <c r="V89" s="268"/>
      <c r="W89" s="77">
        <v>81</v>
      </c>
      <c r="Y89" s="34"/>
      <c r="Z89" s="77">
        <f t="shared" si="117"/>
        <v>0</v>
      </c>
      <c r="AA89" s="77">
        <v>81</v>
      </c>
      <c r="AD89" s="77">
        <f t="shared" si="118"/>
        <v>0</v>
      </c>
      <c r="AE89" s="77">
        <v>81</v>
      </c>
      <c r="AH89" s="77">
        <f t="shared" si="119"/>
        <v>0</v>
      </c>
      <c r="AI89" s="77">
        <v>81</v>
      </c>
      <c r="AL89" s="34">
        <f t="shared" si="120"/>
        <v>0</v>
      </c>
      <c r="AM89" s="134">
        <v>81</v>
      </c>
    </row>
    <row r="90" spans="1:39" ht="20.25" customHeight="1">
      <c r="A90" s="227">
        <v>28</v>
      </c>
      <c r="B90" s="43" t="str">
        <f>IF(VLOOKUP(A90,'Data Siswa 4'!$A$4:$D$43,2,0)=0,"",VLOOKUP(A90,'Data Siswa 4'!$A$4:$D$43,2,0))</f>
        <v>828</v>
      </c>
      <c r="C90" s="228" t="str">
        <f>IF(VLOOKUP(A90,'Data Siswa 4'!$A$4:$D$43,4,0)=0,"",VLOOKUP(A90,'Data Siswa 4'!$A$4:$D$43,4,0))</f>
        <v>Siswa kelas IV 28</v>
      </c>
      <c r="D90" s="10" t="s">
        <v>5</v>
      </c>
      <c r="E90" s="19"/>
      <c r="F90" s="19"/>
      <c r="G90" s="19"/>
      <c r="H90" s="19"/>
      <c r="I90" s="19"/>
      <c r="J90" s="19"/>
      <c r="K90" s="229" t="str">
        <f t="shared" ref="K90" si="146">IFERROR(ROUND(AVERAGE(E90:J92),0),"")</f>
        <v/>
      </c>
      <c r="L90" s="19"/>
      <c r="M90" s="229" t="str">
        <f t="shared" ref="M90" si="147">IFERROR(ROUND(AVERAGE(L90:L92),0),"")</f>
        <v/>
      </c>
      <c r="N90" s="19"/>
      <c r="O90" s="19"/>
      <c r="P90" s="19"/>
      <c r="Q90" s="19"/>
      <c r="R90" s="19"/>
      <c r="S90" s="229" t="str">
        <f t="shared" ref="S90" si="148">IFERROR(ROUND(AVERAGE(N90:R92),0),"")</f>
        <v/>
      </c>
      <c r="T90" s="19"/>
      <c r="U90" s="229" t="str">
        <f t="shared" ref="U90" si="149">IFERROR(ROUND(AVERAGE(T90:T92),0),"")</f>
        <v/>
      </c>
      <c r="V90" s="266" t="str">
        <f t="shared" ref="V90" si="150">IFERROR(ROUND((K90+M90+S90+(2*U90))/5,0),"")</f>
        <v/>
      </c>
      <c r="W90" s="77">
        <v>82</v>
      </c>
      <c r="Y90" s="34"/>
      <c r="Z90" s="77" t="str">
        <f t="shared" si="117"/>
        <v/>
      </c>
      <c r="AA90" s="77">
        <v>82</v>
      </c>
      <c r="AD90" s="77" t="str">
        <f t="shared" si="118"/>
        <v/>
      </c>
      <c r="AE90" s="77">
        <v>82</v>
      </c>
      <c r="AH90" s="77" t="str">
        <f t="shared" si="119"/>
        <v/>
      </c>
      <c r="AI90" s="77">
        <v>82</v>
      </c>
      <c r="AL90" s="34" t="str">
        <f t="shared" si="120"/>
        <v/>
      </c>
      <c r="AM90" s="134">
        <v>82</v>
      </c>
    </row>
    <row r="91" spans="1:39" ht="20.25" customHeight="1">
      <c r="A91" s="227"/>
      <c r="B91" s="232" t="str">
        <f>IF(VLOOKUP(A90,'Data Siswa 4'!$A$4:$D$43,3,0)=0,"",VLOOKUP(A90,'Data Siswa 4'!$A$4:$D$43,3,0))</f>
        <v/>
      </c>
      <c r="C91" s="228"/>
      <c r="D91" s="11" t="s">
        <v>6</v>
      </c>
      <c r="E91" s="20"/>
      <c r="F91" s="20"/>
      <c r="G91" s="20"/>
      <c r="H91" s="20"/>
      <c r="I91" s="20"/>
      <c r="J91" s="20"/>
      <c r="K91" s="230"/>
      <c r="L91" s="20"/>
      <c r="M91" s="230"/>
      <c r="N91" s="20"/>
      <c r="O91" s="20"/>
      <c r="P91" s="20"/>
      <c r="Q91" s="20"/>
      <c r="R91" s="20"/>
      <c r="S91" s="230"/>
      <c r="T91" s="20"/>
      <c r="U91" s="230"/>
      <c r="V91" s="267"/>
      <c r="W91" s="77">
        <v>83</v>
      </c>
      <c r="Y91" s="34"/>
      <c r="Z91" s="77">
        <f t="shared" si="117"/>
        <v>0</v>
      </c>
      <c r="AA91" s="77">
        <v>83</v>
      </c>
      <c r="AD91" s="77">
        <f t="shared" si="118"/>
        <v>0</v>
      </c>
      <c r="AE91" s="77">
        <v>83</v>
      </c>
      <c r="AH91" s="77">
        <f t="shared" si="119"/>
        <v>0</v>
      </c>
      <c r="AI91" s="77">
        <v>83</v>
      </c>
      <c r="AL91" s="34">
        <f t="shared" si="120"/>
        <v>0</v>
      </c>
      <c r="AM91" s="134">
        <v>83</v>
      </c>
    </row>
    <row r="92" spans="1:39" ht="20.25" customHeight="1">
      <c r="A92" s="227"/>
      <c r="B92" s="233"/>
      <c r="C92" s="228"/>
      <c r="D92" s="12" t="s">
        <v>7</v>
      </c>
      <c r="E92" s="21"/>
      <c r="F92" s="21"/>
      <c r="G92" s="21"/>
      <c r="H92" s="21"/>
      <c r="I92" s="21"/>
      <c r="J92" s="21"/>
      <c r="K92" s="231"/>
      <c r="L92" s="21"/>
      <c r="M92" s="231"/>
      <c r="N92" s="21"/>
      <c r="O92" s="21"/>
      <c r="P92" s="21"/>
      <c r="Q92" s="21"/>
      <c r="R92" s="21"/>
      <c r="S92" s="231"/>
      <c r="T92" s="21"/>
      <c r="U92" s="231"/>
      <c r="V92" s="268"/>
      <c r="W92" s="77">
        <v>84</v>
      </c>
      <c r="Y92" s="34"/>
      <c r="Z92" s="77">
        <f t="shared" si="117"/>
        <v>0</v>
      </c>
      <c r="AA92" s="77">
        <v>84</v>
      </c>
      <c r="AD92" s="77">
        <f t="shared" si="118"/>
        <v>0</v>
      </c>
      <c r="AE92" s="77">
        <v>84</v>
      </c>
      <c r="AH92" s="77">
        <f t="shared" si="119"/>
        <v>0</v>
      </c>
      <c r="AI92" s="77">
        <v>84</v>
      </c>
      <c r="AL92" s="34">
        <f t="shared" si="120"/>
        <v>0</v>
      </c>
      <c r="AM92" s="134">
        <v>84</v>
      </c>
    </row>
    <row r="93" spans="1:39" ht="20.25" customHeight="1">
      <c r="A93" s="227">
        <v>29</v>
      </c>
      <c r="B93" s="43" t="str">
        <f>IF(VLOOKUP(A93,'Data Siswa 4'!$A$4:$D$43,2,0)=0,"",VLOOKUP(A93,'Data Siswa 4'!$A$4:$D$43,2,0))</f>
        <v>829</v>
      </c>
      <c r="C93" s="228" t="str">
        <f>IF(VLOOKUP(A93,'Data Siswa 4'!$A$4:$D$43,4,0)=0,"",VLOOKUP(A93,'Data Siswa 4'!$A$4:$D$43,4,0))</f>
        <v>Siswa kelas IV 29</v>
      </c>
      <c r="D93" s="10" t="s">
        <v>5</v>
      </c>
      <c r="E93" s="19"/>
      <c r="F93" s="19"/>
      <c r="G93" s="19"/>
      <c r="H93" s="19"/>
      <c r="I93" s="19"/>
      <c r="J93" s="19"/>
      <c r="K93" s="229" t="str">
        <f t="shared" ref="K93" si="151">IFERROR(ROUND(AVERAGE(E93:J95),0),"")</f>
        <v/>
      </c>
      <c r="L93" s="19"/>
      <c r="M93" s="229" t="str">
        <f t="shared" ref="M93" si="152">IFERROR(ROUND(AVERAGE(L93:L95),0),"")</f>
        <v/>
      </c>
      <c r="N93" s="19"/>
      <c r="O93" s="19"/>
      <c r="P93" s="19"/>
      <c r="Q93" s="19"/>
      <c r="R93" s="19"/>
      <c r="S93" s="229" t="str">
        <f t="shared" ref="S93" si="153">IFERROR(ROUND(AVERAGE(N93:R95),0),"")</f>
        <v/>
      </c>
      <c r="T93" s="19"/>
      <c r="U93" s="229" t="str">
        <f t="shared" ref="U93" si="154">IFERROR(ROUND(AVERAGE(T93:T95),0),"")</f>
        <v/>
      </c>
      <c r="V93" s="266" t="str">
        <f t="shared" ref="V93" si="155">IFERROR(ROUND((K93+M93+S93+(2*U93))/5,0),"")</f>
        <v/>
      </c>
      <c r="W93" s="77">
        <v>85</v>
      </c>
      <c r="Y93" s="34"/>
      <c r="Z93" s="77" t="str">
        <f t="shared" si="117"/>
        <v/>
      </c>
      <c r="AA93" s="77">
        <v>85</v>
      </c>
      <c r="AD93" s="77" t="str">
        <f t="shared" si="118"/>
        <v/>
      </c>
      <c r="AE93" s="77">
        <v>85</v>
      </c>
      <c r="AH93" s="77" t="str">
        <f t="shared" si="119"/>
        <v/>
      </c>
      <c r="AI93" s="77">
        <v>85</v>
      </c>
      <c r="AL93" s="34" t="str">
        <f t="shared" si="120"/>
        <v/>
      </c>
      <c r="AM93" s="134">
        <v>85</v>
      </c>
    </row>
    <row r="94" spans="1:39" ht="20.25" customHeight="1">
      <c r="A94" s="227"/>
      <c r="B94" s="232" t="str">
        <f>IF(VLOOKUP(A93,'Data Siswa 4'!$A$4:$D$43,3,0)=0,"",VLOOKUP(A93,'Data Siswa 4'!$A$4:$D$43,3,0))</f>
        <v/>
      </c>
      <c r="C94" s="228"/>
      <c r="D94" s="11" t="s">
        <v>6</v>
      </c>
      <c r="E94" s="20"/>
      <c r="F94" s="20"/>
      <c r="G94" s="20"/>
      <c r="H94" s="20"/>
      <c r="I94" s="20"/>
      <c r="J94" s="20"/>
      <c r="K94" s="230"/>
      <c r="L94" s="20"/>
      <c r="M94" s="230"/>
      <c r="N94" s="20"/>
      <c r="O94" s="20"/>
      <c r="P94" s="20"/>
      <c r="Q94" s="20"/>
      <c r="R94" s="20"/>
      <c r="S94" s="230"/>
      <c r="T94" s="20"/>
      <c r="U94" s="230"/>
      <c r="V94" s="267"/>
      <c r="W94" s="77">
        <v>86</v>
      </c>
      <c r="Y94" s="34"/>
      <c r="Z94" s="77">
        <f t="shared" si="117"/>
        <v>0</v>
      </c>
      <c r="AA94" s="77">
        <v>86</v>
      </c>
      <c r="AD94" s="77">
        <f t="shared" si="118"/>
        <v>0</v>
      </c>
      <c r="AE94" s="77">
        <v>86</v>
      </c>
      <c r="AH94" s="77">
        <f t="shared" si="119"/>
        <v>0</v>
      </c>
      <c r="AI94" s="77">
        <v>86</v>
      </c>
      <c r="AL94" s="34">
        <f t="shared" si="120"/>
        <v>0</v>
      </c>
      <c r="AM94" s="134">
        <v>86</v>
      </c>
    </row>
    <row r="95" spans="1:39" ht="20.25" customHeight="1">
      <c r="A95" s="227"/>
      <c r="B95" s="233"/>
      <c r="C95" s="228"/>
      <c r="D95" s="12" t="s">
        <v>7</v>
      </c>
      <c r="E95" s="21"/>
      <c r="F95" s="21"/>
      <c r="G95" s="21"/>
      <c r="H95" s="21"/>
      <c r="I95" s="21"/>
      <c r="J95" s="21"/>
      <c r="K95" s="231"/>
      <c r="L95" s="21"/>
      <c r="M95" s="231"/>
      <c r="N95" s="21"/>
      <c r="O95" s="21"/>
      <c r="P95" s="21"/>
      <c r="Q95" s="21"/>
      <c r="R95" s="21"/>
      <c r="S95" s="231"/>
      <c r="T95" s="21"/>
      <c r="U95" s="231"/>
      <c r="V95" s="268"/>
      <c r="W95" s="77">
        <v>87</v>
      </c>
      <c r="Y95" s="34"/>
      <c r="Z95" s="77">
        <f t="shared" si="117"/>
        <v>0</v>
      </c>
      <c r="AA95" s="77">
        <v>87</v>
      </c>
      <c r="AD95" s="77">
        <f t="shared" si="118"/>
        <v>0</v>
      </c>
      <c r="AE95" s="77">
        <v>87</v>
      </c>
      <c r="AH95" s="77">
        <f t="shared" si="119"/>
        <v>0</v>
      </c>
      <c r="AI95" s="77">
        <v>87</v>
      </c>
      <c r="AL95" s="34">
        <f t="shared" si="120"/>
        <v>0</v>
      </c>
      <c r="AM95" s="134">
        <v>87</v>
      </c>
    </row>
    <row r="96" spans="1:39" ht="20.25" customHeight="1">
      <c r="A96" s="227">
        <v>30</v>
      </c>
      <c r="B96" s="43" t="str">
        <f>IF(VLOOKUP(A96,'Data Siswa 4'!$A$4:$D$43,2,0)=0,"",VLOOKUP(A96,'Data Siswa 4'!$A$4:$D$43,2,0))</f>
        <v>830</v>
      </c>
      <c r="C96" s="228" t="str">
        <f>IF(VLOOKUP(A96,'Data Siswa 4'!$A$4:$D$43,4,0)=0,"",VLOOKUP(A96,'Data Siswa 4'!$A$4:$D$43,4,0))</f>
        <v>Siswa kelas IV 30</v>
      </c>
      <c r="D96" s="10" t="s">
        <v>5</v>
      </c>
      <c r="E96" s="19"/>
      <c r="F96" s="19"/>
      <c r="G96" s="19"/>
      <c r="H96" s="19"/>
      <c r="I96" s="19"/>
      <c r="J96" s="19"/>
      <c r="K96" s="229" t="str">
        <f t="shared" ref="K96" si="156">IFERROR(ROUND(AVERAGE(E96:J98),0),"")</f>
        <v/>
      </c>
      <c r="L96" s="19"/>
      <c r="M96" s="229" t="str">
        <f t="shared" ref="M96" si="157">IFERROR(ROUND(AVERAGE(L96:L98),0),"")</f>
        <v/>
      </c>
      <c r="N96" s="19"/>
      <c r="O96" s="19"/>
      <c r="P96" s="19"/>
      <c r="Q96" s="19"/>
      <c r="R96" s="19"/>
      <c r="S96" s="229" t="str">
        <f t="shared" ref="S96" si="158">IFERROR(ROUND(AVERAGE(N96:R98),0),"")</f>
        <v/>
      </c>
      <c r="T96" s="19"/>
      <c r="U96" s="229" t="str">
        <f t="shared" ref="U96" si="159">IFERROR(ROUND(AVERAGE(T96:T98),0),"")</f>
        <v/>
      </c>
      <c r="V96" s="266" t="str">
        <f t="shared" ref="V96" si="160">IFERROR(ROUND((K96+M96+S96+(2*U96))/5,0),"")</f>
        <v/>
      </c>
      <c r="W96" s="77">
        <v>88</v>
      </c>
      <c r="Y96" s="34"/>
      <c r="Z96" s="77" t="str">
        <f t="shared" si="117"/>
        <v/>
      </c>
      <c r="AA96" s="77">
        <v>88</v>
      </c>
      <c r="AD96" s="77" t="str">
        <f t="shared" si="118"/>
        <v/>
      </c>
      <c r="AE96" s="77">
        <v>88</v>
      </c>
      <c r="AH96" s="77" t="str">
        <f t="shared" si="119"/>
        <v/>
      </c>
      <c r="AI96" s="77">
        <v>88</v>
      </c>
      <c r="AL96" s="34" t="str">
        <f t="shared" si="120"/>
        <v/>
      </c>
      <c r="AM96" s="134">
        <v>88</v>
      </c>
    </row>
    <row r="97" spans="1:39" ht="20.25" customHeight="1">
      <c r="A97" s="227"/>
      <c r="B97" s="232" t="str">
        <f>IF(VLOOKUP(A96,'Data Siswa 4'!$A$4:$D$43,3,0)=0,"",VLOOKUP(A96,'Data Siswa 4'!$A$4:$D$43,3,0))</f>
        <v/>
      </c>
      <c r="C97" s="228"/>
      <c r="D97" s="11" t="s">
        <v>6</v>
      </c>
      <c r="E97" s="20"/>
      <c r="F97" s="20"/>
      <c r="G97" s="20"/>
      <c r="H97" s="20"/>
      <c r="I97" s="20"/>
      <c r="J97" s="20"/>
      <c r="K97" s="230"/>
      <c r="L97" s="20"/>
      <c r="M97" s="230"/>
      <c r="N97" s="20"/>
      <c r="O97" s="20"/>
      <c r="P97" s="20"/>
      <c r="Q97" s="20"/>
      <c r="R97" s="20"/>
      <c r="S97" s="230"/>
      <c r="T97" s="20"/>
      <c r="U97" s="230"/>
      <c r="V97" s="267"/>
      <c r="W97" s="77">
        <v>89</v>
      </c>
      <c r="Y97" s="34"/>
      <c r="Z97" s="77">
        <f t="shared" si="117"/>
        <v>0</v>
      </c>
      <c r="AA97" s="77">
        <v>89</v>
      </c>
      <c r="AD97" s="77">
        <f t="shared" si="118"/>
        <v>0</v>
      </c>
      <c r="AE97" s="77">
        <v>89</v>
      </c>
      <c r="AH97" s="77">
        <f t="shared" si="119"/>
        <v>0</v>
      </c>
      <c r="AI97" s="77">
        <v>89</v>
      </c>
      <c r="AL97" s="34">
        <f t="shared" si="120"/>
        <v>0</v>
      </c>
      <c r="AM97" s="134">
        <v>89</v>
      </c>
    </row>
    <row r="98" spans="1:39" ht="20.25" customHeight="1">
      <c r="A98" s="227"/>
      <c r="B98" s="233"/>
      <c r="C98" s="228"/>
      <c r="D98" s="12" t="s">
        <v>7</v>
      </c>
      <c r="E98" s="21"/>
      <c r="F98" s="21"/>
      <c r="G98" s="21"/>
      <c r="H98" s="21"/>
      <c r="I98" s="21"/>
      <c r="J98" s="21"/>
      <c r="K98" s="231"/>
      <c r="L98" s="21"/>
      <c r="M98" s="231"/>
      <c r="N98" s="21"/>
      <c r="O98" s="21"/>
      <c r="P98" s="21"/>
      <c r="Q98" s="21"/>
      <c r="R98" s="21"/>
      <c r="S98" s="231"/>
      <c r="T98" s="21"/>
      <c r="U98" s="231"/>
      <c r="V98" s="268"/>
      <c r="W98" s="77">
        <v>90</v>
      </c>
      <c r="Y98" s="34"/>
      <c r="Z98" s="77">
        <f t="shared" si="117"/>
        <v>0</v>
      </c>
      <c r="AA98" s="77">
        <v>90</v>
      </c>
      <c r="AD98" s="77">
        <f t="shared" si="118"/>
        <v>0</v>
      </c>
      <c r="AE98" s="77">
        <v>90</v>
      </c>
      <c r="AH98" s="77">
        <f t="shared" si="119"/>
        <v>0</v>
      </c>
      <c r="AI98" s="77">
        <v>90</v>
      </c>
      <c r="AL98" s="34">
        <f t="shared" si="120"/>
        <v>0</v>
      </c>
      <c r="AM98" s="134">
        <v>90</v>
      </c>
    </row>
    <row r="99" spans="1:39" ht="20.25" customHeight="1">
      <c r="A99" s="227">
        <v>31</v>
      </c>
      <c r="B99" s="43" t="str">
        <f>IF(VLOOKUP(A99,'Data Siswa 4'!$A$4:$D$43,2,0)=0,"",VLOOKUP(A99,'Data Siswa 4'!$A$4:$D$43,2,0))</f>
        <v>831</v>
      </c>
      <c r="C99" s="228" t="str">
        <f>IF(VLOOKUP(A99,'Data Siswa 4'!$A$4:$D$43,4,0)=0,"",VLOOKUP(A99,'Data Siswa 4'!$A$4:$D$43,4,0))</f>
        <v>Siswa kelas IV 31</v>
      </c>
      <c r="D99" s="10" t="s">
        <v>5</v>
      </c>
      <c r="E99" s="19"/>
      <c r="F99" s="19"/>
      <c r="G99" s="19"/>
      <c r="H99" s="19"/>
      <c r="I99" s="19"/>
      <c r="J99" s="19"/>
      <c r="K99" s="229" t="str">
        <f t="shared" ref="K99" si="161">IFERROR(ROUND(AVERAGE(E99:J101),0),"")</f>
        <v/>
      </c>
      <c r="L99" s="19"/>
      <c r="M99" s="229" t="str">
        <f t="shared" ref="M99" si="162">IFERROR(ROUND(AVERAGE(L99:L101),0),"")</f>
        <v/>
      </c>
      <c r="N99" s="19"/>
      <c r="O99" s="19"/>
      <c r="P99" s="19"/>
      <c r="Q99" s="19"/>
      <c r="R99" s="19"/>
      <c r="S99" s="229" t="str">
        <f t="shared" ref="S99" si="163">IFERROR(ROUND(AVERAGE(N99:R101),0),"")</f>
        <v/>
      </c>
      <c r="T99" s="19"/>
      <c r="U99" s="229" t="str">
        <f t="shared" ref="U99" si="164">IFERROR(ROUND(AVERAGE(T99:T101),0),"")</f>
        <v/>
      </c>
      <c r="V99" s="266" t="str">
        <f t="shared" ref="V99" si="165">IFERROR(ROUND((K99+M99+S99+(2*U99))/5,0),"")</f>
        <v/>
      </c>
      <c r="W99" s="77">
        <v>91</v>
      </c>
      <c r="Y99" s="34"/>
      <c r="Z99" s="77" t="str">
        <f t="shared" si="117"/>
        <v/>
      </c>
      <c r="AA99" s="77">
        <v>91</v>
      </c>
      <c r="AD99" s="77" t="str">
        <f t="shared" si="118"/>
        <v/>
      </c>
      <c r="AE99" s="77">
        <v>91</v>
      </c>
      <c r="AH99" s="77" t="str">
        <f t="shared" si="119"/>
        <v/>
      </c>
      <c r="AI99" s="77">
        <v>91</v>
      </c>
      <c r="AL99" s="34" t="str">
        <f t="shared" si="120"/>
        <v/>
      </c>
      <c r="AM99" s="134">
        <v>91</v>
      </c>
    </row>
    <row r="100" spans="1:39" ht="20.25" customHeight="1">
      <c r="A100" s="227"/>
      <c r="B100" s="232" t="str">
        <f>IF(VLOOKUP(A99,'Data Siswa 4'!$A$4:$D$43,3,0)=0,"",VLOOKUP(A99,'Data Siswa 4'!$A$4:$D$43,3,0))</f>
        <v/>
      </c>
      <c r="C100" s="228"/>
      <c r="D100" s="11" t="s">
        <v>6</v>
      </c>
      <c r="E100" s="20"/>
      <c r="F100" s="20"/>
      <c r="G100" s="20"/>
      <c r="H100" s="20"/>
      <c r="I100" s="20"/>
      <c r="J100" s="20"/>
      <c r="K100" s="230"/>
      <c r="L100" s="20"/>
      <c r="M100" s="230"/>
      <c r="N100" s="20"/>
      <c r="O100" s="20"/>
      <c r="P100" s="20"/>
      <c r="Q100" s="20"/>
      <c r="R100" s="20"/>
      <c r="S100" s="230"/>
      <c r="T100" s="20"/>
      <c r="U100" s="230"/>
      <c r="V100" s="267"/>
      <c r="W100" s="77">
        <v>92</v>
      </c>
      <c r="Y100" s="34"/>
      <c r="Z100" s="77">
        <f t="shared" si="117"/>
        <v>0</v>
      </c>
      <c r="AA100" s="77">
        <v>92</v>
      </c>
      <c r="AD100" s="77">
        <f t="shared" si="118"/>
        <v>0</v>
      </c>
      <c r="AE100" s="77">
        <v>92</v>
      </c>
      <c r="AH100" s="77">
        <f t="shared" si="119"/>
        <v>0</v>
      </c>
      <c r="AI100" s="77">
        <v>92</v>
      </c>
      <c r="AL100" s="34">
        <f t="shared" si="120"/>
        <v>0</v>
      </c>
      <c r="AM100" s="134">
        <v>92</v>
      </c>
    </row>
    <row r="101" spans="1:39" ht="20.25" customHeight="1">
      <c r="A101" s="227"/>
      <c r="B101" s="233"/>
      <c r="C101" s="228"/>
      <c r="D101" s="12" t="s">
        <v>7</v>
      </c>
      <c r="E101" s="21"/>
      <c r="F101" s="21"/>
      <c r="G101" s="21"/>
      <c r="H101" s="21"/>
      <c r="I101" s="21"/>
      <c r="J101" s="21"/>
      <c r="K101" s="231"/>
      <c r="L101" s="21"/>
      <c r="M101" s="231"/>
      <c r="N101" s="21"/>
      <c r="O101" s="21"/>
      <c r="P101" s="21"/>
      <c r="Q101" s="21"/>
      <c r="R101" s="21"/>
      <c r="S101" s="231"/>
      <c r="T101" s="21"/>
      <c r="U101" s="231"/>
      <c r="V101" s="268"/>
      <c r="W101" s="77">
        <v>93</v>
      </c>
      <c r="Y101" s="34"/>
      <c r="Z101" s="77">
        <f t="shared" si="117"/>
        <v>0</v>
      </c>
      <c r="AA101" s="77">
        <v>93</v>
      </c>
      <c r="AD101" s="77">
        <f t="shared" si="118"/>
        <v>0</v>
      </c>
      <c r="AE101" s="77">
        <v>93</v>
      </c>
      <c r="AH101" s="77">
        <f t="shared" si="119"/>
        <v>0</v>
      </c>
      <c r="AI101" s="77">
        <v>93</v>
      </c>
      <c r="AL101" s="34">
        <f t="shared" si="120"/>
        <v>0</v>
      </c>
      <c r="AM101" s="134">
        <v>93</v>
      </c>
    </row>
    <row r="102" spans="1:39" ht="20.25" customHeight="1">
      <c r="A102" s="227">
        <v>32</v>
      </c>
      <c r="B102" s="43" t="str">
        <f>IF(VLOOKUP(A102,'Data Siswa 4'!$A$4:$D$43,2,0)=0,"",VLOOKUP(A102,'Data Siswa 4'!$A$4:$D$43,2,0))</f>
        <v>832</v>
      </c>
      <c r="C102" s="228" t="str">
        <f>IF(VLOOKUP(A102,'Data Siswa 4'!$A$4:$D$43,4,0)=0,"",VLOOKUP(A102,'Data Siswa 4'!$A$4:$D$43,4,0))</f>
        <v>Siswa kelas IV 32</v>
      </c>
      <c r="D102" s="10" t="s">
        <v>5</v>
      </c>
      <c r="E102" s="19"/>
      <c r="F102" s="19"/>
      <c r="G102" s="19"/>
      <c r="H102" s="19"/>
      <c r="I102" s="19"/>
      <c r="J102" s="19"/>
      <c r="K102" s="229" t="str">
        <f t="shared" ref="K102" si="166">IFERROR(ROUND(AVERAGE(E102:J104),0),"")</f>
        <v/>
      </c>
      <c r="L102" s="19"/>
      <c r="M102" s="229" t="str">
        <f t="shared" ref="M102" si="167">IFERROR(ROUND(AVERAGE(L102:L104),0),"")</f>
        <v/>
      </c>
      <c r="N102" s="19"/>
      <c r="O102" s="19"/>
      <c r="P102" s="19"/>
      <c r="Q102" s="19"/>
      <c r="R102" s="19"/>
      <c r="S102" s="229" t="str">
        <f t="shared" ref="S102" si="168">IFERROR(ROUND(AVERAGE(N102:R104),0),"")</f>
        <v/>
      </c>
      <c r="T102" s="19"/>
      <c r="U102" s="229" t="str">
        <f t="shared" ref="U102" si="169">IFERROR(ROUND(AVERAGE(T102:T104),0),"")</f>
        <v/>
      </c>
      <c r="V102" s="266" t="str">
        <f t="shared" ref="V102" si="170">IFERROR(ROUND((K102+M102+S102+(2*U102))/5,0),"")</f>
        <v/>
      </c>
      <c r="W102" s="77">
        <v>94</v>
      </c>
      <c r="Y102" s="34"/>
      <c r="Z102" s="77" t="str">
        <f t="shared" si="117"/>
        <v/>
      </c>
      <c r="AA102" s="77">
        <v>94</v>
      </c>
      <c r="AD102" s="77" t="str">
        <f t="shared" si="118"/>
        <v/>
      </c>
      <c r="AE102" s="77">
        <v>94</v>
      </c>
      <c r="AH102" s="77" t="str">
        <f t="shared" si="119"/>
        <v/>
      </c>
      <c r="AI102" s="77">
        <v>94</v>
      </c>
      <c r="AL102" s="34" t="str">
        <f t="shared" si="120"/>
        <v/>
      </c>
      <c r="AM102" s="134">
        <v>94</v>
      </c>
    </row>
    <row r="103" spans="1:39" ht="20.25" customHeight="1">
      <c r="A103" s="227"/>
      <c r="B103" s="232" t="str">
        <f>IF(VLOOKUP(A102,'Data Siswa 4'!$A$4:$D$43,3,0)=0,"",VLOOKUP(A102,'Data Siswa 4'!$A$4:$D$43,3,0))</f>
        <v/>
      </c>
      <c r="C103" s="228"/>
      <c r="D103" s="11" t="s">
        <v>6</v>
      </c>
      <c r="E103" s="20"/>
      <c r="F103" s="20"/>
      <c r="G103" s="20"/>
      <c r="H103" s="20"/>
      <c r="I103" s="20"/>
      <c r="J103" s="20"/>
      <c r="K103" s="230"/>
      <c r="L103" s="20"/>
      <c r="M103" s="230"/>
      <c r="N103" s="20"/>
      <c r="O103" s="20"/>
      <c r="P103" s="20"/>
      <c r="Q103" s="20"/>
      <c r="R103" s="20"/>
      <c r="S103" s="230"/>
      <c r="T103" s="20"/>
      <c r="U103" s="230"/>
      <c r="V103" s="267"/>
      <c r="W103" s="77">
        <v>95</v>
      </c>
      <c r="Y103" s="34"/>
      <c r="Z103" s="77">
        <f t="shared" si="117"/>
        <v>0</v>
      </c>
      <c r="AA103" s="77">
        <v>95</v>
      </c>
      <c r="AD103" s="77">
        <f t="shared" si="118"/>
        <v>0</v>
      </c>
      <c r="AE103" s="77">
        <v>95</v>
      </c>
      <c r="AH103" s="77">
        <f t="shared" si="119"/>
        <v>0</v>
      </c>
      <c r="AI103" s="77">
        <v>95</v>
      </c>
      <c r="AL103" s="34">
        <f t="shared" si="120"/>
        <v>0</v>
      </c>
      <c r="AM103" s="134">
        <v>95</v>
      </c>
    </row>
    <row r="104" spans="1:39" ht="20.25" customHeight="1">
      <c r="A104" s="227"/>
      <c r="B104" s="233"/>
      <c r="C104" s="228"/>
      <c r="D104" s="12" t="s">
        <v>7</v>
      </c>
      <c r="E104" s="21"/>
      <c r="F104" s="21"/>
      <c r="G104" s="21"/>
      <c r="H104" s="21"/>
      <c r="I104" s="21"/>
      <c r="J104" s="21"/>
      <c r="K104" s="231"/>
      <c r="L104" s="21"/>
      <c r="M104" s="231"/>
      <c r="N104" s="21"/>
      <c r="O104" s="21"/>
      <c r="P104" s="21"/>
      <c r="Q104" s="21"/>
      <c r="R104" s="21"/>
      <c r="S104" s="231"/>
      <c r="T104" s="21"/>
      <c r="U104" s="231"/>
      <c r="V104" s="268"/>
      <c r="W104" s="77">
        <v>96</v>
      </c>
      <c r="Y104" s="34"/>
      <c r="Z104" s="77">
        <f t="shared" si="117"/>
        <v>0</v>
      </c>
      <c r="AA104" s="77">
        <v>96</v>
      </c>
      <c r="AD104" s="77">
        <f t="shared" si="118"/>
        <v>0</v>
      </c>
      <c r="AE104" s="77">
        <v>96</v>
      </c>
      <c r="AH104" s="77">
        <f t="shared" si="119"/>
        <v>0</v>
      </c>
      <c r="AI104" s="77">
        <v>96</v>
      </c>
      <c r="AL104" s="34">
        <f t="shared" si="120"/>
        <v>0</v>
      </c>
      <c r="AM104" s="134">
        <v>96</v>
      </c>
    </row>
    <row r="105" spans="1:39" ht="20.25" customHeight="1">
      <c r="A105" s="227">
        <v>33</v>
      </c>
      <c r="B105" s="43" t="str">
        <f>IF(VLOOKUP(A105,'Data Siswa 4'!$A$4:$D$43,2,0)=0,"",VLOOKUP(A105,'Data Siswa 4'!$A$4:$D$43,2,0))</f>
        <v/>
      </c>
      <c r="C105" s="228" t="str">
        <f>IF(VLOOKUP(A105,'Data Siswa 4'!$A$4:$D$43,4,0)=0,"",VLOOKUP(A105,'Data Siswa 4'!$A$4:$D$43,4,0))</f>
        <v/>
      </c>
      <c r="D105" s="10" t="s">
        <v>5</v>
      </c>
      <c r="E105" s="19"/>
      <c r="F105" s="19"/>
      <c r="G105" s="19"/>
      <c r="H105" s="19"/>
      <c r="I105" s="19"/>
      <c r="J105" s="19"/>
      <c r="K105" s="229" t="str">
        <f t="shared" ref="K105" si="171">IFERROR(ROUND(AVERAGE(E105:J107),0),"")</f>
        <v/>
      </c>
      <c r="L105" s="19"/>
      <c r="M105" s="229" t="str">
        <f t="shared" ref="M105" si="172">IFERROR(ROUND(AVERAGE(L105:L107),0),"")</f>
        <v/>
      </c>
      <c r="N105" s="19"/>
      <c r="O105" s="19"/>
      <c r="P105" s="19"/>
      <c r="Q105" s="19"/>
      <c r="R105" s="19"/>
      <c r="S105" s="229" t="str">
        <f t="shared" ref="S105" si="173">IFERROR(ROUND(AVERAGE(N105:R107),0),"")</f>
        <v/>
      </c>
      <c r="T105" s="19"/>
      <c r="U105" s="229" t="str">
        <f t="shared" ref="U105" si="174">IFERROR(ROUND(AVERAGE(T105:T107),0),"")</f>
        <v/>
      </c>
      <c r="V105" s="266" t="str">
        <f t="shared" ref="V105" si="175">IFERROR(ROUND((K105+M105+S105+(2*U105))/5,0),"")</f>
        <v/>
      </c>
      <c r="W105" s="77">
        <v>97</v>
      </c>
      <c r="Y105" s="34"/>
      <c r="Z105" s="77" t="str">
        <f t="shared" si="117"/>
        <v/>
      </c>
      <c r="AA105" s="77">
        <v>97</v>
      </c>
      <c r="AD105" s="77" t="str">
        <f t="shared" si="118"/>
        <v/>
      </c>
      <c r="AE105" s="77">
        <v>97</v>
      </c>
      <c r="AH105" s="77" t="str">
        <f t="shared" si="119"/>
        <v/>
      </c>
      <c r="AI105" s="77">
        <v>97</v>
      </c>
      <c r="AL105" s="34" t="str">
        <f t="shared" si="120"/>
        <v/>
      </c>
      <c r="AM105" s="134">
        <v>97</v>
      </c>
    </row>
    <row r="106" spans="1:39" ht="20.25" customHeight="1">
      <c r="A106" s="227"/>
      <c r="B106" s="232" t="str">
        <f>IF(VLOOKUP(A105,'Data Siswa 4'!$A$4:$D$43,3,0)=0,"",VLOOKUP(A105,'Data Siswa 4'!$A$4:$D$43,3,0))</f>
        <v/>
      </c>
      <c r="C106" s="228"/>
      <c r="D106" s="11" t="s">
        <v>6</v>
      </c>
      <c r="E106" s="20"/>
      <c r="F106" s="20"/>
      <c r="G106" s="20"/>
      <c r="H106" s="20"/>
      <c r="I106" s="20"/>
      <c r="J106" s="20"/>
      <c r="K106" s="230"/>
      <c r="L106" s="20"/>
      <c r="M106" s="230"/>
      <c r="N106" s="20"/>
      <c r="O106" s="20"/>
      <c r="P106" s="20"/>
      <c r="Q106" s="20"/>
      <c r="R106" s="20"/>
      <c r="S106" s="230"/>
      <c r="T106" s="20"/>
      <c r="U106" s="230"/>
      <c r="V106" s="267"/>
      <c r="W106" s="77">
        <v>98</v>
      </c>
      <c r="Y106" s="34"/>
      <c r="Z106" s="77">
        <f t="shared" si="117"/>
        <v>0</v>
      </c>
      <c r="AA106" s="77">
        <v>98</v>
      </c>
      <c r="AD106" s="77">
        <f t="shared" si="118"/>
        <v>0</v>
      </c>
      <c r="AE106" s="77">
        <v>98</v>
      </c>
      <c r="AH106" s="77">
        <f t="shared" si="119"/>
        <v>0</v>
      </c>
      <c r="AI106" s="77">
        <v>98</v>
      </c>
      <c r="AL106" s="34">
        <f t="shared" si="120"/>
        <v>0</v>
      </c>
      <c r="AM106" s="134">
        <v>98</v>
      </c>
    </row>
    <row r="107" spans="1:39" ht="20.25" customHeight="1">
      <c r="A107" s="227"/>
      <c r="B107" s="233"/>
      <c r="C107" s="228"/>
      <c r="D107" s="12" t="s">
        <v>7</v>
      </c>
      <c r="E107" s="21"/>
      <c r="F107" s="21"/>
      <c r="G107" s="21"/>
      <c r="H107" s="21"/>
      <c r="I107" s="21"/>
      <c r="J107" s="21"/>
      <c r="K107" s="231"/>
      <c r="L107" s="21"/>
      <c r="M107" s="231"/>
      <c r="N107" s="21"/>
      <c r="O107" s="21"/>
      <c r="P107" s="21"/>
      <c r="Q107" s="21"/>
      <c r="R107" s="21"/>
      <c r="S107" s="231"/>
      <c r="T107" s="21"/>
      <c r="U107" s="231"/>
      <c r="V107" s="268"/>
      <c r="W107" s="77">
        <v>99</v>
      </c>
      <c r="Y107" s="34"/>
      <c r="Z107" s="77">
        <f t="shared" si="117"/>
        <v>0</v>
      </c>
      <c r="AA107" s="77">
        <v>99</v>
      </c>
      <c r="AD107" s="77">
        <f t="shared" si="118"/>
        <v>0</v>
      </c>
      <c r="AE107" s="77">
        <v>99</v>
      </c>
      <c r="AH107" s="77">
        <f t="shared" si="119"/>
        <v>0</v>
      </c>
      <c r="AI107" s="77">
        <v>99</v>
      </c>
      <c r="AL107" s="34">
        <f t="shared" si="120"/>
        <v>0</v>
      </c>
      <c r="AM107" s="134">
        <v>99</v>
      </c>
    </row>
    <row r="108" spans="1:39" ht="20.25" customHeight="1">
      <c r="A108" s="227">
        <v>34</v>
      </c>
      <c r="B108" s="43" t="str">
        <f>IF(VLOOKUP(A108,'Data Siswa 4'!$A$4:$D$43,2,0)=0,"",VLOOKUP(A108,'Data Siswa 4'!$A$4:$D$43,2,0))</f>
        <v/>
      </c>
      <c r="C108" s="228" t="str">
        <f>IF(VLOOKUP(A108,'Data Siswa 4'!$A$4:$D$43,4,0)=0,"",VLOOKUP(A108,'Data Siswa 4'!$A$4:$D$43,4,0))</f>
        <v/>
      </c>
      <c r="D108" s="10" t="s">
        <v>5</v>
      </c>
      <c r="E108" s="19"/>
      <c r="F108" s="19"/>
      <c r="G108" s="19"/>
      <c r="H108" s="19"/>
      <c r="I108" s="19"/>
      <c r="J108" s="19"/>
      <c r="K108" s="229" t="str">
        <f t="shared" ref="K108" si="176">IFERROR(ROUND(AVERAGE(E108:J110),0),"")</f>
        <v/>
      </c>
      <c r="L108" s="19"/>
      <c r="M108" s="229" t="str">
        <f t="shared" ref="M108" si="177">IFERROR(ROUND(AVERAGE(L108:L110),0),"")</f>
        <v/>
      </c>
      <c r="N108" s="19"/>
      <c r="O108" s="19"/>
      <c r="P108" s="19"/>
      <c r="Q108" s="19"/>
      <c r="R108" s="19"/>
      <c r="S108" s="229" t="str">
        <f t="shared" ref="S108" si="178">IFERROR(ROUND(AVERAGE(N108:R110),0),"")</f>
        <v/>
      </c>
      <c r="T108" s="19"/>
      <c r="U108" s="229" t="str">
        <f t="shared" ref="U108" si="179">IFERROR(ROUND(AVERAGE(T108:T110),0),"")</f>
        <v/>
      </c>
      <c r="V108" s="266" t="str">
        <f t="shared" ref="V108" si="180">IFERROR(ROUND((K108+M108+S108+(2*U108))/5,0),"")</f>
        <v/>
      </c>
      <c r="W108" s="77">
        <v>100</v>
      </c>
      <c r="Y108" s="34"/>
      <c r="Z108" s="77" t="str">
        <f t="shared" si="117"/>
        <v/>
      </c>
      <c r="AA108" s="77">
        <v>100</v>
      </c>
      <c r="AD108" s="77" t="str">
        <f t="shared" si="118"/>
        <v/>
      </c>
      <c r="AE108" s="77">
        <v>100</v>
      </c>
      <c r="AH108" s="77" t="str">
        <f t="shared" si="119"/>
        <v/>
      </c>
      <c r="AI108" s="77">
        <v>100</v>
      </c>
      <c r="AL108" s="34" t="str">
        <f t="shared" si="120"/>
        <v/>
      </c>
      <c r="AM108" s="134">
        <v>100</v>
      </c>
    </row>
    <row r="109" spans="1:39" ht="20.25" customHeight="1">
      <c r="A109" s="227"/>
      <c r="B109" s="232" t="str">
        <f>IF(VLOOKUP(A108,'Data Siswa 4'!$A$4:$D$43,3,0)=0,"",VLOOKUP(A108,'Data Siswa 4'!$A$4:$D$43,3,0))</f>
        <v/>
      </c>
      <c r="C109" s="228"/>
      <c r="D109" s="11" t="s">
        <v>6</v>
      </c>
      <c r="E109" s="20"/>
      <c r="F109" s="20"/>
      <c r="G109" s="20"/>
      <c r="H109" s="20"/>
      <c r="I109" s="20"/>
      <c r="J109" s="20"/>
      <c r="K109" s="230"/>
      <c r="L109" s="20"/>
      <c r="M109" s="230"/>
      <c r="N109" s="20"/>
      <c r="O109" s="20"/>
      <c r="P109" s="20"/>
      <c r="Q109" s="20"/>
      <c r="R109" s="20"/>
      <c r="S109" s="230"/>
      <c r="T109" s="20"/>
      <c r="U109" s="230"/>
      <c r="V109" s="267"/>
      <c r="W109" s="77">
        <v>101</v>
      </c>
      <c r="Y109" s="34"/>
      <c r="Z109" s="77">
        <f t="shared" si="117"/>
        <v>0</v>
      </c>
      <c r="AA109" s="77">
        <v>101</v>
      </c>
      <c r="AD109" s="77">
        <f t="shared" si="118"/>
        <v>0</v>
      </c>
      <c r="AE109" s="77">
        <v>101</v>
      </c>
      <c r="AH109" s="77">
        <f t="shared" si="119"/>
        <v>0</v>
      </c>
      <c r="AI109" s="77">
        <v>101</v>
      </c>
      <c r="AL109" s="34">
        <f t="shared" si="120"/>
        <v>0</v>
      </c>
      <c r="AM109" s="134">
        <v>101</v>
      </c>
    </row>
    <row r="110" spans="1:39" ht="20.25" customHeight="1">
      <c r="A110" s="227"/>
      <c r="B110" s="233"/>
      <c r="C110" s="228"/>
      <c r="D110" s="12" t="s">
        <v>7</v>
      </c>
      <c r="E110" s="21"/>
      <c r="F110" s="21"/>
      <c r="G110" s="21"/>
      <c r="H110" s="21"/>
      <c r="I110" s="21"/>
      <c r="J110" s="21"/>
      <c r="K110" s="231"/>
      <c r="L110" s="21"/>
      <c r="M110" s="231"/>
      <c r="N110" s="21"/>
      <c r="O110" s="21"/>
      <c r="P110" s="21"/>
      <c r="Q110" s="21"/>
      <c r="R110" s="21"/>
      <c r="S110" s="231"/>
      <c r="T110" s="21"/>
      <c r="U110" s="231"/>
      <c r="V110" s="268"/>
      <c r="W110" s="77">
        <v>102</v>
      </c>
      <c r="Y110" s="34"/>
      <c r="Z110" s="77">
        <f t="shared" si="117"/>
        <v>0</v>
      </c>
      <c r="AA110" s="77">
        <v>102</v>
      </c>
      <c r="AD110" s="77">
        <f t="shared" si="118"/>
        <v>0</v>
      </c>
      <c r="AE110" s="77">
        <v>102</v>
      </c>
      <c r="AH110" s="77">
        <f t="shared" si="119"/>
        <v>0</v>
      </c>
      <c r="AI110" s="77">
        <v>102</v>
      </c>
      <c r="AL110" s="34">
        <f t="shared" si="120"/>
        <v>0</v>
      </c>
      <c r="AM110" s="134">
        <v>102</v>
      </c>
    </row>
    <row r="111" spans="1:39" ht="20.25" customHeight="1">
      <c r="A111" s="227">
        <v>35</v>
      </c>
      <c r="B111" s="43" t="str">
        <f>IF(VLOOKUP(A111,'Data Siswa 4'!$A$4:$D$43,2,0)=0,"",VLOOKUP(A111,'Data Siswa 4'!$A$4:$D$43,2,0))</f>
        <v/>
      </c>
      <c r="C111" s="228" t="str">
        <f>IF(VLOOKUP(A111,'Data Siswa 4'!$A$4:$D$43,4,0)=0,"",VLOOKUP(A111,'Data Siswa 4'!$A$4:$D$43,4,0))</f>
        <v/>
      </c>
      <c r="D111" s="10" t="s">
        <v>5</v>
      </c>
      <c r="E111" s="19"/>
      <c r="F111" s="19"/>
      <c r="G111" s="19"/>
      <c r="H111" s="19"/>
      <c r="I111" s="19"/>
      <c r="J111" s="19"/>
      <c r="K111" s="229" t="str">
        <f t="shared" ref="K111" si="181">IFERROR(ROUND(AVERAGE(E111:J113),0),"")</f>
        <v/>
      </c>
      <c r="L111" s="19"/>
      <c r="M111" s="229" t="str">
        <f t="shared" ref="M111" si="182">IFERROR(ROUND(AVERAGE(L111:L113),0),"")</f>
        <v/>
      </c>
      <c r="N111" s="19"/>
      <c r="O111" s="19"/>
      <c r="P111" s="19"/>
      <c r="Q111" s="19"/>
      <c r="R111" s="19"/>
      <c r="S111" s="229" t="str">
        <f t="shared" ref="S111" si="183">IFERROR(ROUND(AVERAGE(N111:R113),0),"")</f>
        <v/>
      </c>
      <c r="T111" s="19"/>
      <c r="U111" s="229" t="str">
        <f t="shared" ref="U111" si="184">IFERROR(ROUND(AVERAGE(T111:T113),0),"")</f>
        <v/>
      </c>
      <c r="V111" s="266" t="str">
        <f t="shared" ref="V111" si="185">IFERROR(ROUND((K111+M111+S111+(2*U111))/5,0),"")</f>
        <v/>
      </c>
      <c r="W111" s="77">
        <v>103</v>
      </c>
      <c r="Y111" s="34"/>
      <c r="Z111" s="77" t="str">
        <f t="shared" si="117"/>
        <v/>
      </c>
      <c r="AA111" s="77">
        <v>103</v>
      </c>
      <c r="AD111" s="77" t="str">
        <f t="shared" si="118"/>
        <v/>
      </c>
      <c r="AE111" s="77">
        <v>103</v>
      </c>
      <c r="AH111" s="77" t="str">
        <f t="shared" si="119"/>
        <v/>
      </c>
      <c r="AI111" s="77">
        <v>103</v>
      </c>
      <c r="AL111" s="34" t="str">
        <f t="shared" si="120"/>
        <v/>
      </c>
      <c r="AM111" s="134">
        <v>103</v>
      </c>
    </row>
    <row r="112" spans="1:39" ht="20.25" customHeight="1">
      <c r="A112" s="227"/>
      <c r="B112" s="232" t="str">
        <f>IF(VLOOKUP(A111,'Data Siswa 4'!$A$4:$D$43,3,0)=0,"",VLOOKUP(A111,'Data Siswa 4'!$A$4:$D$43,3,0))</f>
        <v/>
      </c>
      <c r="C112" s="228"/>
      <c r="D112" s="11" t="s">
        <v>6</v>
      </c>
      <c r="E112" s="20"/>
      <c r="F112" s="20"/>
      <c r="G112" s="20"/>
      <c r="H112" s="20"/>
      <c r="I112" s="20"/>
      <c r="J112" s="20"/>
      <c r="K112" s="230"/>
      <c r="L112" s="20"/>
      <c r="M112" s="230"/>
      <c r="N112" s="20"/>
      <c r="O112" s="20"/>
      <c r="P112" s="20"/>
      <c r="Q112" s="20"/>
      <c r="R112" s="20"/>
      <c r="S112" s="230"/>
      <c r="T112" s="20"/>
      <c r="U112" s="230"/>
      <c r="V112" s="267"/>
      <c r="W112" s="77">
        <v>104</v>
      </c>
      <c r="Y112" s="34"/>
      <c r="Z112" s="77">
        <f t="shared" si="117"/>
        <v>0</v>
      </c>
      <c r="AA112" s="77">
        <v>104</v>
      </c>
      <c r="AD112" s="77">
        <f t="shared" si="118"/>
        <v>0</v>
      </c>
      <c r="AE112" s="77">
        <v>104</v>
      </c>
      <c r="AH112" s="77">
        <f t="shared" si="119"/>
        <v>0</v>
      </c>
      <c r="AI112" s="77">
        <v>104</v>
      </c>
      <c r="AL112" s="34">
        <f t="shared" si="120"/>
        <v>0</v>
      </c>
      <c r="AM112" s="134">
        <v>104</v>
      </c>
    </row>
    <row r="113" spans="1:39" ht="20.25" customHeight="1">
      <c r="A113" s="227"/>
      <c r="B113" s="233"/>
      <c r="C113" s="228"/>
      <c r="D113" s="12" t="s">
        <v>7</v>
      </c>
      <c r="E113" s="21"/>
      <c r="F113" s="21"/>
      <c r="G113" s="21"/>
      <c r="H113" s="21"/>
      <c r="I113" s="21"/>
      <c r="J113" s="21"/>
      <c r="K113" s="231"/>
      <c r="L113" s="21"/>
      <c r="M113" s="231"/>
      <c r="N113" s="21"/>
      <c r="O113" s="21"/>
      <c r="P113" s="21"/>
      <c r="Q113" s="21"/>
      <c r="R113" s="21"/>
      <c r="S113" s="231"/>
      <c r="T113" s="21"/>
      <c r="U113" s="231"/>
      <c r="V113" s="268"/>
      <c r="W113" s="77">
        <v>105</v>
      </c>
      <c r="Y113" s="34"/>
      <c r="Z113" s="77">
        <f t="shared" si="117"/>
        <v>0</v>
      </c>
      <c r="AA113" s="77">
        <v>105</v>
      </c>
      <c r="AD113" s="77">
        <f t="shared" si="118"/>
        <v>0</v>
      </c>
      <c r="AE113" s="77">
        <v>105</v>
      </c>
      <c r="AH113" s="77">
        <f t="shared" si="119"/>
        <v>0</v>
      </c>
      <c r="AI113" s="77">
        <v>105</v>
      </c>
      <c r="AL113" s="34">
        <f t="shared" si="120"/>
        <v>0</v>
      </c>
      <c r="AM113" s="134">
        <v>105</v>
      </c>
    </row>
    <row r="114" spans="1:39" ht="20.25" customHeight="1">
      <c r="A114" s="227">
        <v>36</v>
      </c>
      <c r="B114" s="43" t="str">
        <f>IF(VLOOKUP(A114,'Data Siswa 4'!$A$4:$D$43,2,0)=0,"",VLOOKUP(A114,'Data Siswa 4'!$A$4:$D$43,2,0))</f>
        <v/>
      </c>
      <c r="C114" s="228" t="str">
        <f>IF(VLOOKUP(A114,'Data Siswa 4'!$A$4:$D$43,4,0)=0,"",VLOOKUP(A114,'Data Siswa 4'!$A$4:$D$43,4,0))</f>
        <v/>
      </c>
      <c r="D114" s="10" t="s">
        <v>5</v>
      </c>
      <c r="E114" s="19"/>
      <c r="F114" s="19"/>
      <c r="G114" s="19"/>
      <c r="H114" s="19"/>
      <c r="I114" s="19"/>
      <c r="J114" s="19"/>
      <c r="K114" s="229" t="str">
        <f t="shared" ref="K114" si="186">IFERROR(ROUND(AVERAGE(E114:J116),0),"")</f>
        <v/>
      </c>
      <c r="L114" s="19"/>
      <c r="M114" s="229" t="str">
        <f t="shared" ref="M114" si="187">IFERROR(ROUND(AVERAGE(L114:L116),0),"")</f>
        <v/>
      </c>
      <c r="N114" s="19"/>
      <c r="O114" s="19"/>
      <c r="P114" s="19"/>
      <c r="Q114" s="19"/>
      <c r="R114" s="19"/>
      <c r="S114" s="229" t="str">
        <f t="shared" ref="S114" si="188">IFERROR(ROUND(AVERAGE(N114:R116),0),"")</f>
        <v/>
      </c>
      <c r="T114" s="19"/>
      <c r="U114" s="229" t="str">
        <f t="shared" ref="U114" si="189">IFERROR(ROUND(AVERAGE(T114:T116),0),"")</f>
        <v/>
      </c>
      <c r="V114" s="266" t="str">
        <f t="shared" ref="V114" si="190">IFERROR(ROUND((K114+M114+S114+(2*U114))/5,0),"")</f>
        <v/>
      </c>
      <c r="W114" s="77">
        <v>106</v>
      </c>
      <c r="Y114" s="34"/>
      <c r="Z114" s="77" t="str">
        <f t="shared" si="117"/>
        <v/>
      </c>
      <c r="AA114" s="77">
        <v>106</v>
      </c>
      <c r="AD114" s="77" t="str">
        <f t="shared" si="118"/>
        <v/>
      </c>
      <c r="AE114" s="77">
        <v>106</v>
      </c>
      <c r="AH114" s="77" t="str">
        <f t="shared" si="119"/>
        <v/>
      </c>
      <c r="AI114" s="77">
        <v>106</v>
      </c>
      <c r="AL114" s="34" t="str">
        <f t="shared" si="120"/>
        <v/>
      </c>
      <c r="AM114" s="134">
        <v>106</v>
      </c>
    </row>
    <row r="115" spans="1:39" ht="20.25" customHeight="1">
      <c r="A115" s="227"/>
      <c r="B115" s="232" t="str">
        <f>IF(VLOOKUP(A114,'Data Siswa 4'!$A$4:$D$43,3,0)=0,"",VLOOKUP(A114,'Data Siswa 4'!$A$4:$D$43,3,0))</f>
        <v/>
      </c>
      <c r="C115" s="228"/>
      <c r="D115" s="11" t="s">
        <v>6</v>
      </c>
      <c r="E115" s="20"/>
      <c r="F115" s="20"/>
      <c r="G115" s="20"/>
      <c r="H115" s="20"/>
      <c r="I115" s="20"/>
      <c r="J115" s="20"/>
      <c r="K115" s="230"/>
      <c r="L115" s="20"/>
      <c r="M115" s="230"/>
      <c r="N115" s="20"/>
      <c r="O115" s="20"/>
      <c r="P115" s="20"/>
      <c r="Q115" s="20"/>
      <c r="R115" s="20"/>
      <c r="S115" s="230"/>
      <c r="T115" s="20"/>
      <c r="U115" s="230"/>
      <c r="V115" s="267"/>
      <c r="W115" s="77">
        <v>107</v>
      </c>
      <c r="Y115" s="34"/>
      <c r="Z115" s="77">
        <f t="shared" si="117"/>
        <v>0</v>
      </c>
      <c r="AA115" s="77">
        <v>107</v>
      </c>
      <c r="AD115" s="77">
        <f t="shared" si="118"/>
        <v>0</v>
      </c>
      <c r="AE115" s="77">
        <v>107</v>
      </c>
      <c r="AH115" s="77">
        <f t="shared" si="119"/>
        <v>0</v>
      </c>
      <c r="AI115" s="77">
        <v>107</v>
      </c>
      <c r="AL115" s="34">
        <f t="shared" si="120"/>
        <v>0</v>
      </c>
      <c r="AM115" s="134">
        <v>107</v>
      </c>
    </row>
    <row r="116" spans="1:39" ht="20.25" customHeight="1">
      <c r="A116" s="227"/>
      <c r="B116" s="233"/>
      <c r="C116" s="228"/>
      <c r="D116" s="12" t="s">
        <v>7</v>
      </c>
      <c r="E116" s="21"/>
      <c r="F116" s="21"/>
      <c r="G116" s="21"/>
      <c r="H116" s="21"/>
      <c r="I116" s="21"/>
      <c r="J116" s="21"/>
      <c r="K116" s="231"/>
      <c r="L116" s="21"/>
      <c r="M116" s="231"/>
      <c r="N116" s="21"/>
      <c r="O116" s="21"/>
      <c r="P116" s="21"/>
      <c r="Q116" s="21"/>
      <c r="R116" s="21"/>
      <c r="S116" s="231"/>
      <c r="T116" s="21"/>
      <c r="U116" s="231"/>
      <c r="V116" s="268"/>
      <c r="W116" s="77">
        <v>108</v>
      </c>
      <c r="Y116" s="34"/>
      <c r="Z116" s="77">
        <f t="shared" si="117"/>
        <v>0</v>
      </c>
      <c r="AA116" s="77">
        <v>108</v>
      </c>
      <c r="AD116" s="77">
        <f t="shared" si="118"/>
        <v>0</v>
      </c>
      <c r="AE116" s="77">
        <v>108</v>
      </c>
      <c r="AH116" s="77">
        <f t="shared" si="119"/>
        <v>0</v>
      </c>
      <c r="AI116" s="77">
        <v>108</v>
      </c>
      <c r="AL116" s="34">
        <f t="shared" si="120"/>
        <v>0</v>
      </c>
      <c r="AM116" s="134">
        <v>108</v>
      </c>
    </row>
    <row r="117" spans="1:39" ht="20.25" customHeight="1">
      <c r="A117" s="227">
        <v>37</v>
      </c>
      <c r="B117" s="43" t="str">
        <f>IF(VLOOKUP(A117,'Data Siswa 4'!$A$4:$D$43,2,0)=0,"",VLOOKUP(A117,'Data Siswa 4'!$A$4:$D$43,2,0))</f>
        <v/>
      </c>
      <c r="C117" s="228" t="str">
        <f>IF(VLOOKUP(A117,'Data Siswa 4'!$A$4:$D$43,4,0)=0,"",VLOOKUP(A117,'Data Siswa 4'!$A$4:$D$43,4,0))</f>
        <v/>
      </c>
      <c r="D117" s="10" t="s">
        <v>5</v>
      </c>
      <c r="E117" s="19"/>
      <c r="F117" s="19"/>
      <c r="G117" s="19"/>
      <c r="H117" s="19"/>
      <c r="I117" s="19"/>
      <c r="J117" s="19"/>
      <c r="K117" s="229" t="str">
        <f t="shared" ref="K117" si="191">IFERROR(ROUND(AVERAGE(E117:J119),0),"")</f>
        <v/>
      </c>
      <c r="L117" s="19"/>
      <c r="M117" s="229" t="str">
        <f t="shared" ref="M117" si="192">IFERROR(ROUND(AVERAGE(L117:L119),0),"")</f>
        <v/>
      </c>
      <c r="N117" s="19"/>
      <c r="O117" s="19"/>
      <c r="P117" s="19"/>
      <c r="Q117" s="19"/>
      <c r="R117" s="19"/>
      <c r="S117" s="229" t="str">
        <f t="shared" ref="S117" si="193">IFERROR(ROUND(AVERAGE(N117:R119),0),"")</f>
        <v/>
      </c>
      <c r="T117" s="19"/>
      <c r="U117" s="229" t="str">
        <f t="shared" ref="U117" si="194">IFERROR(ROUND(AVERAGE(T117:T119),0),"")</f>
        <v/>
      </c>
      <c r="V117" s="266" t="str">
        <f t="shared" ref="V117" si="195">IFERROR(ROUND((K117+M117+S117+(2*U117))/5,0),"")</f>
        <v/>
      </c>
      <c r="W117" s="77">
        <v>109</v>
      </c>
      <c r="Y117" s="34"/>
      <c r="Z117" s="77" t="str">
        <f t="shared" si="117"/>
        <v/>
      </c>
      <c r="AA117" s="77">
        <v>109</v>
      </c>
      <c r="AD117" s="77" t="str">
        <f t="shared" si="118"/>
        <v/>
      </c>
      <c r="AE117" s="77">
        <v>109</v>
      </c>
      <c r="AH117" s="77" t="str">
        <f t="shared" si="119"/>
        <v/>
      </c>
      <c r="AI117" s="77">
        <v>109</v>
      </c>
      <c r="AL117" s="34" t="str">
        <f t="shared" si="120"/>
        <v/>
      </c>
      <c r="AM117" s="134">
        <v>109</v>
      </c>
    </row>
    <row r="118" spans="1:39" ht="20.25" customHeight="1">
      <c r="A118" s="227"/>
      <c r="B118" s="232" t="str">
        <f>IF(VLOOKUP(A117,'Data Siswa 4'!$A$4:$D$43,3,0)=0,"",VLOOKUP(A117,'Data Siswa 4'!$A$4:$D$43,3,0))</f>
        <v/>
      </c>
      <c r="C118" s="228"/>
      <c r="D118" s="11" t="s">
        <v>6</v>
      </c>
      <c r="E118" s="20"/>
      <c r="F118" s="20"/>
      <c r="G118" s="20"/>
      <c r="H118" s="20"/>
      <c r="I118" s="20"/>
      <c r="J118" s="20"/>
      <c r="K118" s="230"/>
      <c r="L118" s="20"/>
      <c r="M118" s="230"/>
      <c r="N118" s="20"/>
      <c r="O118" s="20"/>
      <c r="P118" s="20"/>
      <c r="Q118" s="20"/>
      <c r="R118" s="20"/>
      <c r="S118" s="230"/>
      <c r="T118" s="20"/>
      <c r="U118" s="230"/>
      <c r="V118" s="267"/>
      <c r="W118" s="77">
        <v>110</v>
      </c>
      <c r="Y118" s="34"/>
      <c r="Z118" s="77">
        <f t="shared" si="117"/>
        <v>0</v>
      </c>
      <c r="AA118" s="77">
        <v>110</v>
      </c>
      <c r="AD118" s="77">
        <f t="shared" si="118"/>
        <v>0</v>
      </c>
      <c r="AE118" s="77">
        <v>110</v>
      </c>
      <c r="AH118" s="77">
        <f t="shared" si="119"/>
        <v>0</v>
      </c>
      <c r="AI118" s="77">
        <v>110</v>
      </c>
      <c r="AL118" s="34">
        <f t="shared" si="120"/>
        <v>0</v>
      </c>
      <c r="AM118" s="134">
        <v>110</v>
      </c>
    </row>
    <row r="119" spans="1:39" ht="20.25" customHeight="1">
      <c r="A119" s="227"/>
      <c r="B119" s="233"/>
      <c r="C119" s="228"/>
      <c r="D119" s="12" t="s">
        <v>7</v>
      </c>
      <c r="E119" s="21"/>
      <c r="F119" s="21"/>
      <c r="G119" s="21"/>
      <c r="H119" s="21"/>
      <c r="I119" s="21"/>
      <c r="J119" s="21"/>
      <c r="K119" s="231"/>
      <c r="L119" s="21"/>
      <c r="M119" s="231"/>
      <c r="N119" s="21"/>
      <c r="O119" s="21"/>
      <c r="P119" s="21"/>
      <c r="Q119" s="21"/>
      <c r="R119" s="21"/>
      <c r="S119" s="231"/>
      <c r="T119" s="21"/>
      <c r="U119" s="231"/>
      <c r="V119" s="268"/>
      <c r="W119" s="77">
        <v>111</v>
      </c>
      <c r="Y119" s="34"/>
      <c r="Z119" s="77">
        <f t="shared" si="117"/>
        <v>0</v>
      </c>
      <c r="AA119" s="77">
        <v>111</v>
      </c>
      <c r="AD119" s="77">
        <f t="shared" si="118"/>
        <v>0</v>
      </c>
      <c r="AE119" s="77">
        <v>111</v>
      </c>
      <c r="AH119" s="77">
        <f t="shared" si="119"/>
        <v>0</v>
      </c>
      <c r="AI119" s="77">
        <v>111</v>
      </c>
      <c r="AL119" s="34">
        <f t="shared" si="120"/>
        <v>0</v>
      </c>
      <c r="AM119" s="134">
        <v>111</v>
      </c>
    </row>
    <row r="120" spans="1:39" ht="20.25" customHeight="1">
      <c r="A120" s="227">
        <v>38</v>
      </c>
      <c r="B120" s="43" t="str">
        <f>IF(VLOOKUP(A120,'Data Siswa 4'!$A$4:$D$43,2,0)=0,"",VLOOKUP(A120,'Data Siswa 4'!$A$4:$D$43,2,0))</f>
        <v/>
      </c>
      <c r="C120" s="228" t="str">
        <f>IF(VLOOKUP(A120,'Data Siswa 4'!$A$4:$D$43,4,0)=0,"",VLOOKUP(A120,'Data Siswa 4'!$A$4:$D$43,4,0))</f>
        <v/>
      </c>
      <c r="D120" s="10" t="s">
        <v>5</v>
      </c>
      <c r="E120" s="19"/>
      <c r="F120" s="19"/>
      <c r="G120" s="19"/>
      <c r="H120" s="19"/>
      <c r="I120" s="19"/>
      <c r="J120" s="19"/>
      <c r="K120" s="229" t="str">
        <f t="shared" ref="K120" si="196">IFERROR(ROUND(AVERAGE(E120:J122),0),"")</f>
        <v/>
      </c>
      <c r="L120" s="19"/>
      <c r="M120" s="229" t="str">
        <f t="shared" ref="M120" si="197">IFERROR(ROUND(AVERAGE(L120:L122),0),"")</f>
        <v/>
      </c>
      <c r="N120" s="19"/>
      <c r="O120" s="19"/>
      <c r="P120" s="19"/>
      <c r="Q120" s="19"/>
      <c r="R120" s="19"/>
      <c r="S120" s="229" t="str">
        <f t="shared" ref="S120" si="198">IFERROR(ROUND(AVERAGE(N120:R122),0),"")</f>
        <v/>
      </c>
      <c r="T120" s="19"/>
      <c r="U120" s="229" t="str">
        <f t="shared" ref="U120" si="199">IFERROR(ROUND(AVERAGE(T120:T122),0),"")</f>
        <v/>
      </c>
      <c r="V120" s="266" t="str">
        <f t="shared" ref="V120" si="200">IFERROR(ROUND((K120+M120+S120+(2*U120))/5,0),"")</f>
        <v/>
      </c>
      <c r="W120" s="77">
        <v>112</v>
      </c>
      <c r="Y120" s="34"/>
      <c r="Z120" s="77" t="str">
        <f t="shared" si="117"/>
        <v/>
      </c>
      <c r="AA120" s="77">
        <v>112</v>
      </c>
      <c r="AD120" s="77" t="str">
        <f t="shared" si="118"/>
        <v/>
      </c>
      <c r="AE120" s="77">
        <v>112</v>
      </c>
      <c r="AH120" s="77" t="str">
        <f t="shared" si="119"/>
        <v/>
      </c>
      <c r="AI120" s="77">
        <v>112</v>
      </c>
      <c r="AL120" s="34" t="str">
        <f t="shared" si="120"/>
        <v/>
      </c>
      <c r="AM120" s="134">
        <v>112</v>
      </c>
    </row>
    <row r="121" spans="1:39" ht="20.25" customHeight="1">
      <c r="A121" s="227"/>
      <c r="B121" s="232" t="str">
        <f>IF(VLOOKUP(A120,'Data Siswa 4'!$A$4:$D$43,3,0)=0,"",VLOOKUP(A120,'Data Siswa 4'!$A$4:$D$43,3,0))</f>
        <v/>
      </c>
      <c r="C121" s="228"/>
      <c r="D121" s="11" t="s">
        <v>6</v>
      </c>
      <c r="E121" s="20"/>
      <c r="F121" s="20"/>
      <c r="G121" s="20"/>
      <c r="H121" s="20"/>
      <c r="I121" s="20"/>
      <c r="J121" s="20"/>
      <c r="K121" s="230"/>
      <c r="L121" s="20"/>
      <c r="M121" s="230"/>
      <c r="N121" s="20"/>
      <c r="O121" s="20"/>
      <c r="P121" s="20"/>
      <c r="Q121" s="20"/>
      <c r="R121" s="20"/>
      <c r="S121" s="230"/>
      <c r="T121" s="20"/>
      <c r="U121" s="230"/>
      <c r="V121" s="267"/>
      <c r="W121" s="77">
        <v>113</v>
      </c>
      <c r="Y121" s="34"/>
      <c r="Z121" s="77">
        <f t="shared" si="117"/>
        <v>0</v>
      </c>
      <c r="AA121" s="77">
        <v>113</v>
      </c>
      <c r="AD121" s="77">
        <f t="shared" si="118"/>
        <v>0</v>
      </c>
      <c r="AE121" s="77">
        <v>113</v>
      </c>
      <c r="AH121" s="77">
        <f t="shared" si="119"/>
        <v>0</v>
      </c>
      <c r="AI121" s="77">
        <v>113</v>
      </c>
      <c r="AL121" s="34">
        <f t="shared" si="120"/>
        <v>0</v>
      </c>
      <c r="AM121" s="134">
        <v>113</v>
      </c>
    </row>
    <row r="122" spans="1:39" ht="20.25" customHeight="1">
      <c r="A122" s="227"/>
      <c r="B122" s="233"/>
      <c r="C122" s="228"/>
      <c r="D122" s="12" t="s">
        <v>7</v>
      </c>
      <c r="E122" s="21"/>
      <c r="F122" s="21"/>
      <c r="G122" s="21"/>
      <c r="H122" s="21"/>
      <c r="I122" s="21"/>
      <c r="J122" s="21"/>
      <c r="K122" s="231"/>
      <c r="L122" s="21"/>
      <c r="M122" s="231"/>
      <c r="N122" s="21"/>
      <c r="O122" s="21"/>
      <c r="P122" s="21"/>
      <c r="Q122" s="21"/>
      <c r="R122" s="21"/>
      <c r="S122" s="231"/>
      <c r="T122" s="21"/>
      <c r="U122" s="231"/>
      <c r="V122" s="268"/>
      <c r="W122" s="77">
        <v>114</v>
      </c>
      <c r="Y122" s="34"/>
      <c r="Z122" s="77">
        <f t="shared" si="117"/>
        <v>0</v>
      </c>
      <c r="AA122" s="77">
        <v>114</v>
      </c>
      <c r="AD122" s="77">
        <f t="shared" si="118"/>
        <v>0</v>
      </c>
      <c r="AE122" s="77">
        <v>114</v>
      </c>
      <c r="AH122" s="77">
        <f t="shared" si="119"/>
        <v>0</v>
      </c>
      <c r="AI122" s="77">
        <v>114</v>
      </c>
      <c r="AL122" s="34">
        <f t="shared" si="120"/>
        <v>0</v>
      </c>
      <c r="AM122" s="134">
        <v>114</v>
      </c>
    </row>
    <row r="123" spans="1:39" ht="20.25" customHeight="1">
      <c r="A123" s="227">
        <v>39</v>
      </c>
      <c r="B123" s="43" t="str">
        <f>IF(VLOOKUP(A123,'Data Siswa 4'!$A$4:$D$43,2,0)=0,"",VLOOKUP(A123,'Data Siswa 4'!$A$4:$D$43,2,0))</f>
        <v/>
      </c>
      <c r="C123" s="228" t="str">
        <f>IF(VLOOKUP(A123,'Data Siswa 4'!$A$4:$D$43,4,0)=0,"",VLOOKUP(A123,'Data Siswa 4'!$A$4:$D$43,4,0))</f>
        <v/>
      </c>
      <c r="D123" s="10" t="s">
        <v>5</v>
      </c>
      <c r="E123" s="19"/>
      <c r="F123" s="19"/>
      <c r="G123" s="19"/>
      <c r="H123" s="19"/>
      <c r="I123" s="19"/>
      <c r="J123" s="19"/>
      <c r="K123" s="229" t="str">
        <f t="shared" ref="K123" si="201">IFERROR(ROUND(AVERAGE(E123:J125),0),"")</f>
        <v/>
      </c>
      <c r="L123" s="19"/>
      <c r="M123" s="229" t="str">
        <f t="shared" ref="M123" si="202">IFERROR(ROUND(AVERAGE(L123:L125),0),"")</f>
        <v/>
      </c>
      <c r="N123" s="19"/>
      <c r="O123" s="19"/>
      <c r="P123" s="19"/>
      <c r="Q123" s="19"/>
      <c r="R123" s="19"/>
      <c r="S123" s="229" t="str">
        <f t="shared" ref="S123" si="203">IFERROR(ROUND(AVERAGE(N123:R125),0),"")</f>
        <v/>
      </c>
      <c r="T123" s="19"/>
      <c r="U123" s="229" t="str">
        <f t="shared" ref="U123" si="204">IFERROR(ROUND(AVERAGE(T123:T125),0),"")</f>
        <v/>
      </c>
      <c r="V123" s="266" t="str">
        <f t="shared" ref="V123" si="205">IFERROR(ROUND((K123+M123+S123+(2*U123))/5,0),"")</f>
        <v/>
      </c>
      <c r="W123" s="77">
        <v>115</v>
      </c>
      <c r="Y123" s="34"/>
      <c r="Z123" s="77" t="str">
        <f t="shared" si="117"/>
        <v/>
      </c>
      <c r="AA123" s="77">
        <v>115</v>
      </c>
      <c r="AD123" s="77" t="str">
        <f t="shared" si="118"/>
        <v/>
      </c>
      <c r="AE123" s="77">
        <v>115</v>
      </c>
      <c r="AH123" s="77" t="str">
        <f t="shared" si="119"/>
        <v/>
      </c>
      <c r="AI123" s="77">
        <v>115</v>
      </c>
      <c r="AL123" s="34" t="str">
        <f t="shared" si="120"/>
        <v/>
      </c>
      <c r="AM123" s="134">
        <v>115</v>
      </c>
    </row>
    <row r="124" spans="1:39" ht="20.25" customHeight="1">
      <c r="A124" s="227"/>
      <c r="B124" s="232" t="str">
        <f>IF(VLOOKUP(A123,'Data Siswa 4'!$A$4:$D$43,3,0)=0,"",VLOOKUP(A123,'Data Siswa 4'!$A$4:$D$43,3,0))</f>
        <v/>
      </c>
      <c r="C124" s="228"/>
      <c r="D124" s="11" t="s">
        <v>6</v>
      </c>
      <c r="E124" s="20"/>
      <c r="F124" s="20"/>
      <c r="G124" s="20"/>
      <c r="H124" s="20"/>
      <c r="I124" s="20"/>
      <c r="J124" s="20"/>
      <c r="K124" s="230"/>
      <c r="L124" s="20"/>
      <c r="M124" s="230"/>
      <c r="N124" s="20"/>
      <c r="O124" s="20"/>
      <c r="P124" s="20"/>
      <c r="Q124" s="20"/>
      <c r="R124" s="20"/>
      <c r="S124" s="230"/>
      <c r="T124" s="20"/>
      <c r="U124" s="230"/>
      <c r="V124" s="267"/>
      <c r="W124" s="77">
        <v>116</v>
      </c>
      <c r="Y124" s="34"/>
      <c r="Z124" s="77">
        <f t="shared" si="117"/>
        <v>0</v>
      </c>
      <c r="AA124" s="77">
        <v>116</v>
      </c>
      <c r="AD124" s="77">
        <f t="shared" si="118"/>
        <v>0</v>
      </c>
      <c r="AE124" s="77">
        <v>116</v>
      </c>
      <c r="AH124" s="77">
        <f t="shared" si="119"/>
        <v>0</v>
      </c>
      <c r="AI124" s="77">
        <v>116</v>
      </c>
      <c r="AL124" s="34">
        <f t="shared" si="120"/>
        <v>0</v>
      </c>
      <c r="AM124" s="134">
        <v>116</v>
      </c>
    </row>
    <row r="125" spans="1:39" ht="20.25" customHeight="1">
      <c r="A125" s="227"/>
      <c r="B125" s="233"/>
      <c r="C125" s="228"/>
      <c r="D125" s="12" t="s">
        <v>7</v>
      </c>
      <c r="E125" s="21"/>
      <c r="F125" s="21"/>
      <c r="G125" s="21"/>
      <c r="H125" s="21"/>
      <c r="I125" s="21"/>
      <c r="J125" s="21"/>
      <c r="K125" s="231"/>
      <c r="L125" s="21"/>
      <c r="M125" s="231"/>
      <c r="N125" s="21"/>
      <c r="O125" s="21"/>
      <c r="P125" s="21"/>
      <c r="Q125" s="21"/>
      <c r="R125" s="21"/>
      <c r="S125" s="231"/>
      <c r="T125" s="21"/>
      <c r="U125" s="231"/>
      <c r="V125" s="268"/>
      <c r="W125" s="77">
        <v>117</v>
      </c>
      <c r="Y125" s="34"/>
      <c r="Z125" s="77">
        <f t="shared" si="117"/>
        <v>0</v>
      </c>
      <c r="AA125" s="77">
        <v>117</v>
      </c>
      <c r="AD125" s="77">
        <f t="shared" si="118"/>
        <v>0</v>
      </c>
      <c r="AE125" s="77">
        <v>117</v>
      </c>
      <c r="AH125" s="77">
        <f t="shared" si="119"/>
        <v>0</v>
      </c>
      <c r="AI125" s="77">
        <v>117</v>
      </c>
      <c r="AL125" s="34">
        <f t="shared" si="120"/>
        <v>0</v>
      </c>
      <c r="AM125" s="134">
        <v>117</v>
      </c>
    </row>
    <row r="126" spans="1:39" ht="20.25" customHeight="1">
      <c r="A126" s="227">
        <v>40</v>
      </c>
      <c r="B126" s="43" t="str">
        <f>IF(VLOOKUP(A126,'Data Siswa 4'!$A$4:$D$43,2,0)=0,"",VLOOKUP(A126,'Data Siswa 4'!$A$4:$D$43,2,0))</f>
        <v/>
      </c>
      <c r="C126" s="228" t="str">
        <f>IF(VLOOKUP(A126,'Data Siswa 4'!$A$4:$D$43,4,0)=0,"",VLOOKUP(A126,'Data Siswa 4'!$A$4:$D$43,4,0))</f>
        <v/>
      </c>
      <c r="D126" s="10" t="s">
        <v>5</v>
      </c>
      <c r="E126" s="19"/>
      <c r="F126" s="19"/>
      <c r="G126" s="19"/>
      <c r="H126" s="19"/>
      <c r="I126" s="19"/>
      <c r="J126" s="19"/>
      <c r="K126" s="229" t="str">
        <f t="shared" ref="K126" si="206">IFERROR(ROUND(AVERAGE(E126:J128),0),"")</f>
        <v/>
      </c>
      <c r="L126" s="19"/>
      <c r="M126" s="229" t="str">
        <f t="shared" ref="M126" si="207">IFERROR(ROUND(AVERAGE(L126:L128),0),"")</f>
        <v/>
      </c>
      <c r="N126" s="19"/>
      <c r="O126" s="19"/>
      <c r="P126" s="19"/>
      <c r="Q126" s="19"/>
      <c r="R126" s="19"/>
      <c r="S126" s="229" t="str">
        <f t="shared" ref="S126" si="208">IFERROR(ROUND(AVERAGE(N126:R128),0),"")</f>
        <v/>
      </c>
      <c r="T126" s="19"/>
      <c r="U126" s="229" t="str">
        <f t="shared" ref="U126" si="209">IFERROR(ROUND(AVERAGE(T126:T128),0),"")</f>
        <v/>
      </c>
      <c r="V126" s="266" t="str">
        <f t="shared" ref="V126" si="210">IFERROR(ROUND((K126+M126+S126+(2*U126))/5,0),"")</f>
        <v/>
      </c>
      <c r="W126" s="77">
        <v>118</v>
      </c>
      <c r="Y126" s="34"/>
      <c r="Z126" s="77" t="str">
        <f t="shared" si="117"/>
        <v/>
      </c>
      <c r="AA126" s="77">
        <v>118</v>
      </c>
      <c r="AD126" s="77" t="str">
        <f t="shared" si="118"/>
        <v/>
      </c>
      <c r="AE126" s="77">
        <v>118</v>
      </c>
      <c r="AH126" s="77" t="str">
        <f t="shared" si="119"/>
        <v/>
      </c>
      <c r="AI126" s="77">
        <v>118</v>
      </c>
      <c r="AL126" s="34" t="str">
        <f t="shared" si="120"/>
        <v/>
      </c>
      <c r="AM126" s="134">
        <v>118</v>
      </c>
    </row>
    <row r="127" spans="1:39" ht="20.25" customHeight="1">
      <c r="A127" s="227"/>
      <c r="B127" s="232" t="str">
        <f>IF(VLOOKUP(A126,'Data Siswa 4'!$A$4:$D$43,3,0)=0,"",VLOOKUP(A126,'Data Siswa 4'!$A$4:$D$43,3,0))</f>
        <v/>
      </c>
      <c r="C127" s="228"/>
      <c r="D127" s="11" t="s">
        <v>6</v>
      </c>
      <c r="E127" s="20"/>
      <c r="F127" s="20"/>
      <c r="G127" s="20"/>
      <c r="H127" s="20"/>
      <c r="I127" s="20"/>
      <c r="J127" s="20"/>
      <c r="K127" s="230"/>
      <c r="L127" s="20"/>
      <c r="M127" s="230"/>
      <c r="N127" s="20"/>
      <c r="O127" s="20"/>
      <c r="P127" s="20"/>
      <c r="Q127" s="20"/>
      <c r="R127" s="20"/>
      <c r="S127" s="230"/>
      <c r="T127" s="20"/>
      <c r="U127" s="230"/>
      <c r="V127" s="267"/>
      <c r="W127" s="77">
        <v>119</v>
      </c>
      <c r="Y127" s="34"/>
      <c r="Z127" s="77">
        <f t="shared" si="117"/>
        <v>0</v>
      </c>
      <c r="AA127" s="77">
        <v>119</v>
      </c>
      <c r="AD127" s="77">
        <f t="shared" si="118"/>
        <v>0</v>
      </c>
      <c r="AE127" s="77">
        <v>119</v>
      </c>
      <c r="AH127" s="77">
        <f t="shared" si="119"/>
        <v>0</v>
      </c>
      <c r="AI127" s="77">
        <v>119</v>
      </c>
      <c r="AL127" s="34">
        <f t="shared" si="120"/>
        <v>0</v>
      </c>
      <c r="AM127" s="134">
        <v>119</v>
      </c>
    </row>
    <row r="128" spans="1:39" ht="20.25" customHeight="1">
      <c r="A128" s="227"/>
      <c r="B128" s="233"/>
      <c r="C128" s="228"/>
      <c r="D128" s="12" t="s">
        <v>7</v>
      </c>
      <c r="E128" s="21"/>
      <c r="F128" s="21"/>
      <c r="G128" s="21"/>
      <c r="H128" s="21"/>
      <c r="I128" s="21"/>
      <c r="J128" s="21"/>
      <c r="K128" s="231"/>
      <c r="L128" s="21"/>
      <c r="M128" s="231"/>
      <c r="N128" s="21"/>
      <c r="O128" s="21"/>
      <c r="P128" s="21"/>
      <c r="Q128" s="21"/>
      <c r="R128" s="21"/>
      <c r="S128" s="231"/>
      <c r="T128" s="21"/>
      <c r="U128" s="231"/>
      <c r="V128" s="268"/>
      <c r="W128" s="77">
        <v>120</v>
      </c>
      <c r="Y128" s="34"/>
      <c r="Z128" s="77">
        <f t="shared" si="117"/>
        <v>0</v>
      </c>
      <c r="AA128" s="77">
        <v>120</v>
      </c>
      <c r="AD128" s="77">
        <f t="shared" si="118"/>
        <v>0</v>
      </c>
      <c r="AE128" s="77">
        <v>120</v>
      </c>
      <c r="AH128" s="77">
        <f t="shared" si="119"/>
        <v>0</v>
      </c>
      <c r="AI128" s="77">
        <v>120</v>
      </c>
      <c r="AL128" s="34">
        <f t="shared" si="120"/>
        <v>0</v>
      </c>
      <c r="AM128" s="134">
        <v>120</v>
      </c>
    </row>
    <row r="129" spans="1:22" ht="15.75">
      <c r="A129" s="18"/>
      <c r="B129" s="13"/>
      <c r="C129" s="22"/>
      <c r="D129" s="13"/>
      <c r="E129" s="22"/>
      <c r="F129" s="22"/>
      <c r="G129" s="22"/>
      <c r="H129" s="22"/>
      <c r="I129" s="22"/>
      <c r="J129" s="22"/>
      <c r="K129" s="22"/>
      <c r="L129" s="22"/>
      <c r="M129" s="22"/>
      <c r="N129" s="22"/>
      <c r="O129" s="22"/>
      <c r="P129" s="22"/>
      <c r="Q129" s="22"/>
      <c r="R129" s="22"/>
      <c r="S129" s="22"/>
      <c r="T129" s="22"/>
      <c r="U129" s="22"/>
      <c r="V129" s="22"/>
    </row>
    <row r="130" spans="1:22" ht="15.75">
      <c r="A130" s="18"/>
      <c r="B130" s="13"/>
      <c r="C130" s="22"/>
      <c r="D130" s="13"/>
      <c r="E130" s="22"/>
      <c r="F130" s="22"/>
      <c r="G130" s="22"/>
      <c r="H130" s="22"/>
      <c r="I130" s="22"/>
      <c r="J130" s="22"/>
      <c r="K130" s="22"/>
      <c r="L130" s="22"/>
      <c r="M130" s="22"/>
      <c r="N130" s="22"/>
      <c r="O130" s="22"/>
      <c r="P130" s="22"/>
      <c r="Q130" s="22"/>
      <c r="R130" s="22"/>
      <c r="S130" s="22"/>
      <c r="T130" s="22"/>
      <c r="U130" s="22"/>
      <c r="V130" s="22"/>
    </row>
    <row r="131" spans="1:22" ht="15.75">
      <c r="A131" s="18"/>
      <c r="B131" s="13"/>
      <c r="C131" s="22"/>
      <c r="D131" s="13"/>
      <c r="E131" s="22"/>
      <c r="F131" s="22"/>
      <c r="G131" s="22"/>
      <c r="H131" s="22"/>
      <c r="I131" s="22"/>
      <c r="J131" s="22"/>
      <c r="K131" s="22"/>
      <c r="L131" s="22"/>
      <c r="M131" s="22"/>
      <c r="N131" s="22"/>
      <c r="O131" s="22"/>
      <c r="P131" s="22"/>
      <c r="Q131" s="22"/>
      <c r="R131" s="22"/>
      <c r="S131" s="22"/>
      <c r="T131" s="22"/>
      <c r="U131" s="22"/>
      <c r="V131" s="22"/>
    </row>
    <row r="132" spans="1:22" ht="15.75">
      <c r="A132" s="18"/>
      <c r="B132" s="13"/>
      <c r="C132" s="22"/>
      <c r="D132" s="13"/>
      <c r="E132" s="22"/>
      <c r="F132" s="22"/>
      <c r="G132" s="22"/>
      <c r="H132" s="22"/>
      <c r="I132" s="22"/>
      <c r="J132" s="22"/>
      <c r="K132" s="22"/>
      <c r="L132" s="22"/>
      <c r="M132" s="22"/>
      <c r="N132" s="22"/>
      <c r="O132" s="22"/>
      <c r="P132" s="22"/>
      <c r="Q132" s="22"/>
      <c r="R132" s="22"/>
      <c r="S132" s="22"/>
      <c r="T132" s="22"/>
      <c r="U132" s="22"/>
      <c r="V132" s="22"/>
    </row>
    <row r="133" spans="1:22" ht="15.75">
      <c r="A133" s="18"/>
      <c r="B133" s="13"/>
      <c r="C133" s="22"/>
      <c r="D133" s="13"/>
      <c r="E133" s="22"/>
      <c r="F133" s="22"/>
      <c r="G133" s="22"/>
      <c r="H133" s="22"/>
      <c r="I133" s="22"/>
      <c r="J133" s="22"/>
      <c r="K133" s="22"/>
      <c r="L133" s="22"/>
      <c r="M133" s="22"/>
      <c r="N133" s="22"/>
      <c r="O133" s="22"/>
      <c r="P133" s="22"/>
      <c r="Q133" s="22"/>
      <c r="R133" s="22"/>
      <c r="S133" s="22"/>
      <c r="T133" s="22"/>
      <c r="U133" s="22"/>
      <c r="V133" s="22"/>
    </row>
    <row r="134" spans="1:22" ht="15.75">
      <c r="A134" s="18"/>
      <c r="B134" s="13"/>
      <c r="C134" s="22"/>
      <c r="D134" s="13"/>
      <c r="E134" s="22"/>
      <c r="F134" s="22"/>
      <c r="G134" s="22"/>
      <c r="H134" s="22"/>
      <c r="I134" s="22"/>
      <c r="J134" s="22"/>
      <c r="K134" s="22"/>
      <c r="L134" s="22"/>
      <c r="M134" s="22"/>
      <c r="N134" s="22"/>
      <c r="O134" s="22"/>
      <c r="P134" s="22"/>
      <c r="Q134" s="22"/>
      <c r="R134" s="22"/>
      <c r="S134" s="22"/>
      <c r="T134" s="22"/>
      <c r="U134" s="22"/>
      <c r="V134" s="22"/>
    </row>
    <row r="135" spans="1:22" ht="15.75">
      <c r="A135" s="18"/>
      <c r="B135" s="13"/>
      <c r="C135" s="22"/>
      <c r="D135" s="13"/>
      <c r="E135" s="22"/>
      <c r="F135" s="22"/>
      <c r="G135" s="22"/>
      <c r="H135" s="22"/>
      <c r="I135" s="22"/>
      <c r="J135" s="22"/>
      <c r="K135" s="22"/>
      <c r="L135" s="22"/>
      <c r="M135" s="22"/>
      <c r="N135" s="22"/>
      <c r="O135" s="22"/>
      <c r="P135" s="22"/>
      <c r="Q135" s="22"/>
      <c r="R135" s="22"/>
      <c r="S135" s="22"/>
      <c r="T135" s="22"/>
      <c r="U135" s="22"/>
      <c r="V135" s="22"/>
    </row>
    <row r="136" spans="1:22" ht="15.75">
      <c r="A136" s="18"/>
      <c r="B136" s="13"/>
      <c r="C136" s="22"/>
      <c r="D136" s="13"/>
      <c r="E136" s="22"/>
      <c r="F136" s="22"/>
      <c r="G136" s="22"/>
      <c r="H136" s="22"/>
      <c r="I136" s="22"/>
      <c r="J136" s="22"/>
      <c r="K136" s="22"/>
      <c r="L136" s="22"/>
      <c r="M136" s="22"/>
      <c r="N136" s="22"/>
      <c r="O136" s="22"/>
      <c r="P136" s="22"/>
      <c r="Q136" s="22"/>
      <c r="R136" s="22"/>
      <c r="S136" s="22"/>
      <c r="T136" s="22"/>
      <c r="U136" s="22"/>
      <c r="V136" s="22"/>
    </row>
    <row r="137" spans="1:22" ht="15.75">
      <c r="A137" s="18"/>
      <c r="B137" s="13"/>
      <c r="C137" s="22"/>
      <c r="D137" s="13"/>
      <c r="E137" s="22"/>
      <c r="F137" s="22"/>
      <c r="G137" s="22"/>
      <c r="H137" s="22"/>
      <c r="I137" s="22"/>
      <c r="J137" s="22"/>
      <c r="K137" s="22"/>
      <c r="L137" s="22"/>
      <c r="M137" s="22"/>
      <c r="N137" s="22"/>
      <c r="O137" s="22"/>
      <c r="P137" s="22"/>
      <c r="Q137" s="22"/>
      <c r="R137" s="22"/>
      <c r="S137" s="22"/>
      <c r="T137" s="22"/>
      <c r="U137" s="22"/>
      <c r="V137" s="22"/>
    </row>
    <row r="138" spans="1:22" ht="15.75"/>
    <row r="139" spans="1:22" ht="15.75"/>
    <row r="140" spans="1:22" ht="15.75"/>
    <row r="141" spans="1:22" ht="15.75"/>
    <row r="142" spans="1:22" ht="15.75"/>
    <row r="143" spans="1:22" ht="15.75"/>
    <row r="144" spans="1:22" ht="15.75"/>
    <row r="145" spans="4:9" ht="15.75"/>
    <row r="146" spans="4:9" ht="15.75"/>
    <row r="147" spans="4:9" ht="15.75"/>
    <row r="148" spans="4:9" ht="15.75"/>
    <row r="149" spans="4:9" ht="15.75"/>
    <row r="150" spans="4:9" ht="15.75" hidden="1" customHeight="1"/>
    <row r="151" spans="4:9" ht="15.75" hidden="1" customHeight="1"/>
    <row r="152" spans="4:9" ht="16.5" hidden="1" customHeight="1" thickBot="1">
      <c r="D152" s="15"/>
      <c r="E152" s="16"/>
      <c r="F152" s="16"/>
      <c r="G152" s="16"/>
      <c r="H152" s="16"/>
      <c r="I152" s="16"/>
    </row>
    <row r="153" spans="4:9" ht="15.75" hidden="1" customHeight="1"/>
    <row r="154" spans="4:9" ht="15.75" hidden="1" customHeight="1"/>
    <row r="155" spans="4:9" ht="15.75" hidden="1" customHeight="1"/>
  </sheetData>
  <sheetProtection sheet="1" objects="1" scenarios="1"/>
  <mergeCells count="339">
    <mergeCell ref="AL7:AO8"/>
    <mergeCell ref="W6:AK6"/>
    <mergeCell ref="A7:B7"/>
    <mergeCell ref="C7:C8"/>
    <mergeCell ref="D7:D8"/>
    <mergeCell ref="E7:K7"/>
    <mergeCell ref="L7:M7"/>
    <mergeCell ref="N7:S7"/>
    <mergeCell ref="T7:U7"/>
    <mergeCell ref="V7:V8"/>
    <mergeCell ref="W7:Y8"/>
    <mergeCell ref="K4:K6"/>
    <mergeCell ref="M4:M6"/>
    <mergeCell ref="S4:S6"/>
    <mergeCell ref="U4:U6"/>
    <mergeCell ref="V4:V6"/>
    <mergeCell ref="B10:B11"/>
    <mergeCell ref="A12:A14"/>
    <mergeCell ref="C12:C14"/>
    <mergeCell ref="K12:K14"/>
    <mergeCell ref="M12:M14"/>
    <mergeCell ref="S12:S14"/>
    <mergeCell ref="Z7:AC8"/>
    <mergeCell ref="AD7:AG8"/>
    <mergeCell ref="AH7:AK8"/>
    <mergeCell ref="A9:A11"/>
    <mergeCell ref="C9:C11"/>
    <mergeCell ref="K9:K11"/>
    <mergeCell ref="M9:M11"/>
    <mergeCell ref="S9:S11"/>
    <mergeCell ref="U9:U11"/>
    <mergeCell ref="V9:V11"/>
    <mergeCell ref="B16:B17"/>
    <mergeCell ref="A18:A20"/>
    <mergeCell ref="C18:C20"/>
    <mergeCell ref="K18:K20"/>
    <mergeCell ref="M18:M20"/>
    <mergeCell ref="S18:S20"/>
    <mergeCell ref="U12:U14"/>
    <mergeCell ref="V12:V14"/>
    <mergeCell ref="B13:B14"/>
    <mergeCell ref="A15:A17"/>
    <mergeCell ref="C15:C17"/>
    <mergeCell ref="K15:K17"/>
    <mergeCell ref="M15:M17"/>
    <mergeCell ref="S15:S17"/>
    <mergeCell ref="U15:U17"/>
    <mergeCell ref="V15:V17"/>
    <mergeCell ref="B22:B23"/>
    <mergeCell ref="A24:A26"/>
    <mergeCell ref="C24:C26"/>
    <mergeCell ref="K24:K26"/>
    <mergeCell ref="M24:M26"/>
    <mergeCell ref="S24:S26"/>
    <mergeCell ref="U18:U20"/>
    <mergeCell ref="V18:V20"/>
    <mergeCell ref="B19:B20"/>
    <mergeCell ref="A21:A23"/>
    <mergeCell ref="C21:C23"/>
    <mergeCell ref="K21:K23"/>
    <mergeCell ref="M21:M23"/>
    <mergeCell ref="S21:S23"/>
    <mergeCell ref="U21:U23"/>
    <mergeCell ref="V21:V23"/>
    <mergeCell ref="B28:B29"/>
    <mergeCell ref="A30:A32"/>
    <mergeCell ref="C30:C32"/>
    <mergeCell ref="K30:K32"/>
    <mergeCell ref="M30:M32"/>
    <mergeCell ref="S30:S32"/>
    <mergeCell ref="U24:U26"/>
    <mergeCell ref="V24:V26"/>
    <mergeCell ref="B25:B26"/>
    <mergeCell ref="A27:A29"/>
    <mergeCell ref="C27:C29"/>
    <mergeCell ref="K27:K29"/>
    <mergeCell ref="M27:M29"/>
    <mergeCell ref="S27:S29"/>
    <mergeCell ref="U27:U29"/>
    <mergeCell ref="V27:V29"/>
    <mergeCell ref="B34:B35"/>
    <mergeCell ref="A36:A38"/>
    <mergeCell ref="C36:C38"/>
    <mergeCell ref="K36:K38"/>
    <mergeCell ref="M36:M38"/>
    <mergeCell ref="S36:S38"/>
    <mergeCell ref="U30:U32"/>
    <mergeCell ref="V30:V32"/>
    <mergeCell ref="B31:B32"/>
    <mergeCell ref="A33:A35"/>
    <mergeCell ref="C33:C35"/>
    <mergeCell ref="K33:K35"/>
    <mergeCell ref="M33:M35"/>
    <mergeCell ref="S33:S35"/>
    <mergeCell ref="U33:U35"/>
    <mergeCell ref="V33:V35"/>
    <mergeCell ref="B40:B41"/>
    <mergeCell ref="A42:A44"/>
    <mergeCell ref="C42:C44"/>
    <mergeCell ref="K42:K44"/>
    <mergeCell ref="M42:M44"/>
    <mergeCell ref="S42:S44"/>
    <mergeCell ref="U36:U38"/>
    <mergeCell ref="V36:V38"/>
    <mergeCell ref="B37:B38"/>
    <mergeCell ref="A39:A41"/>
    <mergeCell ref="C39:C41"/>
    <mergeCell ref="K39:K41"/>
    <mergeCell ref="M39:M41"/>
    <mergeCell ref="S39:S41"/>
    <mergeCell ref="U39:U41"/>
    <mergeCell ref="V39:V41"/>
    <mergeCell ref="B46:B47"/>
    <mergeCell ref="A48:A50"/>
    <mergeCell ref="C48:C50"/>
    <mergeCell ref="K48:K50"/>
    <mergeCell ref="M48:M50"/>
    <mergeCell ref="S48:S50"/>
    <mergeCell ref="U42:U44"/>
    <mergeCell ref="V42:V44"/>
    <mergeCell ref="B43:B44"/>
    <mergeCell ref="A45:A47"/>
    <mergeCell ref="C45:C47"/>
    <mergeCell ref="K45:K47"/>
    <mergeCell ref="M45:M47"/>
    <mergeCell ref="S45:S47"/>
    <mergeCell ref="U45:U47"/>
    <mergeCell ref="V45:V47"/>
    <mergeCell ref="B52:B53"/>
    <mergeCell ref="A54:A56"/>
    <mergeCell ref="C54:C56"/>
    <mergeCell ref="K54:K56"/>
    <mergeCell ref="M54:M56"/>
    <mergeCell ref="S54:S56"/>
    <mergeCell ref="U48:U50"/>
    <mergeCell ref="V48:V50"/>
    <mergeCell ref="B49:B50"/>
    <mergeCell ref="A51:A53"/>
    <mergeCell ref="C51:C53"/>
    <mergeCell ref="K51:K53"/>
    <mergeCell ref="M51:M53"/>
    <mergeCell ref="S51:S53"/>
    <mergeCell ref="U51:U53"/>
    <mergeCell ref="V51:V53"/>
    <mergeCell ref="B58:B59"/>
    <mergeCell ref="A60:A62"/>
    <mergeCell ref="C60:C62"/>
    <mergeCell ref="K60:K62"/>
    <mergeCell ref="M60:M62"/>
    <mergeCell ref="S60:S62"/>
    <mergeCell ref="U54:U56"/>
    <mergeCell ref="V54:V56"/>
    <mergeCell ref="B55:B56"/>
    <mergeCell ref="A57:A59"/>
    <mergeCell ref="C57:C59"/>
    <mergeCell ref="K57:K59"/>
    <mergeCell ref="M57:M59"/>
    <mergeCell ref="S57:S59"/>
    <mergeCell ref="U57:U59"/>
    <mergeCell ref="V57:V59"/>
    <mergeCell ref="B64:B65"/>
    <mergeCell ref="A66:A68"/>
    <mergeCell ref="C66:C68"/>
    <mergeCell ref="K66:K68"/>
    <mergeCell ref="M66:M68"/>
    <mergeCell ref="S66:S68"/>
    <mergeCell ref="U60:U62"/>
    <mergeCell ref="V60:V62"/>
    <mergeCell ref="B61:B62"/>
    <mergeCell ref="A63:A65"/>
    <mergeCell ref="C63:C65"/>
    <mergeCell ref="K63:K65"/>
    <mergeCell ref="M63:M65"/>
    <mergeCell ref="S63:S65"/>
    <mergeCell ref="U63:U65"/>
    <mergeCell ref="V63:V65"/>
    <mergeCell ref="B70:B71"/>
    <mergeCell ref="A72:A74"/>
    <mergeCell ref="C72:C74"/>
    <mergeCell ref="K72:K74"/>
    <mergeCell ref="M72:M74"/>
    <mergeCell ref="S72:S74"/>
    <mergeCell ref="U66:U68"/>
    <mergeCell ref="V66:V68"/>
    <mergeCell ref="B67:B68"/>
    <mergeCell ref="A69:A71"/>
    <mergeCell ref="C69:C71"/>
    <mergeCell ref="K69:K71"/>
    <mergeCell ref="M69:M71"/>
    <mergeCell ref="S69:S71"/>
    <mergeCell ref="U69:U71"/>
    <mergeCell ref="V69:V71"/>
    <mergeCell ref="B76:B77"/>
    <mergeCell ref="A78:A80"/>
    <mergeCell ref="C78:C80"/>
    <mergeCell ref="K78:K80"/>
    <mergeCell ref="M78:M80"/>
    <mergeCell ref="S78:S80"/>
    <mergeCell ref="U72:U74"/>
    <mergeCell ref="V72:V74"/>
    <mergeCell ref="B73:B74"/>
    <mergeCell ref="A75:A77"/>
    <mergeCell ref="C75:C77"/>
    <mergeCell ref="K75:K77"/>
    <mergeCell ref="M75:M77"/>
    <mergeCell ref="S75:S77"/>
    <mergeCell ref="U75:U77"/>
    <mergeCell ref="V75:V77"/>
    <mergeCell ref="B82:B83"/>
    <mergeCell ref="A84:A86"/>
    <mergeCell ref="C84:C86"/>
    <mergeCell ref="K84:K86"/>
    <mergeCell ref="M84:M86"/>
    <mergeCell ref="S84:S86"/>
    <mergeCell ref="U78:U80"/>
    <mergeCell ref="V78:V80"/>
    <mergeCell ref="B79:B80"/>
    <mergeCell ref="A81:A83"/>
    <mergeCell ref="C81:C83"/>
    <mergeCell ref="K81:K83"/>
    <mergeCell ref="M81:M83"/>
    <mergeCell ref="S81:S83"/>
    <mergeCell ref="U81:U83"/>
    <mergeCell ref="V81:V83"/>
    <mergeCell ref="B88:B89"/>
    <mergeCell ref="A90:A92"/>
    <mergeCell ref="C90:C92"/>
    <mergeCell ref="K90:K92"/>
    <mergeCell ref="M90:M92"/>
    <mergeCell ref="S90:S92"/>
    <mergeCell ref="U84:U86"/>
    <mergeCell ref="V84:V86"/>
    <mergeCell ref="B85:B86"/>
    <mergeCell ref="A87:A89"/>
    <mergeCell ref="C87:C89"/>
    <mergeCell ref="K87:K89"/>
    <mergeCell ref="M87:M89"/>
    <mergeCell ref="S87:S89"/>
    <mergeCell ref="U87:U89"/>
    <mergeCell ref="V87:V89"/>
    <mergeCell ref="B94:B95"/>
    <mergeCell ref="A96:A98"/>
    <mergeCell ref="C96:C98"/>
    <mergeCell ref="K96:K98"/>
    <mergeCell ref="M96:M98"/>
    <mergeCell ref="S96:S98"/>
    <mergeCell ref="U90:U92"/>
    <mergeCell ref="V90:V92"/>
    <mergeCell ref="B91:B92"/>
    <mergeCell ref="A93:A95"/>
    <mergeCell ref="C93:C95"/>
    <mergeCell ref="K93:K95"/>
    <mergeCell ref="M93:M95"/>
    <mergeCell ref="S93:S95"/>
    <mergeCell ref="U93:U95"/>
    <mergeCell ref="V93:V95"/>
    <mergeCell ref="B100:B101"/>
    <mergeCell ref="A102:A104"/>
    <mergeCell ref="C102:C104"/>
    <mergeCell ref="K102:K104"/>
    <mergeCell ref="M102:M104"/>
    <mergeCell ref="S102:S104"/>
    <mergeCell ref="U96:U98"/>
    <mergeCell ref="V96:V98"/>
    <mergeCell ref="B97:B98"/>
    <mergeCell ref="A99:A101"/>
    <mergeCell ref="C99:C101"/>
    <mergeCell ref="K99:K101"/>
    <mergeCell ref="M99:M101"/>
    <mergeCell ref="S99:S101"/>
    <mergeCell ref="U99:U101"/>
    <mergeCell ref="V99:V101"/>
    <mergeCell ref="B106:B107"/>
    <mergeCell ref="A108:A110"/>
    <mergeCell ref="C108:C110"/>
    <mergeCell ref="K108:K110"/>
    <mergeCell ref="M108:M110"/>
    <mergeCell ref="S108:S110"/>
    <mergeCell ref="U102:U104"/>
    <mergeCell ref="V102:V104"/>
    <mergeCell ref="B103:B104"/>
    <mergeCell ref="A105:A107"/>
    <mergeCell ref="C105:C107"/>
    <mergeCell ref="K105:K107"/>
    <mergeCell ref="M105:M107"/>
    <mergeCell ref="S105:S107"/>
    <mergeCell ref="U105:U107"/>
    <mergeCell ref="V105:V107"/>
    <mergeCell ref="B112:B113"/>
    <mergeCell ref="A114:A116"/>
    <mergeCell ref="C114:C116"/>
    <mergeCell ref="K114:K116"/>
    <mergeCell ref="M114:M116"/>
    <mergeCell ref="S114:S116"/>
    <mergeCell ref="U108:U110"/>
    <mergeCell ref="V108:V110"/>
    <mergeCell ref="B109:B110"/>
    <mergeCell ref="A111:A113"/>
    <mergeCell ref="C111:C113"/>
    <mergeCell ref="K111:K113"/>
    <mergeCell ref="M111:M113"/>
    <mergeCell ref="S111:S113"/>
    <mergeCell ref="U111:U113"/>
    <mergeCell ref="V111:V113"/>
    <mergeCell ref="B118:B119"/>
    <mergeCell ref="A120:A122"/>
    <mergeCell ref="C120:C122"/>
    <mergeCell ref="K120:K122"/>
    <mergeCell ref="M120:M122"/>
    <mergeCell ref="S120:S122"/>
    <mergeCell ref="U114:U116"/>
    <mergeCell ref="V114:V116"/>
    <mergeCell ref="B115:B116"/>
    <mergeCell ref="A117:A119"/>
    <mergeCell ref="C117:C119"/>
    <mergeCell ref="K117:K119"/>
    <mergeCell ref="M117:M119"/>
    <mergeCell ref="S117:S119"/>
    <mergeCell ref="U117:U119"/>
    <mergeCell ref="V117:V119"/>
    <mergeCell ref="U120:U122"/>
    <mergeCell ref="V120:V122"/>
    <mergeCell ref="B121:B122"/>
    <mergeCell ref="A123:A125"/>
    <mergeCell ref="C123:C125"/>
    <mergeCell ref="K123:K125"/>
    <mergeCell ref="M123:M125"/>
    <mergeCell ref="S123:S125"/>
    <mergeCell ref="U123:U125"/>
    <mergeCell ref="V123:V125"/>
    <mergeCell ref="U126:U128"/>
    <mergeCell ref="V126:V128"/>
    <mergeCell ref="B127:B128"/>
    <mergeCell ref="B124:B125"/>
    <mergeCell ref="A126:A128"/>
    <mergeCell ref="C126:C128"/>
    <mergeCell ref="K126:K128"/>
    <mergeCell ref="M126:M128"/>
    <mergeCell ref="S126:S128"/>
  </mergeCells>
  <conditionalFormatting sqref="N9:R128 L9:L128">
    <cfRule type="cellIs" dxfId="35" priority="6" operator="lessThan">
      <formula>$C$5</formula>
    </cfRule>
  </conditionalFormatting>
  <conditionalFormatting sqref="E9:J128">
    <cfRule type="cellIs" dxfId="34" priority="5" operator="lessThan">
      <formula>$C$5</formula>
    </cfRule>
  </conditionalFormatting>
  <conditionalFormatting sqref="E3">
    <cfRule type="cellIs" dxfId="33" priority="3" operator="equal">
      <formula>"v"</formula>
    </cfRule>
    <cfRule type="cellIs" dxfId="32" priority="4" operator="equal">
      <formula>"x"</formula>
    </cfRule>
  </conditionalFormatting>
  <conditionalFormatting sqref="E4:J6 K4 L4:L6 M4 N4:R6 S4 T4:T6 U4:V4">
    <cfRule type="cellIs" dxfId="31" priority="2" operator="notEqual">
      <formula>$E$2</formula>
    </cfRule>
  </conditionalFormatting>
  <conditionalFormatting sqref="H1">
    <cfRule type="cellIs" dxfId="30" priority="1" operator="notEqual">
      <formula>$E$2</formula>
    </cfRule>
  </conditionalFormatting>
  <dataValidations count="1">
    <dataValidation type="decimal" allowBlank="1" showInputMessage="1" showErrorMessage="1" errorTitle="www.deuniv.blogspot.com" error="masukan nilai,_x000a_Minimal 10_x000a_Maksimal 100" sqref="E9:V128">
      <formula1>10</formula1>
      <formula2>100</formula2>
    </dataValidation>
  </dataValidations>
  <hyperlinks>
    <hyperlink ref="C7:C8" location="Sheet2!A1" display="Nama"/>
  </hyperlinks>
  <pageMargins left="0.7" right="0.7" top="0.75" bottom="0.75" header="0.3" footer="0.3"/>
  <pageSetup paperSize="9" orientation="portrait" horizontalDpi="4294967293" verticalDpi="0" r:id="rId1"/>
  <drawing r:id="rId2"/>
</worksheet>
</file>

<file path=xl/worksheets/sheet27.xml><?xml version="1.0" encoding="utf-8"?>
<worksheet xmlns="http://schemas.openxmlformats.org/spreadsheetml/2006/main" xmlns:r="http://schemas.openxmlformats.org/officeDocument/2006/relationships">
  <sheetPr codeName="Sheet13"/>
  <dimension ref="A1:V162"/>
  <sheetViews>
    <sheetView showGridLines="0" workbookViewId="0">
      <pane ySplit="3" topLeftCell="A4" activePane="bottomLeft" state="frozen"/>
      <selection pane="bottomLeft" activeCell="S11" sqref="S11:S130"/>
    </sheetView>
  </sheetViews>
  <sheetFormatPr defaultColWidth="9.140625" defaultRowHeight="15.75" customHeight="1" zeroHeight="1"/>
  <cols>
    <col min="1" max="1" width="5" style="86" customWidth="1"/>
    <col min="2" max="2" width="9.5703125" style="86" customWidth="1"/>
    <col min="3" max="3" width="20.5703125" style="86" customWidth="1"/>
    <col min="4" max="4" width="10.42578125" style="86" customWidth="1"/>
    <col min="5" max="22" width="5.85546875" style="90" customWidth="1"/>
    <col min="23" max="16368" width="9.140625" style="86"/>
    <col min="16369" max="16369" width="9.140625" style="86" customWidth="1"/>
    <col min="16370" max="16384" width="9.140625" style="86"/>
  </cols>
  <sheetData>
    <row r="1" spans="1:22" s="81" customFormat="1" ht="15.75" customHeight="1">
      <c r="E1" s="82" t="s">
        <v>55</v>
      </c>
      <c r="F1" s="83"/>
      <c r="G1" s="83"/>
      <c r="H1" s="83"/>
      <c r="I1" s="83"/>
      <c r="J1" s="83"/>
      <c r="K1" s="83"/>
      <c r="L1" s="83"/>
      <c r="M1" s="83"/>
      <c r="N1" s="83"/>
      <c r="O1" s="83"/>
      <c r="P1" s="83"/>
      <c r="Q1" s="83"/>
      <c r="R1" s="83"/>
      <c r="S1" s="83"/>
      <c r="T1" s="83"/>
      <c r="U1" s="83"/>
      <c r="V1" s="83"/>
    </row>
    <row r="2" spans="1:22" s="81" customFormat="1" ht="15.75" customHeight="1">
      <c r="E2" s="82" t="s">
        <v>56</v>
      </c>
      <c r="F2" s="83"/>
      <c r="G2" s="84" t="s">
        <v>58</v>
      </c>
      <c r="H2" s="83"/>
      <c r="J2" s="82" t="s">
        <v>57</v>
      </c>
      <c r="K2" s="83"/>
      <c r="L2" s="83"/>
      <c r="M2" s="83"/>
      <c r="N2" s="83"/>
      <c r="O2" s="83"/>
      <c r="P2" s="83"/>
      <c r="Q2" s="83"/>
      <c r="R2" s="83"/>
      <c r="S2" s="83"/>
      <c r="T2" s="83"/>
      <c r="U2" s="83"/>
      <c r="V2" s="83"/>
    </row>
    <row r="3" spans="1:22" s="81" customFormat="1" ht="15.75" customHeight="1">
      <c r="E3" s="82" t="s">
        <v>56</v>
      </c>
      <c r="F3" s="83"/>
      <c r="G3" s="84" t="s">
        <v>59</v>
      </c>
      <c r="H3" s="83"/>
      <c r="J3" s="82" t="s">
        <v>60</v>
      </c>
      <c r="K3" s="83"/>
      <c r="L3" s="83"/>
      <c r="M3" s="83"/>
      <c r="N3" s="83"/>
      <c r="O3" s="83"/>
      <c r="P3" s="83"/>
      <c r="Q3" s="85" t="s">
        <v>63</v>
      </c>
      <c r="R3" s="83"/>
      <c r="S3" s="83"/>
      <c r="T3" s="83"/>
      <c r="U3" s="83"/>
      <c r="V3" s="83"/>
    </row>
    <row r="4" spans="1:22">
      <c r="A4" s="214" t="s">
        <v>135</v>
      </c>
      <c r="B4" s="214"/>
      <c r="C4" s="214"/>
      <c r="D4" s="214"/>
      <c r="E4" s="214"/>
      <c r="F4" s="214"/>
      <c r="G4" s="214"/>
      <c r="H4" s="214"/>
      <c r="I4" s="214"/>
      <c r="J4" s="214"/>
      <c r="K4" s="214"/>
      <c r="L4" s="214"/>
      <c r="M4" s="214"/>
      <c r="N4" s="214"/>
      <c r="O4" s="214"/>
      <c r="P4" s="214"/>
      <c r="Q4" s="214"/>
      <c r="R4" s="214"/>
      <c r="S4" s="214"/>
      <c r="T4" s="214"/>
      <c r="U4" s="214"/>
      <c r="V4" s="214"/>
    </row>
    <row r="5" spans="1:22">
      <c r="A5" s="214" t="str">
        <f>'Halaman Depan'!C4</f>
        <v>SDN ...</v>
      </c>
      <c r="B5" s="214"/>
      <c r="C5" s="214"/>
      <c r="D5" s="214"/>
      <c r="E5" s="214"/>
      <c r="F5" s="214"/>
      <c r="G5" s="214"/>
      <c r="H5" s="214"/>
      <c r="I5" s="214"/>
      <c r="J5" s="214"/>
      <c r="K5" s="214"/>
      <c r="L5" s="214"/>
      <c r="M5" s="214"/>
      <c r="N5" s="214"/>
      <c r="O5" s="214"/>
      <c r="P5" s="214"/>
      <c r="Q5" s="214"/>
      <c r="R5" s="214"/>
      <c r="S5" s="214"/>
      <c r="T5" s="214"/>
      <c r="U5" s="214"/>
      <c r="V5" s="214"/>
    </row>
    <row r="6" spans="1:22">
      <c r="A6" s="264" t="s">
        <v>50</v>
      </c>
      <c r="B6" s="264"/>
      <c r="C6" s="264"/>
      <c r="D6" s="175" t="str">
        <f>'Halaman Depan'!$C$15</f>
        <v>Seni Budaya dan Kesenian</v>
      </c>
      <c r="E6" s="87"/>
      <c r="F6" s="87"/>
      <c r="G6" s="87"/>
      <c r="H6" s="87"/>
      <c r="I6" s="87"/>
      <c r="J6" s="87"/>
      <c r="K6" s="87"/>
      <c r="L6" s="87"/>
      <c r="M6" s="87"/>
      <c r="N6" s="87"/>
      <c r="O6" s="88" t="s">
        <v>53</v>
      </c>
      <c r="P6" s="86"/>
      <c r="Q6" s="86"/>
      <c r="R6" s="87"/>
      <c r="S6" s="88" t="str">
        <f>'Halaman Depan'!C13</f>
        <v>2014/2015</v>
      </c>
      <c r="T6" s="87"/>
      <c r="U6" s="87"/>
      <c r="V6" s="87"/>
    </row>
    <row r="7" spans="1:22">
      <c r="A7" s="264" t="s">
        <v>52</v>
      </c>
      <c r="B7" s="264"/>
      <c r="C7" s="264"/>
      <c r="D7" s="176">
        <f>'Halaman Depan'!H9</f>
        <v>40</v>
      </c>
      <c r="E7" s="87"/>
      <c r="F7" s="87"/>
      <c r="G7" s="87"/>
      <c r="H7" s="87"/>
      <c r="I7" s="87"/>
      <c r="J7" s="87"/>
      <c r="K7" s="87"/>
      <c r="L7" s="87"/>
      <c r="M7" s="87"/>
      <c r="N7" s="87"/>
      <c r="O7" s="88" t="s">
        <v>54</v>
      </c>
      <c r="P7" s="86"/>
      <c r="Q7" s="86"/>
      <c r="R7" s="87"/>
      <c r="S7" s="89" t="str">
        <f>'Halaman Depan'!C14</f>
        <v>2 (Dua)</v>
      </c>
      <c r="T7" s="87"/>
      <c r="U7" s="87"/>
      <c r="V7" s="87"/>
    </row>
    <row r="8" spans="1:22"/>
    <row r="9" spans="1:22">
      <c r="A9" s="244" t="s">
        <v>0</v>
      </c>
      <c r="B9" s="244"/>
      <c r="C9" s="272" t="s">
        <v>3</v>
      </c>
      <c r="D9" s="243" t="s">
        <v>4</v>
      </c>
      <c r="E9" s="243" t="s">
        <v>9</v>
      </c>
      <c r="F9" s="243"/>
      <c r="G9" s="243"/>
      <c r="H9" s="243"/>
      <c r="I9" s="243"/>
      <c r="J9" s="243"/>
      <c r="K9" s="243"/>
      <c r="L9" s="243" t="s">
        <v>12</v>
      </c>
      <c r="M9" s="243"/>
      <c r="N9" s="243" t="s">
        <v>13</v>
      </c>
      <c r="O9" s="243"/>
      <c r="P9" s="243"/>
      <c r="Q9" s="243"/>
      <c r="R9" s="243"/>
      <c r="S9" s="243"/>
      <c r="T9" s="243" t="s">
        <v>14</v>
      </c>
      <c r="U9" s="243"/>
      <c r="V9" s="243" t="s">
        <v>15</v>
      </c>
    </row>
    <row r="10" spans="1:22">
      <c r="A10" s="91" t="s">
        <v>1</v>
      </c>
      <c r="B10" s="91" t="s">
        <v>2</v>
      </c>
      <c r="C10" s="272"/>
      <c r="D10" s="243"/>
      <c r="E10" s="92">
        <v>1</v>
      </c>
      <c r="F10" s="92">
        <v>2</v>
      </c>
      <c r="G10" s="92">
        <v>3</v>
      </c>
      <c r="H10" s="92">
        <v>4</v>
      </c>
      <c r="I10" s="92">
        <v>5</v>
      </c>
      <c r="J10" s="92">
        <v>6</v>
      </c>
      <c r="K10" s="92" t="s">
        <v>8</v>
      </c>
      <c r="L10" s="92" t="s">
        <v>10</v>
      </c>
      <c r="M10" s="92" t="s">
        <v>11</v>
      </c>
      <c r="N10" s="92">
        <v>1</v>
      </c>
      <c r="O10" s="92">
        <v>2</v>
      </c>
      <c r="P10" s="92">
        <v>3</v>
      </c>
      <c r="Q10" s="92">
        <v>4</v>
      </c>
      <c r="R10" s="92">
        <v>5</v>
      </c>
      <c r="S10" s="92" t="s">
        <v>8</v>
      </c>
      <c r="T10" s="92" t="s">
        <v>10</v>
      </c>
      <c r="U10" s="92" t="s">
        <v>11</v>
      </c>
      <c r="V10" s="243"/>
    </row>
    <row r="11" spans="1:22">
      <c r="A11" s="262">
        <v>1</v>
      </c>
      <c r="B11" s="93" t="str">
        <f>IF(VLOOKUP(A11,'Data Siswa 4'!$A$4:$D$43,2,0)=0,"",VLOOKUP(A11,'Data Siswa 4'!$A$4:$D$43,2,0))</f>
        <v>801</v>
      </c>
      <c r="C11" s="263" t="str">
        <f>IF(VLOOKUP(A11,'Data Siswa 4'!$A$4:$D$43,4,0)=0,"",VLOOKUP(A11,'Data Siswa 4'!$A$4:$D$43,4,0))</f>
        <v>Siswa kelas IV 1</v>
      </c>
      <c r="D11" s="94" t="s">
        <v>5</v>
      </c>
      <c r="E11" s="95" t="str">
        <f>IF('MP4'!E9=0,"",'MP4'!E9)</f>
        <v/>
      </c>
      <c r="F11" s="95" t="str">
        <f>IF('MP4'!F9=0,"",'MP4'!F9)</f>
        <v/>
      </c>
      <c r="G11" s="95" t="str">
        <f>IF('MP4'!G9=0,"",'MP4'!G9)</f>
        <v/>
      </c>
      <c r="H11" s="95" t="str">
        <f>IF('MP4'!H9=0,"",'MP4'!H9)</f>
        <v/>
      </c>
      <c r="I11" s="95" t="str">
        <f>IF('MP4'!I9=0,"",'MP4'!I9)</f>
        <v/>
      </c>
      <c r="J11" s="95" t="str">
        <f>IF('MP4'!J9=0,"",'MP4'!J9)</f>
        <v/>
      </c>
      <c r="K11" s="260" t="str">
        <f>IFERROR(ROUND(AVERAGE(E11:J13),0),"")</f>
        <v/>
      </c>
      <c r="L11" s="96" t="str">
        <f>IF('MP4'!L9=0,"",'MP4'!L9)</f>
        <v/>
      </c>
      <c r="M11" s="260" t="str">
        <f>IFERROR(ROUND(AVERAGE(L11:L13),0),"")</f>
        <v/>
      </c>
      <c r="N11" s="96" t="str">
        <f>IF('MP4'!N9=0,"",'MP4'!N9)</f>
        <v/>
      </c>
      <c r="O11" s="96" t="str">
        <f>IF('MP4'!O9=0,"",'MP4'!O9)</f>
        <v/>
      </c>
      <c r="P11" s="96" t="str">
        <f>IF('MP4'!P9=0,"",'MP4'!P9)</f>
        <v/>
      </c>
      <c r="Q11" s="96" t="str">
        <f>IF('MP4'!Q9=0,"",'MP4'!Q9)</f>
        <v/>
      </c>
      <c r="R11" s="96" t="str">
        <f>IF('MP4'!R9=0,"",'MP4'!R9)</f>
        <v/>
      </c>
      <c r="S11" s="260" t="str">
        <f>IFERROR(ROUND(AVERAGE(N11:R13),0),"")</f>
        <v/>
      </c>
      <c r="T11" s="96" t="str">
        <f>IF('MP4'!T9=0,"",'MP4'!T9)</f>
        <v/>
      </c>
      <c r="U11" s="260" t="str">
        <f>IFERROR(ROUND(AVERAGE(T11:T13),0),"")</f>
        <v/>
      </c>
      <c r="V11" s="246" t="str">
        <f>IFERROR(ROUND((K11+M11+S11+(2*U11))/5,0),"")</f>
        <v/>
      </c>
    </row>
    <row r="12" spans="1:22">
      <c r="A12" s="252"/>
      <c r="B12" s="249" t="str">
        <f>IF(VLOOKUP(A11,'Data Siswa 4'!$A$4:$D$43,3,0)=0,"",VLOOKUP(A11,'Data Siswa 4'!$A$4:$D$43,3,0))</f>
        <v/>
      </c>
      <c r="C12" s="255"/>
      <c r="D12" s="97" t="s">
        <v>6</v>
      </c>
      <c r="E12" s="98" t="str">
        <f>IF('MP4'!E10=0,"",'MP4'!E10)</f>
        <v/>
      </c>
      <c r="F12" s="98" t="str">
        <f>IF('MP4'!F10=0,"",'MP4'!F10)</f>
        <v/>
      </c>
      <c r="G12" s="98" t="str">
        <f>IF('MP4'!G10=0,"",'MP4'!G10)</f>
        <v/>
      </c>
      <c r="H12" s="98" t="str">
        <f>IF('MP4'!H10=0,"",'MP4'!H10)</f>
        <v/>
      </c>
      <c r="I12" s="98" t="str">
        <f>IF('MP4'!I10=0,"",'MP4'!I10)</f>
        <v/>
      </c>
      <c r="J12" s="98" t="str">
        <f>IF('MP4'!J10=0,"",'MP4'!J10)</f>
        <v/>
      </c>
      <c r="K12" s="258"/>
      <c r="L12" s="98" t="str">
        <f>IF('MP4'!L10=0,"",'MP4'!L10)</f>
        <v/>
      </c>
      <c r="M12" s="258"/>
      <c r="N12" s="98" t="str">
        <f>IF('MP4'!N10=0,"",'MP4'!N10)</f>
        <v/>
      </c>
      <c r="O12" s="98" t="str">
        <f>IF('MP4'!O10=0,"",'MP4'!O10)</f>
        <v/>
      </c>
      <c r="P12" s="98" t="str">
        <f>IF('MP4'!P10=0,"",'MP4'!P10)</f>
        <v/>
      </c>
      <c r="Q12" s="98" t="str">
        <f>IF('MP4'!Q10=0,"",'MP4'!Q10)</f>
        <v/>
      </c>
      <c r="R12" s="98" t="str">
        <f>IF('MP4'!R10=0,"",'MP4'!R10)</f>
        <v/>
      </c>
      <c r="S12" s="258"/>
      <c r="T12" s="99" t="str">
        <f>IF('MP4'!T10=0,"",'MP4'!T10)</f>
        <v/>
      </c>
      <c r="U12" s="258"/>
      <c r="V12" s="247"/>
    </row>
    <row r="13" spans="1:22">
      <c r="A13" s="253"/>
      <c r="B13" s="250"/>
      <c r="C13" s="256"/>
      <c r="D13" s="100" t="s">
        <v>7</v>
      </c>
      <c r="E13" s="101" t="str">
        <f>IF('MP4'!E11=0,"",'MP4'!E11)</f>
        <v/>
      </c>
      <c r="F13" s="101" t="str">
        <f>IF('MP4'!F11=0,"",'MP4'!F11)</f>
        <v/>
      </c>
      <c r="G13" s="101" t="str">
        <f>IF('MP4'!G11=0,"",'MP4'!G11)</f>
        <v/>
      </c>
      <c r="H13" s="101" t="str">
        <f>IF('MP4'!H11=0,"",'MP4'!H11)</f>
        <v/>
      </c>
      <c r="I13" s="101" t="str">
        <f>IF('MP4'!I11=0,"",'MP4'!I11)</f>
        <v/>
      </c>
      <c r="J13" s="101" t="str">
        <f>IF('MP4'!J11=0,"",'MP4'!J11)</f>
        <v/>
      </c>
      <c r="K13" s="259"/>
      <c r="L13" s="101" t="str">
        <f>IF('MP4'!L11=0,"",'MP4'!L11)</f>
        <v/>
      </c>
      <c r="M13" s="259"/>
      <c r="N13" s="101" t="str">
        <f>IF('MP4'!N11=0,"",'MP4'!N11)</f>
        <v/>
      </c>
      <c r="O13" s="101" t="str">
        <f>IF('MP4'!O11=0,"",'MP4'!O11)</f>
        <v/>
      </c>
      <c r="P13" s="101" t="str">
        <f>IF('MP4'!P11=0,"",'MP4'!P11)</f>
        <v/>
      </c>
      <c r="Q13" s="101" t="str">
        <f>IF('MP4'!Q11=0,"",'MP4'!Q11)</f>
        <v/>
      </c>
      <c r="R13" s="101" t="str">
        <f>IF('MP4'!R11=0,"",'MP4'!R11)</f>
        <v/>
      </c>
      <c r="S13" s="259"/>
      <c r="T13" s="102" t="str">
        <f>IF('MP4'!T11=0,"",'MP4'!T11)</f>
        <v/>
      </c>
      <c r="U13" s="259"/>
      <c r="V13" s="248"/>
    </row>
    <row r="14" spans="1:22">
      <c r="A14" s="251">
        <v>2</v>
      </c>
      <c r="B14" s="103" t="str">
        <f>IF(VLOOKUP(A14,'Data Siswa 4'!$A$4:$D$43,2,0)=0,"",VLOOKUP(A14,'Data Siswa 4'!$A$4:$D$43,2,0))</f>
        <v>802</v>
      </c>
      <c r="C14" s="254" t="str">
        <f>IF(VLOOKUP(A14,'Data Siswa 4'!$A$4:$D$43,4,0)=0,"",VLOOKUP(A14,'Data Siswa 4'!$A$4:$D$43,4,0))</f>
        <v>Siswa kelas IV 2</v>
      </c>
      <c r="D14" s="104" t="s">
        <v>5</v>
      </c>
      <c r="E14" s="95" t="str">
        <f>IF('MP4'!E12=0,"",'MP4'!E12)</f>
        <v/>
      </c>
      <c r="F14" s="95" t="str">
        <f>IF('MP4'!F12=0,"",'MP4'!F12)</f>
        <v/>
      </c>
      <c r="G14" s="95" t="str">
        <f>IF('MP4'!G12=0,"",'MP4'!G12)</f>
        <v/>
      </c>
      <c r="H14" s="95" t="str">
        <f>IF('MP4'!H12=0,"",'MP4'!H12)</f>
        <v/>
      </c>
      <c r="I14" s="95" t="str">
        <f>IF('MP4'!I12=0,"",'MP4'!I12)</f>
        <v/>
      </c>
      <c r="J14" s="95" t="str">
        <f>IF('MP4'!J12=0,"",'MP4'!J12)</f>
        <v/>
      </c>
      <c r="K14" s="257" t="str">
        <f t="shared" ref="K14" si="0">IFERROR(ROUND(AVERAGE(E14:J16),0),"")</f>
        <v/>
      </c>
      <c r="L14" s="96" t="str">
        <f>IF('MP4'!L12=0,"",'MP4'!L12)</f>
        <v/>
      </c>
      <c r="M14" s="257" t="str">
        <f t="shared" ref="M14" si="1">IFERROR(ROUND(AVERAGE(L14:L16),0),"")</f>
        <v/>
      </c>
      <c r="N14" s="96" t="str">
        <f>IF('MP4'!N12=0,"",'MP4'!N12)</f>
        <v/>
      </c>
      <c r="O14" s="96" t="str">
        <f>IF('MP4'!O12=0,"",'MP4'!O12)</f>
        <v/>
      </c>
      <c r="P14" s="96" t="str">
        <f>IF('MP4'!P12=0,"",'MP4'!P12)</f>
        <v/>
      </c>
      <c r="Q14" s="96" t="str">
        <f>IF('MP4'!Q12=0,"",'MP4'!Q12)</f>
        <v/>
      </c>
      <c r="R14" s="96" t="str">
        <f>IF('MP4'!R12=0,"",'MP4'!R12)</f>
        <v/>
      </c>
      <c r="S14" s="260" t="str">
        <f t="shared" ref="S14" si="2">IFERROR(ROUND(AVERAGE(N14:R16),0),"")</f>
        <v/>
      </c>
      <c r="T14" s="96" t="str">
        <f>IF('MP4'!T12=0,"",'MP4'!T12)</f>
        <v/>
      </c>
      <c r="U14" s="257" t="str">
        <f t="shared" ref="U14" si="3">IFERROR(ROUND(AVERAGE(T14:T16),0),"")</f>
        <v/>
      </c>
      <c r="V14" s="261" t="str">
        <f t="shared" ref="V14" si="4">IFERROR(ROUND((K14+M14+S14+(2*U14))/5,0),"")</f>
        <v/>
      </c>
    </row>
    <row r="15" spans="1:22" ht="15" customHeight="1">
      <c r="A15" s="252"/>
      <c r="B15" s="249" t="str">
        <f>IF(VLOOKUP(A14,'Data Siswa 4'!$A$4:$D$43,3,0)=0,"",VLOOKUP(A14,'Data Siswa 4'!$A$4:$D$43,3,0))</f>
        <v/>
      </c>
      <c r="C15" s="255"/>
      <c r="D15" s="97" t="s">
        <v>6</v>
      </c>
      <c r="E15" s="98" t="str">
        <f>IF('MP4'!E13=0,"",'MP4'!E13)</f>
        <v/>
      </c>
      <c r="F15" s="98" t="str">
        <f>IF('MP4'!F13=0,"",'MP4'!F13)</f>
        <v/>
      </c>
      <c r="G15" s="98" t="str">
        <f>IF('MP4'!G13=0,"",'MP4'!G13)</f>
        <v/>
      </c>
      <c r="H15" s="98" t="str">
        <f>IF('MP4'!H13=0,"",'MP4'!H13)</f>
        <v/>
      </c>
      <c r="I15" s="98" t="str">
        <f>IF('MP4'!I13=0,"",'MP4'!I13)</f>
        <v/>
      </c>
      <c r="J15" s="98" t="str">
        <f>IF('MP4'!J13=0,"",'MP4'!J13)</f>
        <v/>
      </c>
      <c r="K15" s="258"/>
      <c r="L15" s="98" t="str">
        <f>IF('MP4'!L13=0,"",'MP4'!L13)</f>
        <v/>
      </c>
      <c r="M15" s="258"/>
      <c r="N15" s="98" t="str">
        <f>IF('MP4'!N13=0,"",'MP4'!N13)</f>
        <v/>
      </c>
      <c r="O15" s="98" t="str">
        <f>IF('MP4'!O13=0,"",'MP4'!O13)</f>
        <v/>
      </c>
      <c r="P15" s="98" t="str">
        <f>IF('MP4'!P13=0,"",'MP4'!P13)</f>
        <v/>
      </c>
      <c r="Q15" s="98" t="str">
        <f>IF('MP4'!Q13=0,"",'MP4'!Q13)</f>
        <v/>
      </c>
      <c r="R15" s="98" t="str">
        <f>IF('MP4'!R13=0,"",'MP4'!R13)</f>
        <v/>
      </c>
      <c r="S15" s="258"/>
      <c r="T15" s="99" t="str">
        <f>IF('MP4'!T13=0,"",'MP4'!T13)</f>
        <v/>
      </c>
      <c r="U15" s="258"/>
      <c r="V15" s="247"/>
    </row>
    <row r="16" spans="1:22">
      <c r="A16" s="253"/>
      <c r="B16" s="250"/>
      <c r="C16" s="256"/>
      <c r="D16" s="100" t="s">
        <v>7</v>
      </c>
      <c r="E16" s="101" t="str">
        <f>IF('MP4'!E14=0,"",'MP4'!E14)</f>
        <v/>
      </c>
      <c r="F16" s="101" t="str">
        <f>IF('MP4'!F14=0,"",'MP4'!F14)</f>
        <v/>
      </c>
      <c r="G16" s="101" t="str">
        <f>IF('MP4'!G14=0,"",'MP4'!G14)</f>
        <v/>
      </c>
      <c r="H16" s="101" t="str">
        <f>IF('MP4'!H14=0,"",'MP4'!H14)</f>
        <v/>
      </c>
      <c r="I16" s="101" t="str">
        <f>IF('MP4'!I14=0,"",'MP4'!I14)</f>
        <v/>
      </c>
      <c r="J16" s="101" t="str">
        <f>IF('MP4'!J14=0,"",'MP4'!J14)</f>
        <v/>
      </c>
      <c r="K16" s="259"/>
      <c r="L16" s="101" t="str">
        <f>IF('MP4'!L14=0,"",'MP4'!L14)</f>
        <v/>
      </c>
      <c r="M16" s="259"/>
      <c r="N16" s="101" t="str">
        <f>IF('MP4'!N14=0,"",'MP4'!N14)</f>
        <v/>
      </c>
      <c r="O16" s="101" t="str">
        <f>IF('MP4'!O14=0,"",'MP4'!O14)</f>
        <v/>
      </c>
      <c r="P16" s="101" t="str">
        <f>IF('MP4'!P14=0,"",'MP4'!P14)</f>
        <v/>
      </c>
      <c r="Q16" s="101" t="str">
        <f>IF('MP4'!Q14=0,"",'MP4'!Q14)</f>
        <v/>
      </c>
      <c r="R16" s="101" t="str">
        <f>IF('MP4'!R14=0,"",'MP4'!R14)</f>
        <v/>
      </c>
      <c r="S16" s="259"/>
      <c r="T16" s="102" t="str">
        <f>IF('MP4'!T14=0,"",'MP4'!T14)</f>
        <v/>
      </c>
      <c r="U16" s="259"/>
      <c r="V16" s="248"/>
    </row>
    <row r="17" spans="1:22">
      <c r="A17" s="262">
        <v>3</v>
      </c>
      <c r="B17" s="93" t="str">
        <f>IF(VLOOKUP(A17,'Data Siswa 4'!$A$4:$D$43,2,0)=0,"",VLOOKUP(A17,'Data Siswa 4'!$A$4:$D$43,2,0))</f>
        <v>803</v>
      </c>
      <c r="C17" s="263" t="str">
        <f>IF(VLOOKUP(A17,'Data Siswa 4'!$A$4:$D$43,4,0)=0,"",VLOOKUP(A17,'Data Siswa 4'!$A$4:$D$43,4,0))</f>
        <v>Siswa kelas IV 3</v>
      </c>
      <c r="D17" s="94" t="s">
        <v>5</v>
      </c>
      <c r="E17" s="95" t="str">
        <f>IF('MP4'!E15=0,"",'MP4'!E15)</f>
        <v/>
      </c>
      <c r="F17" s="95" t="str">
        <f>IF('MP4'!F15=0,"",'MP4'!F15)</f>
        <v/>
      </c>
      <c r="G17" s="95" t="str">
        <f>IF('MP4'!G15=0,"",'MP4'!G15)</f>
        <v/>
      </c>
      <c r="H17" s="95" t="str">
        <f>IF('MP4'!H15=0,"",'MP4'!H15)</f>
        <v/>
      </c>
      <c r="I17" s="95" t="str">
        <f>IF('MP4'!I15=0,"",'MP4'!I15)</f>
        <v/>
      </c>
      <c r="J17" s="95" t="str">
        <f>IF('MP4'!J15=0,"",'MP4'!J15)</f>
        <v/>
      </c>
      <c r="K17" s="260" t="str">
        <f t="shared" ref="K17" si="5">IFERROR(ROUND(AVERAGE(E17:J19),0),"")</f>
        <v/>
      </c>
      <c r="L17" s="96" t="str">
        <f>IF('MP4'!L15=0,"",'MP4'!L15)</f>
        <v/>
      </c>
      <c r="M17" s="260" t="str">
        <f t="shared" ref="M17" si="6">IFERROR(ROUND(AVERAGE(L17:L19),0),"")</f>
        <v/>
      </c>
      <c r="N17" s="96" t="str">
        <f>IF('MP4'!N15=0,"",'MP4'!N15)</f>
        <v/>
      </c>
      <c r="O17" s="96" t="str">
        <f>IF('MP4'!O15=0,"",'MP4'!O15)</f>
        <v/>
      </c>
      <c r="P17" s="96" t="str">
        <f>IF('MP4'!P15=0,"",'MP4'!P15)</f>
        <v/>
      </c>
      <c r="Q17" s="96" t="str">
        <f>IF('MP4'!Q15=0,"",'MP4'!Q15)</f>
        <v/>
      </c>
      <c r="R17" s="96" t="str">
        <f>IF('MP4'!R15=0,"",'MP4'!R15)</f>
        <v/>
      </c>
      <c r="S17" s="260" t="str">
        <f t="shared" ref="S17" si="7">IFERROR(ROUND(AVERAGE(N17:R19),0),"")</f>
        <v/>
      </c>
      <c r="T17" s="96" t="str">
        <f>IF('MP4'!T15=0,"",'MP4'!T15)</f>
        <v/>
      </c>
      <c r="U17" s="260" t="str">
        <f t="shared" ref="U17" si="8">IFERROR(ROUND(AVERAGE(T17:T19),0),"")</f>
        <v/>
      </c>
      <c r="V17" s="246" t="str">
        <f t="shared" ref="V17" si="9">IFERROR(ROUND((K17+M17+S17+(2*U17))/5,0),"")</f>
        <v/>
      </c>
    </row>
    <row r="18" spans="1:22" ht="15" customHeight="1">
      <c r="A18" s="252"/>
      <c r="B18" s="249" t="str">
        <f>IF(VLOOKUP(A17,'Data Siswa 4'!$A$4:$D$43,3,0)=0,"",VLOOKUP(A17,'Data Siswa 4'!$A$4:$D$43,3,0))</f>
        <v/>
      </c>
      <c r="C18" s="255"/>
      <c r="D18" s="97" t="s">
        <v>6</v>
      </c>
      <c r="E18" s="98" t="str">
        <f>IF('MP4'!E16=0,"",'MP4'!E16)</f>
        <v/>
      </c>
      <c r="F18" s="98" t="str">
        <f>IF('MP4'!F16=0,"",'MP4'!F16)</f>
        <v/>
      </c>
      <c r="G18" s="98" t="str">
        <f>IF('MP4'!G16=0,"",'MP4'!G16)</f>
        <v/>
      </c>
      <c r="H18" s="98" t="str">
        <f>IF('MP4'!H16=0,"",'MP4'!H16)</f>
        <v/>
      </c>
      <c r="I18" s="98" t="str">
        <f>IF('MP4'!I16=0,"",'MP4'!I16)</f>
        <v/>
      </c>
      <c r="J18" s="98" t="str">
        <f>IF('MP4'!J16=0,"",'MP4'!J16)</f>
        <v/>
      </c>
      <c r="K18" s="258"/>
      <c r="L18" s="98" t="str">
        <f>IF('MP4'!L16=0,"",'MP4'!L16)</f>
        <v/>
      </c>
      <c r="M18" s="258"/>
      <c r="N18" s="98" t="str">
        <f>IF('MP4'!N16=0,"",'MP4'!N16)</f>
        <v/>
      </c>
      <c r="O18" s="98" t="str">
        <f>IF('MP4'!O16=0,"",'MP4'!O16)</f>
        <v/>
      </c>
      <c r="P18" s="98" t="str">
        <f>IF('MP4'!P16=0,"",'MP4'!P16)</f>
        <v/>
      </c>
      <c r="Q18" s="98" t="str">
        <f>IF('MP4'!Q16=0,"",'MP4'!Q16)</f>
        <v/>
      </c>
      <c r="R18" s="98" t="str">
        <f>IF('MP4'!R16=0,"",'MP4'!R16)</f>
        <v/>
      </c>
      <c r="S18" s="258"/>
      <c r="T18" s="99" t="str">
        <f>IF('MP4'!T16=0,"",'MP4'!T16)</f>
        <v/>
      </c>
      <c r="U18" s="258"/>
      <c r="V18" s="247"/>
    </row>
    <row r="19" spans="1:22">
      <c r="A19" s="253"/>
      <c r="B19" s="250"/>
      <c r="C19" s="256"/>
      <c r="D19" s="100" t="s">
        <v>7</v>
      </c>
      <c r="E19" s="101" t="str">
        <f>IF('MP4'!E17=0,"",'MP4'!E17)</f>
        <v/>
      </c>
      <c r="F19" s="101" t="str">
        <f>IF('MP4'!F17=0,"",'MP4'!F17)</f>
        <v/>
      </c>
      <c r="G19" s="101" t="str">
        <f>IF('MP4'!G17=0,"",'MP4'!G17)</f>
        <v/>
      </c>
      <c r="H19" s="101" t="str">
        <f>IF('MP4'!H17=0,"",'MP4'!H17)</f>
        <v/>
      </c>
      <c r="I19" s="101" t="str">
        <f>IF('MP4'!I17=0,"",'MP4'!I17)</f>
        <v/>
      </c>
      <c r="J19" s="101" t="str">
        <f>IF('MP4'!J17=0,"",'MP4'!J17)</f>
        <v/>
      </c>
      <c r="K19" s="259"/>
      <c r="L19" s="101" t="str">
        <f>IF('MP4'!L17=0,"",'MP4'!L17)</f>
        <v/>
      </c>
      <c r="M19" s="259"/>
      <c r="N19" s="101" t="str">
        <f>IF('MP4'!N17=0,"",'MP4'!N17)</f>
        <v/>
      </c>
      <c r="O19" s="101" t="str">
        <f>IF('MP4'!O17=0,"",'MP4'!O17)</f>
        <v/>
      </c>
      <c r="P19" s="101" t="str">
        <f>IF('MP4'!P17=0,"",'MP4'!P17)</f>
        <v/>
      </c>
      <c r="Q19" s="101" t="str">
        <f>IF('MP4'!Q17=0,"",'MP4'!Q17)</f>
        <v/>
      </c>
      <c r="R19" s="101" t="str">
        <f>IF('MP4'!R17=0,"",'MP4'!R17)</f>
        <v/>
      </c>
      <c r="S19" s="259"/>
      <c r="T19" s="102" t="str">
        <f>IF('MP4'!T17=0,"",'MP4'!T17)</f>
        <v/>
      </c>
      <c r="U19" s="259"/>
      <c r="V19" s="248"/>
    </row>
    <row r="20" spans="1:22">
      <c r="A20" s="262">
        <v>4</v>
      </c>
      <c r="B20" s="93" t="str">
        <f>IF(VLOOKUP(A20,'Data Siswa 4'!$A$4:$D$43,2,0)=0,"",VLOOKUP(A20,'Data Siswa 4'!$A$4:$D$43,2,0))</f>
        <v>804</v>
      </c>
      <c r="C20" s="263" t="str">
        <f>IF(VLOOKUP(A20,'Data Siswa 4'!$A$4:$D$43,4,0)=0,"",VLOOKUP(A20,'Data Siswa 4'!$A$4:$D$43,4,0))</f>
        <v>Siswa kelas IV 4</v>
      </c>
      <c r="D20" s="94" t="s">
        <v>5</v>
      </c>
      <c r="E20" s="95" t="str">
        <f>IF('MP4'!E18=0,"",'MP4'!E18)</f>
        <v/>
      </c>
      <c r="F20" s="95" t="str">
        <f>IF('MP4'!F18=0,"",'MP4'!F18)</f>
        <v/>
      </c>
      <c r="G20" s="95" t="str">
        <f>IF('MP4'!G18=0,"",'MP4'!G18)</f>
        <v/>
      </c>
      <c r="H20" s="95" t="str">
        <f>IF('MP4'!H18=0,"",'MP4'!H18)</f>
        <v/>
      </c>
      <c r="I20" s="95" t="str">
        <f>IF('MP4'!I18=0,"",'MP4'!I18)</f>
        <v/>
      </c>
      <c r="J20" s="95" t="str">
        <f>IF('MP4'!J18=0,"",'MP4'!J18)</f>
        <v/>
      </c>
      <c r="K20" s="260" t="str">
        <f t="shared" ref="K20" si="10">IFERROR(ROUND(AVERAGE(E20:J22),0),"")</f>
        <v/>
      </c>
      <c r="L20" s="96" t="str">
        <f>IF('MP4'!L18=0,"",'MP4'!L18)</f>
        <v/>
      </c>
      <c r="M20" s="260" t="str">
        <f t="shared" ref="M20" si="11">IFERROR(ROUND(AVERAGE(L20:L22),0),"")</f>
        <v/>
      </c>
      <c r="N20" s="96" t="str">
        <f>IF('MP4'!N18=0,"",'MP4'!N18)</f>
        <v/>
      </c>
      <c r="O20" s="96" t="str">
        <f>IF('MP4'!O18=0,"",'MP4'!O18)</f>
        <v/>
      </c>
      <c r="P20" s="96" t="str">
        <f>IF('MP4'!P18=0,"",'MP4'!P18)</f>
        <v/>
      </c>
      <c r="Q20" s="96" t="str">
        <f>IF('MP4'!Q18=0,"",'MP4'!Q18)</f>
        <v/>
      </c>
      <c r="R20" s="96" t="str">
        <f>IF('MP4'!R18=0,"",'MP4'!R18)</f>
        <v/>
      </c>
      <c r="S20" s="260" t="str">
        <f t="shared" ref="S20" si="12">IFERROR(ROUND(AVERAGE(N20:R22),0),"")</f>
        <v/>
      </c>
      <c r="T20" s="96" t="str">
        <f>IF('MP4'!T18=0,"",'MP4'!T18)</f>
        <v/>
      </c>
      <c r="U20" s="260" t="str">
        <f t="shared" ref="U20" si="13">IFERROR(ROUND(AVERAGE(T20:T22),0),"")</f>
        <v/>
      </c>
      <c r="V20" s="246" t="str">
        <f t="shared" ref="V20" si="14">IFERROR(ROUND((K20+M20+S20+(2*U20))/5,0),"")</f>
        <v/>
      </c>
    </row>
    <row r="21" spans="1:22" ht="15" customHeight="1">
      <c r="A21" s="252"/>
      <c r="B21" s="249" t="str">
        <f>IF(VLOOKUP(A20,'Data Siswa 4'!$A$4:$D$43,3,0)=0,"",VLOOKUP(A20,'Data Siswa 4'!$A$4:$D$43,3,0))</f>
        <v/>
      </c>
      <c r="C21" s="255"/>
      <c r="D21" s="97" t="s">
        <v>6</v>
      </c>
      <c r="E21" s="98" t="str">
        <f>IF('MP4'!E19=0,"",'MP4'!E19)</f>
        <v/>
      </c>
      <c r="F21" s="98" t="str">
        <f>IF('MP4'!F19=0,"",'MP4'!F19)</f>
        <v/>
      </c>
      <c r="G21" s="98" t="str">
        <f>IF('MP4'!G19=0,"",'MP4'!G19)</f>
        <v/>
      </c>
      <c r="H21" s="98" t="str">
        <f>IF('MP4'!H19=0,"",'MP4'!H19)</f>
        <v/>
      </c>
      <c r="I21" s="98" t="str">
        <f>IF('MP4'!I19=0,"",'MP4'!I19)</f>
        <v/>
      </c>
      <c r="J21" s="98" t="str">
        <f>IF('MP4'!J19=0,"",'MP4'!J19)</f>
        <v/>
      </c>
      <c r="K21" s="258"/>
      <c r="L21" s="98" t="str">
        <f>IF('MP4'!L19=0,"",'MP4'!L19)</f>
        <v/>
      </c>
      <c r="M21" s="258"/>
      <c r="N21" s="98" t="str">
        <f>IF('MP4'!N19=0,"",'MP4'!N19)</f>
        <v/>
      </c>
      <c r="O21" s="98" t="str">
        <f>IF('MP4'!O19=0,"",'MP4'!O19)</f>
        <v/>
      </c>
      <c r="P21" s="98" t="str">
        <f>IF('MP4'!P19=0,"",'MP4'!P19)</f>
        <v/>
      </c>
      <c r="Q21" s="98" t="str">
        <f>IF('MP4'!Q19=0,"",'MP4'!Q19)</f>
        <v/>
      </c>
      <c r="R21" s="98" t="str">
        <f>IF('MP4'!R19=0,"",'MP4'!R19)</f>
        <v/>
      </c>
      <c r="S21" s="258"/>
      <c r="T21" s="99" t="str">
        <f>IF('MP4'!T19=0,"",'MP4'!T19)</f>
        <v/>
      </c>
      <c r="U21" s="258"/>
      <c r="V21" s="247"/>
    </row>
    <row r="22" spans="1:22">
      <c r="A22" s="253"/>
      <c r="B22" s="250"/>
      <c r="C22" s="256"/>
      <c r="D22" s="100" t="s">
        <v>7</v>
      </c>
      <c r="E22" s="101" t="str">
        <f>IF('MP4'!E20=0,"",'MP4'!E20)</f>
        <v/>
      </c>
      <c r="F22" s="101" t="str">
        <f>IF('MP4'!F20=0,"",'MP4'!F20)</f>
        <v/>
      </c>
      <c r="G22" s="101" t="str">
        <f>IF('MP4'!G20=0,"",'MP4'!G20)</f>
        <v/>
      </c>
      <c r="H22" s="101" t="str">
        <f>IF('MP4'!H20=0,"",'MP4'!H20)</f>
        <v/>
      </c>
      <c r="I22" s="101" t="str">
        <f>IF('MP4'!I20=0,"",'MP4'!I20)</f>
        <v/>
      </c>
      <c r="J22" s="101" t="str">
        <f>IF('MP4'!J20=0,"",'MP4'!J20)</f>
        <v/>
      </c>
      <c r="K22" s="259"/>
      <c r="L22" s="101" t="str">
        <f>IF('MP4'!L20=0,"",'MP4'!L20)</f>
        <v/>
      </c>
      <c r="M22" s="259"/>
      <c r="N22" s="101" t="str">
        <f>IF('MP4'!N20=0,"",'MP4'!N20)</f>
        <v/>
      </c>
      <c r="O22" s="101" t="str">
        <f>IF('MP4'!O20=0,"",'MP4'!O20)</f>
        <v/>
      </c>
      <c r="P22" s="101" t="str">
        <f>IF('MP4'!P20=0,"",'MP4'!P20)</f>
        <v/>
      </c>
      <c r="Q22" s="101" t="str">
        <f>IF('MP4'!Q20=0,"",'MP4'!Q20)</f>
        <v/>
      </c>
      <c r="R22" s="101" t="str">
        <f>IF('MP4'!R20=0,"",'MP4'!R20)</f>
        <v/>
      </c>
      <c r="S22" s="259"/>
      <c r="T22" s="102" t="str">
        <f>IF('MP4'!T20=0,"",'MP4'!T20)</f>
        <v/>
      </c>
      <c r="U22" s="259"/>
      <c r="V22" s="248"/>
    </row>
    <row r="23" spans="1:22">
      <c r="A23" s="262">
        <v>5</v>
      </c>
      <c r="B23" s="93" t="str">
        <f>IF(VLOOKUP(A23,'Data Siswa 4'!$A$4:$D$43,2,0)=0,"",VLOOKUP(A23,'Data Siswa 4'!$A$4:$D$43,2,0))</f>
        <v>805</v>
      </c>
      <c r="C23" s="263" t="str">
        <f>IF(VLOOKUP(A23,'Data Siswa 4'!$A$4:$D$43,4,0)=0,"",VLOOKUP(A23,'Data Siswa 4'!$A$4:$D$43,4,0))</f>
        <v>Siswa kelas IV 5</v>
      </c>
      <c r="D23" s="94" t="s">
        <v>5</v>
      </c>
      <c r="E23" s="95" t="str">
        <f>IF('MP4'!E21=0,"",'MP4'!E21)</f>
        <v/>
      </c>
      <c r="F23" s="95" t="str">
        <f>IF('MP4'!F21=0,"",'MP4'!F21)</f>
        <v/>
      </c>
      <c r="G23" s="95" t="str">
        <f>IF('MP4'!G21=0,"",'MP4'!G21)</f>
        <v/>
      </c>
      <c r="H23" s="95" t="str">
        <f>IF('MP4'!H21=0,"",'MP4'!H21)</f>
        <v/>
      </c>
      <c r="I23" s="95" t="str">
        <f>IF('MP4'!I21=0,"",'MP4'!I21)</f>
        <v/>
      </c>
      <c r="J23" s="95" t="str">
        <f>IF('MP4'!J21=0,"",'MP4'!J21)</f>
        <v/>
      </c>
      <c r="K23" s="260" t="str">
        <f t="shared" ref="K23" si="15">IFERROR(ROUND(AVERAGE(E23:J25),0),"")</f>
        <v/>
      </c>
      <c r="L23" s="96" t="str">
        <f>IF('MP4'!L21=0,"",'MP4'!L21)</f>
        <v/>
      </c>
      <c r="M23" s="260" t="str">
        <f t="shared" ref="M23" si="16">IFERROR(ROUND(AVERAGE(L23:L25),0),"")</f>
        <v/>
      </c>
      <c r="N23" s="96" t="str">
        <f>IF('MP4'!N21=0,"",'MP4'!N21)</f>
        <v/>
      </c>
      <c r="O23" s="96" t="str">
        <f>IF('MP4'!O21=0,"",'MP4'!O21)</f>
        <v/>
      </c>
      <c r="P23" s="96" t="str">
        <f>IF('MP4'!P21=0,"",'MP4'!P21)</f>
        <v/>
      </c>
      <c r="Q23" s="96" t="str">
        <f>IF('MP4'!Q21=0,"",'MP4'!Q21)</f>
        <v/>
      </c>
      <c r="R23" s="96" t="str">
        <f>IF('MP4'!R21=0,"",'MP4'!R21)</f>
        <v/>
      </c>
      <c r="S23" s="260" t="str">
        <f t="shared" ref="S23" si="17">IFERROR(ROUND(AVERAGE(N23:R25),0),"")</f>
        <v/>
      </c>
      <c r="T23" s="96" t="str">
        <f>IF('MP4'!T21=0,"",'MP4'!T21)</f>
        <v/>
      </c>
      <c r="U23" s="260" t="str">
        <f t="shared" ref="U23" si="18">IFERROR(ROUND(AVERAGE(T23:T25),0),"")</f>
        <v/>
      </c>
      <c r="V23" s="246" t="str">
        <f t="shared" ref="V23" si="19">IFERROR(ROUND((K23+M23+S23+(2*U23))/5,0),"")</f>
        <v/>
      </c>
    </row>
    <row r="24" spans="1:22" ht="15" customHeight="1">
      <c r="A24" s="252"/>
      <c r="B24" s="249" t="str">
        <f>IF(VLOOKUP(A23,'Data Siswa 4'!$A$4:$D$43,3,0)=0,"",VLOOKUP(A23,'Data Siswa 4'!$A$4:$D$43,3,0))</f>
        <v/>
      </c>
      <c r="C24" s="255"/>
      <c r="D24" s="97" t="s">
        <v>6</v>
      </c>
      <c r="E24" s="98" t="str">
        <f>IF('MP4'!E22=0,"",'MP4'!E22)</f>
        <v/>
      </c>
      <c r="F24" s="98" t="str">
        <f>IF('MP4'!F22=0,"",'MP4'!F22)</f>
        <v/>
      </c>
      <c r="G24" s="98" t="str">
        <f>IF('MP4'!G22=0,"",'MP4'!G22)</f>
        <v/>
      </c>
      <c r="H24" s="98" t="str">
        <f>IF('MP4'!H22=0,"",'MP4'!H22)</f>
        <v/>
      </c>
      <c r="I24" s="98" t="str">
        <f>IF('MP4'!I22=0,"",'MP4'!I22)</f>
        <v/>
      </c>
      <c r="J24" s="98" t="str">
        <f>IF('MP4'!J22=0,"",'MP4'!J22)</f>
        <v/>
      </c>
      <c r="K24" s="258"/>
      <c r="L24" s="98" t="str">
        <f>IF('MP4'!L22=0,"",'MP4'!L22)</f>
        <v/>
      </c>
      <c r="M24" s="258"/>
      <c r="N24" s="98" t="str">
        <f>IF('MP4'!N22=0,"",'MP4'!N22)</f>
        <v/>
      </c>
      <c r="O24" s="98" t="str">
        <f>IF('MP4'!O22=0,"",'MP4'!O22)</f>
        <v/>
      </c>
      <c r="P24" s="98" t="str">
        <f>IF('MP4'!P22=0,"",'MP4'!P22)</f>
        <v/>
      </c>
      <c r="Q24" s="98" t="str">
        <f>IF('MP4'!Q22=0,"",'MP4'!Q22)</f>
        <v/>
      </c>
      <c r="R24" s="98" t="str">
        <f>IF('MP4'!R22=0,"",'MP4'!R22)</f>
        <v/>
      </c>
      <c r="S24" s="258"/>
      <c r="T24" s="99" t="str">
        <f>IF('MP4'!T22=0,"",'MP4'!T22)</f>
        <v/>
      </c>
      <c r="U24" s="258"/>
      <c r="V24" s="247"/>
    </row>
    <row r="25" spans="1:22">
      <c r="A25" s="253"/>
      <c r="B25" s="250"/>
      <c r="C25" s="256"/>
      <c r="D25" s="100" t="s">
        <v>7</v>
      </c>
      <c r="E25" s="101" t="str">
        <f>IF('MP4'!E23=0,"",'MP4'!E23)</f>
        <v/>
      </c>
      <c r="F25" s="101" t="str">
        <f>IF('MP4'!F23=0,"",'MP4'!F23)</f>
        <v/>
      </c>
      <c r="G25" s="101" t="str">
        <f>IF('MP4'!G23=0,"",'MP4'!G23)</f>
        <v/>
      </c>
      <c r="H25" s="101" t="str">
        <f>IF('MP4'!H23=0,"",'MP4'!H23)</f>
        <v/>
      </c>
      <c r="I25" s="101" t="str">
        <f>IF('MP4'!I23=0,"",'MP4'!I23)</f>
        <v/>
      </c>
      <c r="J25" s="101" t="str">
        <f>IF('MP4'!J23=0,"",'MP4'!J23)</f>
        <v/>
      </c>
      <c r="K25" s="259"/>
      <c r="L25" s="101" t="str">
        <f>IF('MP4'!L23=0,"",'MP4'!L23)</f>
        <v/>
      </c>
      <c r="M25" s="259"/>
      <c r="N25" s="101" t="str">
        <f>IF('MP4'!N23=0,"",'MP4'!N23)</f>
        <v/>
      </c>
      <c r="O25" s="101" t="str">
        <f>IF('MP4'!O23=0,"",'MP4'!O23)</f>
        <v/>
      </c>
      <c r="P25" s="101" t="str">
        <f>IF('MP4'!P23=0,"",'MP4'!P23)</f>
        <v/>
      </c>
      <c r="Q25" s="101" t="str">
        <f>IF('MP4'!Q23=0,"",'MP4'!Q23)</f>
        <v/>
      </c>
      <c r="R25" s="101" t="str">
        <f>IF('MP4'!R23=0,"",'MP4'!R23)</f>
        <v/>
      </c>
      <c r="S25" s="259"/>
      <c r="T25" s="102" t="str">
        <f>IF('MP4'!T23=0,"",'MP4'!T23)</f>
        <v/>
      </c>
      <c r="U25" s="259"/>
      <c r="V25" s="248"/>
    </row>
    <row r="26" spans="1:22">
      <c r="A26" s="262">
        <v>6</v>
      </c>
      <c r="B26" s="93" t="str">
        <f>IF(VLOOKUP(A26,'Data Siswa 4'!$A$4:$D$43,2,0)=0,"",VLOOKUP(A26,'Data Siswa 4'!$A$4:$D$43,2,0))</f>
        <v>806</v>
      </c>
      <c r="C26" s="263" t="str">
        <f>IF(VLOOKUP(A26,'Data Siswa 4'!$A$4:$D$43,4,0)=0,"",VLOOKUP(A26,'Data Siswa 4'!$A$4:$D$43,4,0))</f>
        <v>Siswa kelas IV 6</v>
      </c>
      <c r="D26" s="94" t="s">
        <v>5</v>
      </c>
      <c r="E26" s="95" t="str">
        <f>IF('MP4'!E24=0,"",'MP4'!E24)</f>
        <v/>
      </c>
      <c r="F26" s="95" t="str">
        <f>IF('MP4'!F24=0,"",'MP4'!F24)</f>
        <v/>
      </c>
      <c r="G26" s="95" t="str">
        <f>IF('MP4'!G24=0,"",'MP4'!G24)</f>
        <v/>
      </c>
      <c r="H26" s="95" t="str">
        <f>IF('MP4'!H24=0,"",'MP4'!H24)</f>
        <v/>
      </c>
      <c r="I26" s="95" t="str">
        <f>IF('MP4'!I24=0,"",'MP4'!I24)</f>
        <v/>
      </c>
      <c r="J26" s="95" t="str">
        <f>IF('MP4'!J24=0,"",'MP4'!J24)</f>
        <v/>
      </c>
      <c r="K26" s="260" t="str">
        <f t="shared" ref="K26" si="20">IFERROR(ROUND(AVERAGE(E26:J28),0),"")</f>
        <v/>
      </c>
      <c r="L26" s="96" t="str">
        <f>IF('MP4'!L24=0,"",'MP4'!L24)</f>
        <v/>
      </c>
      <c r="M26" s="260" t="str">
        <f t="shared" ref="M26" si="21">IFERROR(ROUND(AVERAGE(L26:L28),0),"")</f>
        <v/>
      </c>
      <c r="N26" s="96" t="str">
        <f>IF('MP4'!N24=0,"",'MP4'!N24)</f>
        <v/>
      </c>
      <c r="O26" s="96" t="str">
        <f>IF('MP4'!O24=0,"",'MP4'!O24)</f>
        <v/>
      </c>
      <c r="P26" s="96" t="str">
        <f>IF('MP4'!P24=0,"",'MP4'!P24)</f>
        <v/>
      </c>
      <c r="Q26" s="96" t="str">
        <f>IF('MP4'!Q24=0,"",'MP4'!Q24)</f>
        <v/>
      </c>
      <c r="R26" s="96" t="str">
        <f>IF('MP4'!R24=0,"",'MP4'!R24)</f>
        <v/>
      </c>
      <c r="S26" s="260" t="str">
        <f t="shared" ref="S26" si="22">IFERROR(ROUND(AVERAGE(N26:R28),0),"")</f>
        <v/>
      </c>
      <c r="T26" s="96" t="str">
        <f>IF('MP4'!T24=0,"",'MP4'!T24)</f>
        <v/>
      </c>
      <c r="U26" s="260" t="str">
        <f t="shared" ref="U26" si="23">IFERROR(ROUND(AVERAGE(T26:T28),0),"")</f>
        <v/>
      </c>
      <c r="V26" s="246" t="str">
        <f t="shared" ref="V26" si="24">IFERROR(ROUND((K26+M26+S26+(2*U26))/5,0),"")</f>
        <v/>
      </c>
    </row>
    <row r="27" spans="1:22" ht="15" customHeight="1">
      <c r="A27" s="252"/>
      <c r="B27" s="249" t="str">
        <f>IF(VLOOKUP(A26,'Data Siswa 4'!$A$4:$D$43,3,0)=0,"",VLOOKUP(A26,'Data Siswa 4'!$A$4:$D$43,3,0))</f>
        <v/>
      </c>
      <c r="C27" s="255"/>
      <c r="D27" s="97" t="s">
        <v>6</v>
      </c>
      <c r="E27" s="98" t="str">
        <f>IF('MP4'!E25=0,"",'MP4'!E25)</f>
        <v/>
      </c>
      <c r="F27" s="98" t="str">
        <f>IF('MP4'!F25=0,"",'MP4'!F25)</f>
        <v/>
      </c>
      <c r="G27" s="98" t="str">
        <f>IF('MP4'!G25=0,"",'MP4'!G25)</f>
        <v/>
      </c>
      <c r="H27" s="98" t="str">
        <f>IF('MP4'!H25=0,"",'MP4'!H25)</f>
        <v/>
      </c>
      <c r="I27" s="98" t="str">
        <f>IF('MP4'!I25=0,"",'MP4'!I25)</f>
        <v/>
      </c>
      <c r="J27" s="98" t="str">
        <f>IF('MP4'!J25=0,"",'MP4'!J25)</f>
        <v/>
      </c>
      <c r="K27" s="258"/>
      <c r="L27" s="98" t="str">
        <f>IF('MP4'!L25=0,"",'MP4'!L25)</f>
        <v/>
      </c>
      <c r="M27" s="258"/>
      <c r="N27" s="98" t="str">
        <f>IF('MP4'!N25=0,"",'MP4'!N25)</f>
        <v/>
      </c>
      <c r="O27" s="98" t="str">
        <f>IF('MP4'!O25=0,"",'MP4'!O25)</f>
        <v/>
      </c>
      <c r="P27" s="98" t="str">
        <f>IF('MP4'!P25=0,"",'MP4'!P25)</f>
        <v/>
      </c>
      <c r="Q27" s="98" t="str">
        <f>IF('MP4'!Q25=0,"",'MP4'!Q25)</f>
        <v/>
      </c>
      <c r="R27" s="98" t="str">
        <f>IF('MP4'!R25=0,"",'MP4'!R25)</f>
        <v/>
      </c>
      <c r="S27" s="258"/>
      <c r="T27" s="99" t="str">
        <f>IF('MP4'!T25=0,"",'MP4'!T25)</f>
        <v/>
      </c>
      <c r="U27" s="258"/>
      <c r="V27" s="247"/>
    </row>
    <row r="28" spans="1:22">
      <c r="A28" s="253"/>
      <c r="B28" s="250"/>
      <c r="C28" s="256"/>
      <c r="D28" s="100" t="s">
        <v>7</v>
      </c>
      <c r="E28" s="101" t="str">
        <f>IF('MP4'!E26=0,"",'MP4'!E26)</f>
        <v/>
      </c>
      <c r="F28" s="101" t="str">
        <f>IF('MP4'!F26=0,"",'MP4'!F26)</f>
        <v/>
      </c>
      <c r="G28" s="101" t="str">
        <f>IF('MP4'!G26=0,"",'MP4'!G26)</f>
        <v/>
      </c>
      <c r="H28" s="101" t="str">
        <f>IF('MP4'!H26=0,"",'MP4'!H26)</f>
        <v/>
      </c>
      <c r="I28" s="101" t="str">
        <f>IF('MP4'!I26=0,"",'MP4'!I26)</f>
        <v/>
      </c>
      <c r="J28" s="101" t="str">
        <f>IF('MP4'!J26=0,"",'MP4'!J26)</f>
        <v/>
      </c>
      <c r="K28" s="259"/>
      <c r="L28" s="101" t="str">
        <f>IF('MP4'!L26=0,"",'MP4'!L26)</f>
        <v/>
      </c>
      <c r="M28" s="259"/>
      <c r="N28" s="101" t="str">
        <f>IF('MP4'!N26=0,"",'MP4'!N26)</f>
        <v/>
      </c>
      <c r="O28" s="101" t="str">
        <f>IF('MP4'!O26=0,"",'MP4'!O26)</f>
        <v/>
      </c>
      <c r="P28" s="101" t="str">
        <f>IF('MP4'!P26=0,"",'MP4'!P26)</f>
        <v/>
      </c>
      <c r="Q28" s="101" t="str">
        <f>IF('MP4'!Q26=0,"",'MP4'!Q26)</f>
        <v/>
      </c>
      <c r="R28" s="101" t="str">
        <f>IF('MP4'!R26=0,"",'MP4'!R26)</f>
        <v/>
      </c>
      <c r="S28" s="259"/>
      <c r="T28" s="102" t="str">
        <f>IF('MP4'!T26=0,"",'MP4'!T26)</f>
        <v/>
      </c>
      <c r="U28" s="259"/>
      <c r="V28" s="248"/>
    </row>
    <row r="29" spans="1:22">
      <c r="A29" s="262">
        <v>7</v>
      </c>
      <c r="B29" s="93" t="str">
        <f>IF(VLOOKUP(A29,'Data Siswa 4'!$A$4:$D$43,2,0)=0,"",VLOOKUP(A29,'Data Siswa 4'!$A$4:$D$43,2,0))</f>
        <v>807</v>
      </c>
      <c r="C29" s="263" t="str">
        <f>IF(VLOOKUP(A29,'Data Siswa 4'!$A$4:$D$43,4,0)=0,"",VLOOKUP(A29,'Data Siswa 4'!$A$4:$D$43,4,0))</f>
        <v>Siswa kelas IV 7</v>
      </c>
      <c r="D29" s="94" t="s">
        <v>5</v>
      </c>
      <c r="E29" s="95" t="str">
        <f>IF('MP4'!E27=0,"",'MP4'!E27)</f>
        <v/>
      </c>
      <c r="F29" s="95" t="str">
        <f>IF('MP4'!F27=0,"",'MP4'!F27)</f>
        <v/>
      </c>
      <c r="G29" s="95" t="str">
        <f>IF('MP4'!G27=0,"",'MP4'!G27)</f>
        <v/>
      </c>
      <c r="H29" s="95" t="str">
        <f>IF('MP4'!H27=0,"",'MP4'!H27)</f>
        <v/>
      </c>
      <c r="I29" s="95" t="str">
        <f>IF('MP4'!I27=0,"",'MP4'!I27)</f>
        <v/>
      </c>
      <c r="J29" s="95" t="str">
        <f>IF('MP4'!J27=0,"",'MP4'!J27)</f>
        <v/>
      </c>
      <c r="K29" s="260" t="str">
        <f t="shared" ref="K29" si="25">IFERROR(ROUND(AVERAGE(E29:J31),0),"")</f>
        <v/>
      </c>
      <c r="L29" s="96" t="str">
        <f>IF('MP4'!L27=0,"",'MP4'!L27)</f>
        <v/>
      </c>
      <c r="M29" s="260" t="str">
        <f t="shared" ref="M29" si="26">IFERROR(ROUND(AVERAGE(L29:L31),0),"")</f>
        <v/>
      </c>
      <c r="N29" s="96" t="str">
        <f>IF('MP4'!N27=0,"",'MP4'!N27)</f>
        <v/>
      </c>
      <c r="O29" s="96" t="str">
        <f>IF('MP4'!O27=0,"",'MP4'!O27)</f>
        <v/>
      </c>
      <c r="P29" s="96" t="str">
        <f>IF('MP4'!P27=0,"",'MP4'!P27)</f>
        <v/>
      </c>
      <c r="Q29" s="96" t="str">
        <f>IF('MP4'!Q27=0,"",'MP4'!Q27)</f>
        <v/>
      </c>
      <c r="R29" s="96" t="str">
        <f>IF('MP4'!R27=0,"",'MP4'!R27)</f>
        <v/>
      </c>
      <c r="S29" s="260" t="str">
        <f t="shared" ref="S29" si="27">IFERROR(ROUND(AVERAGE(N29:R31),0),"")</f>
        <v/>
      </c>
      <c r="T29" s="96" t="str">
        <f>IF('MP4'!T27=0,"",'MP4'!T27)</f>
        <v/>
      </c>
      <c r="U29" s="260" t="str">
        <f t="shared" ref="U29" si="28">IFERROR(ROUND(AVERAGE(T29:T31),0),"")</f>
        <v/>
      </c>
      <c r="V29" s="246" t="str">
        <f t="shared" ref="V29" si="29">IFERROR(ROUND((K29+M29+S29+(2*U29))/5,0),"")</f>
        <v/>
      </c>
    </row>
    <row r="30" spans="1:22" ht="15" customHeight="1">
      <c r="A30" s="252"/>
      <c r="B30" s="249" t="str">
        <f>IF(VLOOKUP(A29,'Data Siswa 4'!$A$4:$D$43,3,0)=0,"",VLOOKUP(A29,'Data Siswa 4'!$A$4:$D$43,3,0))</f>
        <v/>
      </c>
      <c r="C30" s="255"/>
      <c r="D30" s="97" t="s">
        <v>6</v>
      </c>
      <c r="E30" s="98" t="str">
        <f>IF('MP4'!E28=0,"",'MP4'!E28)</f>
        <v/>
      </c>
      <c r="F30" s="98" t="str">
        <f>IF('MP4'!F28=0,"",'MP4'!F28)</f>
        <v/>
      </c>
      <c r="G30" s="98" t="str">
        <f>IF('MP4'!G28=0,"",'MP4'!G28)</f>
        <v/>
      </c>
      <c r="H30" s="98" t="str">
        <f>IF('MP4'!H28=0,"",'MP4'!H28)</f>
        <v/>
      </c>
      <c r="I30" s="98" t="str">
        <f>IF('MP4'!I28=0,"",'MP4'!I28)</f>
        <v/>
      </c>
      <c r="J30" s="98" t="str">
        <f>IF('MP4'!J28=0,"",'MP4'!J28)</f>
        <v/>
      </c>
      <c r="K30" s="258"/>
      <c r="L30" s="98" t="str">
        <f>IF('MP4'!L28=0,"",'MP4'!L28)</f>
        <v/>
      </c>
      <c r="M30" s="258"/>
      <c r="N30" s="98" t="str">
        <f>IF('MP4'!N28=0,"",'MP4'!N28)</f>
        <v/>
      </c>
      <c r="O30" s="98" t="str">
        <f>IF('MP4'!O28=0,"",'MP4'!O28)</f>
        <v/>
      </c>
      <c r="P30" s="98" t="str">
        <f>IF('MP4'!P28=0,"",'MP4'!P28)</f>
        <v/>
      </c>
      <c r="Q30" s="98" t="str">
        <f>IF('MP4'!Q28=0,"",'MP4'!Q28)</f>
        <v/>
      </c>
      <c r="R30" s="98" t="str">
        <f>IF('MP4'!R28=0,"",'MP4'!R28)</f>
        <v/>
      </c>
      <c r="S30" s="258"/>
      <c r="T30" s="99" t="str">
        <f>IF('MP4'!T28=0,"",'MP4'!T28)</f>
        <v/>
      </c>
      <c r="U30" s="258"/>
      <c r="V30" s="247"/>
    </row>
    <row r="31" spans="1:22">
      <c r="A31" s="253"/>
      <c r="B31" s="250"/>
      <c r="C31" s="256"/>
      <c r="D31" s="100" t="s">
        <v>7</v>
      </c>
      <c r="E31" s="101" t="str">
        <f>IF('MP4'!E29=0,"",'MP4'!E29)</f>
        <v/>
      </c>
      <c r="F31" s="101" t="str">
        <f>IF('MP4'!F29=0,"",'MP4'!F29)</f>
        <v/>
      </c>
      <c r="G31" s="101" t="str">
        <f>IF('MP4'!G29=0,"",'MP4'!G29)</f>
        <v/>
      </c>
      <c r="H31" s="101" t="str">
        <f>IF('MP4'!H29=0,"",'MP4'!H29)</f>
        <v/>
      </c>
      <c r="I31" s="101" t="str">
        <f>IF('MP4'!I29=0,"",'MP4'!I29)</f>
        <v/>
      </c>
      <c r="J31" s="101" t="str">
        <f>IF('MP4'!J29=0,"",'MP4'!J29)</f>
        <v/>
      </c>
      <c r="K31" s="259"/>
      <c r="L31" s="101" t="str">
        <f>IF('MP4'!L29=0,"",'MP4'!L29)</f>
        <v/>
      </c>
      <c r="M31" s="259"/>
      <c r="N31" s="101" t="str">
        <f>IF('MP4'!N29=0,"",'MP4'!N29)</f>
        <v/>
      </c>
      <c r="O31" s="101" t="str">
        <f>IF('MP4'!O29=0,"",'MP4'!O29)</f>
        <v/>
      </c>
      <c r="P31" s="101" t="str">
        <f>IF('MP4'!P29=0,"",'MP4'!P29)</f>
        <v/>
      </c>
      <c r="Q31" s="101" t="str">
        <f>IF('MP4'!Q29=0,"",'MP4'!Q29)</f>
        <v/>
      </c>
      <c r="R31" s="101" t="str">
        <f>IF('MP4'!R29=0,"",'MP4'!R29)</f>
        <v/>
      </c>
      <c r="S31" s="259"/>
      <c r="T31" s="102" t="str">
        <f>IF('MP4'!T29=0,"",'MP4'!T29)</f>
        <v/>
      </c>
      <c r="U31" s="259"/>
      <c r="V31" s="248"/>
    </row>
    <row r="32" spans="1:22">
      <c r="A32" s="262">
        <v>8</v>
      </c>
      <c r="B32" s="93" t="str">
        <f>IF(VLOOKUP(A32,'Data Siswa 4'!$A$4:$D$43,2,0)=0,"",VLOOKUP(A32,'Data Siswa 4'!$A$4:$D$43,2,0))</f>
        <v>808</v>
      </c>
      <c r="C32" s="263" t="str">
        <f>IF(VLOOKUP(A32,'Data Siswa 4'!$A$4:$D$43,4,0)=0,"",VLOOKUP(A32,'Data Siswa 4'!$A$4:$D$43,4,0))</f>
        <v>Siswa kelas IV 8</v>
      </c>
      <c r="D32" s="94" t="s">
        <v>5</v>
      </c>
      <c r="E32" s="95" t="str">
        <f>IF('MP4'!E30=0,"",'MP4'!E30)</f>
        <v/>
      </c>
      <c r="F32" s="95" t="str">
        <f>IF('MP4'!F30=0,"",'MP4'!F30)</f>
        <v/>
      </c>
      <c r="G32" s="95" t="str">
        <f>IF('MP4'!G30=0,"",'MP4'!G30)</f>
        <v/>
      </c>
      <c r="H32" s="95" t="str">
        <f>IF('MP4'!H30=0,"",'MP4'!H30)</f>
        <v/>
      </c>
      <c r="I32" s="95" t="str">
        <f>IF('MP4'!I30=0,"",'MP4'!I30)</f>
        <v/>
      </c>
      <c r="J32" s="95" t="str">
        <f>IF('MP4'!J30=0,"",'MP4'!J30)</f>
        <v/>
      </c>
      <c r="K32" s="260" t="str">
        <f t="shared" ref="K32" si="30">IFERROR(ROUND(AVERAGE(E32:J34),0),"")</f>
        <v/>
      </c>
      <c r="L32" s="96" t="str">
        <f>IF('MP4'!L30=0,"",'MP4'!L30)</f>
        <v/>
      </c>
      <c r="M32" s="260" t="str">
        <f t="shared" ref="M32" si="31">IFERROR(ROUND(AVERAGE(L32:L34),0),"")</f>
        <v/>
      </c>
      <c r="N32" s="96" t="str">
        <f>IF('MP4'!N30=0,"",'MP4'!N30)</f>
        <v/>
      </c>
      <c r="O32" s="96" t="str">
        <f>IF('MP4'!O30=0,"",'MP4'!O30)</f>
        <v/>
      </c>
      <c r="P32" s="96" t="str">
        <f>IF('MP4'!P30=0,"",'MP4'!P30)</f>
        <v/>
      </c>
      <c r="Q32" s="96" t="str">
        <f>IF('MP4'!Q30=0,"",'MP4'!Q30)</f>
        <v/>
      </c>
      <c r="R32" s="96" t="str">
        <f>IF('MP4'!R30=0,"",'MP4'!R30)</f>
        <v/>
      </c>
      <c r="S32" s="260" t="str">
        <f t="shared" ref="S32" si="32">IFERROR(ROUND(AVERAGE(N32:R34),0),"")</f>
        <v/>
      </c>
      <c r="T32" s="96" t="str">
        <f>IF('MP4'!T30=0,"",'MP4'!T30)</f>
        <v/>
      </c>
      <c r="U32" s="260" t="str">
        <f t="shared" ref="U32" si="33">IFERROR(ROUND(AVERAGE(T32:T34),0),"")</f>
        <v/>
      </c>
      <c r="V32" s="246" t="str">
        <f t="shared" ref="V32" si="34">IFERROR(ROUND((K32+M32+S32+(2*U32))/5,0),"")</f>
        <v/>
      </c>
    </row>
    <row r="33" spans="1:22" ht="15" customHeight="1">
      <c r="A33" s="252"/>
      <c r="B33" s="249" t="str">
        <f>IF(VLOOKUP(A32,'Data Siswa 4'!$A$4:$D$43,3,0)=0,"",VLOOKUP(A32,'Data Siswa 4'!$A$4:$D$43,3,0))</f>
        <v/>
      </c>
      <c r="C33" s="255"/>
      <c r="D33" s="97" t="s">
        <v>6</v>
      </c>
      <c r="E33" s="98" t="str">
        <f>IF('MP4'!E31=0,"",'MP4'!E31)</f>
        <v/>
      </c>
      <c r="F33" s="98" t="str">
        <f>IF('MP4'!F31=0,"",'MP4'!F31)</f>
        <v/>
      </c>
      <c r="G33" s="98" t="str">
        <f>IF('MP4'!G31=0,"",'MP4'!G31)</f>
        <v/>
      </c>
      <c r="H33" s="98" t="str">
        <f>IF('MP4'!H31=0,"",'MP4'!H31)</f>
        <v/>
      </c>
      <c r="I33" s="98" t="str">
        <f>IF('MP4'!I31=0,"",'MP4'!I31)</f>
        <v/>
      </c>
      <c r="J33" s="98" t="str">
        <f>IF('MP4'!J31=0,"",'MP4'!J31)</f>
        <v/>
      </c>
      <c r="K33" s="258"/>
      <c r="L33" s="98" t="str">
        <f>IF('MP4'!L31=0,"",'MP4'!L31)</f>
        <v/>
      </c>
      <c r="M33" s="258"/>
      <c r="N33" s="98" t="str">
        <f>IF('MP4'!N31=0,"",'MP4'!N31)</f>
        <v/>
      </c>
      <c r="O33" s="98" t="str">
        <f>IF('MP4'!O31=0,"",'MP4'!O31)</f>
        <v/>
      </c>
      <c r="P33" s="98" t="str">
        <f>IF('MP4'!P31=0,"",'MP4'!P31)</f>
        <v/>
      </c>
      <c r="Q33" s="98" t="str">
        <f>IF('MP4'!Q31=0,"",'MP4'!Q31)</f>
        <v/>
      </c>
      <c r="R33" s="98" t="str">
        <f>IF('MP4'!R31=0,"",'MP4'!R31)</f>
        <v/>
      </c>
      <c r="S33" s="258"/>
      <c r="T33" s="99" t="str">
        <f>IF('MP4'!T31=0,"",'MP4'!T31)</f>
        <v/>
      </c>
      <c r="U33" s="258"/>
      <c r="V33" s="247"/>
    </row>
    <row r="34" spans="1:22">
      <c r="A34" s="253"/>
      <c r="B34" s="250"/>
      <c r="C34" s="256"/>
      <c r="D34" s="100" t="s">
        <v>7</v>
      </c>
      <c r="E34" s="101" t="str">
        <f>IF('MP4'!E32=0,"",'MP4'!E32)</f>
        <v/>
      </c>
      <c r="F34" s="101" t="str">
        <f>IF('MP4'!F32=0,"",'MP4'!F32)</f>
        <v/>
      </c>
      <c r="G34" s="101" t="str">
        <f>IF('MP4'!G32=0,"",'MP4'!G32)</f>
        <v/>
      </c>
      <c r="H34" s="101" t="str">
        <f>IF('MP4'!H32=0,"",'MP4'!H32)</f>
        <v/>
      </c>
      <c r="I34" s="101" t="str">
        <f>IF('MP4'!I32=0,"",'MP4'!I32)</f>
        <v/>
      </c>
      <c r="J34" s="101" t="str">
        <f>IF('MP4'!J32=0,"",'MP4'!J32)</f>
        <v/>
      </c>
      <c r="K34" s="259"/>
      <c r="L34" s="101" t="str">
        <f>IF('MP4'!L32=0,"",'MP4'!L32)</f>
        <v/>
      </c>
      <c r="M34" s="259"/>
      <c r="N34" s="101" t="str">
        <f>IF('MP4'!N32=0,"",'MP4'!N32)</f>
        <v/>
      </c>
      <c r="O34" s="101" t="str">
        <f>IF('MP4'!O32=0,"",'MP4'!O32)</f>
        <v/>
      </c>
      <c r="P34" s="101" t="str">
        <f>IF('MP4'!P32=0,"",'MP4'!P32)</f>
        <v/>
      </c>
      <c r="Q34" s="101" t="str">
        <f>IF('MP4'!Q32=0,"",'MP4'!Q32)</f>
        <v/>
      </c>
      <c r="R34" s="101" t="str">
        <f>IF('MP4'!R32=0,"",'MP4'!R32)</f>
        <v/>
      </c>
      <c r="S34" s="259"/>
      <c r="T34" s="102" t="str">
        <f>IF('MP4'!T32=0,"",'MP4'!T32)</f>
        <v/>
      </c>
      <c r="U34" s="259"/>
      <c r="V34" s="248"/>
    </row>
    <row r="35" spans="1:22">
      <c r="A35" s="262">
        <v>9</v>
      </c>
      <c r="B35" s="93" t="str">
        <f>IF(VLOOKUP(A35,'Data Siswa 4'!$A$4:$D$43,2,0)=0,"",VLOOKUP(A35,'Data Siswa 4'!$A$4:$D$43,2,0))</f>
        <v>809</v>
      </c>
      <c r="C35" s="263" t="str">
        <f>IF(VLOOKUP(A35,'Data Siswa 4'!$A$4:$D$43,4,0)=0,"",VLOOKUP(A35,'Data Siswa 4'!$A$4:$D$43,4,0))</f>
        <v>Siswa kelas IV 9</v>
      </c>
      <c r="D35" s="94" t="s">
        <v>5</v>
      </c>
      <c r="E35" s="95" t="str">
        <f>IF('MP4'!E33=0,"",'MP4'!E33)</f>
        <v/>
      </c>
      <c r="F35" s="95" t="str">
        <f>IF('MP4'!F33=0,"",'MP4'!F33)</f>
        <v/>
      </c>
      <c r="G35" s="95" t="str">
        <f>IF('MP4'!G33=0,"",'MP4'!G33)</f>
        <v/>
      </c>
      <c r="H35" s="95" t="str">
        <f>IF('MP4'!H33=0,"",'MP4'!H33)</f>
        <v/>
      </c>
      <c r="I35" s="95" t="str">
        <f>IF('MP4'!I33=0,"",'MP4'!I33)</f>
        <v/>
      </c>
      <c r="J35" s="95" t="str">
        <f>IF('MP4'!J33=0,"",'MP4'!J33)</f>
        <v/>
      </c>
      <c r="K35" s="260" t="str">
        <f t="shared" ref="K35" si="35">IFERROR(ROUND(AVERAGE(E35:J37),0),"")</f>
        <v/>
      </c>
      <c r="L35" s="96" t="str">
        <f>IF('MP4'!L33=0,"",'MP4'!L33)</f>
        <v/>
      </c>
      <c r="M35" s="260" t="str">
        <f t="shared" ref="M35" si="36">IFERROR(ROUND(AVERAGE(L35:L37),0),"")</f>
        <v/>
      </c>
      <c r="N35" s="96" t="str">
        <f>IF('MP4'!N33=0,"",'MP4'!N33)</f>
        <v/>
      </c>
      <c r="O35" s="96" t="str">
        <f>IF('MP4'!O33=0,"",'MP4'!O33)</f>
        <v/>
      </c>
      <c r="P35" s="96" t="str">
        <f>IF('MP4'!P33=0,"",'MP4'!P33)</f>
        <v/>
      </c>
      <c r="Q35" s="96" t="str">
        <f>IF('MP4'!Q33=0,"",'MP4'!Q33)</f>
        <v/>
      </c>
      <c r="R35" s="96" t="str">
        <f>IF('MP4'!R33=0,"",'MP4'!R33)</f>
        <v/>
      </c>
      <c r="S35" s="260" t="str">
        <f t="shared" ref="S35" si="37">IFERROR(ROUND(AVERAGE(N35:R37),0),"")</f>
        <v/>
      </c>
      <c r="T35" s="96" t="str">
        <f>IF('MP4'!T33=0,"",'MP4'!T33)</f>
        <v/>
      </c>
      <c r="U35" s="260" t="str">
        <f t="shared" ref="U35" si="38">IFERROR(ROUND(AVERAGE(T35:T37),0),"")</f>
        <v/>
      </c>
      <c r="V35" s="246" t="str">
        <f t="shared" ref="V35" si="39">IFERROR(ROUND((K35+M35+S35+(2*U35))/5,0),"")</f>
        <v/>
      </c>
    </row>
    <row r="36" spans="1:22" ht="15" customHeight="1">
      <c r="A36" s="252"/>
      <c r="B36" s="249" t="str">
        <f>IF(VLOOKUP(A35,'Data Siswa 4'!$A$4:$D$43,3,0)=0,"",VLOOKUP(A35,'Data Siswa 4'!$A$4:$D$43,3,0))</f>
        <v/>
      </c>
      <c r="C36" s="255"/>
      <c r="D36" s="97" t="s">
        <v>6</v>
      </c>
      <c r="E36" s="98" t="str">
        <f>IF('MP4'!E34=0,"",'MP4'!E34)</f>
        <v/>
      </c>
      <c r="F36" s="98" t="str">
        <f>IF('MP4'!F34=0,"",'MP4'!F34)</f>
        <v/>
      </c>
      <c r="G36" s="98" t="str">
        <f>IF('MP4'!G34=0,"",'MP4'!G34)</f>
        <v/>
      </c>
      <c r="H36" s="98" t="str">
        <f>IF('MP4'!H34=0,"",'MP4'!H34)</f>
        <v/>
      </c>
      <c r="I36" s="98" t="str">
        <f>IF('MP4'!I34=0,"",'MP4'!I34)</f>
        <v/>
      </c>
      <c r="J36" s="98" t="str">
        <f>IF('MP4'!J34=0,"",'MP4'!J34)</f>
        <v/>
      </c>
      <c r="K36" s="258"/>
      <c r="L36" s="98" t="str">
        <f>IF('MP4'!L34=0,"",'MP4'!L34)</f>
        <v/>
      </c>
      <c r="M36" s="258"/>
      <c r="N36" s="98" t="str">
        <f>IF('MP4'!N34=0,"",'MP4'!N34)</f>
        <v/>
      </c>
      <c r="O36" s="98" t="str">
        <f>IF('MP4'!O34=0,"",'MP4'!O34)</f>
        <v/>
      </c>
      <c r="P36" s="98" t="str">
        <f>IF('MP4'!P34=0,"",'MP4'!P34)</f>
        <v/>
      </c>
      <c r="Q36" s="98" t="str">
        <f>IF('MP4'!Q34=0,"",'MP4'!Q34)</f>
        <v/>
      </c>
      <c r="R36" s="98" t="str">
        <f>IF('MP4'!R34=0,"",'MP4'!R34)</f>
        <v/>
      </c>
      <c r="S36" s="258"/>
      <c r="T36" s="99" t="str">
        <f>IF('MP4'!T34=0,"",'MP4'!T34)</f>
        <v/>
      </c>
      <c r="U36" s="258"/>
      <c r="V36" s="247"/>
    </row>
    <row r="37" spans="1:22">
      <c r="A37" s="253"/>
      <c r="B37" s="250"/>
      <c r="C37" s="256"/>
      <c r="D37" s="100" t="s">
        <v>7</v>
      </c>
      <c r="E37" s="101" t="str">
        <f>IF('MP4'!E35=0,"",'MP4'!E35)</f>
        <v/>
      </c>
      <c r="F37" s="101" t="str">
        <f>IF('MP4'!F35=0,"",'MP4'!F35)</f>
        <v/>
      </c>
      <c r="G37" s="101" t="str">
        <f>IF('MP4'!G35=0,"",'MP4'!G35)</f>
        <v/>
      </c>
      <c r="H37" s="101" t="str">
        <f>IF('MP4'!H35=0,"",'MP4'!H35)</f>
        <v/>
      </c>
      <c r="I37" s="101" t="str">
        <f>IF('MP4'!I35=0,"",'MP4'!I35)</f>
        <v/>
      </c>
      <c r="J37" s="101" t="str">
        <f>IF('MP4'!J35=0,"",'MP4'!J35)</f>
        <v/>
      </c>
      <c r="K37" s="259"/>
      <c r="L37" s="101" t="str">
        <f>IF('MP4'!L35=0,"",'MP4'!L35)</f>
        <v/>
      </c>
      <c r="M37" s="259"/>
      <c r="N37" s="101" t="str">
        <f>IF('MP4'!N35=0,"",'MP4'!N35)</f>
        <v/>
      </c>
      <c r="O37" s="101" t="str">
        <f>IF('MP4'!O35=0,"",'MP4'!O35)</f>
        <v/>
      </c>
      <c r="P37" s="101" t="str">
        <f>IF('MP4'!P35=0,"",'MP4'!P35)</f>
        <v/>
      </c>
      <c r="Q37" s="101" t="str">
        <f>IF('MP4'!Q35=0,"",'MP4'!Q35)</f>
        <v/>
      </c>
      <c r="R37" s="101" t="str">
        <f>IF('MP4'!R35=0,"",'MP4'!R35)</f>
        <v/>
      </c>
      <c r="S37" s="259"/>
      <c r="T37" s="102" t="str">
        <f>IF('MP4'!T35=0,"",'MP4'!T35)</f>
        <v/>
      </c>
      <c r="U37" s="259"/>
      <c r="V37" s="248"/>
    </row>
    <row r="38" spans="1:22">
      <c r="A38" s="262">
        <v>10</v>
      </c>
      <c r="B38" s="93" t="str">
        <f>IF(VLOOKUP(A38,'Data Siswa 4'!$A$4:$D$43,2,0)=0,"",VLOOKUP(A38,'Data Siswa 4'!$A$4:$D$43,2,0))</f>
        <v>810</v>
      </c>
      <c r="C38" s="263" t="str">
        <f>IF(VLOOKUP(A38,'Data Siswa 4'!$A$4:$D$43,4,0)=0,"",VLOOKUP(A38,'Data Siswa 4'!$A$4:$D$43,4,0))</f>
        <v>Siswa kelas IV 10</v>
      </c>
      <c r="D38" s="94" t="s">
        <v>5</v>
      </c>
      <c r="E38" s="95" t="str">
        <f>IF('MP4'!E36=0,"",'MP4'!E36)</f>
        <v/>
      </c>
      <c r="F38" s="95" t="str">
        <f>IF('MP4'!F36=0,"",'MP4'!F36)</f>
        <v/>
      </c>
      <c r="G38" s="95" t="str">
        <f>IF('MP4'!G36=0,"",'MP4'!G36)</f>
        <v/>
      </c>
      <c r="H38" s="95" t="str">
        <f>IF('MP4'!H36=0,"",'MP4'!H36)</f>
        <v/>
      </c>
      <c r="I38" s="95" t="str">
        <f>IF('MP4'!I36=0,"",'MP4'!I36)</f>
        <v/>
      </c>
      <c r="J38" s="95" t="str">
        <f>IF('MP4'!J36=0,"",'MP4'!J36)</f>
        <v/>
      </c>
      <c r="K38" s="260" t="str">
        <f t="shared" ref="K38" si="40">IFERROR(ROUND(AVERAGE(E38:J40),0),"")</f>
        <v/>
      </c>
      <c r="L38" s="96" t="str">
        <f>IF('MP4'!L36=0,"",'MP4'!L36)</f>
        <v/>
      </c>
      <c r="M38" s="260" t="str">
        <f t="shared" ref="M38" si="41">IFERROR(ROUND(AVERAGE(L38:L40),0),"")</f>
        <v/>
      </c>
      <c r="N38" s="96" t="str">
        <f>IF('MP4'!N36=0,"",'MP4'!N36)</f>
        <v/>
      </c>
      <c r="O38" s="96" t="str">
        <f>IF('MP4'!O36=0,"",'MP4'!O36)</f>
        <v/>
      </c>
      <c r="P38" s="96" t="str">
        <f>IF('MP4'!P36=0,"",'MP4'!P36)</f>
        <v/>
      </c>
      <c r="Q38" s="96" t="str">
        <f>IF('MP4'!Q36=0,"",'MP4'!Q36)</f>
        <v/>
      </c>
      <c r="R38" s="96" t="str">
        <f>IF('MP4'!R36=0,"",'MP4'!R36)</f>
        <v/>
      </c>
      <c r="S38" s="260" t="str">
        <f t="shared" ref="S38" si="42">IFERROR(ROUND(AVERAGE(N38:R40),0),"")</f>
        <v/>
      </c>
      <c r="T38" s="96" t="str">
        <f>IF('MP4'!T36=0,"",'MP4'!T36)</f>
        <v/>
      </c>
      <c r="U38" s="260" t="str">
        <f t="shared" ref="U38" si="43">IFERROR(ROUND(AVERAGE(T38:T40),0),"")</f>
        <v/>
      </c>
      <c r="V38" s="246" t="str">
        <f t="shared" ref="V38" si="44">IFERROR(ROUND((K38+M38+S38+(2*U38))/5,0),"")</f>
        <v/>
      </c>
    </row>
    <row r="39" spans="1:22" ht="15" customHeight="1">
      <c r="A39" s="252"/>
      <c r="B39" s="249" t="str">
        <f>IF(VLOOKUP(A38,'Data Siswa 4'!$A$4:$D$43,3,0)=0,"",VLOOKUP(A38,'Data Siswa 4'!$A$4:$D$43,3,0))</f>
        <v/>
      </c>
      <c r="C39" s="255"/>
      <c r="D39" s="97" t="s">
        <v>6</v>
      </c>
      <c r="E39" s="98" t="str">
        <f>IF('MP4'!E37=0,"",'MP4'!E37)</f>
        <v/>
      </c>
      <c r="F39" s="98" t="str">
        <f>IF('MP4'!F37=0,"",'MP4'!F37)</f>
        <v/>
      </c>
      <c r="G39" s="98" t="str">
        <f>IF('MP4'!G37=0,"",'MP4'!G37)</f>
        <v/>
      </c>
      <c r="H39" s="98" t="str">
        <f>IF('MP4'!H37=0,"",'MP4'!H37)</f>
        <v/>
      </c>
      <c r="I39" s="98" t="str">
        <f>IF('MP4'!I37=0,"",'MP4'!I37)</f>
        <v/>
      </c>
      <c r="J39" s="98" t="str">
        <f>IF('MP4'!J37=0,"",'MP4'!J37)</f>
        <v/>
      </c>
      <c r="K39" s="258"/>
      <c r="L39" s="98" t="str">
        <f>IF('MP4'!L37=0,"",'MP4'!L37)</f>
        <v/>
      </c>
      <c r="M39" s="258"/>
      <c r="N39" s="98" t="str">
        <f>IF('MP4'!N37=0,"",'MP4'!N37)</f>
        <v/>
      </c>
      <c r="O39" s="98" t="str">
        <f>IF('MP4'!O37=0,"",'MP4'!O37)</f>
        <v/>
      </c>
      <c r="P39" s="98" t="str">
        <f>IF('MP4'!P37=0,"",'MP4'!P37)</f>
        <v/>
      </c>
      <c r="Q39" s="98" t="str">
        <f>IF('MP4'!Q37=0,"",'MP4'!Q37)</f>
        <v/>
      </c>
      <c r="R39" s="98" t="str">
        <f>IF('MP4'!R37=0,"",'MP4'!R37)</f>
        <v/>
      </c>
      <c r="S39" s="258"/>
      <c r="T39" s="99" t="str">
        <f>IF('MP4'!T37=0,"",'MP4'!T37)</f>
        <v/>
      </c>
      <c r="U39" s="258"/>
      <c r="V39" s="247"/>
    </row>
    <row r="40" spans="1:22">
      <c r="A40" s="253"/>
      <c r="B40" s="250"/>
      <c r="C40" s="256"/>
      <c r="D40" s="100" t="s">
        <v>7</v>
      </c>
      <c r="E40" s="101" t="str">
        <f>IF('MP4'!E38=0,"",'MP4'!E38)</f>
        <v/>
      </c>
      <c r="F40" s="101" t="str">
        <f>IF('MP4'!F38=0,"",'MP4'!F38)</f>
        <v/>
      </c>
      <c r="G40" s="101" t="str">
        <f>IF('MP4'!G38=0,"",'MP4'!G38)</f>
        <v/>
      </c>
      <c r="H40" s="101" t="str">
        <f>IF('MP4'!H38=0,"",'MP4'!H38)</f>
        <v/>
      </c>
      <c r="I40" s="101" t="str">
        <f>IF('MP4'!I38=0,"",'MP4'!I38)</f>
        <v/>
      </c>
      <c r="J40" s="101" t="str">
        <f>IF('MP4'!J38=0,"",'MP4'!J38)</f>
        <v/>
      </c>
      <c r="K40" s="259"/>
      <c r="L40" s="101" t="str">
        <f>IF('MP4'!L38=0,"",'MP4'!L38)</f>
        <v/>
      </c>
      <c r="M40" s="259"/>
      <c r="N40" s="101" t="str">
        <f>IF('MP4'!N38=0,"",'MP4'!N38)</f>
        <v/>
      </c>
      <c r="O40" s="101" t="str">
        <f>IF('MP4'!O38=0,"",'MP4'!O38)</f>
        <v/>
      </c>
      <c r="P40" s="101" t="str">
        <f>IF('MP4'!P38=0,"",'MP4'!P38)</f>
        <v/>
      </c>
      <c r="Q40" s="101" t="str">
        <f>IF('MP4'!Q38=0,"",'MP4'!Q38)</f>
        <v/>
      </c>
      <c r="R40" s="101" t="str">
        <f>IF('MP4'!R38=0,"",'MP4'!R38)</f>
        <v/>
      </c>
      <c r="S40" s="259"/>
      <c r="T40" s="102" t="str">
        <f>IF('MP4'!T38=0,"",'MP4'!T38)</f>
        <v/>
      </c>
      <c r="U40" s="259"/>
      <c r="V40" s="248"/>
    </row>
    <row r="41" spans="1:22">
      <c r="A41" s="262">
        <v>11</v>
      </c>
      <c r="B41" s="93" t="str">
        <f>IF(VLOOKUP(A41,'Data Siswa 4'!$A$4:$D$43,2,0)=0,"",VLOOKUP(A41,'Data Siswa 4'!$A$4:$D$43,2,0))</f>
        <v>811</v>
      </c>
      <c r="C41" s="263" t="str">
        <f>IF(VLOOKUP(A41,'Data Siswa 4'!$A$4:$D$43,4,0)=0,"",VLOOKUP(A41,'Data Siswa 4'!$A$4:$D$43,4,0))</f>
        <v>Siswa kelas IV 11</v>
      </c>
      <c r="D41" s="94" t="s">
        <v>5</v>
      </c>
      <c r="E41" s="95" t="str">
        <f>IF('MP4'!E39=0,"",'MP4'!E39)</f>
        <v/>
      </c>
      <c r="F41" s="95" t="str">
        <f>IF('MP4'!F39=0,"",'MP4'!F39)</f>
        <v/>
      </c>
      <c r="G41" s="95" t="str">
        <f>IF('MP4'!G39=0,"",'MP4'!G39)</f>
        <v/>
      </c>
      <c r="H41" s="95" t="str">
        <f>IF('MP4'!H39=0,"",'MP4'!H39)</f>
        <v/>
      </c>
      <c r="I41" s="95" t="str">
        <f>IF('MP4'!I39=0,"",'MP4'!I39)</f>
        <v/>
      </c>
      <c r="J41" s="95" t="str">
        <f>IF('MP4'!J39=0,"",'MP4'!J39)</f>
        <v/>
      </c>
      <c r="K41" s="260" t="str">
        <f t="shared" ref="K41" si="45">IFERROR(ROUND(AVERAGE(E41:J43),0),"")</f>
        <v/>
      </c>
      <c r="L41" s="96" t="str">
        <f>IF('MP4'!L39=0,"",'MP4'!L39)</f>
        <v/>
      </c>
      <c r="M41" s="260" t="str">
        <f t="shared" ref="M41" si="46">IFERROR(ROUND(AVERAGE(L41:L43),0),"")</f>
        <v/>
      </c>
      <c r="N41" s="96" t="str">
        <f>IF('MP4'!N39=0,"",'MP4'!N39)</f>
        <v/>
      </c>
      <c r="O41" s="96" t="str">
        <f>IF('MP4'!O39=0,"",'MP4'!O39)</f>
        <v/>
      </c>
      <c r="P41" s="96" t="str">
        <f>IF('MP4'!P39=0,"",'MP4'!P39)</f>
        <v/>
      </c>
      <c r="Q41" s="96" t="str">
        <f>IF('MP4'!Q39=0,"",'MP4'!Q39)</f>
        <v/>
      </c>
      <c r="R41" s="96" t="str">
        <f>IF('MP4'!R39=0,"",'MP4'!R39)</f>
        <v/>
      </c>
      <c r="S41" s="260" t="str">
        <f t="shared" ref="S41" si="47">IFERROR(ROUND(AVERAGE(N41:R43),0),"")</f>
        <v/>
      </c>
      <c r="T41" s="96" t="str">
        <f>IF('MP4'!T39=0,"",'MP4'!T39)</f>
        <v/>
      </c>
      <c r="U41" s="260" t="str">
        <f t="shared" ref="U41" si="48">IFERROR(ROUND(AVERAGE(T41:T43),0),"")</f>
        <v/>
      </c>
      <c r="V41" s="246" t="str">
        <f t="shared" ref="V41" si="49">IFERROR(ROUND((K41+M41+S41+(2*U41))/5,0),"")</f>
        <v/>
      </c>
    </row>
    <row r="42" spans="1:22" ht="15" customHeight="1">
      <c r="A42" s="252"/>
      <c r="B42" s="249" t="str">
        <f>IF(VLOOKUP(A41,'Data Siswa 4'!$A$4:$D$43,3,0)=0,"",VLOOKUP(A41,'Data Siswa 4'!$A$4:$D$43,3,0))</f>
        <v/>
      </c>
      <c r="C42" s="255"/>
      <c r="D42" s="97" t="s">
        <v>6</v>
      </c>
      <c r="E42" s="98" t="str">
        <f>IF('MP4'!E40=0,"",'MP4'!E40)</f>
        <v/>
      </c>
      <c r="F42" s="98" t="str">
        <f>IF('MP4'!F40=0,"",'MP4'!F40)</f>
        <v/>
      </c>
      <c r="G42" s="98" t="str">
        <f>IF('MP4'!G40=0,"",'MP4'!G40)</f>
        <v/>
      </c>
      <c r="H42" s="98" t="str">
        <f>IF('MP4'!H40=0,"",'MP4'!H40)</f>
        <v/>
      </c>
      <c r="I42" s="98" t="str">
        <f>IF('MP4'!I40=0,"",'MP4'!I40)</f>
        <v/>
      </c>
      <c r="J42" s="98" t="str">
        <f>IF('MP4'!J40=0,"",'MP4'!J40)</f>
        <v/>
      </c>
      <c r="K42" s="258"/>
      <c r="L42" s="98" t="str">
        <f>IF('MP4'!L40=0,"",'MP4'!L40)</f>
        <v/>
      </c>
      <c r="M42" s="258"/>
      <c r="N42" s="98" t="str">
        <f>IF('MP4'!N40=0,"",'MP4'!N40)</f>
        <v/>
      </c>
      <c r="O42" s="98" t="str">
        <f>IF('MP4'!O40=0,"",'MP4'!O40)</f>
        <v/>
      </c>
      <c r="P42" s="98" t="str">
        <f>IF('MP4'!P40=0,"",'MP4'!P40)</f>
        <v/>
      </c>
      <c r="Q42" s="98" t="str">
        <f>IF('MP4'!Q40=0,"",'MP4'!Q40)</f>
        <v/>
      </c>
      <c r="R42" s="98" t="str">
        <f>IF('MP4'!R40=0,"",'MP4'!R40)</f>
        <v/>
      </c>
      <c r="S42" s="258"/>
      <c r="T42" s="99" t="str">
        <f>IF('MP4'!T40=0,"",'MP4'!T40)</f>
        <v/>
      </c>
      <c r="U42" s="258"/>
      <c r="V42" s="247"/>
    </row>
    <row r="43" spans="1:22">
      <c r="A43" s="253"/>
      <c r="B43" s="250"/>
      <c r="C43" s="256"/>
      <c r="D43" s="100" t="s">
        <v>7</v>
      </c>
      <c r="E43" s="101" t="str">
        <f>IF('MP4'!E41=0,"",'MP4'!E41)</f>
        <v/>
      </c>
      <c r="F43" s="101" t="str">
        <f>IF('MP4'!F41=0,"",'MP4'!F41)</f>
        <v/>
      </c>
      <c r="G43" s="101" t="str">
        <f>IF('MP4'!G41=0,"",'MP4'!G41)</f>
        <v/>
      </c>
      <c r="H43" s="101" t="str">
        <f>IF('MP4'!H41=0,"",'MP4'!H41)</f>
        <v/>
      </c>
      <c r="I43" s="101" t="str">
        <f>IF('MP4'!I41=0,"",'MP4'!I41)</f>
        <v/>
      </c>
      <c r="J43" s="101" t="str">
        <f>IF('MP4'!J41=0,"",'MP4'!J41)</f>
        <v/>
      </c>
      <c r="K43" s="259"/>
      <c r="L43" s="101" t="str">
        <f>IF('MP4'!L41=0,"",'MP4'!L41)</f>
        <v/>
      </c>
      <c r="M43" s="259"/>
      <c r="N43" s="101" t="str">
        <f>IF('MP4'!N41=0,"",'MP4'!N41)</f>
        <v/>
      </c>
      <c r="O43" s="101" t="str">
        <f>IF('MP4'!O41=0,"",'MP4'!O41)</f>
        <v/>
      </c>
      <c r="P43" s="101" t="str">
        <f>IF('MP4'!P41=0,"",'MP4'!P41)</f>
        <v/>
      </c>
      <c r="Q43" s="101" t="str">
        <f>IF('MP4'!Q41=0,"",'MP4'!Q41)</f>
        <v/>
      </c>
      <c r="R43" s="101" t="str">
        <f>IF('MP4'!R41=0,"",'MP4'!R41)</f>
        <v/>
      </c>
      <c r="S43" s="259"/>
      <c r="T43" s="102" t="str">
        <f>IF('MP4'!T41=0,"",'MP4'!T41)</f>
        <v/>
      </c>
      <c r="U43" s="259"/>
      <c r="V43" s="248"/>
    </row>
    <row r="44" spans="1:22">
      <c r="A44" s="262">
        <v>12</v>
      </c>
      <c r="B44" s="93" t="str">
        <f>IF(VLOOKUP(A44,'Data Siswa 4'!$A$4:$D$43,2,0)=0,"",VLOOKUP(A44,'Data Siswa 4'!$A$4:$D$43,2,0))</f>
        <v>812</v>
      </c>
      <c r="C44" s="263" t="str">
        <f>IF(VLOOKUP(A44,'Data Siswa 4'!$A$4:$D$43,4,0)=0,"",VLOOKUP(A44,'Data Siswa 4'!$A$4:$D$43,4,0))</f>
        <v>Siswa kelas IV 12</v>
      </c>
      <c r="D44" s="94" t="s">
        <v>5</v>
      </c>
      <c r="E44" s="95" t="str">
        <f>IF('MP4'!E42=0,"",'MP4'!E42)</f>
        <v/>
      </c>
      <c r="F44" s="95" t="str">
        <f>IF('MP4'!F42=0,"",'MP4'!F42)</f>
        <v/>
      </c>
      <c r="G44" s="95" t="str">
        <f>IF('MP4'!G42=0,"",'MP4'!G42)</f>
        <v/>
      </c>
      <c r="H44" s="95" t="str">
        <f>IF('MP4'!H42=0,"",'MP4'!H42)</f>
        <v/>
      </c>
      <c r="I44" s="95" t="str">
        <f>IF('MP4'!I42=0,"",'MP4'!I42)</f>
        <v/>
      </c>
      <c r="J44" s="95" t="str">
        <f>IF('MP4'!J42=0,"",'MP4'!J42)</f>
        <v/>
      </c>
      <c r="K44" s="260" t="str">
        <f t="shared" ref="K44" si="50">IFERROR(ROUND(AVERAGE(E44:J46),0),"")</f>
        <v/>
      </c>
      <c r="L44" s="96" t="str">
        <f>IF('MP4'!L42=0,"",'MP4'!L42)</f>
        <v/>
      </c>
      <c r="M44" s="260" t="str">
        <f t="shared" ref="M44" si="51">IFERROR(ROUND(AVERAGE(L44:L46),0),"")</f>
        <v/>
      </c>
      <c r="N44" s="96" t="str">
        <f>IF('MP4'!N42=0,"",'MP4'!N42)</f>
        <v/>
      </c>
      <c r="O44" s="96" t="str">
        <f>IF('MP4'!O42=0,"",'MP4'!O42)</f>
        <v/>
      </c>
      <c r="P44" s="96" t="str">
        <f>IF('MP4'!P42=0,"",'MP4'!P42)</f>
        <v/>
      </c>
      <c r="Q44" s="96" t="str">
        <f>IF('MP4'!Q42=0,"",'MP4'!Q42)</f>
        <v/>
      </c>
      <c r="R44" s="96" t="str">
        <f>IF('MP4'!R42=0,"",'MP4'!R42)</f>
        <v/>
      </c>
      <c r="S44" s="260" t="str">
        <f t="shared" ref="S44" si="52">IFERROR(ROUND(AVERAGE(N44:R46),0),"")</f>
        <v/>
      </c>
      <c r="T44" s="96" t="str">
        <f>IF('MP4'!T42=0,"",'MP4'!T42)</f>
        <v/>
      </c>
      <c r="U44" s="260" t="str">
        <f t="shared" ref="U44" si="53">IFERROR(ROUND(AVERAGE(T44:T46),0),"")</f>
        <v/>
      </c>
      <c r="V44" s="246" t="str">
        <f t="shared" ref="V44" si="54">IFERROR(ROUND((K44+M44+S44+(2*U44))/5,0),"")</f>
        <v/>
      </c>
    </row>
    <row r="45" spans="1:22" ht="15" customHeight="1">
      <c r="A45" s="252"/>
      <c r="B45" s="249" t="str">
        <f>IF(VLOOKUP(A44,'Data Siswa 4'!$A$4:$D$43,3,0)=0,"",VLOOKUP(A44,'Data Siswa 4'!$A$4:$D$43,3,0))</f>
        <v/>
      </c>
      <c r="C45" s="255"/>
      <c r="D45" s="97" t="s">
        <v>6</v>
      </c>
      <c r="E45" s="98" t="str">
        <f>IF('MP4'!E43=0,"",'MP4'!E43)</f>
        <v/>
      </c>
      <c r="F45" s="98" t="str">
        <f>IF('MP4'!F43=0,"",'MP4'!F43)</f>
        <v/>
      </c>
      <c r="G45" s="98" t="str">
        <f>IF('MP4'!G43=0,"",'MP4'!G43)</f>
        <v/>
      </c>
      <c r="H45" s="98" t="str">
        <f>IF('MP4'!H43=0,"",'MP4'!H43)</f>
        <v/>
      </c>
      <c r="I45" s="98" t="str">
        <f>IF('MP4'!I43=0,"",'MP4'!I43)</f>
        <v/>
      </c>
      <c r="J45" s="98" t="str">
        <f>IF('MP4'!J43=0,"",'MP4'!J43)</f>
        <v/>
      </c>
      <c r="K45" s="258"/>
      <c r="L45" s="98" t="str">
        <f>IF('MP4'!L43=0,"",'MP4'!L43)</f>
        <v/>
      </c>
      <c r="M45" s="258"/>
      <c r="N45" s="98" t="str">
        <f>IF('MP4'!N43=0,"",'MP4'!N43)</f>
        <v/>
      </c>
      <c r="O45" s="98" t="str">
        <f>IF('MP4'!O43=0,"",'MP4'!O43)</f>
        <v/>
      </c>
      <c r="P45" s="98" t="str">
        <f>IF('MP4'!P43=0,"",'MP4'!P43)</f>
        <v/>
      </c>
      <c r="Q45" s="98" t="str">
        <f>IF('MP4'!Q43=0,"",'MP4'!Q43)</f>
        <v/>
      </c>
      <c r="R45" s="98" t="str">
        <f>IF('MP4'!R43=0,"",'MP4'!R43)</f>
        <v/>
      </c>
      <c r="S45" s="258"/>
      <c r="T45" s="99" t="str">
        <f>IF('MP4'!T43=0,"",'MP4'!T43)</f>
        <v/>
      </c>
      <c r="U45" s="258"/>
      <c r="V45" s="247"/>
    </row>
    <row r="46" spans="1:22">
      <c r="A46" s="253"/>
      <c r="B46" s="250"/>
      <c r="C46" s="256"/>
      <c r="D46" s="100" t="s">
        <v>7</v>
      </c>
      <c r="E46" s="101" t="str">
        <f>IF('MP4'!E44=0,"",'MP4'!E44)</f>
        <v/>
      </c>
      <c r="F46" s="101" t="str">
        <f>IF('MP4'!F44=0,"",'MP4'!F44)</f>
        <v/>
      </c>
      <c r="G46" s="101" t="str">
        <f>IF('MP4'!G44=0,"",'MP4'!G44)</f>
        <v/>
      </c>
      <c r="H46" s="101" t="str">
        <f>IF('MP4'!H44=0,"",'MP4'!H44)</f>
        <v/>
      </c>
      <c r="I46" s="101" t="str">
        <f>IF('MP4'!I44=0,"",'MP4'!I44)</f>
        <v/>
      </c>
      <c r="J46" s="101" t="str">
        <f>IF('MP4'!J44=0,"",'MP4'!J44)</f>
        <v/>
      </c>
      <c r="K46" s="259"/>
      <c r="L46" s="101" t="str">
        <f>IF('MP4'!L44=0,"",'MP4'!L44)</f>
        <v/>
      </c>
      <c r="M46" s="259"/>
      <c r="N46" s="101" t="str">
        <f>IF('MP4'!N44=0,"",'MP4'!N44)</f>
        <v/>
      </c>
      <c r="O46" s="101" t="str">
        <f>IF('MP4'!O44=0,"",'MP4'!O44)</f>
        <v/>
      </c>
      <c r="P46" s="101" t="str">
        <f>IF('MP4'!P44=0,"",'MP4'!P44)</f>
        <v/>
      </c>
      <c r="Q46" s="101" t="str">
        <f>IF('MP4'!Q44=0,"",'MP4'!Q44)</f>
        <v/>
      </c>
      <c r="R46" s="101" t="str">
        <f>IF('MP4'!R44=0,"",'MP4'!R44)</f>
        <v/>
      </c>
      <c r="S46" s="259"/>
      <c r="T46" s="102" t="str">
        <f>IF('MP4'!T44=0,"",'MP4'!T44)</f>
        <v/>
      </c>
      <c r="U46" s="259"/>
      <c r="V46" s="248"/>
    </row>
    <row r="47" spans="1:22">
      <c r="A47" s="262">
        <v>13</v>
      </c>
      <c r="B47" s="93" t="str">
        <f>IF(VLOOKUP(A47,'Data Siswa 4'!$A$4:$D$43,2,0)=0,"",VLOOKUP(A47,'Data Siswa 4'!$A$4:$D$43,2,0))</f>
        <v>813</v>
      </c>
      <c r="C47" s="263" t="str">
        <f>IF(VLOOKUP(A47,'Data Siswa 4'!$A$4:$D$43,4,0)=0,"",VLOOKUP(A47,'Data Siswa 4'!$A$4:$D$43,4,0))</f>
        <v>Siswa kelas IV 13</v>
      </c>
      <c r="D47" s="94" t="s">
        <v>5</v>
      </c>
      <c r="E47" s="95" t="str">
        <f>IF('MP4'!E45=0,"",'MP4'!E45)</f>
        <v/>
      </c>
      <c r="F47" s="95" t="str">
        <f>IF('MP4'!F45=0,"",'MP4'!F45)</f>
        <v/>
      </c>
      <c r="G47" s="95" t="str">
        <f>IF('MP4'!G45=0,"",'MP4'!G45)</f>
        <v/>
      </c>
      <c r="H47" s="95" t="str">
        <f>IF('MP4'!H45=0,"",'MP4'!H45)</f>
        <v/>
      </c>
      <c r="I47" s="95" t="str">
        <f>IF('MP4'!I45=0,"",'MP4'!I45)</f>
        <v/>
      </c>
      <c r="J47" s="95" t="str">
        <f>IF('MP4'!J45=0,"",'MP4'!J45)</f>
        <v/>
      </c>
      <c r="K47" s="260" t="str">
        <f t="shared" ref="K47" si="55">IFERROR(ROUND(AVERAGE(E47:J49),0),"")</f>
        <v/>
      </c>
      <c r="L47" s="96" t="str">
        <f>IF('MP4'!L45=0,"",'MP4'!L45)</f>
        <v/>
      </c>
      <c r="M47" s="260" t="str">
        <f t="shared" ref="M47" si="56">IFERROR(ROUND(AVERAGE(L47:L49),0),"")</f>
        <v/>
      </c>
      <c r="N47" s="96" t="str">
        <f>IF('MP4'!N45=0,"",'MP4'!N45)</f>
        <v/>
      </c>
      <c r="O47" s="96" t="str">
        <f>IF('MP4'!O45=0,"",'MP4'!O45)</f>
        <v/>
      </c>
      <c r="P47" s="96" t="str">
        <f>IF('MP4'!P45=0,"",'MP4'!P45)</f>
        <v/>
      </c>
      <c r="Q47" s="96" t="str">
        <f>IF('MP4'!Q45=0,"",'MP4'!Q45)</f>
        <v/>
      </c>
      <c r="R47" s="96" t="str">
        <f>IF('MP4'!R45=0,"",'MP4'!R45)</f>
        <v/>
      </c>
      <c r="S47" s="260" t="str">
        <f t="shared" ref="S47" si="57">IFERROR(ROUND(AVERAGE(N47:R49),0),"")</f>
        <v/>
      </c>
      <c r="T47" s="96" t="str">
        <f>IF('MP4'!T45=0,"",'MP4'!T45)</f>
        <v/>
      </c>
      <c r="U47" s="260" t="str">
        <f t="shared" ref="U47" si="58">IFERROR(ROUND(AVERAGE(T47:T49),0),"")</f>
        <v/>
      </c>
      <c r="V47" s="246" t="str">
        <f t="shared" ref="V47" si="59">IFERROR(ROUND((K47+M47+S47+(2*U47))/5,0),"")</f>
        <v/>
      </c>
    </row>
    <row r="48" spans="1:22" ht="15" customHeight="1">
      <c r="A48" s="252"/>
      <c r="B48" s="249" t="str">
        <f>IF(VLOOKUP(A47,'Data Siswa 4'!$A$4:$D$43,3,0)=0,"",VLOOKUP(A47,'Data Siswa 4'!$A$4:$D$43,3,0))</f>
        <v/>
      </c>
      <c r="C48" s="255"/>
      <c r="D48" s="97" t="s">
        <v>6</v>
      </c>
      <c r="E48" s="98" t="str">
        <f>IF('MP4'!E46=0,"",'MP4'!E46)</f>
        <v/>
      </c>
      <c r="F48" s="98" t="str">
        <f>IF('MP4'!F46=0,"",'MP4'!F46)</f>
        <v/>
      </c>
      <c r="G48" s="98" t="str">
        <f>IF('MP4'!G46=0,"",'MP4'!G46)</f>
        <v/>
      </c>
      <c r="H48" s="98" t="str">
        <f>IF('MP4'!H46=0,"",'MP4'!H46)</f>
        <v/>
      </c>
      <c r="I48" s="98" t="str">
        <f>IF('MP4'!I46=0,"",'MP4'!I46)</f>
        <v/>
      </c>
      <c r="J48" s="98" t="str">
        <f>IF('MP4'!J46=0,"",'MP4'!J46)</f>
        <v/>
      </c>
      <c r="K48" s="258"/>
      <c r="L48" s="98" t="str">
        <f>IF('MP4'!L46=0,"",'MP4'!L46)</f>
        <v/>
      </c>
      <c r="M48" s="258"/>
      <c r="N48" s="98" t="str">
        <f>IF('MP4'!N46=0,"",'MP4'!N46)</f>
        <v/>
      </c>
      <c r="O48" s="98" t="str">
        <f>IF('MP4'!O46=0,"",'MP4'!O46)</f>
        <v/>
      </c>
      <c r="P48" s="98" t="str">
        <f>IF('MP4'!P46=0,"",'MP4'!P46)</f>
        <v/>
      </c>
      <c r="Q48" s="98" t="str">
        <f>IF('MP4'!Q46=0,"",'MP4'!Q46)</f>
        <v/>
      </c>
      <c r="R48" s="98" t="str">
        <f>IF('MP4'!R46=0,"",'MP4'!R46)</f>
        <v/>
      </c>
      <c r="S48" s="258"/>
      <c r="T48" s="99" t="str">
        <f>IF('MP4'!T46=0,"",'MP4'!T46)</f>
        <v/>
      </c>
      <c r="U48" s="258"/>
      <c r="V48" s="247"/>
    </row>
    <row r="49" spans="1:22">
      <c r="A49" s="253"/>
      <c r="B49" s="250"/>
      <c r="C49" s="256"/>
      <c r="D49" s="100" t="s">
        <v>7</v>
      </c>
      <c r="E49" s="101" t="str">
        <f>IF('MP4'!E47=0,"",'MP4'!E47)</f>
        <v/>
      </c>
      <c r="F49" s="101" t="str">
        <f>IF('MP4'!F47=0,"",'MP4'!F47)</f>
        <v/>
      </c>
      <c r="G49" s="101" t="str">
        <f>IF('MP4'!G47=0,"",'MP4'!G47)</f>
        <v/>
      </c>
      <c r="H49" s="101" t="str">
        <f>IF('MP4'!H47=0,"",'MP4'!H47)</f>
        <v/>
      </c>
      <c r="I49" s="101" t="str">
        <f>IF('MP4'!I47=0,"",'MP4'!I47)</f>
        <v/>
      </c>
      <c r="J49" s="101" t="str">
        <f>IF('MP4'!J47=0,"",'MP4'!J47)</f>
        <v/>
      </c>
      <c r="K49" s="259"/>
      <c r="L49" s="101" t="str">
        <f>IF('MP4'!L47=0,"",'MP4'!L47)</f>
        <v/>
      </c>
      <c r="M49" s="259"/>
      <c r="N49" s="101" t="str">
        <f>IF('MP4'!N47=0,"",'MP4'!N47)</f>
        <v/>
      </c>
      <c r="O49" s="101" t="str">
        <f>IF('MP4'!O47=0,"",'MP4'!O47)</f>
        <v/>
      </c>
      <c r="P49" s="101" t="str">
        <f>IF('MP4'!P47=0,"",'MP4'!P47)</f>
        <v/>
      </c>
      <c r="Q49" s="101" t="str">
        <f>IF('MP4'!Q47=0,"",'MP4'!Q47)</f>
        <v/>
      </c>
      <c r="R49" s="101" t="str">
        <f>IF('MP4'!R47=0,"",'MP4'!R47)</f>
        <v/>
      </c>
      <c r="S49" s="259"/>
      <c r="T49" s="102" t="str">
        <f>IF('MP4'!T47=0,"",'MP4'!T47)</f>
        <v/>
      </c>
      <c r="U49" s="259"/>
      <c r="V49" s="248"/>
    </row>
    <row r="50" spans="1:22">
      <c r="A50" s="262">
        <v>14</v>
      </c>
      <c r="B50" s="93" t="str">
        <f>IF(VLOOKUP(A50,'Data Siswa 4'!$A$4:$D$43,2,0)=0,"",VLOOKUP(A50,'Data Siswa 4'!$A$4:$D$43,2,0))</f>
        <v>814</v>
      </c>
      <c r="C50" s="263" t="str">
        <f>IF(VLOOKUP(A50,'Data Siswa 4'!$A$4:$D$43,4,0)=0,"",VLOOKUP(A50,'Data Siswa 4'!$A$4:$D$43,4,0))</f>
        <v>Siswa kelas IV 14</v>
      </c>
      <c r="D50" s="94" t="s">
        <v>5</v>
      </c>
      <c r="E50" s="95" t="str">
        <f>IF('MP4'!E48=0,"",'MP4'!E48)</f>
        <v/>
      </c>
      <c r="F50" s="95" t="str">
        <f>IF('MP4'!F48=0,"",'MP4'!F48)</f>
        <v/>
      </c>
      <c r="G50" s="95" t="str">
        <f>IF('MP4'!G48=0,"",'MP4'!G48)</f>
        <v/>
      </c>
      <c r="H50" s="95" t="str">
        <f>IF('MP4'!H48=0,"",'MP4'!H48)</f>
        <v/>
      </c>
      <c r="I50" s="95" t="str">
        <f>IF('MP4'!I48=0,"",'MP4'!I48)</f>
        <v/>
      </c>
      <c r="J50" s="95" t="str">
        <f>IF('MP4'!J48=0,"",'MP4'!J48)</f>
        <v/>
      </c>
      <c r="K50" s="260" t="str">
        <f t="shared" ref="K50" si="60">IFERROR(ROUND(AVERAGE(E50:J52),0),"")</f>
        <v/>
      </c>
      <c r="L50" s="96" t="str">
        <f>IF('MP4'!L48=0,"",'MP4'!L48)</f>
        <v/>
      </c>
      <c r="M50" s="260" t="str">
        <f t="shared" ref="M50" si="61">IFERROR(ROUND(AVERAGE(L50:L52),0),"")</f>
        <v/>
      </c>
      <c r="N50" s="96" t="str">
        <f>IF('MP4'!N48=0,"",'MP4'!N48)</f>
        <v/>
      </c>
      <c r="O50" s="96" t="str">
        <f>IF('MP4'!O48=0,"",'MP4'!O48)</f>
        <v/>
      </c>
      <c r="P50" s="96" t="str">
        <f>IF('MP4'!P48=0,"",'MP4'!P48)</f>
        <v/>
      </c>
      <c r="Q50" s="96" t="str">
        <f>IF('MP4'!Q48=0,"",'MP4'!Q48)</f>
        <v/>
      </c>
      <c r="R50" s="96" t="str">
        <f>IF('MP4'!R48=0,"",'MP4'!R48)</f>
        <v/>
      </c>
      <c r="S50" s="260" t="str">
        <f t="shared" ref="S50" si="62">IFERROR(ROUND(AVERAGE(N50:R52),0),"")</f>
        <v/>
      </c>
      <c r="T50" s="96" t="str">
        <f>IF('MP4'!T48=0,"",'MP4'!T48)</f>
        <v/>
      </c>
      <c r="U50" s="260" t="str">
        <f t="shared" ref="U50" si="63">IFERROR(ROUND(AVERAGE(T50:T52),0),"")</f>
        <v/>
      </c>
      <c r="V50" s="246" t="str">
        <f t="shared" ref="V50" si="64">IFERROR(ROUND((K50+M50+S50+(2*U50))/5,0),"")</f>
        <v/>
      </c>
    </row>
    <row r="51" spans="1:22" ht="15" customHeight="1">
      <c r="A51" s="252"/>
      <c r="B51" s="249" t="str">
        <f>IF(VLOOKUP(A50,'Data Siswa 4'!$A$4:$D$43,3,0)=0,"",VLOOKUP(A50,'Data Siswa 4'!$A$4:$D$43,3,0))</f>
        <v/>
      </c>
      <c r="C51" s="255"/>
      <c r="D51" s="97" t="s">
        <v>6</v>
      </c>
      <c r="E51" s="98" t="str">
        <f>IF('MP4'!E49=0,"",'MP4'!E49)</f>
        <v/>
      </c>
      <c r="F51" s="98" t="str">
        <f>IF('MP4'!F49=0,"",'MP4'!F49)</f>
        <v/>
      </c>
      <c r="G51" s="98" t="str">
        <f>IF('MP4'!G49=0,"",'MP4'!G49)</f>
        <v/>
      </c>
      <c r="H51" s="98" t="str">
        <f>IF('MP4'!H49=0,"",'MP4'!H49)</f>
        <v/>
      </c>
      <c r="I51" s="98" t="str">
        <f>IF('MP4'!I49=0,"",'MP4'!I49)</f>
        <v/>
      </c>
      <c r="J51" s="98" t="str">
        <f>IF('MP4'!J49=0,"",'MP4'!J49)</f>
        <v/>
      </c>
      <c r="K51" s="258"/>
      <c r="L51" s="98" t="str">
        <f>IF('MP4'!L49=0,"",'MP4'!L49)</f>
        <v/>
      </c>
      <c r="M51" s="258"/>
      <c r="N51" s="98" t="str">
        <f>IF('MP4'!N49=0,"",'MP4'!N49)</f>
        <v/>
      </c>
      <c r="O51" s="98" t="str">
        <f>IF('MP4'!O49=0,"",'MP4'!O49)</f>
        <v/>
      </c>
      <c r="P51" s="98" t="str">
        <f>IF('MP4'!P49=0,"",'MP4'!P49)</f>
        <v/>
      </c>
      <c r="Q51" s="98" t="str">
        <f>IF('MP4'!Q49=0,"",'MP4'!Q49)</f>
        <v/>
      </c>
      <c r="R51" s="98" t="str">
        <f>IF('MP4'!R49=0,"",'MP4'!R49)</f>
        <v/>
      </c>
      <c r="S51" s="258"/>
      <c r="T51" s="99" t="str">
        <f>IF('MP4'!T49=0,"",'MP4'!T49)</f>
        <v/>
      </c>
      <c r="U51" s="258"/>
      <c r="V51" s="247"/>
    </row>
    <row r="52" spans="1:22">
      <c r="A52" s="253"/>
      <c r="B52" s="250"/>
      <c r="C52" s="256"/>
      <c r="D52" s="100" t="s">
        <v>7</v>
      </c>
      <c r="E52" s="101" t="str">
        <f>IF('MP4'!E50=0,"",'MP4'!E50)</f>
        <v/>
      </c>
      <c r="F52" s="101" t="str">
        <f>IF('MP4'!F50=0,"",'MP4'!F50)</f>
        <v/>
      </c>
      <c r="G52" s="101" t="str">
        <f>IF('MP4'!G50=0,"",'MP4'!G50)</f>
        <v/>
      </c>
      <c r="H52" s="101" t="str">
        <f>IF('MP4'!H50=0,"",'MP4'!H50)</f>
        <v/>
      </c>
      <c r="I52" s="101" t="str">
        <f>IF('MP4'!I50=0,"",'MP4'!I50)</f>
        <v/>
      </c>
      <c r="J52" s="101" t="str">
        <f>IF('MP4'!J50=0,"",'MP4'!J50)</f>
        <v/>
      </c>
      <c r="K52" s="259"/>
      <c r="L52" s="101" t="str">
        <f>IF('MP4'!L50=0,"",'MP4'!L50)</f>
        <v/>
      </c>
      <c r="M52" s="259"/>
      <c r="N52" s="101" t="str">
        <f>IF('MP4'!N50=0,"",'MP4'!N50)</f>
        <v/>
      </c>
      <c r="O52" s="101" t="str">
        <f>IF('MP4'!O50=0,"",'MP4'!O50)</f>
        <v/>
      </c>
      <c r="P52" s="101" t="str">
        <f>IF('MP4'!P50=0,"",'MP4'!P50)</f>
        <v/>
      </c>
      <c r="Q52" s="101" t="str">
        <f>IF('MP4'!Q50=0,"",'MP4'!Q50)</f>
        <v/>
      </c>
      <c r="R52" s="101" t="str">
        <f>IF('MP4'!R50=0,"",'MP4'!R50)</f>
        <v/>
      </c>
      <c r="S52" s="259"/>
      <c r="T52" s="102" t="str">
        <f>IF('MP4'!T50=0,"",'MP4'!T50)</f>
        <v/>
      </c>
      <c r="U52" s="259"/>
      <c r="V52" s="248"/>
    </row>
    <row r="53" spans="1:22">
      <c r="A53" s="262">
        <v>15</v>
      </c>
      <c r="B53" s="93" t="str">
        <f>IF(VLOOKUP(A53,'Data Siswa 4'!$A$4:$D$43,2,0)=0,"",VLOOKUP(A53,'Data Siswa 4'!$A$4:$D$43,2,0))</f>
        <v>815</v>
      </c>
      <c r="C53" s="263" t="str">
        <f>IF(VLOOKUP(A53,'Data Siswa 4'!$A$4:$D$43,4,0)=0,"",VLOOKUP(A53,'Data Siswa 4'!$A$4:$D$43,4,0))</f>
        <v>Siswa kelas IV 15</v>
      </c>
      <c r="D53" s="94" t="s">
        <v>5</v>
      </c>
      <c r="E53" s="95" t="str">
        <f>IF('MP4'!E51=0,"",'MP4'!E51)</f>
        <v/>
      </c>
      <c r="F53" s="95" t="str">
        <f>IF('MP4'!F51=0,"",'MP4'!F51)</f>
        <v/>
      </c>
      <c r="G53" s="95" t="str">
        <f>IF('MP4'!G51=0,"",'MP4'!G51)</f>
        <v/>
      </c>
      <c r="H53" s="95" t="str">
        <f>IF('MP4'!H51=0,"",'MP4'!H51)</f>
        <v/>
      </c>
      <c r="I53" s="95" t="str">
        <f>IF('MP4'!I51=0,"",'MP4'!I51)</f>
        <v/>
      </c>
      <c r="J53" s="95" t="str">
        <f>IF('MP4'!J51=0,"",'MP4'!J51)</f>
        <v/>
      </c>
      <c r="K53" s="260" t="str">
        <f t="shared" ref="K53" si="65">IFERROR(ROUND(AVERAGE(E53:J55),0),"")</f>
        <v/>
      </c>
      <c r="L53" s="96" t="str">
        <f>IF('MP4'!L51=0,"",'MP4'!L51)</f>
        <v/>
      </c>
      <c r="M53" s="260" t="str">
        <f t="shared" ref="M53" si="66">IFERROR(ROUND(AVERAGE(L53:L55),0),"")</f>
        <v/>
      </c>
      <c r="N53" s="96" t="str">
        <f>IF('MP4'!N51=0,"",'MP4'!N51)</f>
        <v/>
      </c>
      <c r="O53" s="96" t="str">
        <f>IF('MP4'!O51=0,"",'MP4'!O51)</f>
        <v/>
      </c>
      <c r="P53" s="96" t="str">
        <f>IF('MP4'!P51=0,"",'MP4'!P51)</f>
        <v/>
      </c>
      <c r="Q53" s="96" t="str">
        <f>IF('MP4'!Q51=0,"",'MP4'!Q51)</f>
        <v/>
      </c>
      <c r="R53" s="96" t="str">
        <f>IF('MP4'!R51=0,"",'MP4'!R51)</f>
        <v/>
      </c>
      <c r="S53" s="260" t="str">
        <f t="shared" ref="S53" si="67">IFERROR(ROUND(AVERAGE(N53:R55),0),"")</f>
        <v/>
      </c>
      <c r="T53" s="96" t="str">
        <f>IF('MP4'!T51=0,"",'MP4'!T51)</f>
        <v/>
      </c>
      <c r="U53" s="260" t="str">
        <f t="shared" ref="U53" si="68">IFERROR(ROUND(AVERAGE(T53:T55),0),"")</f>
        <v/>
      </c>
      <c r="V53" s="246" t="str">
        <f t="shared" ref="V53" si="69">IFERROR(ROUND((K53+M53+S53+(2*U53))/5,0),"")</f>
        <v/>
      </c>
    </row>
    <row r="54" spans="1:22" ht="15" customHeight="1">
      <c r="A54" s="252"/>
      <c r="B54" s="249" t="str">
        <f>IF(VLOOKUP(A53,'Data Siswa 4'!$A$4:$D$43,3,0)=0,"",VLOOKUP(A53,'Data Siswa 4'!$A$4:$D$43,3,0))</f>
        <v/>
      </c>
      <c r="C54" s="255"/>
      <c r="D54" s="97" t="s">
        <v>6</v>
      </c>
      <c r="E54" s="98" t="str">
        <f>IF('MP4'!E52=0,"",'MP4'!E52)</f>
        <v/>
      </c>
      <c r="F54" s="98" t="str">
        <f>IF('MP4'!F52=0,"",'MP4'!F52)</f>
        <v/>
      </c>
      <c r="G54" s="98" t="str">
        <f>IF('MP4'!G52=0,"",'MP4'!G52)</f>
        <v/>
      </c>
      <c r="H54" s="98" t="str">
        <f>IF('MP4'!H52=0,"",'MP4'!H52)</f>
        <v/>
      </c>
      <c r="I54" s="98" t="str">
        <f>IF('MP4'!I52=0,"",'MP4'!I52)</f>
        <v/>
      </c>
      <c r="J54" s="98" t="str">
        <f>IF('MP4'!J52=0,"",'MP4'!J52)</f>
        <v/>
      </c>
      <c r="K54" s="258"/>
      <c r="L54" s="98" t="str">
        <f>IF('MP4'!L52=0,"",'MP4'!L52)</f>
        <v/>
      </c>
      <c r="M54" s="258"/>
      <c r="N54" s="98" t="str">
        <f>IF('MP4'!N52=0,"",'MP4'!N52)</f>
        <v/>
      </c>
      <c r="O54" s="98" t="str">
        <f>IF('MP4'!O52=0,"",'MP4'!O52)</f>
        <v/>
      </c>
      <c r="P54" s="98" t="str">
        <f>IF('MP4'!P52=0,"",'MP4'!P52)</f>
        <v/>
      </c>
      <c r="Q54" s="98" t="str">
        <f>IF('MP4'!Q52=0,"",'MP4'!Q52)</f>
        <v/>
      </c>
      <c r="R54" s="98" t="str">
        <f>IF('MP4'!R52=0,"",'MP4'!R52)</f>
        <v/>
      </c>
      <c r="S54" s="258"/>
      <c r="T54" s="99" t="str">
        <f>IF('MP4'!T52=0,"",'MP4'!T52)</f>
        <v/>
      </c>
      <c r="U54" s="258"/>
      <c r="V54" s="247"/>
    </row>
    <row r="55" spans="1:22">
      <c r="A55" s="253"/>
      <c r="B55" s="250"/>
      <c r="C55" s="256"/>
      <c r="D55" s="100" t="s">
        <v>7</v>
      </c>
      <c r="E55" s="101" t="str">
        <f>IF('MP4'!E53=0,"",'MP4'!E53)</f>
        <v/>
      </c>
      <c r="F55" s="101" t="str">
        <f>IF('MP4'!F53=0,"",'MP4'!F53)</f>
        <v/>
      </c>
      <c r="G55" s="101" t="str">
        <f>IF('MP4'!G53=0,"",'MP4'!G53)</f>
        <v/>
      </c>
      <c r="H55" s="101" t="str">
        <f>IF('MP4'!H53=0,"",'MP4'!H53)</f>
        <v/>
      </c>
      <c r="I55" s="101" t="str">
        <f>IF('MP4'!I53=0,"",'MP4'!I53)</f>
        <v/>
      </c>
      <c r="J55" s="101" t="str">
        <f>IF('MP4'!J53=0,"",'MP4'!J53)</f>
        <v/>
      </c>
      <c r="K55" s="259"/>
      <c r="L55" s="101" t="str">
        <f>IF('MP4'!L53=0,"",'MP4'!L53)</f>
        <v/>
      </c>
      <c r="M55" s="259"/>
      <c r="N55" s="101" t="str">
        <f>IF('MP4'!N53=0,"",'MP4'!N53)</f>
        <v/>
      </c>
      <c r="O55" s="101" t="str">
        <f>IF('MP4'!O53=0,"",'MP4'!O53)</f>
        <v/>
      </c>
      <c r="P55" s="101" t="str">
        <f>IF('MP4'!P53=0,"",'MP4'!P53)</f>
        <v/>
      </c>
      <c r="Q55" s="101" t="str">
        <f>IF('MP4'!Q53=0,"",'MP4'!Q53)</f>
        <v/>
      </c>
      <c r="R55" s="101" t="str">
        <f>IF('MP4'!R53=0,"",'MP4'!R53)</f>
        <v/>
      </c>
      <c r="S55" s="259"/>
      <c r="T55" s="102" t="str">
        <f>IF('MP4'!T53=0,"",'MP4'!T53)</f>
        <v/>
      </c>
      <c r="U55" s="259"/>
      <c r="V55" s="248"/>
    </row>
    <row r="56" spans="1:22">
      <c r="A56" s="262">
        <v>16</v>
      </c>
      <c r="B56" s="93" t="str">
        <f>IF(VLOOKUP(A56,'Data Siswa 4'!$A$4:$D$43,2,0)=0,"",VLOOKUP(A56,'Data Siswa 4'!$A$4:$D$43,2,0))</f>
        <v>816</v>
      </c>
      <c r="C56" s="263" t="str">
        <f>IF(VLOOKUP(A56,'Data Siswa 4'!$A$4:$D$43,4,0)=0,"",VLOOKUP(A56,'Data Siswa 4'!$A$4:$D$43,4,0))</f>
        <v>Siswa kelas IV 16</v>
      </c>
      <c r="D56" s="94" t="s">
        <v>5</v>
      </c>
      <c r="E56" s="95" t="str">
        <f>IF('MP4'!E54=0,"",'MP4'!E54)</f>
        <v/>
      </c>
      <c r="F56" s="95" t="str">
        <f>IF('MP4'!F54=0,"",'MP4'!F54)</f>
        <v/>
      </c>
      <c r="G56" s="95" t="str">
        <f>IF('MP4'!G54=0,"",'MP4'!G54)</f>
        <v/>
      </c>
      <c r="H56" s="95" t="str">
        <f>IF('MP4'!H54=0,"",'MP4'!H54)</f>
        <v/>
      </c>
      <c r="I56" s="95" t="str">
        <f>IF('MP4'!I54=0,"",'MP4'!I54)</f>
        <v/>
      </c>
      <c r="J56" s="95" t="str">
        <f>IF('MP4'!J54=0,"",'MP4'!J54)</f>
        <v/>
      </c>
      <c r="K56" s="260" t="str">
        <f t="shared" ref="K56" si="70">IFERROR(ROUND(AVERAGE(E56:J58),0),"")</f>
        <v/>
      </c>
      <c r="L56" s="96" t="str">
        <f>IF('MP4'!L54=0,"",'MP4'!L54)</f>
        <v/>
      </c>
      <c r="M56" s="260" t="str">
        <f t="shared" ref="M56" si="71">IFERROR(ROUND(AVERAGE(L56:L58),0),"")</f>
        <v/>
      </c>
      <c r="N56" s="96" t="str">
        <f>IF('MP4'!N54=0,"",'MP4'!N54)</f>
        <v/>
      </c>
      <c r="O56" s="96" t="str">
        <f>IF('MP4'!O54=0,"",'MP4'!O54)</f>
        <v/>
      </c>
      <c r="P56" s="96" t="str">
        <f>IF('MP4'!P54=0,"",'MP4'!P54)</f>
        <v/>
      </c>
      <c r="Q56" s="96" t="str">
        <f>IF('MP4'!Q54=0,"",'MP4'!Q54)</f>
        <v/>
      </c>
      <c r="R56" s="96" t="str">
        <f>IF('MP4'!R54=0,"",'MP4'!R54)</f>
        <v/>
      </c>
      <c r="S56" s="260" t="str">
        <f t="shared" ref="S56" si="72">IFERROR(ROUND(AVERAGE(N56:R58),0),"")</f>
        <v/>
      </c>
      <c r="T56" s="96" t="str">
        <f>IF('MP4'!T54=0,"",'MP4'!T54)</f>
        <v/>
      </c>
      <c r="U56" s="260" t="str">
        <f t="shared" ref="U56" si="73">IFERROR(ROUND(AVERAGE(T56:T58),0),"")</f>
        <v/>
      </c>
      <c r="V56" s="246" t="str">
        <f t="shared" ref="V56" si="74">IFERROR(ROUND((K56+M56+S56+(2*U56))/5,0),"")</f>
        <v/>
      </c>
    </row>
    <row r="57" spans="1:22" ht="15" customHeight="1">
      <c r="A57" s="252"/>
      <c r="B57" s="249" t="str">
        <f>IF(VLOOKUP(A56,'Data Siswa 4'!$A$4:$D$43,3,0)=0,"",VLOOKUP(A56,'Data Siswa 4'!$A$4:$D$43,3,0))</f>
        <v/>
      </c>
      <c r="C57" s="255"/>
      <c r="D57" s="97" t="s">
        <v>6</v>
      </c>
      <c r="E57" s="98" t="str">
        <f>IF('MP4'!E55=0,"",'MP4'!E55)</f>
        <v/>
      </c>
      <c r="F57" s="98" t="str">
        <f>IF('MP4'!F55=0,"",'MP4'!F55)</f>
        <v/>
      </c>
      <c r="G57" s="98" t="str">
        <f>IF('MP4'!G55=0,"",'MP4'!G55)</f>
        <v/>
      </c>
      <c r="H57" s="98" t="str">
        <f>IF('MP4'!H55=0,"",'MP4'!H55)</f>
        <v/>
      </c>
      <c r="I57" s="98" t="str">
        <f>IF('MP4'!I55=0,"",'MP4'!I55)</f>
        <v/>
      </c>
      <c r="J57" s="98" t="str">
        <f>IF('MP4'!J55=0,"",'MP4'!J55)</f>
        <v/>
      </c>
      <c r="K57" s="258"/>
      <c r="L57" s="98" t="str">
        <f>IF('MP4'!L55=0,"",'MP4'!L55)</f>
        <v/>
      </c>
      <c r="M57" s="258"/>
      <c r="N57" s="98" t="str">
        <f>IF('MP4'!N55=0,"",'MP4'!N55)</f>
        <v/>
      </c>
      <c r="O57" s="98" t="str">
        <f>IF('MP4'!O55=0,"",'MP4'!O55)</f>
        <v/>
      </c>
      <c r="P57" s="98" t="str">
        <f>IF('MP4'!P55=0,"",'MP4'!P55)</f>
        <v/>
      </c>
      <c r="Q57" s="98" t="str">
        <f>IF('MP4'!Q55=0,"",'MP4'!Q55)</f>
        <v/>
      </c>
      <c r="R57" s="98" t="str">
        <f>IF('MP4'!R55=0,"",'MP4'!R55)</f>
        <v/>
      </c>
      <c r="S57" s="258"/>
      <c r="T57" s="99" t="str">
        <f>IF('MP4'!T55=0,"",'MP4'!T55)</f>
        <v/>
      </c>
      <c r="U57" s="258"/>
      <c r="V57" s="247"/>
    </row>
    <row r="58" spans="1:22">
      <c r="A58" s="253"/>
      <c r="B58" s="250"/>
      <c r="C58" s="256"/>
      <c r="D58" s="100" t="s">
        <v>7</v>
      </c>
      <c r="E58" s="101" t="str">
        <f>IF('MP4'!E56=0,"",'MP4'!E56)</f>
        <v/>
      </c>
      <c r="F58" s="101" t="str">
        <f>IF('MP4'!F56=0,"",'MP4'!F56)</f>
        <v/>
      </c>
      <c r="G58" s="101" t="str">
        <f>IF('MP4'!G56=0,"",'MP4'!G56)</f>
        <v/>
      </c>
      <c r="H58" s="101" t="str">
        <f>IF('MP4'!H56=0,"",'MP4'!H56)</f>
        <v/>
      </c>
      <c r="I58" s="101" t="str">
        <f>IF('MP4'!I56=0,"",'MP4'!I56)</f>
        <v/>
      </c>
      <c r="J58" s="101" t="str">
        <f>IF('MP4'!J56=0,"",'MP4'!J56)</f>
        <v/>
      </c>
      <c r="K58" s="259"/>
      <c r="L58" s="101" t="str">
        <f>IF('MP4'!L56=0,"",'MP4'!L56)</f>
        <v/>
      </c>
      <c r="M58" s="259"/>
      <c r="N58" s="101" t="str">
        <f>IF('MP4'!N56=0,"",'MP4'!N56)</f>
        <v/>
      </c>
      <c r="O58" s="101" t="str">
        <f>IF('MP4'!O56=0,"",'MP4'!O56)</f>
        <v/>
      </c>
      <c r="P58" s="101" t="str">
        <f>IF('MP4'!P56=0,"",'MP4'!P56)</f>
        <v/>
      </c>
      <c r="Q58" s="101" t="str">
        <f>IF('MP4'!Q56=0,"",'MP4'!Q56)</f>
        <v/>
      </c>
      <c r="R58" s="101" t="str">
        <f>IF('MP4'!R56=0,"",'MP4'!R56)</f>
        <v/>
      </c>
      <c r="S58" s="259"/>
      <c r="T58" s="102" t="str">
        <f>IF('MP4'!T56=0,"",'MP4'!T56)</f>
        <v/>
      </c>
      <c r="U58" s="259"/>
      <c r="V58" s="248"/>
    </row>
    <row r="59" spans="1:22">
      <c r="A59" s="262">
        <v>17</v>
      </c>
      <c r="B59" s="93" t="str">
        <f>IF(VLOOKUP(A59,'Data Siswa 4'!$A$4:$D$43,2,0)=0,"",VLOOKUP(A59,'Data Siswa 4'!$A$4:$D$43,2,0))</f>
        <v>817</v>
      </c>
      <c r="C59" s="263" t="str">
        <f>IF(VLOOKUP(A59,'Data Siswa 4'!$A$4:$D$43,4,0)=0,"",VLOOKUP(A59,'Data Siswa 4'!$A$4:$D$43,4,0))</f>
        <v>Siswa kelas IV 17</v>
      </c>
      <c r="D59" s="94" t="s">
        <v>5</v>
      </c>
      <c r="E59" s="95" t="str">
        <f>IF('MP4'!E57=0,"",'MP4'!E57)</f>
        <v/>
      </c>
      <c r="F59" s="95" t="str">
        <f>IF('MP4'!F57=0,"",'MP4'!F57)</f>
        <v/>
      </c>
      <c r="G59" s="95" t="str">
        <f>IF('MP4'!G57=0,"",'MP4'!G57)</f>
        <v/>
      </c>
      <c r="H59" s="95" t="str">
        <f>IF('MP4'!H57=0,"",'MP4'!H57)</f>
        <v/>
      </c>
      <c r="I59" s="95" t="str">
        <f>IF('MP4'!I57=0,"",'MP4'!I57)</f>
        <v/>
      </c>
      <c r="J59" s="95" t="str">
        <f>IF('MP4'!J57=0,"",'MP4'!J57)</f>
        <v/>
      </c>
      <c r="K59" s="260" t="str">
        <f t="shared" ref="K59" si="75">IFERROR(ROUND(AVERAGE(E59:J61),0),"")</f>
        <v/>
      </c>
      <c r="L59" s="96" t="str">
        <f>IF('MP4'!L57=0,"",'MP4'!L57)</f>
        <v/>
      </c>
      <c r="M59" s="260" t="str">
        <f t="shared" ref="M59" si="76">IFERROR(ROUND(AVERAGE(L59:L61),0),"")</f>
        <v/>
      </c>
      <c r="N59" s="96" t="str">
        <f>IF('MP4'!N57=0,"",'MP4'!N57)</f>
        <v/>
      </c>
      <c r="O59" s="96" t="str">
        <f>IF('MP4'!O57=0,"",'MP4'!O57)</f>
        <v/>
      </c>
      <c r="P59" s="96" t="str">
        <f>IF('MP4'!P57=0,"",'MP4'!P57)</f>
        <v/>
      </c>
      <c r="Q59" s="96" t="str">
        <f>IF('MP4'!Q57=0,"",'MP4'!Q57)</f>
        <v/>
      </c>
      <c r="R59" s="96" t="str">
        <f>IF('MP4'!R57=0,"",'MP4'!R57)</f>
        <v/>
      </c>
      <c r="S59" s="260" t="str">
        <f t="shared" ref="S59" si="77">IFERROR(ROUND(AVERAGE(N59:R61),0),"")</f>
        <v/>
      </c>
      <c r="T59" s="96" t="str">
        <f>IF('MP4'!T57=0,"",'MP4'!T57)</f>
        <v/>
      </c>
      <c r="U59" s="260" t="str">
        <f t="shared" ref="U59" si="78">IFERROR(ROUND(AVERAGE(T59:T61),0),"")</f>
        <v/>
      </c>
      <c r="V59" s="246" t="str">
        <f t="shared" ref="V59" si="79">IFERROR(ROUND((K59+M59+S59+(2*U59))/5,0),"")</f>
        <v/>
      </c>
    </row>
    <row r="60" spans="1:22" ht="15" customHeight="1">
      <c r="A60" s="252"/>
      <c r="B60" s="249" t="str">
        <f>IF(VLOOKUP(A59,'Data Siswa 4'!$A$4:$D$43,3,0)=0,"",VLOOKUP(A59,'Data Siswa 4'!$A$4:$D$43,3,0))</f>
        <v/>
      </c>
      <c r="C60" s="255"/>
      <c r="D60" s="97" t="s">
        <v>6</v>
      </c>
      <c r="E60" s="98" t="str">
        <f>IF('MP4'!E58=0,"",'MP4'!E58)</f>
        <v/>
      </c>
      <c r="F60" s="98" t="str">
        <f>IF('MP4'!F58=0,"",'MP4'!F58)</f>
        <v/>
      </c>
      <c r="G60" s="98" t="str">
        <f>IF('MP4'!G58=0,"",'MP4'!G58)</f>
        <v/>
      </c>
      <c r="H60" s="98" t="str">
        <f>IF('MP4'!H58=0,"",'MP4'!H58)</f>
        <v/>
      </c>
      <c r="I60" s="98" t="str">
        <f>IF('MP4'!I58=0,"",'MP4'!I58)</f>
        <v/>
      </c>
      <c r="J60" s="98" t="str">
        <f>IF('MP4'!J58=0,"",'MP4'!J58)</f>
        <v/>
      </c>
      <c r="K60" s="258"/>
      <c r="L60" s="98" t="str">
        <f>IF('MP4'!L58=0,"",'MP4'!L58)</f>
        <v/>
      </c>
      <c r="M60" s="258"/>
      <c r="N60" s="98" t="str">
        <f>IF('MP4'!N58=0,"",'MP4'!N58)</f>
        <v/>
      </c>
      <c r="O60" s="98" t="str">
        <f>IF('MP4'!O58=0,"",'MP4'!O58)</f>
        <v/>
      </c>
      <c r="P60" s="98" t="str">
        <f>IF('MP4'!P58=0,"",'MP4'!P58)</f>
        <v/>
      </c>
      <c r="Q60" s="98" t="str">
        <f>IF('MP4'!Q58=0,"",'MP4'!Q58)</f>
        <v/>
      </c>
      <c r="R60" s="98" t="str">
        <f>IF('MP4'!R58=0,"",'MP4'!R58)</f>
        <v/>
      </c>
      <c r="S60" s="258"/>
      <c r="T60" s="99" t="str">
        <f>IF('MP4'!T58=0,"",'MP4'!T58)</f>
        <v/>
      </c>
      <c r="U60" s="258"/>
      <c r="V60" s="247"/>
    </row>
    <row r="61" spans="1:22">
      <c r="A61" s="253"/>
      <c r="B61" s="250"/>
      <c r="C61" s="256"/>
      <c r="D61" s="100" t="s">
        <v>7</v>
      </c>
      <c r="E61" s="101" t="str">
        <f>IF('MP4'!E59=0,"",'MP4'!E59)</f>
        <v/>
      </c>
      <c r="F61" s="101" t="str">
        <f>IF('MP4'!F59=0,"",'MP4'!F59)</f>
        <v/>
      </c>
      <c r="G61" s="101" t="str">
        <f>IF('MP4'!G59=0,"",'MP4'!G59)</f>
        <v/>
      </c>
      <c r="H61" s="101" t="str">
        <f>IF('MP4'!H59=0,"",'MP4'!H59)</f>
        <v/>
      </c>
      <c r="I61" s="101" t="str">
        <f>IF('MP4'!I59=0,"",'MP4'!I59)</f>
        <v/>
      </c>
      <c r="J61" s="101" t="str">
        <f>IF('MP4'!J59=0,"",'MP4'!J59)</f>
        <v/>
      </c>
      <c r="K61" s="259"/>
      <c r="L61" s="101" t="str">
        <f>IF('MP4'!L59=0,"",'MP4'!L59)</f>
        <v/>
      </c>
      <c r="M61" s="259"/>
      <c r="N61" s="101" t="str">
        <f>IF('MP4'!N59=0,"",'MP4'!N59)</f>
        <v/>
      </c>
      <c r="O61" s="101" t="str">
        <f>IF('MP4'!O59=0,"",'MP4'!O59)</f>
        <v/>
      </c>
      <c r="P61" s="101" t="str">
        <f>IF('MP4'!P59=0,"",'MP4'!P59)</f>
        <v/>
      </c>
      <c r="Q61" s="101" t="str">
        <f>IF('MP4'!Q59=0,"",'MP4'!Q59)</f>
        <v/>
      </c>
      <c r="R61" s="101" t="str">
        <f>IF('MP4'!R59=0,"",'MP4'!R59)</f>
        <v/>
      </c>
      <c r="S61" s="259"/>
      <c r="T61" s="102" t="str">
        <f>IF('MP4'!T59=0,"",'MP4'!T59)</f>
        <v/>
      </c>
      <c r="U61" s="259"/>
      <c r="V61" s="248"/>
    </row>
    <row r="62" spans="1:22">
      <c r="A62" s="262">
        <v>18</v>
      </c>
      <c r="B62" s="93" t="str">
        <f>IF(VLOOKUP(A62,'Data Siswa 4'!$A$4:$D$43,2,0)=0,"",VLOOKUP(A62,'Data Siswa 4'!$A$4:$D$43,2,0))</f>
        <v>818</v>
      </c>
      <c r="C62" s="263" t="str">
        <f>IF(VLOOKUP(A62,'Data Siswa 4'!$A$4:$D$43,4,0)=0,"",VLOOKUP(A62,'Data Siswa 4'!$A$4:$D$43,4,0))</f>
        <v>Siswa kelas IV 18</v>
      </c>
      <c r="D62" s="94" t="s">
        <v>5</v>
      </c>
      <c r="E62" s="95" t="str">
        <f>IF('MP4'!E60=0,"",'MP4'!E60)</f>
        <v/>
      </c>
      <c r="F62" s="95" t="str">
        <f>IF('MP4'!F60=0,"",'MP4'!F60)</f>
        <v/>
      </c>
      <c r="G62" s="95" t="str">
        <f>IF('MP4'!G60=0,"",'MP4'!G60)</f>
        <v/>
      </c>
      <c r="H62" s="95" t="str">
        <f>IF('MP4'!H60=0,"",'MP4'!H60)</f>
        <v/>
      </c>
      <c r="I62" s="95" t="str">
        <f>IF('MP4'!I60=0,"",'MP4'!I60)</f>
        <v/>
      </c>
      <c r="J62" s="95" t="str">
        <f>IF('MP4'!J60=0,"",'MP4'!J60)</f>
        <v/>
      </c>
      <c r="K62" s="260" t="str">
        <f t="shared" ref="K62" si="80">IFERROR(ROUND(AVERAGE(E62:J64),0),"")</f>
        <v/>
      </c>
      <c r="L62" s="96" t="str">
        <f>IF('MP4'!L60=0,"",'MP4'!L60)</f>
        <v/>
      </c>
      <c r="M62" s="260" t="str">
        <f t="shared" ref="M62" si="81">IFERROR(ROUND(AVERAGE(L62:L64),0),"")</f>
        <v/>
      </c>
      <c r="N62" s="96" t="str">
        <f>IF('MP4'!N60=0,"",'MP4'!N60)</f>
        <v/>
      </c>
      <c r="O62" s="96" t="str">
        <f>IF('MP4'!O60=0,"",'MP4'!O60)</f>
        <v/>
      </c>
      <c r="P62" s="96" t="str">
        <f>IF('MP4'!P60=0,"",'MP4'!P60)</f>
        <v/>
      </c>
      <c r="Q62" s="96" t="str">
        <f>IF('MP4'!Q60=0,"",'MP4'!Q60)</f>
        <v/>
      </c>
      <c r="R62" s="96" t="str">
        <f>IF('MP4'!R60=0,"",'MP4'!R60)</f>
        <v/>
      </c>
      <c r="S62" s="260" t="str">
        <f t="shared" ref="S62" si="82">IFERROR(ROUND(AVERAGE(N62:R64),0),"")</f>
        <v/>
      </c>
      <c r="T62" s="96" t="str">
        <f>IF('MP4'!T60=0,"",'MP4'!T60)</f>
        <v/>
      </c>
      <c r="U62" s="260" t="str">
        <f t="shared" ref="U62" si="83">IFERROR(ROUND(AVERAGE(T62:T64),0),"")</f>
        <v/>
      </c>
      <c r="V62" s="246" t="str">
        <f t="shared" ref="V62" si="84">IFERROR(ROUND((K62+M62+S62+(2*U62))/5,0),"")</f>
        <v/>
      </c>
    </row>
    <row r="63" spans="1:22" ht="15" customHeight="1">
      <c r="A63" s="252"/>
      <c r="B63" s="249" t="str">
        <f>IF(VLOOKUP(A62,'Data Siswa 4'!$A$4:$D$43,3,0)=0,"",VLOOKUP(A62,'Data Siswa 4'!$A$4:$D$43,3,0))</f>
        <v/>
      </c>
      <c r="C63" s="255"/>
      <c r="D63" s="97" t="s">
        <v>6</v>
      </c>
      <c r="E63" s="98" t="str">
        <f>IF('MP4'!E61=0,"",'MP4'!E61)</f>
        <v/>
      </c>
      <c r="F63" s="98" t="str">
        <f>IF('MP4'!F61=0,"",'MP4'!F61)</f>
        <v/>
      </c>
      <c r="G63" s="98" t="str">
        <f>IF('MP4'!G61=0,"",'MP4'!G61)</f>
        <v/>
      </c>
      <c r="H63" s="98" t="str">
        <f>IF('MP4'!H61=0,"",'MP4'!H61)</f>
        <v/>
      </c>
      <c r="I63" s="98" t="str">
        <f>IF('MP4'!I61=0,"",'MP4'!I61)</f>
        <v/>
      </c>
      <c r="J63" s="98" t="str">
        <f>IF('MP4'!J61=0,"",'MP4'!J61)</f>
        <v/>
      </c>
      <c r="K63" s="258"/>
      <c r="L63" s="98" t="str">
        <f>IF('MP4'!L61=0,"",'MP4'!L61)</f>
        <v/>
      </c>
      <c r="M63" s="258"/>
      <c r="N63" s="98" t="str">
        <f>IF('MP4'!N61=0,"",'MP4'!N61)</f>
        <v/>
      </c>
      <c r="O63" s="98" t="str">
        <f>IF('MP4'!O61=0,"",'MP4'!O61)</f>
        <v/>
      </c>
      <c r="P63" s="98" t="str">
        <f>IF('MP4'!P61=0,"",'MP4'!P61)</f>
        <v/>
      </c>
      <c r="Q63" s="98" t="str">
        <f>IF('MP4'!Q61=0,"",'MP4'!Q61)</f>
        <v/>
      </c>
      <c r="R63" s="98" t="str">
        <f>IF('MP4'!R61=0,"",'MP4'!R61)</f>
        <v/>
      </c>
      <c r="S63" s="258"/>
      <c r="T63" s="99" t="str">
        <f>IF('MP4'!T61=0,"",'MP4'!T61)</f>
        <v/>
      </c>
      <c r="U63" s="258"/>
      <c r="V63" s="247"/>
    </row>
    <row r="64" spans="1:22">
      <c r="A64" s="253"/>
      <c r="B64" s="250"/>
      <c r="C64" s="256"/>
      <c r="D64" s="100" t="s">
        <v>7</v>
      </c>
      <c r="E64" s="101" t="str">
        <f>IF('MP4'!E62=0,"",'MP4'!E62)</f>
        <v/>
      </c>
      <c r="F64" s="101" t="str">
        <f>IF('MP4'!F62=0,"",'MP4'!F62)</f>
        <v/>
      </c>
      <c r="G64" s="101" t="str">
        <f>IF('MP4'!G62=0,"",'MP4'!G62)</f>
        <v/>
      </c>
      <c r="H64" s="101" t="str">
        <f>IF('MP4'!H62=0,"",'MP4'!H62)</f>
        <v/>
      </c>
      <c r="I64" s="101" t="str">
        <f>IF('MP4'!I62=0,"",'MP4'!I62)</f>
        <v/>
      </c>
      <c r="J64" s="101" t="str">
        <f>IF('MP4'!J62=0,"",'MP4'!J62)</f>
        <v/>
      </c>
      <c r="K64" s="259"/>
      <c r="L64" s="101" t="str">
        <f>IF('MP4'!L62=0,"",'MP4'!L62)</f>
        <v/>
      </c>
      <c r="M64" s="259"/>
      <c r="N64" s="101" t="str">
        <f>IF('MP4'!N62=0,"",'MP4'!N62)</f>
        <v/>
      </c>
      <c r="O64" s="101" t="str">
        <f>IF('MP4'!O62=0,"",'MP4'!O62)</f>
        <v/>
      </c>
      <c r="P64" s="101" t="str">
        <f>IF('MP4'!P62=0,"",'MP4'!P62)</f>
        <v/>
      </c>
      <c r="Q64" s="101" t="str">
        <f>IF('MP4'!Q62=0,"",'MP4'!Q62)</f>
        <v/>
      </c>
      <c r="R64" s="101" t="str">
        <f>IF('MP4'!R62=0,"",'MP4'!R62)</f>
        <v/>
      </c>
      <c r="S64" s="259"/>
      <c r="T64" s="102" t="str">
        <f>IF('MP4'!T62=0,"",'MP4'!T62)</f>
        <v/>
      </c>
      <c r="U64" s="259"/>
      <c r="V64" s="248"/>
    </row>
    <row r="65" spans="1:22">
      <c r="A65" s="262">
        <v>19</v>
      </c>
      <c r="B65" s="93" t="str">
        <f>IF(VLOOKUP(A65,'Data Siswa 4'!$A$4:$D$43,2,0)=0,"",VLOOKUP(A65,'Data Siswa 4'!$A$4:$D$43,2,0))</f>
        <v>819</v>
      </c>
      <c r="C65" s="263" t="str">
        <f>IF(VLOOKUP(A65,'Data Siswa 4'!$A$4:$D$43,4,0)=0,"",VLOOKUP(A65,'Data Siswa 4'!$A$4:$D$43,4,0))</f>
        <v>Siswa kelas IV 19</v>
      </c>
      <c r="D65" s="94" t="s">
        <v>5</v>
      </c>
      <c r="E65" s="95" t="str">
        <f>IF('MP4'!E63=0,"",'MP4'!E63)</f>
        <v/>
      </c>
      <c r="F65" s="95" t="str">
        <f>IF('MP4'!F63=0,"",'MP4'!F63)</f>
        <v/>
      </c>
      <c r="G65" s="95" t="str">
        <f>IF('MP4'!G63=0,"",'MP4'!G63)</f>
        <v/>
      </c>
      <c r="H65" s="95" t="str">
        <f>IF('MP4'!H63=0,"",'MP4'!H63)</f>
        <v/>
      </c>
      <c r="I65" s="95" t="str">
        <f>IF('MP4'!I63=0,"",'MP4'!I63)</f>
        <v/>
      </c>
      <c r="J65" s="95" t="str">
        <f>IF('MP4'!J63=0,"",'MP4'!J63)</f>
        <v/>
      </c>
      <c r="K65" s="260" t="str">
        <f t="shared" ref="K65" si="85">IFERROR(ROUND(AVERAGE(E65:J67),0),"")</f>
        <v/>
      </c>
      <c r="L65" s="96" t="str">
        <f>IF('MP4'!L63=0,"",'MP4'!L63)</f>
        <v/>
      </c>
      <c r="M65" s="260" t="str">
        <f t="shared" ref="M65" si="86">IFERROR(ROUND(AVERAGE(L65:L67),0),"")</f>
        <v/>
      </c>
      <c r="N65" s="96" t="str">
        <f>IF('MP4'!N63=0,"",'MP4'!N63)</f>
        <v/>
      </c>
      <c r="O65" s="96" t="str">
        <f>IF('MP4'!O63=0,"",'MP4'!O63)</f>
        <v/>
      </c>
      <c r="P65" s="96" t="str">
        <f>IF('MP4'!P63=0,"",'MP4'!P63)</f>
        <v/>
      </c>
      <c r="Q65" s="96" t="str">
        <f>IF('MP4'!Q63=0,"",'MP4'!Q63)</f>
        <v/>
      </c>
      <c r="R65" s="96" t="str">
        <f>IF('MP4'!R63=0,"",'MP4'!R63)</f>
        <v/>
      </c>
      <c r="S65" s="260" t="str">
        <f t="shared" ref="S65" si="87">IFERROR(ROUND(AVERAGE(N65:R67),0),"")</f>
        <v/>
      </c>
      <c r="T65" s="96" t="str">
        <f>IF('MP4'!T63=0,"",'MP4'!T63)</f>
        <v/>
      </c>
      <c r="U65" s="260" t="str">
        <f t="shared" ref="U65" si="88">IFERROR(ROUND(AVERAGE(T65:T67),0),"")</f>
        <v/>
      </c>
      <c r="V65" s="246" t="str">
        <f t="shared" ref="V65" si="89">IFERROR(ROUND((K65+M65+S65+(2*U65))/5,0),"")</f>
        <v/>
      </c>
    </row>
    <row r="66" spans="1:22" ht="15" customHeight="1">
      <c r="A66" s="252"/>
      <c r="B66" s="249" t="str">
        <f>IF(VLOOKUP(A65,'Data Siswa 4'!$A$4:$D$43,3,0)=0,"",VLOOKUP(A65,'Data Siswa 4'!$A$4:$D$43,3,0))</f>
        <v/>
      </c>
      <c r="C66" s="255"/>
      <c r="D66" s="97" t="s">
        <v>6</v>
      </c>
      <c r="E66" s="98" t="str">
        <f>IF('MP4'!E64=0,"",'MP4'!E64)</f>
        <v/>
      </c>
      <c r="F66" s="98" t="str">
        <f>IF('MP4'!F64=0,"",'MP4'!F64)</f>
        <v/>
      </c>
      <c r="G66" s="98" t="str">
        <f>IF('MP4'!G64=0,"",'MP4'!G64)</f>
        <v/>
      </c>
      <c r="H66" s="98" t="str">
        <f>IF('MP4'!H64=0,"",'MP4'!H64)</f>
        <v/>
      </c>
      <c r="I66" s="98" t="str">
        <f>IF('MP4'!I64=0,"",'MP4'!I64)</f>
        <v/>
      </c>
      <c r="J66" s="98" t="str">
        <f>IF('MP4'!J64=0,"",'MP4'!J64)</f>
        <v/>
      </c>
      <c r="K66" s="258"/>
      <c r="L66" s="98" t="str">
        <f>IF('MP4'!L64=0,"",'MP4'!L64)</f>
        <v/>
      </c>
      <c r="M66" s="258"/>
      <c r="N66" s="98" t="str">
        <f>IF('MP4'!N64=0,"",'MP4'!N64)</f>
        <v/>
      </c>
      <c r="O66" s="98" t="str">
        <f>IF('MP4'!O64=0,"",'MP4'!O64)</f>
        <v/>
      </c>
      <c r="P66" s="98" t="str">
        <f>IF('MP4'!P64=0,"",'MP4'!P64)</f>
        <v/>
      </c>
      <c r="Q66" s="98" t="str">
        <f>IF('MP4'!Q64=0,"",'MP4'!Q64)</f>
        <v/>
      </c>
      <c r="R66" s="98" t="str">
        <f>IF('MP4'!R64=0,"",'MP4'!R64)</f>
        <v/>
      </c>
      <c r="S66" s="258"/>
      <c r="T66" s="99" t="str">
        <f>IF('MP4'!T64=0,"",'MP4'!T64)</f>
        <v/>
      </c>
      <c r="U66" s="258"/>
      <c r="V66" s="247"/>
    </row>
    <row r="67" spans="1:22">
      <c r="A67" s="253"/>
      <c r="B67" s="250"/>
      <c r="C67" s="256"/>
      <c r="D67" s="100" t="s">
        <v>7</v>
      </c>
      <c r="E67" s="101" t="str">
        <f>IF('MP4'!E65=0,"",'MP4'!E65)</f>
        <v/>
      </c>
      <c r="F67" s="101" t="str">
        <f>IF('MP4'!F65=0,"",'MP4'!F65)</f>
        <v/>
      </c>
      <c r="G67" s="101" t="str">
        <f>IF('MP4'!G65=0,"",'MP4'!G65)</f>
        <v/>
      </c>
      <c r="H67" s="101" t="str">
        <f>IF('MP4'!H65=0,"",'MP4'!H65)</f>
        <v/>
      </c>
      <c r="I67" s="101" t="str">
        <f>IF('MP4'!I65=0,"",'MP4'!I65)</f>
        <v/>
      </c>
      <c r="J67" s="101" t="str">
        <f>IF('MP4'!J65=0,"",'MP4'!J65)</f>
        <v/>
      </c>
      <c r="K67" s="259"/>
      <c r="L67" s="101" t="str">
        <f>IF('MP4'!L65=0,"",'MP4'!L65)</f>
        <v/>
      </c>
      <c r="M67" s="259"/>
      <c r="N67" s="101" t="str">
        <f>IF('MP4'!N65=0,"",'MP4'!N65)</f>
        <v/>
      </c>
      <c r="O67" s="101" t="str">
        <f>IF('MP4'!O65=0,"",'MP4'!O65)</f>
        <v/>
      </c>
      <c r="P67" s="101" t="str">
        <f>IF('MP4'!P65=0,"",'MP4'!P65)</f>
        <v/>
      </c>
      <c r="Q67" s="101" t="str">
        <f>IF('MP4'!Q65=0,"",'MP4'!Q65)</f>
        <v/>
      </c>
      <c r="R67" s="101" t="str">
        <f>IF('MP4'!R65=0,"",'MP4'!R65)</f>
        <v/>
      </c>
      <c r="S67" s="259"/>
      <c r="T67" s="102" t="str">
        <f>IF('MP4'!T65=0,"",'MP4'!T65)</f>
        <v/>
      </c>
      <c r="U67" s="259"/>
      <c r="V67" s="248"/>
    </row>
    <row r="68" spans="1:22">
      <c r="A68" s="262">
        <v>20</v>
      </c>
      <c r="B68" s="93" t="str">
        <f>IF(VLOOKUP(A68,'Data Siswa 4'!$A$4:$D$43,2,0)=0,"",VLOOKUP(A68,'Data Siswa 4'!$A$4:$D$43,2,0))</f>
        <v>820</v>
      </c>
      <c r="C68" s="263" t="str">
        <f>IF(VLOOKUP(A68,'Data Siswa 4'!$A$4:$D$43,4,0)=0,"",VLOOKUP(A68,'Data Siswa 4'!$A$4:$D$43,4,0))</f>
        <v>Siswa kelas IV 20</v>
      </c>
      <c r="D68" s="94" t="s">
        <v>5</v>
      </c>
      <c r="E68" s="95" t="str">
        <f>IF('MP4'!E66=0,"",'MP4'!E66)</f>
        <v/>
      </c>
      <c r="F68" s="95" t="str">
        <f>IF('MP4'!F66=0,"",'MP4'!F66)</f>
        <v/>
      </c>
      <c r="G68" s="95" t="str">
        <f>IF('MP4'!G66=0,"",'MP4'!G66)</f>
        <v/>
      </c>
      <c r="H68" s="95" t="str">
        <f>IF('MP4'!H66=0,"",'MP4'!H66)</f>
        <v/>
      </c>
      <c r="I68" s="95" t="str">
        <f>IF('MP4'!I66=0,"",'MP4'!I66)</f>
        <v/>
      </c>
      <c r="J68" s="95" t="str">
        <f>IF('MP4'!J66=0,"",'MP4'!J66)</f>
        <v/>
      </c>
      <c r="K68" s="260" t="str">
        <f t="shared" ref="K68" si="90">IFERROR(ROUND(AVERAGE(E68:J70),0),"")</f>
        <v/>
      </c>
      <c r="L68" s="96" t="str">
        <f>IF('MP4'!L66=0,"",'MP4'!L66)</f>
        <v/>
      </c>
      <c r="M68" s="260" t="str">
        <f t="shared" ref="M68" si="91">IFERROR(ROUND(AVERAGE(L68:L70),0),"")</f>
        <v/>
      </c>
      <c r="N68" s="96" t="str">
        <f>IF('MP4'!N66=0,"",'MP4'!N66)</f>
        <v/>
      </c>
      <c r="O68" s="96" t="str">
        <f>IF('MP4'!O66=0,"",'MP4'!O66)</f>
        <v/>
      </c>
      <c r="P68" s="96" t="str">
        <f>IF('MP4'!P66=0,"",'MP4'!P66)</f>
        <v/>
      </c>
      <c r="Q68" s="96" t="str">
        <f>IF('MP4'!Q66=0,"",'MP4'!Q66)</f>
        <v/>
      </c>
      <c r="R68" s="96" t="str">
        <f>IF('MP4'!R66=0,"",'MP4'!R66)</f>
        <v/>
      </c>
      <c r="S68" s="260" t="str">
        <f t="shared" ref="S68" si="92">IFERROR(ROUND(AVERAGE(N68:R70),0),"")</f>
        <v/>
      </c>
      <c r="T68" s="96" t="str">
        <f>IF('MP4'!T66=0,"",'MP4'!T66)</f>
        <v/>
      </c>
      <c r="U68" s="260" t="str">
        <f t="shared" ref="U68" si="93">IFERROR(ROUND(AVERAGE(T68:T70),0),"")</f>
        <v/>
      </c>
      <c r="V68" s="246" t="str">
        <f t="shared" ref="V68" si="94">IFERROR(ROUND((K68+M68+S68+(2*U68))/5,0),"")</f>
        <v/>
      </c>
    </row>
    <row r="69" spans="1:22" ht="15" customHeight="1">
      <c r="A69" s="252"/>
      <c r="B69" s="249" t="str">
        <f>IF(VLOOKUP(A68,'Data Siswa 4'!$A$4:$D$43,3,0)=0,"",VLOOKUP(A68,'Data Siswa 4'!$A$4:$D$43,3,0))</f>
        <v/>
      </c>
      <c r="C69" s="255"/>
      <c r="D69" s="97" t="s">
        <v>6</v>
      </c>
      <c r="E69" s="98" t="str">
        <f>IF('MP4'!E67=0,"",'MP4'!E67)</f>
        <v/>
      </c>
      <c r="F69" s="98" t="str">
        <f>IF('MP4'!F67=0,"",'MP4'!F67)</f>
        <v/>
      </c>
      <c r="G69" s="98" t="str">
        <f>IF('MP4'!G67=0,"",'MP4'!G67)</f>
        <v/>
      </c>
      <c r="H69" s="98" t="str">
        <f>IF('MP4'!H67=0,"",'MP4'!H67)</f>
        <v/>
      </c>
      <c r="I69" s="98" t="str">
        <f>IF('MP4'!I67=0,"",'MP4'!I67)</f>
        <v/>
      </c>
      <c r="J69" s="98" t="str">
        <f>IF('MP4'!J67=0,"",'MP4'!J67)</f>
        <v/>
      </c>
      <c r="K69" s="258"/>
      <c r="L69" s="98" t="str">
        <f>IF('MP4'!L67=0,"",'MP4'!L67)</f>
        <v/>
      </c>
      <c r="M69" s="258"/>
      <c r="N69" s="98" t="str">
        <f>IF('MP4'!N67=0,"",'MP4'!N67)</f>
        <v/>
      </c>
      <c r="O69" s="98" t="str">
        <f>IF('MP4'!O67=0,"",'MP4'!O67)</f>
        <v/>
      </c>
      <c r="P69" s="98" t="str">
        <f>IF('MP4'!P67=0,"",'MP4'!P67)</f>
        <v/>
      </c>
      <c r="Q69" s="98" t="str">
        <f>IF('MP4'!Q67=0,"",'MP4'!Q67)</f>
        <v/>
      </c>
      <c r="R69" s="98" t="str">
        <f>IF('MP4'!R67=0,"",'MP4'!R67)</f>
        <v/>
      </c>
      <c r="S69" s="258"/>
      <c r="T69" s="99" t="str">
        <f>IF('MP4'!T67=0,"",'MP4'!T67)</f>
        <v/>
      </c>
      <c r="U69" s="258"/>
      <c r="V69" s="247"/>
    </row>
    <row r="70" spans="1:22">
      <c r="A70" s="253"/>
      <c r="B70" s="250"/>
      <c r="C70" s="256"/>
      <c r="D70" s="100" t="s">
        <v>7</v>
      </c>
      <c r="E70" s="101" t="str">
        <f>IF('MP4'!E68=0,"",'MP4'!E68)</f>
        <v/>
      </c>
      <c r="F70" s="101" t="str">
        <f>IF('MP4'!F68=0,"",'MP4'!F68)</f>
        <v/>
      </c>
      <c r="G70" s="101" t="str">
        <f>IF('MP4'!G68=0,"",'MP4'!G68)</f>
        <v/>
      </c>
      <c r="H70" s="101" t="str">
        <f>IF('MP4'!H68=0,"",'MP4'!H68)</f>
        <v/>
      </c>
      <c r="I70" s="101" t="str">
        <f>IF('MP4'!I68=0,"",'MP4'!I68)</f>
        <v/>
      </c>
      <c r="J70" s="101" t="str">
        <f>IF('MP4'!J68=0,"",'MP4'!J68)</f>
        <v/>
      </c>
      <c r="K70" s="259"/>
      <c r="L70" s="101" t="str">
        <f>IF('MP4'!L68=0,"",'MP4'!L68)</f>
        <v/>
      </c>
      <c r="M70" s="259"/>
      <c r="N70" s="101" t="str">
        <f>IF('MP4'!N68=0,"",'MP4'!N68)</f>
        <v/>
      </c>
      <c r="O70" s="101" t="str">
        <f>IF('MP4'!O68=0,"",'MP4'!O68)</f>
        <v/>
      </c>
      <c r="P70" s="101" t="str">
        <f>IF('MP4'!P68=0,"",'MP4'!P68)</f>
        <v/>
      </c>
      <c r="Q70" s="101" t="str">
        <f>IF('MP4'!Q68=0,"",'MP4'!Q68)</f>
        <v/>
      </c>
      <c r="R70" s="101" t="str">
        <f>IF('MP4'!R68=0,"",'MP4'!R68)</f>
        <v/>
      </c>
      <c r="S70" s="259"/>
      <c r="T70" s="102" t="str">
        <f>IF('MP4'!T68=0,"",'MP4'!T68)</f>
        <v/>
      </c>
      <c r="U70" s="259"/>
      <c r="V70" s="248"/>
    </row>
    <row r="71" spans="1:22">
      <c r="A71" s="262">
        <v>21</v>
      </c>
      <c r="B71" s="93" t="str">
        <f>IF(VLOOKUP(A71,'Data Siswa 4'!$A$4:$D$43,2,0)=0,"",VLOOKUP(A71,'Data Siswa 4'!$A$4:$D$43,2,0))</f>
        <v>821</v>
      </c>
      <c r="C71" s="263" t="str">
        <f>IF(VLOOKUP(A71,'Data Siswa 4'!$A$4:$D$43,4,0)=0,"",VLOOKUP(A71,'Data Siswa 4'!$A$4:$D$43,4,0))</f>
        <v>Siswa kelas IV 21</v>
      </c>
      <c r="D71" s="94" t="s">
        <v>5</v>
      </c>
      <c r="E71" s="95" t="str">
        <f>IF('MP4'!E69=0,"",'MP4'!E69)</f>
        <v/>
      </c>
      <c r="F71" s="95" t="str">
        <f>IF('MP4'!F69=0,"",'MP4'!F69)</f>
        <v/>
      </c>
      <c r="G71" s="95" t="str">
        <f>IF('MP4'!G69=0,"",'MP4'!G69)</f>
        <v/>
      </c>
      <c r="H71" s="95" t="str">
        <f>IF('MP4'!H69=0,"",'MP4'!H69)</f>
        <v/>
      </c>
      <c r="I71" s="95" t="str">
        <f>IF('MP4'!I69=0,"",'MP4'!I69)</f>
        <v/>
      </c>
      <c r="J71" s="95" t="str">
        <f>IF('MP4'!J69=0,"",'MP4'!J69)</f>
        <v/>
      </c>
      <c r="K71" s="260" t="str">
        <f t="shared" ref="K71" si="95">IFERROR(ROUND(AVERAGE(E71:J73),0),"")</f>
        <v/>
      </c>
      <c r="L71" s="96" t="str">
        <f>IF('MP4'!L69=0,"",'MP4'!L69)</f>
        <v/>
      </c>
      <c r="M71" s="260" t="str">
        <f t="shared" ref="M71" si="96">IFERROR(ROUND(AVERAGE(L71:L73),0),"")</f>
        <v/>
      </c>
      <c r="N71" s="96" t="str">
        <f>IF('MP4'!N69=0,"",'MP4'!N69)</f>
        <v/>
      </c>
      <c r="O71" s="96" t="str">
        <f>IF('MP4'!O69=0,"",'MP4'!O69)</f>
        <v/>
      </c>
      <c r="P71" s="96" t="str">
        <f>IF('MP4'!P69=0,"",'MP4'!P69)</f>
        <v/>
      </c>
      <c r="Q71" s="96" t="str">
        <f>IF('MP4'!Q69=0,"",'MP4'!Q69)</f>
        <v/>
      </c>
      <c r="R71" s="96" t="str">
        <f>IF('MP4'!R69=0,"",'MP4'!R69)</f>
        <v/>
      </c>
      <c r="S71" s="260" t="str">
        <f t="shared" ref="S71" si="97">IFERROR(ROUND(AVERAGE(N71:R73),0),"")</f>
        <v/>
      </c>
      <c r="T71" s="96" t="str">
        <f>IF('MP4'!T69=0,"",'MP4'!T69)</f>
        <v/>
      </c>
      <c r="U71" s="260" t="str">
        <f t="shared" ref="U71" si="98">IFERROR(ROUND(AVERAGE(T71:T73),0),"")</f>
        <v/>
      </c>
      <c r="V71" s="246" t="str">
        <f t="shared" ref="V71" si="99">IFERROR(ROUND((K71+M71+S71+(2*U71))/5,0),"")</f>
        <v/>
      </c>
    </row>
    <row r="72" spans="1:22" ht="15" customHeight="1">
      <c r="A72" s="252"/>
      <c r="B72" s="249" t="str">
        <f>IF(VLOOKUP(A71,'Data Siswa 4'!$A$4:$D$43,3,0)=0,"",VLOOKUP(A71,'Data Siswa 4'!$A$4:$D$43,3,0))</f>
        <v/>
      </c>
      <c r="C72" s="255"/>
      <c r="D72" s="97" t="s">
        <v>6</v>
      </c>
      <c r="E72" s="98" t="str">
        <f>IF('MP4'!E70=0,"",'MP4'!E70)</f>
        <v/>
      </c>
      <c r="F72" s="98" t="str">
        <f>IF('MP4'!F70=0,"",'MP4'!F70)</f>
        <v/>
      </c>
      <c r="G72" s="98" t="str">
        <f>IF('MP4'!G70=0,"",'MP4'!G70)</f>
        <v/>
      </c>
      <c r="H72" s="98" t="str">
        <f>IF('MP4'!H70=0,"",'MP4'!H70)</f>
        <v/>
      </c>
      <c r="I72" s="98" t="str">
        <f>IF('MP4'!I70=0,"",'MP4'!I70)</f>
        <v/>
      </c>
      <c r="J72" s="98" t="str">
        <f>IF('MP4'!J70=0,"",'MP4'!J70)</f>
        <v/>
      </c>
      <c r="K72" s="258"/>
      <c r="L72" s="98" t="str">
        <f>IF('MP4'!L70=0,"",'MP4'!L70)</f>
        <v/>
      </c>
      <c r="M72" s="258"/>
      <c r="N72" s="98" t="str">
        <f>IF('MP4'!N70=0,"",'MP4'!N70)</f>
        <v/>
      </c>
      <c r="O72" s="98" t="str">
        <f>IF('MP4'!O70=0,"",'MP4'!O70)</f>
        <v/>
      </c>
      <c r="P72" s="98" t="str">
        <f>IF('MP4'!P70=0,"",'MP4'!P70)</f>
        <v/>
      </c>
      <c r="Q72" s="98" t="str">
        <f>IF('MP4'!Q70=0,"",'MP4'!Q70)</f>
        <v/>
      </c>
      <c r="R72" s="98" t="str">
        <f>IF('MP4'!R70=0,"",'MP4'!R70)</f>
        <v/>
      </c>
      <c r="S72" s="258"/>
      <c r="T72" s="99" t="str">
        <f>IF('MP4'!T70=0,"",'MP4'!T70)</f>
        <v/>
      </c>
      <c r="U72" s="258"/>
      <c r="V72" s="247"/>
    </row>
    <row r="73" spans="1:22">
      <c r="A73" s="253"/>
      <c r="B73" s="250"/>
      <c r="C73" s="256"/>
      <c r="D73" s="100" t="s">
        <v>7</v>
      </c>
      <c r="E73" s="101" t="str">
        <f>IF('MP4'!E71=0,"",'MP4'!E71)</f>
        <v/>
      </c>
      <c r="F73" s="101" t="str">
        <f>IF('MP4'!F71=0,"",'MP4'!F71)</f>
        <v/>
      </c>
      <c r="G73" s="101" t="str">
        <f>IF('MP4'!G71=0,"",'MP4'!G71)</f>
        <v/>
      </c>
      <c r="H73" s="101" t="str">
        <f>IF('MP4'!H71=0,"",'MP4'!H71)</f>
        <v/>
      </c>
      <c r="I73" s="101" t="str">
        <f>IF('MP4'!I71=0,"",'MP4'!I71)</f>
        <v/>
      </c>
      <c r="J73" s="101" t="str">
        <f>IF('MP4'!J71=0,"",'MP4'!J71)</f>
        <v/>
      </c>
      <c r="K73" s="259"/>
      <c r="L73" s="101" t="str">
        <f>IF('MP4'!L71=0,"",'MP4'!L71)</f>
        <v/>
      </c>
      <c r="M73" s="259"/>
      <c r="N73" s="101" t="str">
        <f>IF('MP4'!N71=0,"",'MP4'!N71)</f>
        <v/>
      </c>
      <c r="O73" s="101" t="str">
        <f>IF('MP4'!O71=0,"",'MP4'!O71)</f>
        <v/>
      </c>
      <c r="P73" s="101" t="str">
        <f>IF('MP4'!P71=0,"",'MP4'!P71)</f>
        <v/>
      </c>
      <c r="Q73" s="101" t="str">
        <f>IF('MP4'!Q71=0,"",'MP4'!Q71)</f>
        <v/>
      </c>
      <c r="R73" s="101" t="str">
        <f>IF('MP4'!R71=0,"",'MP4'!R71)</f>
        <v/>
      </c>
      <c r="S73" s="259"/>
      <c r="T73" s="102" t="str">
        <f>IF('MP4'!T71=0,"",'MP4'!T71)</f>
        <v/>
      </c>
      <c r="U73" s="259"/>
      <c r="V73" s="248"/>
    </row>
    <row r="74" spans="1:22">
      <c r="A74" s="262">
        <v>22</v>
      </c>
      <c r="B74" s="93" t="str">
        <f>IF(VLOOKUP(A74,'Data Siswa 4'!$A$4:$D$43,2,0)=0,"",VLOOKUP(A74,'Data Siswa 4'!$A$4:$D$43,2,0))</f>
        <v>822</v>
      </c>
      <c r="C74" s="263" t="str">
        <f>IF(VLOOKUP(A74,'Data Siswa 4'!$A$4:$D$43,4,0)=0,"",VLOOKUP(A74,'Data Siswa 4'!$A$4:$D$43,4,0))</f>
        <v>Siswa kelas IV 22</v>
      </c>
      <c r="D74" s="94" t="s">
        <v>5</v>
      </c>
      <c r="E74" s="95" t="str">
        <f>IF('MP4'!E72=0,"",'MP4'!E72)</f>
        <v/>
      </c>
      <c r="F74" s="95" t="str">
        <f>IF('MP4'!F72=0,"",'MP4'!F72)</f>
        <v/>
      </c>
      <c r="G74" s="95" t="str">
        <f>IF('MP4'!G72=0,"",'MP4'!G72)</f>
        <v/>
      </c>
      <c r="H74" s="95" t="str">
        <f>IF('MP4'!H72=0,"",'MP4'!H72)</f>
        <v/>
      </c>
      <c r="I74" s="95" t="str">
        <f>IF('MP4'!I72=0,"",'MP4'!I72)</f>
        <v/>
      </c>
      <c r="J74" s="95" t="str">
        <f>IF('MP4'!J72=0,"",'MP4'!J72)</f>
        <v/>
      </c>
      <c r="K74" s="260" t="str">
        <f t="shared" ref="K74" si="100">IFERROR(ROUND(AVERAGE(E74:J76),0),"")</f>
        <v/>
      </c>
      <c r="L74" s="96" t="str">
        <f>IF('MP4'!L72=0,"",'MP4'!L72)</f>
        <v/>
      </c>
      <c r="M74" s="260" t="str">
        <f t="shared" ref="M74" si="101">IFERROR(ROUND(AVERAGE(L74:L76),0),"")</f>
        <v/>
      </c>
      <c r="N74" s="96" t="str">
        <f>IF('MP4'!N72=0,"",'MP4'!N72)</f>
        <v/>
      </c>
      <c r="O74" s="96" t="str">
        <f>IF('MP4'!O72=0,"",'MP4'!O72)</f>
        <v/>
      </c>
      <c r="P74" s="96" t="str">
        <f>IF('MP4'!P72=0,"",'MP4'!P72)</f>
        <v/>
      </c>
      <c r="Q74" s="96" t="str">
        <f>IF('MP4'!Q72=0,"",'MP4'!Q72)</f>
        <v/>
      </c>
      <c r="R74" s="96" t="str">
        <f>IF('MP4'!R72=0,"",'MP4'!R72)</f>
        <v/>
      </c>
      <c r="S74" s="260" t="str">
        <f t="shared" ref="S74" si="102">IFERROR(ROUND(AVERAGE(N74:R76),0),"")</f>
        <v/>
      </c>
      <c r="T74" s="96" t="str">
        <f>IF('MP4'!T72=0,"",'MP4'!T72)</f>
        <v/>
      </c>
      <c r="U74" s="260" t="str">
        <f t="shared" ref="U74" si="103">IFERROR(ROUND(AVERAGE(T74:T76),0),"")</f>
        <v/>
      </c>
      <c r="V74" s="246" t="str">
        <f t="shared" ref="V74" si="104">IFERROR(ROUND((K74+M74+S74+(2*U74))/5,0),"")</f>
        <v/>
      </c>
    </row>
    <row r="75" spans="1:22" ht="15" customHeight="1">
      <c r="A75" s="252"/>
      <c r="B75" s="249" t="str">
        <f>IF(VLOOKUP(A74,'Data Siswa 4'!$A$4:$D$43,3,0)=0,"",VLOOKUP(A74,'Data Siswa 4'!$A$4:$D$43,3,0))</f>
        <v/>
      </c>
      <c r="C75" s="255"/>
      <c r="D75" s="97" t="s">
        <v>6</v>
      </c>
      <c r="E75" s="98" t="str">
        <f>IF('MP4'!E73=0,"",'MP4'!E73)</f>
        <v/>
      </c>
      <c r="F75" s="98" t="str">
        <f>IF('MP4'!F73=0,"",'MP4'!F73)</f>
        <v/>
      </c>
      <c r="G75" s="98" t="str">
        <f>IF('MP4'!G73=0,"",'MP4'!G73)</f>
        <v/>
      </c>
      <c r="H75" s="98" t="str">
        <f>IF('MP4'!H73=0,"",'MP4'!H73)</f>
        <v/>
      </c>
      <c r="I75" s="98" t="str">
        <f>IF('MP4'!I73=0,"",'MP4'!I73)</f>
        <v/>
      </c>
      <c r="J75" s="98" t="str">
        <f>IF('MP4'!J73=0,"",'MP4'!J73)</f>
        <v/>
      </c>
      <c r="K75" s="258"/>
      <c r="L75" s="98" t="str">
        <f>IF('MP4'!L73=0,"",'MP4'!L73)</f>
        <v/>
      </c>
      <c r="M75" s="258"/>
      <c r="N75" s="98" t="str">
        <f>IF('MP4'!N73=0,"",'MP4'!N73)</f>
        <v/>
      </c>
      <c r="O75" s="98" t="str">
        <f>IF('MP4'!O73=0,"",'MP4'!O73)</f>
        <v/>
      </c>
      <c r="P75" s="98" t="str">
        <f>IF('MP4'!P73=0,"",'MP4'!P73)</f>
        <v/>
      </c>
      <c r="Q75" s="98" t="str">
        <f>IF('MP4'!Q73=0,"",'MP4'!Q73)</f>
        <v/>
      </c>
      <c r="R75" s="98" t="str">
        <f>IF('MP4'!R73=0,"",'MP4'!R73)</f>
        <v/>
      </c>
      <c r="S75" s="258"/>
      <c r="T75" s="99" t="str">
        <f>IF('MP4'!T73=0,"",'MP4'!T73)</f>
        <v/>
      </c>
      <c r="U75" s="258"/>
      <c r="V75" s="247"/>
    </row>
    <row r="76" spans="1:22">
      <c r="A76" s="253"/>
      <c r="B76" s="250"/>
      <c r="C76" s="256"/>
      <c r="D76" s="100" t="s">
        <v>7</v>
      </c>
      <c r="E76" s="101" t="str">
        <f>IF('MP4'!E74=0,"",'MP4'!E74)</f>
        <v/>
      </c>
      <c r="F76" s="101" t="str">
        <f>IF('MP4'!F74=0,"",'MP4'!F74)</f>
        <v/>
      </c>
      <c r="G76" s="101" t="str">
        <f>IF('MP4'!G74=0,"",'MP4'!G74)</f>
        <v/>
      </c>
      <c r="H76" s="101" t="str">
        <f>IF('MP4'!H74=0,"",'MP4'!H74)</f>
        <v/>
      </c>
      <c r="I76" s="101" t="str">
        <f>IF('MP4'!I74=0,"",'MP4'!I74)</f>
        <v/>
      </c>
      <c r="J76" s="101" t="str">
        <f>IF('MP4'!J74=0,"",'MP4'!J74)</f>
        <v/>
      </c>
      <c r="K76" s="259"/>
      <c r="L76" s="101" t="str">
        <f>IF('MP4'!L74=0,"",'MP4'!L74)</f>
        <v/>
      </c>
      <c r="M76" s="259"/>
      <c r="N76" s="101" t="str">
        <f>IF('MP4'!N74=0,"",'MP4'!N74)</f>
        <v/>
      </c>
      <c r="O76" s="101" t="str">
        <f>IF('MP4'!O74=0,"",'MP4'!O74)</f>
        <v/>
      </c>
      <c r="P76" s="101" t="str">
        <f>IF('MP4'!P74=0,"",'MP4'!P74)</f>
        <v/>
      </c>
      <c r="Q76" s="101" t="str">
        <f>IF('MP4'!Q74=0,"",'MP4'!Q74)</f>
        <v/>
      </c>
      <c r="R76" s="101" t="str">
        <f>IF('MP4'!R74=0,"",'MP4'!R74)</f>
        <v/>
      </c>
      <c r="S76" s="259"/>
      <c r="T76" s="102" t="str">
        <f>IF('MP4'!T74=0,"",'MP4'!T74)</f>
        <v/>
      </c>
      <c r="U76" s="259"/>
      <c r="V76" s="248"/>
    </row>
    <row r="77" spans="1:22">
      <c r="A77" s="262">
        <v>23</v>
      </c>
      <c r="B77" s="93" t="str">
        <f>IF(VLOOKUP(A77,'Data Siswa 4'!$A$4:$D$43,2,0)=0,"",VLOOKUP(A77,'Data Siswa 4'!$A$4:$D$43,2,0))</f>
        <v>823</v>
      </c>
      <c r="C77" s="263" t="str">
        <f>IF(VLOOKUP(A77,'Data Siswa 4'!$A$4:$D$43,4,0)=0,"",VLOOKUP(A77,'Data Siswa 4'!$A$4:$D$43,4,0))</f>
        <v>Siswa kelas IV 23</v>
      </c>
      <c r="D77" s="94" t="s">
        <v>5</v>
      </c>
      <c r="E77" s="95" t="str">
        <f>IF('MP4'!E75=0,"",'MP4'!E75)</f>
        <v/>
      </c>
      <c r="F77" s="95" t="str">
        <f>IF('MP4'!F75=0,"",'MP4'!F75)</f>
        <v/>
      </c>
      <c r="G77" s="95" t="str">
        <f>IF('MP4'!G75=0,"",'MP4'!G75)</f>
        <v/>
      </c>
      <c r="H77" s="95" t="str">
        <f>IF('MP4'!H75=0,"",'MP4'!H75)</f>
        <v/>
      </c>
      <c r="I77" s="95" t="str">
        <f>IF('MP4'!I75=0,"",'MP4'!I75)</f>
        <v/>
      </c>
      <c r="J77" s="95" t="str">
        <f>IF('MP4'!J75=0,"",'MP4'!J75)</f>
        <v/>
      </c>
      <c r="K77" s="260" t="str">
        <f t="shared" ref="K77" si="105">IFERROR(ROUND(AVERAGE(E77:J79),0),"")</f>
        <v/>
      </c>
      <c r="L77" s="96" t="str">
        <f>IF('MP4'!L75=0,"",'MP4'!L75)</f>
        <v/>
      </c>
      <c r="M77" s="260" t="str">
        <f t="shared" ref="M77" si="106">IFERROR(ROUND(AVERAGE(L77:L79),0),"")</f>
        <v/>
      </c>
      <c r="N77" s="96" t="str">
        <f>IF('MP4'!N75=0,"",'MP4'!N75)</f>
        <v/>
      </c>
      <c r="O77" s="96" t="str">
        <f>IF('MP4'!O75=0,"",'MP4'!O75)</f>
        <v/>
      </c>
      <c r="P77" s="96" t="str">
        <f>IF('MP4'!P75=0,"",'MP4'!P75)</f>
        <v/>
      </c>
      <c r="Q77" s="96" t="str">
        <f>IF('MP4'!Q75=0,"",'MP4'!Q75)</f>
        <v/>
      </c>
      <c r="R77" s="96" t="str">
        <f>IF('MP4'!R75=0,"",'MP4'!R75)</f>
        <v/>
      </c>
      <c r="S77" s="260" t="str">
        <f t="shared" ref="S77" si="107">IFERROR(ROUND(AVERAGE(N77:R79),0),"")</f>
        <v/>
      </c>
      <c r="T77" s="96" t="str">
        <f>IF('MP4'!T75=0,"",'MP4'!T75)</f>
        <v/>
      </c>
      <c r="U77" s="260" t="str">
        <f t="shared" ref="U77" si="108">IFERROR(ROUND(AVERAGE(T77:T79),0),"")</f>
        <v/>
      </c>
      <c r="V77" s="246" t="str">
        <f t="shared" ref="V77" si="109">IFERROR(ROUND((K77+M77+S77+(2*U77))/5,0),"")</f>
        <v/>
      </c>
    </row>
    <row r="78" spans="1:22" ht="15" customHeight="1">
      <c r="A78" s="252"/>
      <c r="B78" s="249" t="str">
        <f>IF(VLOOKUP(A77,'Data Siswa 4'!$A$4:$D$43,3,0)=0,"",VLOOKUP(A77,'Data Siswa 4'!$A$4:$D$43,3,0))</f>
        <v/>
      </c>
      <c r="C78" s="255"/>
      <c r="D78" s="97" t="s">
        <v>6</v>
      </c>
      <c r="E78" s="98" t="str">
        <f>IF('MP4'!E76=0,"",'MP4'!E76)</f>
        <v/>
      </c>
      <c r="F78" s="98" t="str">
        <f>IF('MP4'!F76=0,"",'MP4'!F76)</f>
        <v/>
      </c>
      <c r="G78" s="98" t="str">
        <f>IF('MP4'!G76=0,"",'MP4'!G76)</f>
        <v/>
      </c>
      <c r="H78" s="98" t="str">
        <f>IF('MP4'!H76=0,"",'MP4'!H76)</f>
        <v/>
      </c>
      <c r="I78" s="98" t="str">
        <f>IF('MP4'!I76=0,"",'MP4'!I76)</f>
        <v/>
      </c>
      <c r="J78" s="98" t="str">
        <f>IF('MP4'!J76=0,"",'MP4'!J76)</f>
        <v/>
      </c>
      <c r="K78" s="258"/>
      <c r="L78" s="98" t="str">
        <f>IF('MP4'!L76=0,"",'MP4'!L76)</f>
        <v/>
      </c>
      <c r="M78" s="258"/>
      <c r="N78" s="98" t="str">
        <f>IF('MP4'!N76=0,"",'MP4'!N76)</f>
        <v/>
      </c>
      <c r="O78" s="98" t="str">
        <f>IF('MP4'!O76=0,"",'MP4'!O76)</f>
        <v/>
      </c>
      <c r="P78" s="98" t="str">
        <f>IF('MP4'!P76=0,"",'MP4'!P76)</f>
        <v/>
      </c>
      <c r="Q78" s="98" t="str">
        <f>IF('MP4'!Q76=0,"",'MP4'!Q76)</f>
        <v/>
      </c>
      <c r="R78" s="98" t="str">
        <f>IF('MP4'!R76=0,"",'MP4'!R76)</f>
        <v/>
      </c>
      <c r="S78" s="258"/>
      <c r="T78" s="99" t="str">
        <f>IF('MP4'!T76=0,"",'MP4'!T76)</f>
        <v/>
      </c>
      <c r="U78" s="258"/>
      <c r="V78" s="247"/>
    </row>
    <row r="79" spans="1:22">
      <c r="A79" s="253"/>
      <c r="B79" s="250"/>
      <c r="C79" s="256"/>
      <c r="D79" s="100" t="s">
        <v>7</v>
      </c>
      <c r="E79" s="101" t="str">
        <f>IF('MP4'!E77=0,"",'MP4'!E77)</f>
        <v/>
      </c>
      <c r="F79" s="101" t="str">
        <f>IF('MP4'!F77=0,"",'MP4'!F77)</f>
        <v/>
      </c>
      <c r="G79" s="101" t="str">
        <f>IF('MP4'!G77=0,"",'MP4'!G77)</f>
        <v/>
      </c>
      <c r="H79" s="101" t="str">
        <f>IF('MP4'!H77=0,"",'MP4'!H77)</f>
        <v/>
      </c>
      <c r="I79" s="101" t="str">
        <f>IF('MP4'!I77=0,"",'MP4'!I77)</f>
        <v/>
      </c>
      <c r="J79" s="101" t="str">
        <f>IF('MP4'!J77=0,"",'MP4'!J77)</f>
        <v/>
      </c>
      <c r="K79" s="259"/>
      <c r="L79" s="101" t="str">
        <f>IF('MP4'!L77=0,"",'MP4'!L77)</f>
        <v/>
      </c>
      <c r="M79" s="259"/>
      <c r="N79" s="101" t="str">
        <f>IF('MP4'!N77=0,"",'MP4'!N77)</f>
        <v/>
      </c>
      <c r="O79" s="101" t="str">
        <f>IF('MP4'!O77=0,"",'MP4'!O77)</f>
        <v/>
      </c>
      <c r="P79" s="101" t="str">
        <f>IF('MP4'!P77=0,"",'MP4'!P77)</f>
        <v/>
      </c>
      <c r="Q79" s="101" t="str">
        <f>IF('MP4'!Q77=0,"",'MP4'!Q77)</f>
        <v/>
      </c>
      <c r="R79" s="101" t="str">
        <f>IF('MP4'!R77=0,"",'MP4'!R77)</f>
        <v/>
      </c>
      <c r="S79" s="259"/>
      <c r="T79" s="102" t="str">
        <f>IF('MP4'!T77=0,"",'MP4'!T77)</f>
        <v/>
      </c>
      <c r="U79" s="259"/>
      <c r="V79" s="248"/>
    </row>
    <row r="80" spans="1:22">
      <c r="A80" s="251">
        <v>24</v>
      </c>
      <c r="B80" s="103" t="str">
        <f>IF(VLOOKUP(A80,'Data Siswa 4'!$A$4:$D$43,2,0)=0,"",VLOOKUP(A80,'Data Siswa 4'!$A$4:$D$43,2,0))</f>
        <v>824</v>
      </c>
      <c r="C80" s="254" t="str">
        <f>IF(VLOOKUP(A80,'Data Siswa 4'!$A$4:$D$43,4,0)=0,"",VLOOKUP(A80,'Data Siswa 4'!$A$4:$D$43,4,0))</f>
        <v>Siswa kelas IV 24</v>
      </c>
      <c r="D80" s="104" t="s">
        <v>5</v>
      </c>
      <c r="E80" s="95" t="str">
        <f>IF('MP4'!E78=0,"",'MP4'!E78)</f>
        <v/>
      </c>
      <c r="F80" s="95" t="str">
        <f>IF('MP4'!F78=0,"",'MP4'!F78)</f>
        <v/>
      </c>
      <c r="G80" s="95" t="str">
        <f>IF('MP4'!G78=0,"",'MP4'!G78)</f>
        <v/>
      </c>
      <c r="H80" s="95" t="str">
        <f>IF('MP4'!H78=0,"",'MP4'!H78)</f>
        <v/>
      </c>
      <c r="I80" s="95" t="str">
        <f>IF('MP4'!I78=0,"",'MP4'!I78)</f>
        <v/>
      </c>
      <c r="J80" s="95" t="str">
        <f>IF('MP4'!J78=0,"",'MP4'!J78)</f>
        <v/>
      </c>
      <c r="K80" s="257" t="str">
        <f t="shared" ref="K80" si="110">IFERROR(ROUND(AVERAGE(E80:J82),0),"")</f>
        <v/>
      </c>
      <c r="L80" s="96" t="str">
        <f>IF('MP4'!L78=0,"",'MP4'!L78)</f>
        <v/>
      </c>
      <c r="M80" s="257" t="str">
        <f t="shared" ref="M80" si="111">IFERROR(ROUND(AVERAGE(L80:L82),0),"")</f>
        <v/>
      </c>
      <c r="N80" s="96" t="str">
        <f>IF('MP4'!N78=0,"",'MP4'!N78)</f>
        <v/>
      </c>
      <c r="O80" s="96" t="str">
        <f>IF('MP4'!O78=0,"",'MP4'!O78)</f>
        <v/>
      </c>
      <c r="P80" s="96" t="str">
        <f>IF('MP4'!P78=0,"",'MP4'!P78)</f>
        <v/>
      </c>
      <c r="Q80" s="96" t="str">
        <f>IF('MP4'!Q78=0,"",'MP4'!Q78)</f>
        <v/>
      </c>
      <c r="R80" s="96" t="str">
        <f>IF('MP4'!R78=0,"",'MP4'!R78)</f>
        <v/>
      </c>
      <c r="S80" s="260" t="str">
        <f t="shared" ref="S80" si="112">IFERROR(ROUND(AVERAGE(N80:R82),0),"")</f>
        <v/>
      </c>
      <c r="T80" s="96" t="str">
        <f>IF('MP4'!T78=0,"",'MP4'!T78)</f>
        <v/>
      </c>
      <c r="U80" s="257" t="str">
        <f t="shared" ref="U80" si="113">IFERROR(ROUND(AVERAGE(T80:T82),0),"")</f>
        <v/>
      </c>
      <c r="V80" s="261" t="str">
        <f t="shared" ref="V80" si="114">IFERROR(ROUND((K80+M80+S80+(2*U80))/5,0),"")</f>
        <v/>
      </c>
    </row>
    <row r="81" spans="1:22" ht="15" customHeight="1">
      <c r="A81" s="252"/>
      <c r="B81" s="249" t="str">
        <f>IF(VLOOKUP(A80,'Data Siswa 4'!$A$4:$D$43,3,0)=0,"",VLOOKUP(A80,'Data Siswa 4'!$A$4:$D$43,3,0))</f>
        <v/>
      </c>
      <c r="C81" s="255"/>
      <c r="D81" s="97" t="s">
        <v>6</v>
      </c>
      <c r="E81" s="98" t="str">
        <f>IF('MP4'!E79=0,"",'MP4'!E79)</f>
        <v/>
      </c>
      <c r="F81" s="98" t="str">
        <f>IF('MP4'!F79=0,"",'MP4'!F79)</f>
        <v/>
      </c>
      <c r="G81" s="98" t="str">
        <f>IF('MP4'!G79=0,"",'MP4'!G79)</f>
        <v/>
      </c>
      <c r="H81" s="98" t="str">
        <f>IF('MP4'!H79=0,"",'MP4'!H79)</f>
        <v/>
      </c>
      <c r="I81" s="98" t="str">
        <f>IF('MP4'!I79=0,"",'MP4'!I79)</f>
        <v/>
      </c>
      <c r="J81" s="98" t="str">
        <f>IF('MP4'!J79=0,"",'MP4'!J79)</f>
        <v/>
      </c>
      <c r="K81" s="258"/>
      <c r="L81" s="98" t="str">
        <f>IF('MP4'!L79=0,"",'MP4'!L79)</f>
        <v/>
      </c>
      <c r="M81" s="258"/>
      <c r="N81" s="98" t="str">
        <f>IF('MP4'!N79=0,"",'MP4'!N79)</f>
        <v/>
      </c>
      <c r="O81" s="98" t="str">
        <f>IF('MP4'!O79=0,"",'MP4'!O79)</f>
        <v/>
      </c>
      <c r="P81" s="98" t="str">
        <f>IF('MP4'!P79=0,"",'MP4'!P79)</f>
        <v/>
      </c>
      <c r="Q81" s="98" t="str">
        <f>IF('MP4'!Q79=0,"",'MP4'!Q79)</f>
        <v/>
      </c>
      <c r="R81" s="98" t="str">
        <f>IF('MP4'!R79=0,"",'MP4'!R79)</f>
        <v/>
      </c>
      <c r="S81" s="258"/>
      <c r="T81" s="99" t="str">
        <f>IF('MP4'!T79=0,"",'MP4'!T79)</f>
        <v/>
      </c>
      <c r="U81" s="258"/>
      <c r="V81" s="247"/>
    </row>
    <row r="82" spans="1:22">
      <c r="A82" s="253"/>
      <c r="B82" s="250"/>
      <c r="C82" s="256"/>
      <c r="D82" s="100" t="s">
        <v>7</v>
      </c>
      <c r="E82" s="101" t="str">
        <f>IF('MP4'!E80=0,"",'MP4'!E80)</f>
        <v/>
      </c>
      <c r="F82" s="101" t="str">
        <f>IF('MP4'!F80=0,"",'MP4'!F80)</f>
        <v/>
      </c>
      <c r="G82" s="101" t="str">
        <f>IF('MP4'!G80=0,"",'MP4'!G80)</f>
        <v/>
      </c>
      <c r="H82" s="101" t="str">
        <f>IF('MP4'!H80=0,"",'MP4'!H80)</f>
        <v/>
      </c>
      <c r="I82" s="101" t="str">
        <f>IF('MP4'!I80=0,"",'MP4'!I80)</f>
        <v/>
      </c>
      <c r="J82" s="101" t="str">
        <f>IF('MP4'!J80=0,"",'MP4'!J80)</f>
        <v/>
      </c>
      <c r="K82" s="259"/>
      <c r="L82" s="101" t="str">
        <f>IF('MP4'!L80=0,"",'MP4'!L80)</f>
        <v/>
      </c>
      <c r="M82" s="259"/>
      <c r="N82" s="101" t="str">
        <f>IF('MP4'!N80=0,"",'MP4'!N80)</f>
        <v/>
      </c>
      <c r="O82" s="101" t="str">
        <f>IF('MP4'!O80=0,"",'MP4'!O80)</f>
        <v/>
      </c>
      <c r="P82" s="101" t="str">
        <f>IF('MP4'!P80=0,"",'MP4'!P80)</f>
        <v/>
      </c>
      <c r="Q82" s="101" t="str">
        <f>IF('MP4'!Q80=0,"",'MP4'!Q80)</f>
        <v/>
      </c>
      <c r="R82" s="101" t="str">
        <f>IF('MP4'!R80=0,"",'MP4'!R80)</f>
        <v/>
      </c>
      <c r="S82" s="259"/>
      <c r="T82" s="102" t="str">
        <f>IF('MP4'!T80=0,"",'MP4'!T80)</f>
        <v/>
      </c>
      <c r="U82" s="259"/>
      <c r="V82" s="248"/>
    </row>
    <row r="83" spans="1:22">
      <c r="A83" s="262">
        <v>25</v>
      </c>
      <c r="B83" s="93" t="str">
        <f>IF(VLOOKUP(A83,'Data Siswa 4'!$A$4:$D$43,2,0)=0,"",VLOOKUP(A83,'Data Siswa 4'!$A$4:$D$43,2,0))</f>
        <v>825</v>
      </c>
      <c r="C83" s="263" t="str">
        <f>IF(VLOOKUP(A83,'Data Siswa 4'!$A$4:$D$43,4,0)=0,"",VLOOKUP(A83,'Data Siswa 4'!$A$4:$D$43,4,0))</f>
        <v>Siswa kelas IV 25</v>
      </c>
      <c r="D83" s="94" t="s">
        <v>5</v>
      </c>
      <c r="E83" s="95" t="str">
        <f>IF('MP4'!E81=0,"",'MP4'!E81)</f>
        <v/>
      </c>
      <c r="F83" s="95" t="str">
        <f>IF('MP4'!F81=0,"",'MP4'!F81)</f>
        <v/>
      </c>
      <c r="G83" s="95" t="str">
        <f>IF('MP4'!G81=0,"",'MP4'!G81)</f>
        <v/>
      </c>
      <c r="H83" s="95" t="str">
        <f>IF('MP4'!H81=0,"",'MP4'!H81)</f>
        <v/>
      </c>
      <c r="I83" s="95" t="str">
        <f>IF('MP4'!I81=0,"",'MP4'!I81)</f>
        <v/>
      </c>
      <c r="J83" s="95" t="str">
        <f>IF('MP4'!J81=0,"",'MP4'!J81)</f>
        <v/>
      </c>
      <c r="K83" s="260" t="str">
        <f t="shared" ref="K83" si="115">IFERROR(ROUND(AVERAGE(E83:J85),0),"")</f>
        <v/>
      </c>
      <c r="L83" s="96" t="str">
        <f>IF('MP4'!L81=0,"",'MP4'!L81)</f>
        <v/>
      </c>
      <c r="M83" s="260" t="str">
        <f t="shared" ref="M83" si="116">IFERROR(ROUND(AVERAGE(L83:L85),0),"")</f>
        <v/>
      </c>
      <c r="N83" s="96" t="str">
        <f>IF('MP4'!N81=0,"",'MP4'!N81)</f>
        <v/>
      </c>
      <c r="O83" s="96" t="str">
        <f>IF('MP4'!O81=0,"",'MP4'!O81)</f>
        <v/>
      </c>
      <c r="P83" s="96" t="str">
        <f>IF('MP4'!P81=0,"",'MP4'!P81)</f>
        <v/>
      </c>
      <c r="Q83" s="96" t="str">
        <f>IF('MP4'!Q81=0,"",'MP4'!Q81)</f>
        <v/>
      </c>
      <c r="R83" s="96" t="str">
        <f>IF('MP4'!R81=0,"",'MP4'!R81)</f>
        <v/>
      </c>
      <c r="S83" s="260" t="str">
        <f t="shared" ref="S83" si="117">IFERROR(ROUND(AVERAGE(N83:R85),0),"")</f>
        <v/>
      </c>
      <c r="T83" s="96" t="str">
        <f>IF('MP4'!T81=0,"",'MP4'!T81)</f>
        <v/>
      </c>
      <c r="U83" s="260" t="str">
        <f t="shared" ref="U83" si="118">IFERROR(ROUND(AVERAGE(T83:T85),0),"")</f>
        <v/>
      </c>
      <c r="V83" s="246" t="str">
        <f t="shared" ref="V83" si="119">IFERROR(ROUND((K83+M83+S83+(2*U83))/5,0),"")</f>
        <v/>
      </c>
    </row>
    <row r="84" spans="1:22" ht="15" customHeight="1">
      <c r="A84" s="252"/>
      <c r="B84" s="249" t="str">
        <f>IF(VLOOKUP(A83,'Data Siswa 4'!$A$4:$D$43,3,0)=0,"",VLOOKUP(A83,'Data Siswa 4'!$A$4:$D$43,3,0))</f>
        <v/>
      </c>
      <c r="C84" s="255"/>
      <c r="D84" s="97" t="s">
        <v>6</v>
      </c>
      <c r="E84" s="98" t="str">
        <f>IF('MP4'!E82=0,"",'MP4'!E82)</f>
        <v/>
      </c>
      <c r="F84" s="98" t="str">
        <f>IF('MP4'!F82=0,"",'MP4'!F82)</f>
        <v/>
      </c>
      <c r="G84" s="98" t="str">
        <f>IF('MP4'!G82=0,"",'MP4'!G82)</f>
        <v/>
      </c>
      <c r="H84" s="98" t="str">
        <f>IF('MP4'!H82=0,"",'MP4'!H82)</f>
        <v/>
      </c>
      <c r="I84" s="98" t="str">
        <f>IF('MP4'!I82=0,"",'MP4'!I82)</f>
        <v/>
      </c>
      <c r="J84" s="98" t="str">
        <f>IF('MP4'!J82=0,"",'MP4'!J82)</f>
        <v/>
      </c>
      <c r="K84" s="258"/>
      <c r="L84" s="98" t="str">
        <f>IF('MP4'!L82=0,"",'MP4'!L82)</f>
        <v/>
      </c>
      <c r="M84" s="258"/>
      <c r="N84" s="98" t="str">
        <f>IF('MP4'!N82=0,"",'MP4'!N82)</f>
        <v/>
      </c>
      <c r="O84" s="98" t="str">
        <f>IF('MP4'!O82=0,"",'MP4'!O82)</f>
        <v/>
      </c>
      <c r="P84" s="98" t="str">
        <f>IF('MP4'!P82=0,"",'MP4'!P82)</f>
        <v/>
      </c>
      <c r="Q84" s="98" t="str">
        <f>IF('MP4'!Q82=0,"",'MP4'!Q82)</f>
        <v/>
      </c>
      <c r="R84" s="98" t="str">
        <f>IF('MP4'!R82=0,"",'MP4'!R82)</f>
        <v/>
      </c>
      <c r="S84" s="258"/>
      <c r="T84" s="99" t="str">
        <f>IF('MP4'!T82=0,"",'MP4'!T82)</f>
        <v/>
      </c>
      <c r="U84" s="258"/>
      <c r="V84" s="247"/>
    </row>
    <row r="85" spans="1:22">
      <c r="A85" s="253"/>
      <c r="B85" s="250"/>
      <c r="C85" s="256"/>
      <c r="D85" s="100" t="s">
        <v>7</v>
      </c>
      <c r="E85" s="101" t="str">
        <f>IF('MP4'!E83=0,"",'MP4'!E83)</f>
        <v/>
      </c>
      <c r="F85" s="101" t="str">
        <f>IF('MP4'!F83=0,"",'MP4'!F83)</f>
        <v/>
      </c>
      <c r="G85" s="101" t="str">
        <f>IF('MP4'!G83=0,"",'MP4'!G83)</f>
        <v/>
      </c>
      <c r="H85" s="101" t="str">
        <f>IF('MP4'!H83=0,"",'MP4'!H83)</f>
        <v/>
      </c>
      <c r="I85" s="101" t="str">
        <f>IF('MP4'!I83=0,"",'MP4'!I83)</f>
        <v/>
      </c>
      <c r="J85" s="101" t="str">
        <f>IF('MP4'!J83=0,"",'MP4'!J83)</f>
        <v/>
      </c>
      <c r="K85" s="259"/>
      <c r="L85" s="101" t="str">
        <f>IF('MP4'!L83=0,"",'MP4'!L83)</f>
        <v/>
      </c>
      <c r="M85" s="259"/>
      <c r="N85" s="101" t="str">
        <f>IF('MP4'!N83=0,"",'MP4'!N83)</f>
        <v/>
      </c>
      <c r="O85" s="101" t="str">
        <f>IF('MP4'!O83=0,"",'MP4'!O83)</f>
        <v/>
      </c>
      <c r="P85" s="101" t="str">
        <f>IF('MP4'!P83=0,"",'MP4'!P83)</f>
        <v/>
      </c>
      <c r="Q85" s="101" t="str">
        <f>IF('MP4'!Q83=0,"",'MP4'!Q83)</f>
        <v/>
      </c>
      <c r="R85" s="101" t="str">
        <f>IF('MP4'!R83=0,"",'MP4'!R83)</f>
        <v/>
      </c>
      <c r="S85" s="259"/>
      <c r="T85" s="102" t="str">
        <f>IF('MP4'!T83=0,"",'MP4'!T83)</f>
        <v/>
      </c>
      <c r="U85" s="259"/>
      <c r="V85" s="248"/>
    </row>
    <row r="86" spans="1:22">
      <c r="A86" s="262">
        <v>26</v>
      </c>
      <c r="B86" s="93" t="str">
        <f>IF(VLOOKUP(A86,'Data Siswa 4'!$A$4:$D$43,2,0)=0,"",VLOOKUP(A86,'Data Siswa 4'!$A$4:$D$43,2,0))</f>
        <v>826</v>
      </c>
      <c r="C86" s="263" t="str">
        <f>IF(VLOOKUP(A86,'Data Siswa 4'!$A$4:$D$43,4,0)=0,"",VLOOKUP(A86,'Data Siswa 4'!$A$4:$D$43,4,0))</f>
        <v>Siswa kelas IV 26</v>
      </c>
      <c r="D86" s="94" t="s">
        <v>5</v>
      </c>
      <c r="E86" s="95" t="str">
        <f>IF('MP4'!E84=0,"",'MP4'!E84)</f>
        <v/>
      </c>
      <c r="F86" s="95" t="str">
        <f>IF('MP4'!F84=0,"",'MP4'!F84)</f>
        <v/>
      </c>
      <c r="G86" s="95" t="str">
        <f>IF('MP4'!G84=0,"",'MP4'!G84)</f>
        <v/>
      </c>
      <c r="H86" s="95" t="str">
        <f>IF('MP4'!H84=0,"",'MP4'!H84)</f>
        <v/>
      </c>
      <c r="I86" s="95" t="str">
        <f>IF('MP4'!I84=0,"",'MP4'!I84)</f>
        <v/>
      </c>
      <c r="J86" s="95" t="str">
        <f>IF('MP4'!J84=0,"",'MP4'!J84)</f>
        <v/>
      </c>
      <c r="K86" s="260" t="str">
        <f t="shared" ref="K86" si="120">IFERROR(ROUND(AVERAGE(E86:J88),0),"")</f>
        <v/>
      </c>
      <c r="L86" s="96" t="str">
        <f>IF('MP4'!L84=0,"",'MP4'!L84)</f>
        <v/>
      </c>
      <c r="M86" s="260" t="str">
        <f t="shared" ref="M86" si="121">IFERROR(ROUND(AVERAGE(L86:L88),0),"")</f>
        <v/>
      </c>
      <c r="N86" s="96" t="str">
        <f>IF('MP4'!N84=0,"",'MP4'!N84)</f>
        <v/>
      </c>
      <c r="O86" s="96" t="str">
        <f>IF('MP4'!O84=0,"",'MP4'!O84)</f>
        <v/>
      </c>
      <c r="P86" s="96" t="str">
        <f>IF('MP4'!P84=0,"",'MP4'!P84)</f>
        <v/>
      </c>
      <c r="Q86" s="96" t="str">
        <f>IF('MP4'!Q84=0,"",'MP4'!Q84)</f>
        <v/>
      </c>
      <c r="R86" s="96" t="str">
        <f>IF('MP4'!R84=0,"",'MP4'!R84)</f>
        <v/>
      </c>
      <c r="S86" s="260" t="str">
        <f t="shared" ref="S86" si="122">IFERROR(ROUND(AVERAGE(N86:R88),0),"")</f>
        <v/>
      </c>
      <c r="T86" s="96" t="str">
        <f>IF('MP4'!T84=0,"",'MP4'!T84)</f>
        <v/>
      </c>
      <c r="U86" s="260" t="str">
        <f t="shared" ref="U86" si="123">IFERROR(ROUND(AVERAGE(T86:T88),0),"")</f>
        <v/>
      </c>
      <c r="V86" s="246" t="str">
        <f t="shared" ref="V86" si="124">IFERROR(ROUND((K86+M86+S86+(2*U86))/5,0),"")</f>
        <v/>
      </c>
    </row>
    <row r="87" spans="1:22" ht="15" customHeight="1">
      <c r="A87" s="252"/>
      <c r="B87" s="249" t="str">
        <f>IF(VLOOKUP(A86,'Data Siswa 4'!$A$4:$D$43,3,0)=0,"",VLOOKUP(A86,'Data Siswa 4'!$A$4:$D$43,3,0))</f>
        <v/>
      </c>
      <c r="C87" s="255"/>
      <c r="D87" s="97" t="s">
        <v>6</v>
      </c>
      <c r="E87" s="98" t="str">
        <f>IF('MP4'!E85=0,"",'MP4'!E85)</f>
        <v/>
      </c>
      <c r="F87" s="98" t="str">
        <f>IF('MP4'!F85=0,"",'MP4'!F85)</f>
        <v/>
      </c>
      <c r="G87" s="98" t="str">
        <f>IF('MP4'!G85=0,"",'MP4'!G85)</f>
        <v/>
      </c>
      <c r="H87" s="98" t="str">
        <f>IF('MP4'!H85=0,"",'MP4'!H85)</f>
        <v/>
      </c>
      <c r="I87" s="98" t="str">
        <f>IF('MP4'!I85=0,"",'MP4'!I85)</f>
        <v/>
      </c>
      <c r="J87" s="98" t="str">
        <f>IF('MP4'!J85=0,"",'MP4'!J85)</f>
        <v/>
      </c>
      <c r="K87" s="258"/>
      <c r="L87" s="98" t="str">
        <f>IF('MP4'!L85=0,"",'MP4'!L85)</f>
        <v/>
      </c>
      <c r="M87" s="258"/>
      <c r="N87" s="98" t="str">
        <f>IF('MP4'!N85=0,"",'MP4'!N85)</f>
        <v/>
      </c>
      <c r="O87" s="98" t="str">
        <f>IF('MP4'!O85=0,"",'MP4'!O85)</f>
        <v/>
      </c>
      <c r="P87" s="98" t="str">
        <f>IF('MP4'!P85=0,"",'MP4'!P85)</f>
        <v/>
      </c>
      <c r="Q87" s="98" t="str">
        <f>IF('MP4'!Q85=0,"",'MP4'!Q85)</f>
        <v/>
      </c>
      <c r="R87" s="98" t="str">
        <f>IF('MP4'!R85=0,"",'MP4'!R85)</f>
        <v/>
      </c>
      <c r="S87" s="258"/>
      <c r="T87" s="99" t="str">
        <f>IF('MP4'!T85=0,"",'MP4'!T85)</f>
        <v/>
      </c>
      <c r="U87" s="258"/>
      <c r="V87" s="247"/>
    </row>
    <row r="88" spans="1:22">
      <c r="A88" s="253"/>
      <c r="B88" s="250"/>
      <c r="C88" s="256"/>
      <c r="D88" s="100" t="s">
        <v>7</v>
      </c>
      <c r="E88" s="101" t="str">
        <f>IF('MP4'!E86=0,"",'MP4'!E86)</f>
        <v/>
      </c>
      <c r="F88" s="101" t="str">
        <f>IF('MP4'!F86=0,"",'MP4'!F86)</f>
        <v/>
      </c>
      <c r="G88" s="101" t="str">
        <f>IF('MP4'!G86=0,"",'MP4'!G86)</f>
        <v/>
      </c>
      <c r="H88" s="101" t="str">
        <f>IF('MP4'!H86=0,"",'MP4'!H86)</f>
        <v/>
      </c>
      <c r="I88" s="101" t="str">
        <f>IF('MP4'!I86=0,"",'MP4'!I86)</f>
        <v/>
      </c>
      <c r="J88" s="101" t="str">
        <f>IF('MP4'!J86=0,"",'MP4'!J86)</f>
        <v/>
      </c>
      <c r="K88" s="259"/>
      <c r="L88" s="101" t="str">
        <f>IF('MP4'!L86=0,"",'MP4'!L86)</f>
        <v/>
      </c>
      <c r="M88" s="259"/>
      <c r="N88" s="101" t="str">
        <f>IF('MP4'!N86=0,"",'MP4'!N86)</f>
        <v/>
      </c>
      <c r="O88" s="101" t="str">
        <f>IF('MP4'!O86=0,"",'MP4'!O86)</f>
        <v/>
      </c>
      <c r="P88" s="101" t="str">
        <f>IF('MP4'!P86=0,"",'MP4'!P86)</f>
        <v/>
      </c>
      <c r="Q88" s="101" t="str">
        <f>IF('MP4'!Q86=0,"",'MP4'!Q86)</f>
        <v/>
      </c>
      <c r="R88" s="101" t="str">
        <f>IF('MP4'!R86=0,"",'MP4'!R86)</f>
        <v/>
      </c>
      <c r="S88" s="259"/>
      <c r="T88" s="102" t="str">
        <f>IF('MP4'!T86=0,"",'MP4'!T86)</f>
        <v/>
      </c>
      <c r="U88" s="259"/>
      <c r="V88" s="248"/>
    </row>
    <row r="89" spans="1:22">
      <c r="A89" s="262">
        <v>27</v>
      </c>
      <c r="B89" s="93" t="str">
        <f>IF(VLOOKUP(A89,'Data Siswa 4'!$A$4:$D$43,2,0)=0,"",VLOOKUP(A89,'Data Siswa 4'!$A$4:$D$43,2,0))</f>
        <v>827</v>
      </c>
      <c r="C89" s="263" t="str">
        <f>IF(VLOOKUP(A89,'Data Siswa 4'!$A$4:$D$43,4,0)=0,"",VLOOKUP(A89,'Data Siswa 4'!$A$4:$D$43,4,0))</f>
        <v>Siswa kelas IV 27</v>
      </c>
      <c r="D89" s="94" t="s">
        <v>5</v>
      </c>
      <c r="E89" s="95" t="str">
        <f>IF('MP4'!E87=0,"",'MP4'!E87)</f>
        <v/>
      </c>
      <c r="F89" s="95" t="str">
        <f>IF('MP4'!F87=0,"",'MP4'!F87)</f>
        <v/>
      </c>
      <c r="G89" s="95" t="str">
        <f>IF('MP4'!G87=0,"",'MP4'!G87)</f>
        <v/>
      </c>
      <c r="H89" s="95" t="str">
        <f>IF('MP4'!H87=0,"",'MP4'!H87)</f>
        <v/>
      </c>
      <c r="I89" s="95" t="str">
        <f>IF('MP4'!I87=0,"",'MP4'!I87)</f>
        <v/>
      </c>
      <c r="J89" s="95" t="str">
        <f>IF('MP4'!J87=0,"",'MP4'!J87)</f>
        <v/>
      </c>
      <c r="K89" s="260" t="str">
        <f t="shared" ref="K89" si="125">IFERROR(ROUND(AVERAGE(E89:J91),0),"")</f>
        <v/>
      </c>
      <c r="L89" s="96" t="str">
        <f>IF('MP4'!L87=0,"",'MP4'!L87)</f>
        <v/>
      </c>
      <c r="M89" s="260" t="str">
        <f t="shared" ref="M89" si="126">IFERROR(ROUND(AVERAGE(L89:L91),0),"")</f>
        <v/>
      </c>
      <c r="N89" s="96" t="str">
        <f>IF('MP4'!N87=0,"",'MP4'!N87)</f>
        <v/>
      </c>
      <c r="O89" s="96" t="str">
        <f>IF('MP4'!O87=0,"",'MP4'!O87)</f>
        <v/>
      </c>
      <c r="P89" s="96" t="str">
        <f>IF('MP4'!P87=0,"",'MP4'!P87)</f>
        <v/>
      </c>
      <c r="Q89" s="96" t="str">
        <f>IF('MP4'!Q87=0,"",'MP4'!Q87)</f>
        <v/>
      </c>
      <c r="R89" s="96" t="str">
        <f>IF('MP4'!R87=0,"",'MP4'!R87)</f>
        <v/>
      </c>
      <c r="S89" s="260" t="str">
        <f t="shared" ref="S89" si="127">IFERROR(ROUND(AVERAGE(N89:R91),0),"")</f>
        <v/>
      </c>
      <c r="T89" s="96" t="str">
        <f>IF('MP4'!T87=0,"",'MP4'!T87)</f>
        <v/>
      </c>
      <c r="U89" s="260" t="str">
        <f t="shared" ref="U89" si="128">IFERROR(ROUND(AVERAGE(T89:T91),0),"")</f>
        <v/>
      </c>
      <c r="V89" s="246" t="str">
        <f t="shared" ref="V89" si="129">IFERROR(ROUND((K89+M89+S89+(2*U89))/5,0),"")</f>
        <v/>
      </c>
    </row>
    <row r="90" spans="1:22" ht="15" customHeight="1">
      <c r="A90" s="252"/>
      <c r="B90" s="249" t="str">
        <f>IF(VLOOKUP(A89,'Data Siswa 4'!$A$4:$D$43,3,0)=0,"",VLOOKUP(A89,'Data Siswa 4'!$A$4:$D$43,3,0))</f>
        <v/>
      </c>
      <c r="C90" s="255"/>
      <c r="D90" s="97" t="s">
        <v>6</v>
      </c>
      <c r="E90" s="98" t="str">
        <f>IF('MP4'!E88=0,"",'MP4'!E88)</f>
        <v/>
      </c>
      <c r="F90" s="98" t="str">
        <f>IF('MP4'!F88=0,"",'MP4'!F88)</f>
        <v/>
      </c>
      <c r="G90" s="98" t="str">
        <f>IF('MP4'!G88=0,"",'MP4'!G88)</f>
        <v/>
      </c>
      <c r="H90" s="98" t="str">
        <f>IF('MP4'!H88=0,"",'MP4'!H88)</f>
        <v/>
      </c>
      <c r="I90" s="98" t="str">
        <f>IF('MP4'!I88=0,"",'MP4'!I88)</f>
        <v/>
      </c>
      <c r="J90" s="98" t="str">
        <f>IF('MP4'!J88=0,"",'MP4'!J88)</f>
        <v/>
      </c>
      <c r="K90" s="258"/>
      <c r="L90" s="98" t="str">
        <f>IF('MP4'!L88=0,"",'MP4'!L88)</f>
        <v/>
      </c>
      <c r="M90" s="258"/>
      <c r="N90" s="98" t="str">
        <f>IF('MP4'!N88=0,"",'MP4'!N88)</f>
        <v/>
      </c>
      <c r="O90" s="98" t="str">
        <f>IF('MP4'!O88=0,"",'MP4'!O88)</f>
        <v/>
      </c>
      <c r="P90" s="98" t="str">
        <f>IF('MP4'!P88=0,"",'MP4'!P88)</f>
        <v/>
      </c>
      <c r="Q90" s="98" t="str">
        <f>IF('MP4'!Q88=0,"",'MP4'!Q88)</f>
        <v/>
      </c>
      <c r="R90" s="98" t="str">
        <f>IF('MP4'!R88=0,"",'MP4'!R88)</f>
        <v/>
      </c>
      <c r="S90" s="258"/>
      <c r="T90" s="99" t="str">
        <f>IF('MP4'!T88=0,"",'MP4'!T88)</f>
        <v/>
      </c>
      <c r="U90" s="258"/>
      <c r="V90" s="247"/>
    </row>
    <row r="91" spans="1:22">
      <c r="A91" s="253"/>
      <c r="B91" s="250"/>
      <c r="C91" s="256"/>
      <c r="D91" s="100" t="s">
        <v>7</v>
      </c>
      <c r="E91" s="101" t="str">
        <f>IF('MP4'!E89=0,"",'MP4'!E89)</f>
        <v/>
      </c>
      <c r="F91" s="101" t="str">
        <f>IF('MP4'!F89=0,"",'MP4'!F89)</f>
        <v/>
      </c>
      <c r="G91" s="101" t="str">
        <f>IF('MP4'!G89=0,"",'MP4'!G89)</f>
        <v/>
      </c>
      <c r="H91" s="101" t="str">
        <f>IF('MP4'!H89=0,"",'MP4'!H89)</f>
        <v/>
      </c>
      <c r="I91" s="101" t="str">
        <f>IF('MP4'!I89=0,"",'MP4'!I89)</f>
        <v/>
      </c>
      <c r="J91" s="101" t="str">
        <f>IF('MP4'!J89=0,"",'MP4'!J89)</f>
        <v/>
      </c>
      <c r="K91" s="259"/>
      <c r="L91" s="101" t="str">
        <f>IF('MP4'!L89=0,"",'MP4'!L89)</f>
        <v/>
      </c>
      <c r="M91" s="259"/>
      <c r="N91" s="101" t="str">
        <f>IF('MP4'!N89=0,"",'MP4'!N89)</f>
        <v/>
      </c>
      <c r="O91" s="101" t="str">
        <f>IF('MP4'!O89=0,"",'MP4'!O89)</f>
        <v/>
      </c>
      <c r="P91" s="101" t="str">
        <f>IF('MP4'!P89=0,"",'MP4'!P89)</f>
        <v/>
      </c>
      <c r="Q91" s="101" t="str">
        <f>IF('MP4'!Q89=0,"",'MP4'!Q89)</f>
        <v/>
      </c>
      <c r="R91" s="101" t="str">
        <f>IF('MP4'!R89=0,"",'MP4'!R89)</f>
        <v/>
      </c>
      <c r="S91" s="259"/>
      <c r="T91" s="102" t="str">
        <f>IF('MP4'!T89=0,"",'MP4'!T89)</f>
        <v/>
      </c>
      <c r="U91" s="259"/>
      <c r="V91" s="248"/>
    </row>
    <row r="92" spans="1:22">
      <c r="A92" s="262">
        <v>28</v>
      </c>
      <c r="B92" s="93" t="str">
        <f>IF(VLOOKUP(A92,'Data Siswa 4'!$A$4:$D$43,2,0)=0,"",VLOOKUP(A92,'Data Siswa 4'!$A$4:$D$43,2,0))</f>
        <v>828</v>
      </c>
      <c r="C92" s="263" t="str">
        <f>IF(VLOOKUP(A92,'Data Siswa 4'!$A$4:$D$43,4,0)=0,"",VLOOKUP(A92,'Data Siswa 4'!$A$4:$D$43,4,0))</f>
        <v>Siswa kelas IV 28</v>
      </c>
      <c r="D92" s="94" t="s">
        <v>5</v>
      </c>
      <c r="E92" s="95" t="str">
        <f>IF('MP4'!E90=0,"",'MP4'!E90)</f>
        <v/>
      </c>
      <c r="F92" s="95" t="str">
        <f>IF('MP4'!F90=0,"",'MP4'!F90)</f>
        <v/>
      </c>
      <c r="G92" s="95" t="str">
        <f>IF('MP4'!G90=0,"",'MP4'!G90)</f>
        <v/>
      </c>
      <c r="H92" s="95" t="str">
        <f>IF('MP4'!H90=0,"",'MP4'!H90)</f>
        <v/>
      </c>
      <c r="I92" s="95" t="str">
        <f>IF('MP4'!I90=0,"",'MP4'!I90)</f>
        <v/>
      </c>
      <c r="J92" s="95" t="str">
        <f>IF('MP4'!J90=0,"",'MP4'!J90)</f>
        <v/>
      </c>
      <c r="K92" s="260" t="str">
        <f t="shared" ref="K92" si="130">IFERROR(ROUND(AVERAGE(E92:J94),0),"")</f>
        <v/>
      </c>
      <c r="L92" s="96" t="str">
        <f>IF('MP4'!L90=0,"",'MP4'!L90)</f>
        <v/>
      </c>
      <c r="M92" s="260" t="str">
        <f t="shared" ref="M92" si="131">IFERROR(ROUND(AVERAGE(L92:L94),0),"")</f>
        <v/>
      </c>
      <c r="N92" s="96" t="str">
        <f>IF('MP4'!N90=0,"",'MP4'!N90)</f>
        <v/>
      </c>
      <c r="O92" s="96" t="str">
        <f>IF('MP4'!O90=0,"",'MP4'!O90)</f>
        <v/>
      </c>
      <c r="P92" s="96" t="str">
        <f>IF('MP4'!P90=0,"",'MP4'!P90)</f>
        <v/>
      </c>
      <c r="Q92" s="96" t="str">
        <f>IF('MP4'!Q90=0,"",'MP4'!Q90)</f>
        <v/>
      </c>
      <c r="R92" s="96" t="str">
        <f>IF('MP4'!R90=0,"",'MP4'!R90)</f>
        <v/>
      </c>
      <c r="S92" s="260" t="str">
        <f t="shared" ref="S92" si="132">IFERROR(ROUND(AVERAGE(N92:R94),0),"")</f>
        <v/>
      </c>
      <c r="T92" s="96" t="str">
        <f>IF('MP4'!T90=0,"",'MP4'!T90)</f>
        <v/>
      </c>
      <c r="U92" s="260" t="str">
        <f t="shared" ref="U92" si="133">IFERROR(ROUND(AVERAGE(T92:T94),0),"")</f>
        <v/>
      </c>
      <c r="V92" s="246" t="str">
        <f t="shared" ref="V92" si="134">IFERROR(ROUND((K92+M92+S92+(2*U92))/5,0),"")</f>
        <v/>
      </c>
    </row>
    <row r="93" spans="1:22" ht="15" customHeight="1">
      <c r="A93" s="252"/>
      <c r="B93" s="249" t="str">
        <f>IF(VLOOKUP(A92,'Data Siswa 4'!$A$4:$D$43,3,0)=0,"",VLOOKUP(A92,'Data Siswa 4'!$A$4:$D$43,3,0))</f>
        <v/>
      </c>
      <c r="C93" s="255"/>
      <c r="D93" s="97" t="s">
        <v>6</v>
      </c>
      <c r="E93" s="98" t="str">
        <f>IF('MP4'!E91=0,"",'MP4'!E91)</f>
        <v/>
      </c>
      <c r="F93" s="98" t="str">
        <f>IF('MP4'!F91=0,"",'MP4'!F91)</f>
        <v/>
      </c>
      <c r="G93" s="98" t="str">
        <f>IF('MP4'!G91=0,"",'MP4'!G91)</f>
        <v/>
      </c>
      <c r="H93" s="98" t="str">
        <f>IF('MP4'!H91=0,"",'MP4'!H91)</f>
        <v/>
      </c>
      <c r="I93" s="98" t="str">
        <f>IF('MP4'!I91=0,"",'MP4'!I91)</f>
        <v/>
      </c>
      <c r="J93" s="98" t="str">
        <f>IF('MP4'!J91=0,"",'MP4'!J91)</f>
        <v/>
      </c>
      <c r="K93" s="258"/>
      <c r="L93" s="98" t="str">
        <f>IF('MP4'!L91=0,"",'MP4'!L91)</f>
        <v/>
      </c>
      <c r="M93" s="258"/>
      <c r="N93" s="98" t="str">
        <f>IF('MP4'!N91=0,"",'MP4'!N91)</f>
        <v/>
      </c>
      <c r="O93" s="98" t="str">
        <f>IF('MP4'!O91=0,"",'MP4'!O91)</f>
        <v/>
      </c>
      <c r="P93" s="98" t="str">
        <f>IF('MP4'!P91=0,"",'MP4'!P91)</f>
        <v/>
      </c>
      <c r="Q93" s="98" t="str">
        <f>IF('MP4'!Q91=0,"",'MP4'!Q91)</f>
        <v/>
      </c>
      <c r="R93" s="98" t="str">
        <f>IF('MP4'!R91=0,"",'MP4'!R91)</f>
        <v/>
      </c>
      <c r="S93" s="258"/>
      <c r="T93" s="99" t="str">
        <f>IF('MP4'!T91=0,"",'MP4'!T91)</f>
        <v/>
      </c>
      <c r="U93" s="258"/>
      <c r="V93" s="247"/>
    </row>
    <row r="94" spans="1:22">
      <c r="A94" s="253"/>
      <c r="B94" s="250"/>
      <c r="C94" s="256"/>
      <c r="D94" s="100" t="s">
        <v>7</v>
      </c>
      <c r="E94" s="101" t="str">
        <f>IF('MP4'!E92=0,"",'MP4'!E92)</f>
        <v/>
      </c>
      <c r="F94" s="101" t="str">
        <f>IF('MP4'!F92=0,"",'MP4'!F92)</f>
        <v/>
      </c>
      <c r="G94" s="101" t="str">
        <f>IF('MP4'!G92=0,"",'MP4'!G92)</f>
        <v/>
      </c>
      <c r="H94" s="101" t="str">
        <f>IF('MP4'!H92=0,"",'MP4'!H92)</f>
        <v/>
      </c>
      <c r="I94" s="101" t="str">
        <f>IF('MP4'!I92=0,"",'MP4'!I92)</f>
        <v/>
      </c>
      <c r="J94" s="101" t="str">
        <f>IF('MP4'!J92=0,"",'MP4'!J92)</f>
        <v/>
      </c>
      <c r="K94" s="259"/>
      <c r="L94" s="101" t="str">
        <f>IF('MP4'!L92=0,"",'MP4'!L92)</f>
        <v/>
      </c>
      <c r="M94" s="259"/>
      <c r="N94" s="101" t="str">
        <f>IF('MP4'!N92=0,"",'MP4'!N92)</f>
        <v/>
      </c>
      <c r="O94" s="101" t="str">
        <f>IF('MP4'!O92=0,"",'MP4'!O92)</f>
        <v/>
      </c>
      <c r="P94" s="101" t="str">
        <f>IF('MP4'!P92=0,"",'MP4'!P92)</f>
        <v/>
      </c>
      <c r="Q94" s="101" t="str">
        <f>IF('MP4'!Q92=0,"",'MP4'!Q92)</f>
        <v/>
      </c>
      <c r="R94" s="101" t="str">
        <f>IF('MP4'!R92=0,"",'MP4'!R92)</f>
        <v/>
      </c>
      <c r="S94" s="259"/>
      <c r="T94" s="102" t="str">
        <f>IF('MP4'!T92=0,"",'MP4'!T92)</f>
        <v/>
      </c>
      <c r="U94" s="259"/>
      <c r="V94" s="248"/>
    </row>
    <row r="95" spans="1:22">
      <c r="A95" s="262">
        <v>29</v>
      </c>
      <c r="B95" s="93" t="str">
        <f>IF(VLOOKUP(A95,'Data Siswa 4'!$A$4:$D$43,2,0)=0,"",VLOOKUP(A95,'Data Siswa 4'!$A$4:$D$43,2,0))</f>
        <v>829</v>
      </c>
      <c r="C95" s="263" t="str">
        <f>IF(VLOOKUP(A95,'Data Siswa 4'!$A$4:$D$43,4,0)=0,"",VLOOKUP(A95,'Data Siswa 4'!$A$4:$D$43,4,0))</f>
        <v>Siswa kelas IV 29</v>
      </c>
      <c r="D95" s="94" t="s">
        <v>5</v>
      </c>
      <c r="E95" s="95" t="str">
        <f>IF('MP4'!E93=0,"",'MP4'!E93)</f>
        <v/>
      </c>
      <c r="F95" s="95" t="str">
        <f>IF('MP4'!F93=0,"",'MP4'!F93)</f>
        <v/>
      </c>
      <c r="G95" s="95" t="str">
        <f>IF('MP4'!G93=0,"",'MP4'!G93)</f>
        <v/>
      </c>
      <c r="H95" s="95" t="str">
        <f>IF('MP4'!H93=0,"",'MP4'!H93)</f>
        <v/>
      </c>
      <c r="I95" s="95" t="str">
        <f>IF('MP4'!I93=0,"",'MP4'!I93)</f>
        <v/>
      </c>
      <c r="J95" s="95" t="str">
        <f>IF('MP4'!J93=0,"",'MP4'!J93)</f>
        <v/>
      </c>
      <c r="K95" s="260" t="str">
        <f t="shared" ref="K95" si="135">IFERROR(ROUND(AVERAGE(E95:J97),0),"")</f>
        <v/>
      </c>
      <c r="L95" s="96" t="str">
        <f>IF('MP4'!L93=0,"",'MP4'!L93)</f>
        <v/>
      </c>
      <c r="M95" s="260" t="str">
        <f t="shared" ref="M95" si="136">IFERROR(ROUND(AVERAGE(L95:L97),0),"")</f>
        <v/>
      </c>
      <c r="N95" s="96" t="str">
        <f>IF('MP4'!N93=0,"",'MP4'!N93)</f>
        <v/>
      </c>
      <c r="O95" s="96" t="str">
        <f>IF('MP4'!O93=0,"",'MP4'!O93)</f>
        <v/>
      </c>
      <c r="P95" s="96" t="str">
        <f>IF('MP4'!P93=0,"",'MP4'!P93)</f>
        <v/>
      </c>
      <c r="Q95" s="96" t="str">
        <f>IF('MP4'!Q93=0,"",'MP4'!Q93)</f>
        <v/>
      </c>
      <c r="R95" s="96" t="str">
        <f>IF('MP4'!R93=0,"",'MP4'!R93)</f>
        <v/>
      </c>
      <c r="S95" s="260" t="str">
        <f t="shared" ref="S95" si="137">IFERROR(ROUND(AVERAGE(N95:R97),0),"")</f>
        <v/>
      </c>
      <c r="T95" s="96" t="str">
        <f>IF('MP4'!T93=0,"",'MP4'!T93)</f>
        <v/>
      </c>
      <c r="U95" s="260" t="str">
        <f t="shared" ref="U95" si="138">IFERROR(ROUND(AVERAGE(T95:T97),0),"")</f>
        <v/>
      </c>
      <c r="V95" s="246" t="str">
        <f t="shared" ref="V95" si="139">IFERROR(ROUND((K95+M95+S95+(2*U95))/5,0),"")</f>
        <v/>
      </c>
    </row>
    <row r="96" spans="1:22" ht="15" customHeight="1">
      <c r="A96" s="252"/>
      <c r="B96" s="249" t="str">
        <f>IF(VLOOKUP(A95,'Data Siswa 4'!$A$4:$D$43,3,0)=0,"",VLOOKUP(A95,'Data Siswa 4'!$A$4:$D$43,3,0))</f>
        <v/>
      </c>
      <c r="C96" s="255"/>
      <c r="D96" s="97" t="s">
        <v>6</v>
      </c>
      <c r="E96" s="98" t="str">
        <f>IF('MP4'!E94=0,"",'MP4'!E94)</f>
        <v/>
      </c>
      <c r="F96" s="98" t="str">
        <f>IF('MP4'!F94=0,"",'MP4'!F94)</f>
        <v/>
      </c>
      <c r="G96" s="98" t="str">
        <f>IF('MP4'!G94=0,"",'MP4'!G94)</f>
        <v/>
      </c>
      <c r="H96" s="98" t="str">
        <f>IF('MP4'!H94=0,"",'MP4'!H94)</f>
        <v/>
      </c>
      <c r="I96" s="98" t="str">
        <f>IF('MP4'!I94=0,"",'MP4'!I94)</f>
        <v/>
      </c>
      <c r="J96" s="98" t="str">
        <f>IF('MP4'!J94=0,"",'MP4'!J94)</f>
        <v/>
      </c>
      <c r="K96" s="258"/>
      <c r="L96" s="98" t="str">
        <f>IF('MP4'!L94=0,"",'MP4'!L94)</f>
        <v/>
      </c>
      <c r="M96" s="258"/>
      <c r="N96" s="98" t="str">
        <f>IF('MP4'!N94=0,"",'MP4'!N94)</f>
        <v/>
      </c>
      <c r="O96" s="98" t="str">
        <f>IF('MP4'!O94=0,"",'MP4'!O94)</f>
        <v/>
      </c>
      <c r="P96" s="98" t="str">
        <f>IF('MP4'!P94=0,"",'MP4'!P94)</f>
        <v/>
      </c>
      <c r="Q96" s="98" t="str">
        <f>IF('MP4'!Q94=0,"",'MP4'!Q94)</f>
        <v/>
      </c>
      <c r="R96" s="98" t="str">
        <f>IF('MP4'!R94=0,"",'MP4'!R94)</f>
        <v/>
      </c>
      <c r="S96" s="258"/>
      <c r="T96" s="99" t="str">
        <f>IF('MP4'!T94=0,"",'MP4'!T94)</f>
        <v/>
      </c>
      <c r="U96" s="258"/>
      <c r="V96" s="247"/>
    </row>
    <row r="97" spans="1:22">
      <c r="A97" s="253"/>
      <c r="B97" s="250"/>
      <c r="C97" s="256"/>
      <c r="D97" s="100" t="s">
        <v>7</v>
      </c>
      <c r="E97" s="101" t="str">
        <f>IF('MP4'!E95=0,"",'MP4'!E95)</f>
        <v/>
      </c>
      <c r="F97" s="101" t="str">
        <f>IF('MP4'!F95=0,"",'MP4'!F95)</f>
        <v/>
      </c>
      <c r="G97" s="101" t="str">
        <f>IF('MP4'!G95=0,"",'MP4'!G95)</f>
        <v/>
      </c>
      <c r="H97" s="101" t="str">
        <f>IF('MP4'!H95=0,"",'MP4'!H95)</f>
        <v/>
      </c>
      <c r="I97" s="101" t="str">
        <f>IF('MP4'!I95=0,"",'MP4'!I95)</f>
        <v/>
      </c>
      <c r="J97" s="101" t="str">
        <f>IF('MP4'!J95=0,"",'MP4'!J95)</f>
        <v/>
      </c>
      <c r="K97" s="259"/>
      <c r="L97" s="101" t="str">
        <f>IF('MP4'!L95=0,"",'MP4'!L95)</f>
        <v/>
      </c>
      <c r="M97" s="259"/>
      <c r="N97" s="101" t="str">
        <f>IF('MP4'!N95=0,"",'MP4'!N95)</f>
        <v/>
      </c>
      <c r="O97" s="101" t="str">
        <f>IF('MP4'!O95=0,"",'MP4'!O95)</f>
        <v/>
      </c>
      <c r="P97" s="101" t="str">
        <f>IF('MP4'!P95=0,"",'MP4'!P95)</f>
        <v/>
      </c>
      <c r="Q97" s="101" t="str">
        <f>IF('MP4'!Q95=0,"",'MP4'!Q95)</f>
        <v/>
      </c>
      <c r="R97" s="101" t="str">
        <f>IF('MP4'!R95=0,"",'MP4'!R95)</f>
        <v/>
      </c>
      <c r="S97" s="259"/>
      <c r="T97" s="102" t="str">
        <f>IF('MP4'!T95=0,"",'MP4'!T95)</f>
        <v/>
      </c>
      <c r="U97" s="259"/>
      <c r="V97" s="248"/>
    </row>
    <row r="98" spans="1:22">
      <c r="A98" s="262">
        <v>30</v>
      </c>
      <c r="B98" s="93" t="str">
        <f>IF(VLOOKUP(A98,'Data Siswa 4'!$A$4:$D$43,2,0)=0,"",VLOOKUP(A98,'Data Siswa 4'!$A$4:$D$43,2,0))</f>
        <v>830</v>
      </c>
      <c r="C98" s="263" t="str">
        <f>IF(VLOOKUP(A98,'Data Siswa 4'!$A$4:$D$43,4,0)=0,"",VLOOKUP(A98,'Data Siswa 4'!$A$4:$D$43,4,0))</f>
        <v>Siswa kelas IV 30</v>
      </c>
      <c r="D98" s="94" t="s">
        <v>5</v>
      </c>
      <c r="E98" s="95" t="str">
        <f>IF('MP4'!E96=0,"",'MP4'!E96)</f>
        <v/>
      </c>
      <c r="F98" s="95" t="str">
        <f>IF('MP4'!F96=0,"",'MP4'!F96)</f>
        <v/>
      </c>
      <c r="G98" s="95" t="str">
        <f>IF('MP4'!G96=0,"",'MP4'!G96)</f>
        <v/>
      </c>
      <c r="H98" s="95" t="str">
        <f>IF('MP4'!H96=0,"",'MP4'!H96)</f>
        <v/>
      </c>
      <c r="I98" s="95" t="str">
        <f>IF('MP4'!I96=0,"",'MP4'!I96)</f>
        <v/>
      </c>
      <c r="J98" s="95" t="str">
        <f>IF('MP4'!J96=0,"",'MP4'!J96)</f>
        <v/>
      </c>
      <c r="K98" s="260" t="str">
        <f t="shared" ref="K98" si="140">IFERROR(ROUND(AVERAGE(E98:J100),0),"")</f>
        <v/>
      </c>
      <c r="L98" s="96" t="str">
        <f>IF('MP4'!L96=0,"",'MP4'!L96)</f>
        <v/>
      </c>
      <c r="M98" s="260" t="str">
        <f t="shared" ref="M98" si="141">IFERROR(ROUND(AVERAGE(L98:L100),0),"")</f>
        <v/>
      </c>
      <c r="N98" s="96" t="str">
        <f>IF('MP4'!N96=0,"",'MP4'!N96)</f>
        <v/>
      </c>
      <c r="O98" s="96" t="str">
        <f>IF('MP4'!O96=0,"",'MP4'!O96)</f>
        <v/>
      </c>
      <c r="P98" s="96" t="str">
        <f>IF('MP4'!P96=0,"",'MP4'!P96)</f>
        <v/>
      </c>
      <c r="Q98" s="96" t="str">
        <f>IF('MP4'!Q96=0,"",'MP4'!Q96)</f>
        <v/>
      </c>
      <c r="R98" s="96" t="str">
        <f>IF('MP4'!R96=0,"",'MP4'!R96)</f>
        <v/>
      </c>
      <c r="S98" s="260" t="str">
        <f t="shared" ref="S98" si="142">IFERROR(ROUND(AVERAGE(N98:R100),0),"")</f>
        <v/>
      </c>
      <c r="T98" s="96" t="str">
        <f>IF('MP4'!T96=0,"",'MP4'!T96)</f>
        <v/>
      </c>
      <c r="U98" s="260" t="str">
        <f t="shared" ref="U98" si="143">IFERROR(ROUND(AVERAGE(T98:T100),0),"")</f>
        <v/>
      </c>
      <c r="V98" s="246" t="str">
        <f t="shared" ref="V98" si="144">IFERROR(ROUND((K98+M98+S98+(2*U98))/5,0),"")</f>
        <v/>
      </c>
    </row>
    <row r="99" spans="1:22" ht="15" customHeight="1">
      <c r="A99" s="252"/>
      <c r="B99" s="249" t="str">
        <f>IF(VLOOKUP(A98,'Data Siswa 4'!$A$4:$D$43,3,0)=0,"",VLOOKUP(A98,'Data Siswa 4'!$A$4:$D$43,3,0))</f>
        <v/>
      </c>
      <c r="C99" s="255"/>
      <c r="D99" s="97" t="s">
        <v>6</v>
      </c>
      <c r="E99" s="98" t="str">
        <f>IF('MP4'!E97=0,"",'MP4'!E97)</f>
        <v/>
      </c>
      <c r="F99" s="98" t="str">
        <f>IF('MP4'!F97=0,"",'MP4'!F97)</f>
        <v/>
      </c>
      <c r="G99" s="98" t="str">
        <f>IF('MP4'!G97=0,"",'MP4'!G97)</f>
        <v/>
      </c>
      <c r="H99" s="98" t="str">
        <f>IF('MP4'!H97=0,"",'MP4'!H97)</f>
        <v/>
      </c>
      <c r="I99" s="98" t="str">
        <f>IF('MP4'!I97=0,"",'MP4'!I97)</f>
        <v/>
      </c>
      <c r="J99" s="98" t="str">
        <f>IF('MP4'!J97=0,"",'MP4'!J97)</f>
        <v/>
      </c>
      <c r="K99" s="258"/>
      <c r="L99" s="98" t="str">
        <f>IF('MP4'!L97=0,"",'MP4'!L97)</f>
        <v/>
      </c>
      <c r="M99" s="258"/>
      <c r="N99" s="98" t="str">
        <f>IF('MP4'!N97=0,"",'MP4'!N97)</f>
        <v/>
      </c>
      <c r="O99" s="98" t="str">
        <f>IF('MP4'!O97=0,"",'MP4'!O97)</f>
        <v/>
      </c>
      <c r="P99" s="98" t="str">
        <f>IF('MP4'!P97=0,"",'MP4'!P97)</f>
        <v/>
      </c>
      <c r="Q99" s="98" t="str">
        <f>IF('MP4'!Q97=0,"",'MP4'!Q97)</f>
        <v/>
      </c>
      <c r="R99" s="98" t="str">
        <f>IF('MP4'!R97=0,"",'MP4'!R97)</f>
        <v/>
      </c>
      <c r="S99" s="258"/>
      <c r="T99" s="99" t="str">
        <f>IF('MP4'!T97=0,"",'MP4'!T97)</f>
        <v/>
      </c>
      <c r="U99" s="258"/>
      <c r="V99" s="247"/>
    </row>
    <row r="100" spans="1:22">
      <c r="A100" s="253"/>
      <c r="B100" s="250"/>
      <c r="C100" s="256"/>
      <c r="D100" s="100" t="s">
        <v>7</v>
      </c>
      <c r="E100" s="101" t="str">
        <f>IF('MP4'!E98=0,"",'MP4'!E98)</f>
        <v/>
      </c>
      <c r="F100" s="101" t="str">
        <f>IF('MP4'!F98=0,"",'MP4'!F98)</f>
        <v/>
      </c>
      <c r="G100" s="101" t="str">
        <f>IF('MP4'!G98=0,"",'MP4'!G98)</f>
        <v/>
      </c>
      <c r="H100" s="101" t="str">
        <f>IF('MP4'!H98=0,"",'MP4'!H98)</f>
        <v/>
      </c>
      <c r="I100" s="101" t="str">
        <f>IF('MP4'!I98=0,"",'MP4'!I98)</f>
        <v/>
      </c>
      <c r="J100" s="101" t="str">
        <f>IF('MP4'!J98=0,"",'MP4'!J98)</f>
        <v/>
      </c>
      <c r="K100" s="259"/>
      <c r="L100" s="101" t="str">
        <f>IF('MP4'!L98=0,"",'MP4'!L98)</f>
        <v/>
      </c>
      <c r="M100" s="259"/>
      <c r="N100" s="101" t="str">
        <f>IF('MP4'!N98=0,"",'MP4'!N98)</f>
        <v/>
      </c>
      <c r="O100" s="101" t="str">
        <f>IF('MP4'!O98=0,"",'MP4'!O98)</f>
        <v/>
      </c>
      <c r="P100" s="101" t="str">
        <f>IF('MP4'!P98=0,"",'MP4'!P98)</f>
        <v/>
      </c>
      <c r="Q100" s="101" t="str">
        <f>IF('MP4'!Q98=0,"",'MP4'!Q98)</f>
        <v/>
      </c>
      <c r="R100" s="101" t="str">
        <f>IF('MP4'!R98=0,"",'MP4'!R98)</f>
        <v/>
      </c>
      <c r="S100" s="259"/>
      <c r="T100" s="102" t="str">
        <f>IF('MP4'!T98=0,"",'MP4'!T98)</f>
        <v/>
      </c>
      <c r="U100" s="259"/>
      <c r="V100" s="248"/>
    </row>
    <row r="101" spans="1:22">
      <c r="A101" s="262">
        <v>31</v>
      </c>
      <c r="B101" s="93" t="str">
        <f>IF(VLOOKUP(A101,'Data Siswa 4'!$A$4:$D$43,2,0)=0,"",VLOOKUP(A101,'Data Siswa 4'!$A$4:$D$43,2,0))</f>
        <v>831</v>
      </c>
      <c r="C101" s="263" t="str">
        <f>IF(VLOOKUP(A101,'Data Siswa 4'!$A$4:$D$43,4,0)=0,"",VLOOKUP(A101,'Data Siswa 4'!$A$4:$D$43,4,0))</f>
        <v>Siswa kelas IV 31</v>
      </c>
      <c r="D101" s="94" t="s">
        <v>5</v>
      </c>
      <c r="E101" s="95" t="str">
        <f>IF('MP4'!E99=0,"",'MP4'!E99)</f>
        <v/>
      </c>
      <c r="F101" s="95" t="str">
        <f>IF('MP4'!F99=0,"",'MP4'!F99)</f>
        <v/>
      </c>
      <c r="G101" s="95" t="str">
        <f>IF('MP4'!G99=0,"",'MP4'!G99)</f>
        <v/>
      </c>
      <c r="H101" s="95" t="str">
        <f>IF('MP4'!H99=0,"",'MP4'!H99)</f>
        <v/>
      </c>
      <c r="I101" s="95" t="str">
        <f>IF('MP4'!I99=0,"",'MP4'!I99)</f>
        <v/>
      </c>
      <c r="J101" s="95" t="str">
        <f>IF('MP4'!J99=0,"",'MP4'!J99)</f>
        <v/>
      </c>
      <c r="K101" s="260" t="str">
        <f t="shared" ref="K101" si="145">IFERROR(ROUND(AVERAGE(E101:J103),0),"")</f>
        <v/>
      </c>
      <c r="L101" s="96" t="str">
        <f>IF('MP4'!L99=0,"",'MP4'!L99)</f>
        <v/>
      </c>
      <c r="M101" s="260" t="str">
        <f t="shared" ref="M101" si="146">IFERROR(ROUND(AVERAGE(L101:L103),0),"")</f>
        <v/>
      </c>
      <c r="N101" s="96" t="str">
        <f>IF('MP4'!N99=0,"",'MP4'!N99)</f>
        <v/>
      </c>
      <c r="O101" s="96" t="str">
        <f>IF('MP4'!O99=0,"",'MP4'!O99)</f>
        <v/>
      </c>
      <c r="P101" s="96" t="str">
        <f>IF('MP4'!P99=0,"",'MP4'!P99)</f>
        <v/>
      </c>
      <c r="Q101" s="96" t="str">
        <f>IF('MP4'!Q99=0,"",'MP4'!Q99)</f>
        <v/>
      </c>
      <c r="R101" s="96" t="str">
        <f>IF('MP4'!R99=0,"",'MP4'!R99)</f>
        <v/>
      </c>
      <c r="S101" s="260" t="str">
        <f t="shared" ref="S101" si="147">IFERROR(ROUND(AVERAGE(N101:R103),0),"")</f>
        <v/>
      </c>
      <c r="T101" s="96" t="str">
        <f>IF('MP4'!T99=0,"",'MP4'!T99)</f>
        <v/>
      </c>
      <c r="U101" s="260" t="str">
        <f t="shared" ref="U101" si="148">IFERROR(ROUND(AVERAGE(T101:T103),0),"")</f>
        <v/>
      </c>
      <c r="V101" s="246" t="str">
        <f t="shared" ref="V101" si="149">IFERROR(ROUND((K101+M101+S101+(2*U101))/5,0),"")</f>
        <v/>
      </c>
    </row>
    <row r="102" spans="1:22" ht="15" customHeight="1">
      <c r="A102" s="252"/>
      <c r="B102" s="249" t="str">
        <f>IF(VLOOKUP(A101,'Data Siswa 4'!$A$4:$D$43,3,0)=0,"",VLOOKUP(A101,'Data Siswa 4'!$A$4:$D$43,3,0))</f>
        <v/>
      </c>
      <c r="C102" s="255"/>
      <c r="D102" s="97" t="s">
        <v>6</v>
      </c>
      <c r="E102" s="98" t="str">
        <f>IF('MP4'!E100=0,"",'MP4'!E100)</f>
        <v/>
      </c>
      <c r="F102" s="98" t="str">
        <f>IF('MP4'!F100=0,"",'MP4'!F100)</f>
        <v/>
      </c>
      <c r="G102" s="98" t="str">
        <f>IF('MP4'!G100=0,"",'MP4'!G100)</f>
        <v/>
      </c>
      <c r="H102" s="98" t="str">
        <f>IF('MP4'!H100=0,"",'MP4'!H100)</f>
        <v/>
      </c>
      <c r="I102" s="98" t="str">
        <f>IF('MP4'!I100=0,"",'MP4'!I100)</f>
        <v/>
      </c>
      <c r="J102" s="98" t="str">
        <f>IF('MP4'!J100=0,"",'MP4'!J100)</f>
        <v/>
      </c>
      <c r="K102" s="258"/>
      <c r="L102" s="98" t="str">
        <f>IF('MP4'!L100=0,"",'MP4'!L100)</f>
        <v/>
      </c>
      <c r="M102" s="258"/>
      <c r="N102" s="98" t="str">
        <f>IF('MP4'!N100=0,"",'MP4'!N100)</f>
        <v/>
      </c>
      <c r="O102" s="98" t="str">
        <f>IF('MP4'!O100=0,"",'MP4'!O100)</f>
        <v/>
      </c>
      <c r="P102" s="98" t="str">
        <f>IF('MP4'!P100=0,"",'MP4'!P100)</f>
        <v/>
      </c>
      <c r="Q102" s="98" t="str">
        <f>IF('MP4'!Q100=0,"",'MP4'!Q100)</f>
        <v/>
      </c>
      <c r="R102" s="98" t="str">
        <f>IF('MP4'!R100=0,"",'MP4'!R100)</f>
        <v/>
      </c>
      <c r="S102" s="258"/>
      <c r="T102" s="99" t="str">
        <f>IF('MP4'!T100=0,"",'MP4'!T100)</f>
        <v/>
      </c>
      <c r="U102" s="258"/>
      <c r="V102" s="247"/>
    </row>
    <row r="103" spans="1:22">
      <c r="A103" s="253"/>
      <c r="B103" s="250"/>
      <c r="C103" s="256"/>
      <c r="D103" s="100" t="s">
        <v>7</v>
      </c>
      <c r="E103" s="101" t="str">
        <f>IF('MP4'!E101=0,"",'MP4'!E101)</f>
        <v/>
      </c>
      <c r="F103" s="101" t="str">
        <f>IF('MP4'!F101=0,"",'MP4'!F101)</f>
        <v/>
      </c>
      <c r="G103" s="101" t="str">
        <f>IF('MP4'!G101=0,"",'MP4'!G101)</f>
        <v/>
      </c>
      <c r="H103" s="101" t="str">
        <f>IF('MP4'!H101=0,"",'MP4'!H101)</f>
        <v/>
      </c>
      <c r="I103" s="101" t="str">
        <f>IF('MP4'!I101=0,"",'MP4'!I101)</f>
        <v/>
      </c>
      <c r="J103" s="101" t="str">
        <f>IF('MP4'!J101=0,"",'MP4'!J101)</f>
        <v/>
      </c>
      <c r="K103" s="259"/>
      <c r="L103" s="101" t="str">
        <f>IF('MP4'!L101=0,"",'MP4'!L101)</f>
        <v/>
      </c>
      <c r="M103" s="259"/>
      <c r="N103" s="101" t="str">
        <f>IF('MP4'!N101=0,"",'MP4'!N101)</f>
        <v/>
      </c>
      <c r="O103" s="101" t="str">
        <f>IF('MP4'!O101=0,"",'MP4'!O101)</f>
        <v/>
      </c>
      <c r="P103" s="101" t="str">
        <f>IF('MP4'!P101=0,"",'MP4'!P101)</f>
        <v/>
      </c>
      <c r="Q103" s="101" t="str">
        <f>IF('MP4'!Q101=0,"",'MP4'!Q101)</f>
        <v/>
      </c>
      <c r="R103" s="101" t="str">
        <f>IF('MP4'!R101=0,"",'MP4'!R101)</f>
        <v/>
      </c>
      <c r="S103" s="259"/>
      <c r="T103" s="102" t="str">
        <f>IF('MP4'!T101=0,"",'MP4'!T101)</f>
        <v/>
      </c>
      <c r="U103" s="259"/>
      <c r="V103" s="248"/>
    </row>
    <row r="104" spans="1:22">
      <c r="A104" s="262">
        <v>32</v>
      </c>
      <c r="B104" s="93" t="str">
        <f>IF(VLOOKUP(A104,'Data Siswa 4'!$A$4:$D$43,2,0)=0,"",VLOOKUP(A104,'Data Siswa 4'!$A$4:$D$43,2,0))</f>
        <v>832</v>
      </c>
      <c r="C104" s="263" t="str">
        <f>IF(VLOOKUP(A104,'Data Siswa 4'!$A$4:$D$43,4,0)=0,"",VLOOKUP(A104,'Data Siswa 4'!$A$4:$D$43,4,0))</f>
        <v>Siswa kelas IV 32</v>
      </c>
      <c r="D104" s="94" t="s">
        <v>5</v>
      </c>
      <c r="E104" s="95" t="str">
        <f>IF('MP4'!E102=0,"",'MP4'!E102)</f>
        <v/>
      </c>
      <c r="F104" s="95" t="str">
        <f>IF('MP4'!F102=0,"",'MP4'!F102)</f>
        <v/>
      </c>
      <c r="G104" s="95" t="str">
        <f>IF('MP4'!G102=0,"",'MP4'!G102)</f>
        <v/>
      </c>
      <c r="H104" s="95" t="str">
        <f>IF('MP4'!H102=0,"",'MP4'!H102)</f>
        <v/>
      </c>
      <c r="I104" s="95" t="str">
        <f>IF('MP4'!I102=0,"",'MP4'!I102)</f>
        <v/>
      </c>
      <c r="J104" s="95" t="str">
        <f>IF('MP4'!J102=0,"",'MP4'!J102)</f>
        <v/>
      </c>
      <c r="K104" s="260" t="str">
        <f t="shared" ref="K104" si="150">IFERROR(ROUND(AVERAGE(E104:J106),0),"")</f>
        <v/>
      </c>
      <c r="L104" s="96" t="str">
        <f>IF('MP4'!L102=0,"",'MP4'!L102)</f>
        <v/>
      </c>
      <c r="M104" s="260" t="str">
        <f t="shared" ref="M104" si="151">IFERROR(ROUND(AVERAGE(L104:L106),0),"")</f>
        <v/>
      </c>
      <c r="N104" s="96" t="str">
        <f>IF('MP4'!N102=0,"",'MP4'!N102)</f>
        <v/>
      </c>
      <c r="O104" s="96" t="str">
        <f>IF('MP4'!O102=0,"",'MP4'!O102)</f>
        <v/>
      </c>
      <c r="P104" s="96" t="str">
        <f>IF('MP4'!P102=0,"",'MP4'!P102)</f>
        <v/>
      </c>
      <c r="Q104" s="96" t="str">
        <f>IF('MP4'!Q102=0,"",'MP4'!Q102)</f>
        <v/>
      </c>
      <c r="R104" s="96" t="str">
        <f>IF('MP4'!R102=0,"",'MP4'!R102)</f>
        <v/>
      </c>
      <c r="S104" s="260" t="str">
        <f t="shared" ref="S104" si="152">IFERROR(ROUND(AVERAGE(N104:R106),0),"")</f>
        <v/>
      </c>
      <c r="T104" s="96" t="str">
        <f>IF('MP4'!T102=0,"",'MP4'!T102)</f>
        <v/>
      </c>
      <c r="U104" s="260" t="str">
        <f t="shared" ref="U104" si="153">IFERROR(ROUND(AVERAGE(T104:T106),0),"")</f>
        <v/>
      </c>
      <c r="V104" s="246" t="str">
        <f t="shared" ref="V104" si="154">IFERROR(ROUND((K104+M104+S104+(2*U104))/5,0),"")</f>
        <v/>
      </c>
    </row>
    <row r="105" spans="1:22" ht="15" customHeight="1">
      <c r="A105" s="252"/>
      <c r="B105" s="249" t="str">
        <f>IF(VLOOKUP(A104,'Data Siswa 4'!$A$4:$D$43,3,0)=0,"",VLOOKUP(A104,'Data Siswa 4'!$A$4:$D$43,3,0))</f>
        <v/>
      </c>
      <c r="C105" s="255"/>
      <c r="D105" s="97" t="s">
        <v>6</v>
      </c>
      <c r="E105" s="98" t="str">
        <f>IF('MP4'!E103=0,"",'MP4'!E103)</f>
        <v/>
      </c>
      <c r="F105" s="98" t="str">
        <f>IF('MP4'!F103=0,"",'MP4'!F103)</f>
        <v/>
      </c>
      <c r="G105" s="98" t="str">
        <f>IF('MP4'!G103=0,"",'MP4'!G103)</f>
        <v/>
      </c>
      <c r="H105" s="98" t="str">
        <f>IF('MP4'!H103=0,"",'MP4'!H103)</f>
        <v/>
      </c>
      <c r="I105" s="98" t="str">
        <f>IF('MP4'!I103=0,"",'MP4'!I103)</f>
        <v/>
      </c>
      <c r="J105" s="98" t="str">
        <f>IF('MP4'!J103=0,"",'MP4'!J103)</f>
        <v/>
      </c>
      <c r="K105" s="258"/>
      <c r="L105" s="98" t="str">
        <f>IF('MP4'!L103=0,"",'MP4'!L103)</f>
        <v/>
      </c>
      <c r="M105" s="258"/>
      <c r="N105" s="98" t="str">
        <f>IF('MP4'!N103=0,"",'MP4'!N103)</f>
        <v/>
      </c>
      <c r="O105" s="98" t="str">
        <f>IF('MP4'!O103=0,"",'MP4'!O103)</f>
        <v/>
      </c>
      <c r="P105" s="98" t="str">
        <f>IF('MP4'!P103=0,"",'MP4'!P103)</f>
        <v/>
      </c>
      <c r="Q105" s="98" t="str">
        <f>IF('MP4'!Q103=0,"",'MP4'!Q103)</f>
        <v/>
      </c>
      <c r="R105" s="98" t="str">
        <f>IF('MP4'!R103=0,"",'MP4'!R103)</f>
        <v/>
      </c>
      <c r="S105" s="258"/>
      <c r="T105" s="99" t="str">
        <f>IF('MP4'!T103=0,"",'MP4'!T103)</f>
        <v/>
      </c>
      <c r="U105" s="258"/>
      <c r="V105" s="247"/>
    </row>
    <row r="106" spans="1:22">
      <c r="A106" s="253"/>
      <c r="B106" s="250"/>
      <c r="C106" s="256"/>
      <c r="D106" s="100" t="s">
        <v>7</v>
      </c>
      <c r="E106" s="101" t="str">
        <f>IF('MP4'!E104=0,"",'MP4'!E104)</f>
        <v/>
      </c>
      <c r="F106" s="101" t="str">
        <f>IF('MP4'!F104=0,"",'MP4'!F104)</f>
        <v/>
      </c>
      <c r="G106" s="101" t="str">
        <f>IF('MP4'!G104=0,"",'MP4'!G104)</f>
        <v/>
      </c>
      <c r="H106" s="101" t="str">
        <f>IF('MP4'!H104=0,"",'MP4'!H104)</f>
        <v/>
      </c>
      <c r="I106" s="101" t="str">
        <f>IF('MP4'!I104=0,"",'MP4'!I104)</f>
        <v/>
      </c>
      <c r="J106" s="101" t="str">
        <f>IF('MP4'!J104=0,"",'MP4'!J104)</f>
        <v/>
      </c>
      <c r="K106" s="259"/>
      <c r="L106" s="101" t="str">
        <f>IF('MP4'!L104=0,"",'MP4'!L104)</f>
        <v/>
      </c>
      <c r="M106" s="259"/>
      <c r="N106" s="101" t="str">
        <f>IF('MP4'!N104=0,"",'MP4'!N104)</f>
        <v/>
      </c>
      <c r="O106" s="101" t="str">
        <f>IF('MP4'!O104=0,"",'MP4'!O104)</f>
        <v/>
      </c>
      <c r="P106" s="101" t="str">
        <f>IF('MP4'!P104=0,"",'MP4'!P104)</f>
        <v/>
      </c>
      <c r="Q106" s="101" t="str">
        <f>IF('MP4'!Q104=0,"",'MP4'!Q104)</f>
        <v/>
      </c>
      <c r="R106" s="101" t="str">
        <f>IF('MP4'!R104=0,"",'MP4'!R104)</f>
        <v/>
      </c>
      <c r="S106" s="259"/>
      <c r="T106" s="102" t="str">
        <f>IF('MP4'!T104=0,"",'MP4'!T104)</f>
        <v/>
      </c>
      <c r="U106" s="259"/>
      <c r="V106" s="248"/>
    </row>
    <row r="107" spans="1:22">
      <c r="A107" s="262">
        <v>33</v>
      </c>
      <c r="B107" s="93" t="str">
        <f>IF(VLOOKUP(A107,'Data Siswa 4'!$A$4:$D$43,2,0)=0,"",VLOOKUP(A107,'Data Siswa 4'!$A$4:$D$43,2,0))</f>
        <v/>
      </c>
      <c r="C107" s="263" t="str">
        <f>IF(VLOOKUP(A107,'Data Siswa 4'!$A$4:$D$43,4,0)=0,"",VLOOKUP(A107,'Data Siswa 4'!$A$4:$D$43,4,0))</f>
        <v/>
      </c>
      <c r="D107" s="94" t="s">
        <v>5</v>
      </c>
      <c r="E107" s="95" t="str">
        <f>IF('MP4'!E105=0,"",'MP4'!E105)</f>
        <v/>
      </c>
      <c r="F107" s="95" t="str">
        <f>IF('MP4'!F105=0,"",'MP4'!F105)</f>
        <v/>
      </c>
      <c r="G107" s="95" t="str">
        <f>IF('MP4'!G105=0,"",'MP4'!G105)</f>
        <v/>
      </c>
      <c r="H107" s="95" t="str">
        <f>IF('MP4'!H105=0,"",'MP4'!H105)</f>
        <v/>
      </c>
      <c r="I107" s="95" t="str">
        <f>IF('MP4'!I105=0,"",'MP4'!I105)</f>
        <v/>
      </c>
      <c r="J107" s="95" t="str">
        <f>IF('MP4'!J105=0,"",'MP4'!J105)</f>
        <v/>
      </c>
      <c r="K107" s="260" t="str">
        <f t="shared" ref="K107" si="155">IFERROR(ROUND(AVERAGE(E107:J109),0),"")</f>
        <v/>
      </c>
      <c r="L107" s="96" t="str">
        <f>IF('MP4'!L105=0,"",'MP4'!L105)</f>
        <v/>
      </c>
      <c r="M107" s="260" t="str">
        <f t="shared" ref="M107" si="156">IFERROR(ROUND(AVERAGE(L107:L109),0),"")</f>
        <v/>
      </c>
      <c r="N107" s="96" t="str">
        <f>IF('MP4'!N105=0,"",'MP4'!N105)</f>
        <v/>
      </c>
      <c r="O107" s="96" t="str">
        <f>IF('MP4'!O105=0,"",'MP4'!O105)</f>
        <v/>
      </c>
      <c r="P107" s="96" t="str">
        <f>IF('MP4'!P105=0,"",'MP4'!P105)</f>
        <v/>
      </c>
      <c r="Q107" s="96" t="str">
        <f>IF('MP4'!Q105=0,"",'MP4'!Q105)</f>
        <v/>
      </c>
      <c r="R107" s="96" t="str">
        <f>IF('MP4'!R105=0,"",'MP4'!R105)</f>
        <v/>
      </c>
      <c r="S107" s="260" t="str">
        <f t="shared" ref="S107" si="157">IFERROR(ROUND(AVERAGE(N107:R109),0),"")</f>
        <v/>
      </c>
      <c r="T107" s="96" t="str">
        <f>IF('MP4'!T105=0,"",'MP4'!T105)</f>
        <v/>
      </c>
      <c r="U107" s="260" t="str">
        <f t="shared" ref="U107" si="158">IFERROR(ROUND(AVERAGE(T107:T109),0),"")</f>
        <v/>
      </c>
      <c r="V107" s="246" t="str">
        <f t="shared" ref="V107" si="159">IFERROR(ROUND((K107+M107+S107+(2*U107))/5,0),"")</f>
        <v/>
      </c>
    </row>
    <row r="108" spans="1:22" ht="15" customHeight="1">
      <c r="A108" s="252"/>
      <c r="B108" s="249" t="str">
        <f>IF(VLOOKUP(A107,'Data Siswa 4'!$A$4:$D$43,3,0)=0,"",VLOOKUP(A107,'Data Siswa 4'!$A$4:$D$43,3,0))</f>
        <v/>
      </c>
      <c r="C108" s="255"/>
      <c r="D108" s="97" t="s">
        <v>6</v>
      </c>
      <c r="E108" s="98" t="str">
        <f>IF('MP4'!E106=0,"",'MP4'!E106)</f>
        <v/>
      </c>
      <c r="F108" s="98" t="str">
        <f>IF('MP4'!F106=0,"",'MP4'!F106)</f>
        <v/>
      </c>
      <c r="G108" s="98" t="str">
        <f>IF('MP4'!G106=0,"",'MP4'!G106)</f>
        <v/>
      </c>
      <c r="H108" s="98" t="str">
        <f>IF('MP4'!H106=0,"",'MP4'!H106)</f>
        <v/>
      </c>
      <c r="I108" s="98" t="str">
        <f>IF('MP4'!I106=0,"",'MP4'!I106)</f>
        <v/>
      </c>
      <c r="J108" s="98" t="str">
        <f>IF('MP4'!J106=0,"",'MP4'!J106)</f>
        <v/>
      </c>
      <c r="K108" s="258"/>
      <c r="L108" s="98" t="str">
        <f>IF('MP4'!L106=0,"",'MP4'!L106)</f>
        <v/>
      </c>
      <c r="M108" s="258"/>
      <c r="N108" s="98" t="str">
        <f>IF('MP4'!N106=0,"",'MP4'!N106)</f>
        <v/>
      </c>
      <c r="O108" s="98" t="str">
        <f>IF('MP4'!O106=0,"",'MP4'!O106)</f>
        <v/>
      </c>
      <c r="P108" s="98" t="str">
        <f>IF('MP4'!P106=0,"",'MP4'!P106)</f>
        <v/>
      </c>
      <c r="Q108" s="98" t="str">
        <f>IF('MP4'!Q106=0,"",'MP4'!Q106)</f>
        <v/>
      </c>
      <c r="R108" s="98" t="str">
        <f>IF('MP4'!R106=0,"",'MP4'!R106)</f>
        <v/>
      </c>
      <c r="S108" s="258"/>
      <c r="T108" s="99" t="str">
        <f>IF('MP4'!T106=0,"",'MP4'!T106)</f>
        <v/>
      </c>
      <c r="U108" s="258"/>
      <c r="V108" s="247"/>
    </row>
    <row r="109" spans="1:22">
      <c r="A109" s="253"/>
      <c r="B109" s="250"/>
      <c r="C109" s="256"/>
      <c r="D109" s="100" t="s">
        <v>7</v>
      </c>
      <c r="E109" s="101" t="str">
        <f>IF('MP4'!E107=0,"",'MP4'!E107)</f>
        <v/>
      </c>
      <c r="F109" s="101" t="str">
        <f>IF('MP4'!F107=0,"",'MP4'!F107)</f>
        <v/>
      </c>
      <c r="G109" s="101" t="str">
        <f>IF('MP4'!G107=0,"",'MP4'!G107)</f>
        <v/>
      </c>
      <c r="H109" s="101" t="str">
        <f>IF('MP4'!H107=0,"",'MP4'!H107)</f>
        <v/>
      </c>
      <c r="I109" s="101" t="str">
        <f>IF('MP4'!I107=0,"",'MP4'!I107)</f>
        <v/>
      </c>
      <c r="J109" s="101" t="str">
        <f>IF('MP4'!J107=0,"",'MP4'!J107)</f>
        <v/>
      </c>
      <c r="K109" s="259"/>
      <c r="L109" s="101" t="str">
        <f>IF('MP4'!L107=0,"",'MP4'!L107)</f>
        <v/>
      </c>
      <c r="M109" s="259"/>
      <c r="N109" s="101" t="str">
        <f>IF('MP4'!N107=0,"",'MP4'!N107)</f>
        <v/>
      </c>
      <c r="O109" s="101" t="str">
        <f>IF('MP4'!O107=0,"",'MP4'!O107)</f>
        <v/>
      </c>
      <c r="P109" s="101" t="str">
        <f>IF('MP4'!P107=0,"",'MP4'!P107)</f>
        <v/>
      </c>
      <c r="Q109" s="101" t="str">
        <f>IF('MP4'!Q107=0,"",'MP4'!Q107)</f>
        <v/>
      </c>
      <c r="R109" s="101" t="str">
        <f>IF('MP4'!R107=0,"",'MP4'!R107)</f>
        <v/>
      </c>
      <c r="S109" s="259"/>
      <c r="T109" s="102" t="str">
        <f>IF('MP4'!T107=0,"",'MP4'!T107)</f>
        <v/>
      </c>
      <c r="U109" s="259"/>
      <c r="V109" s="248"/>
    </row>
    <row r="110" spans="1:22">
      <c r="A110" s="262">
        <v>34</v>
      </c>
      <c r="B110" s="93" t="str">
        <f>IF(VLOOKUP(A110,'Data Siswa 4'!$A$4:$D$43,2,0)=0,"",VLOOKUP(A110,'Data Siswa 4'!$A$4:$D$43,2,0))</f>
        <v/>
      </c>
      <c r="C110" s="263" t="str">
        <f>IF(VLOOKUP(A110,'Data Siswa 4'!$A$4:$D$43,4,0)=0,"",VLOOKUP(A110,'Data Siswa 4'!$A$4:$D$43,4,0))</f>
        <v/>
      </c>
      <c r="D110" s="94" t="s">
        <v>5</v>
      </c>
      <c r="E110" s="95" t="str">
        <f>IF('MP4'!E108=0,"",'MP4'!E108)</f>
        <v/>
      </c>
      <c r="F110" s="95" t="str">
        <f>IF('MP4'!F108=0,"",'MP4'!F108)</f>
        <v/>
      </c>
      <c r="G110" s="95" t="str">
        <f>IF('MP4'!G108=0,"",'MP4'!G108)</f>
        <v/>
      </c>
      <c r="H110" s="95" t="str">
        <f>IF('MP4'!H108=0,"",'MP4'!H108)</f>
        <v/>
      </c>
      <c r="I110" s="95" t="str">
        <f>IF('MP4'!I108=0,"",'MP4'!I108)</f>
        <v/>
      </c>
      <c r="J110" s="95" t="str">
        <f>IF('MP4'!J108=0,"",'MP4'!J108)</f>
        <v/>
      </c>
      <c r="K110" s="260" t="str">
        <f t="shared" ref="K110" si="160">IFERROR(ROUND(AVERAGE(E110:J112),0),"")</f>
        <v/>
      </c>
      <c r="L110" s="96" t="str">
        <f>IF('MP4'!L108=0,"",'MP4'!L108)</f>
        <v/>
      </c>
      <c r="M110" s="260" t="str">
        <f t="shared" ref="M110" si="161">IFERROR(ROUND(AVERAGE(L110:L112),0),"")</f>
        <v/>
      </c>
      <c r="N110" s="96" t="str">
        <f>IF('MP4'!N108=0,"",'MP4'!N108)</f>
        <v/>
      </c>
      <c r="O110" s="96" t="str">
        <f>IF('MP4'!O108=0,"",'MP4'!O108)</f>
        <v/>
      </c>
      <c r="P110" s="96" t="str">
        <f>IF('MP4'!P108=0,"",'MP4'!P108)</f>
        <v/>
      </c>
      <c r="Q110" s="96" t="str">
        <f>IF('MP4'!Q108=0,"",'MP4'!Q108)</f>
        <v/>
      </c>
      <c r="R110" s="96" t="str">
        <f>IF('MP4'!R108=0,"",'MP4'!R108)</f>
        <v/>
      </c>
      <c r="S110" s="260" t="str">
        <f t="shared" ref="S110" si="162">IFERROR(ROUND(AVERAGE(N110:R112),0),"")</f>
        <v/>
      </c>
      <c r="T110" s="96" t="str">
        <f>IF('MP4'!T108=0,"",'MP4'!T108)</f>
        <v/>
      </c>
      <c r="U110" s="260" t="str">
        <f t="shared" ref="U110" si="163">IFERROR(ROUND(AVERAGE(T110:T112),0),"")</f>
        <v/>
      </c>
      <c r="V110" s="246" t="str">
        <f t="shared" ref="V110" si="164">IFERROR(ROUND((K110+M110+S110+(2*U110))/5,0),"")</f>
        <v/>
      </c>
    </row>
    <row r="111" spans="1:22" ht="15" customHeight="1">
      <c r="A111" s="252"/>
      <c r="B111" s="249" t="str">
        <f>IF(VLOOKUP(A110,'Data Siswa 4'!$A$4:$D$43,3,0)=0,"",VLOOKUP(A110,'Data Siswa 4'!$A$4:$D$43,3,0))</f>
        <v/>
      </c>
      <c r="C111" s="255"/>
      <c r="D111" s="97" t="s">
        <v>6</v>
      </c>
      <c r="E111" s="98" t="str">
        <f>IF('MP4'!E109=0,"",'MP4'!E109)</f>
        <v/>
      </c>
      <c r="F111" s="98" t="str">
        <f>IF('MP4'!F109=0,"",'MP4'!F109)</f>
        <v/>
      </c>
      <c r="G111" s="98" t="str">
        <f>IF('MP4'!G109=0,"",'MP4'!G109)</f>
        <v/>
      </c>
      <c r="H111" s="98" t="str">
        <f>IF('MP4'!H109=0,"",'MP4'!H109)</f>
        <v/>
      </c>
      <c r="I111" s="98" t="str">
        <f>IF('MP4'!I109=0,"",'MP4'!I109)</f>
        <v/>
      </c>
      <c r="J111" s="98" t="str">
        <f>IF('MP4'!J109=0,"",'MP4'!J109)</f>
        <v/>
      </c>
      <c r="K111" s="258"/>
      <c r="L111" s="98" t="str">
        <f>IF('MP4'!L109=0,"",'MP4'!L109)</f>
        <v/>
      </c>
      <c r="M111" s="258"/>
      <c r="N111" s="98" t="str">
        <f>IF('MP4'!N109=0,"",'MP4'!N109)</f>
        <v/>
      </c>
      <c r="O111" s="98" t="str">
        <f>IF('MP4'!O109=0,"",'MP4'!O109)</f>
        <v/>
      </c>
      <c r="P111" s="98" t="str">
        <f>IF('MP4'!P109=0,"",'MP4'!P109)</f>
        <v/>
      </c>
      <c r="Q111" s="98" t="str">
        <f>IF('MP4'!Q109=0,"",'MP4'!Q109)</f>
        <v/>
      </c>
      <c r="R111" s="98" t="str">
        <f>IF('MP4'!R109=0,"",'MP4'!R109)</f>
        <v/>
      </c>
      <c r="S111" s="258"/>
      <c r="T111" s="99" t="str">
        <f>IF('MP4'!T109=0,"",'MP4'!T109)</f>
        <v/>
      </c>
      <c r="U111" s="258"/>
      <c r="V111" s="247"/>
    </row>
    <row r="112" spans="1:22">
      <c r="A112" s="253"/>
      <c r="B112" s="250"/>
      <c r="C112" s="256"/>
      <c r="D112" s="100" t="s">
        <v>7</v>
      </c>
      <c r="E112" s="101" t="str">
        <f>IF('MP4'!E110=0,"",'MP4'!E110)</f>
        <v/>
      </c>
      <c r="F112" s="101" t="str">
        <f>IF('MP4'!F110=0,"",'MP4'!F110)</f>
        <v/>
      </c>
      <c r="G112" s="101" t="str">
        <f>IF('MP4'!G110=0,"",'MP4'!G110)</f>
        <v/>
      </c>
      <c r="H112" s="101" t="str">
        <f>IF('MP4'!H110=0,"",'MP4'!H110)</f>
        <v/>
      </c>
      <c r="I112" s="101" t="str">
        <f>IF('MP4'!I110=0,"",'MP4'!I110)</f>
        <v/>
      </c>
      <c r="J112" s="101" t="str">
        <f>IF('MP4'!J110=0,"",'MP4'!J110)</f>
        <v/>
      </c>
      <c r="K112" s="259"/>
      <c r="L112" s="101" t="str">
        <f>IF('MP4'!L110=0,"",'MP4'!L110)</f>
        <v/>
      </c>
      <c r="M112" s="259"/>
      <c r="N112" s="101" t="str">
        <f>IF('MP4'!N110=0,"",'MP4'!N110)</f>
        <v/>
      </c>
      <c r="O112" s="101" t="str">
        <f>IF('MP4'!O110=0,"",'MP4'!O110)</f>
        <v/>
      </c>
      <c r="P112" s="101" t="str">
        <f>IF('MP4'!P110=0,"",'MP4'!P110)</f>
        <v/>
      </c>
      <c r="Q112" s="101" t="str">
        <f>IF('MP4'!Q110=0,"",'MP4'!Q110)</f>
        <v/>
      </c>
      <c r="R112" s="101" t="str">
        <f>IF('MP4'!R110=0,"",'MP4'!R110)</f>
        <v/>
      </c>
      <c r="S112" s="259"/>
      <c r="T112" s="102" t="str">
        <f>IF('MP4'!T110=0,"",'MP4'!T110)</f>
        <v/>
      </c>
      <c r="U112" s="259"/>
      <c r="V112" s="248"/>
    </row>
    <row r="113" spans="1:22">
      <c r="A113" s="262">
        <v>35</v>
      </c>
      <c r="B113" s="93" t="str">
        <f>IF(VLOOKUP(A113,'Data Siswa 4'!$A$4:$D$43,2,0)=0,"",VLOOKUP(A113,'Data Siswa 4'!$A$4:$D$43,2,0))</f>
        <v/>
      </c>
      <c r="C113" s="263" t="str">
        <f>IF(VLOOKUP(A113,'Data Siswa 4'!$A$4:$D$43,4,0)=0,"",VLOOKUP(A113,'Data Siswa 4'!$A$4:$D$43,4,0))</f>
        <v/>
      </c>
      <c r="D113" s="94" t="s">
        <v>5</v>
      </c>
      <c r="E113" s="95" t="str">
        <f>IF('MP4'!E111=0,"",'MP4'!E111)</f>
        <v/>
      </c>
      <c r="F113" s="95" t="str">
        <f>IF('MP4'!F111=0,"",'MP4'!F111)</f>
        <v/>
      </c>
      <c r="G113" s="95" t="str">
        <f>IF('MP4'!G111=0,"",'MP4'!G111)</f>
        <v/>
      </c>
      <c r="H113" s="95" t="str">
        <f>IF('MP4'!H111=0,"",'MP4'!H111)</f>
        <v/>
      </c>
      <c r="I113" s="95" t="str">
        <f>IF('MP4'!I111=0,"",'MP4'!I111)</f>
        <v/>
      </c>
      <c r="J113" s="95" t="str">
        <f>IF('MP4'!J111=0,"",'MP4'!J111)</f>
        <v/>
      </c>
      <c r="K113" s="260" t="str">
        <f t="shared" ref="K113" si="165">IFERROR(ROUND(AVERAGE(E113:J115),0),"")</f>
        <v/>
      </c>
      <c r="L113" s="96" t="str">
        <f>IF('MP4'!L111=0,"",'MP4'!L111)</f>
        <v/>
      </c>
      <c r="M113" s="260" t="str">
        <f t="shared" ref="M113" si="166">IFERROR(ROUND(AVERAGE(L113:L115),0),"")</f>
        <v/>
      </c>
      <c r="N113" s="96" t="str">
        <f>IF('MP4'!N111=0,"",'MP4'!N111)</f>
        <v/>
      </c>
      <c r="O113" s="96" t="str">
        <f>IF('MP4'!O111=0,"",'MP4'!O111)</f>
        <v/>
      </c>
      <c r="P113" s="96" t="str">
        <f>IF('MP4'!P111=0,"",'MP4'!P111)</f>
        <v/>
      </c>
      <c r="Q113" s="96" t="str">
        <f>IF('MP4'!Q111=0,"",'MP4'!Q111)</f>
        <v/>
      </c>
      <c r="R113" s="96" t="str">
        <f>IF('MP4'!R111=0,"",'MP4'!R111)</f>
        <v/>
      </c>
      <c r="S113" s="260" t="str">
        <f t="shared" ref="S113" si="167">IFERROR(ROUND(AVERAGE(N113:R115),0),"")</f>
        <v/>
      </c>
      <c r="T113" s="96" t="str">
        <f>IF('MP4'!T111=0,"",'MP4'!T111)</f>
        <v/>
      </c>
      <c r="U113" s="260" t="str">
        <f t="shared" ref="U113" si="168">IFERROR(ROUND(AVERAGE(T113:T115),0),"")</f>
        <v/>
      </c>
      <c r="V113" s="246" t="str">
        <f t="shared" ref="V113" si="169">IFERROR(ROUND((K113+M113+S113+(2*U113))/5,0),"")</f>
        <v/>
      </c>
    </row>
    <row r="114" spans="1:22" ht="15" customHeight="1">
      <c r="A114" s="252"/>
      <c r="B114" s="249" t="str">
        <f>IF(VLOOKUP(A113,'Data Siswa 4'!$A$4:$D$43,3,0)=0,"",VLOOKUP(A113,'Data Siswa 4'!$A$4:$D$43,3,0))</f>
        <v/>
      </c>
      <c r="C114" s="255"/>
      <c r="D114" s="97" t="s">
        <v>6</v>
      </c>
      <c r="E114" s="98" t="str">
        <f>IF('MP4'!E112=0,"",'MP4'!E112)</f>
        <v/>
      </c>
      <c r="F114" s="98" t="str">
        <f>IF('MP4'!F112=0,"",'MP4'!F112)</f>
        <v/>
      </c>
      <c r="G114" s="98" t="str">
        <f>IF('MP4'!G112=0,"",'MP4'!G112)</f>
        <v/>
      </c>
      <c r="H114" s="98" t="str">
        <f>IF('MP4'!H112=0,"",'MP4'!H112)</f>
        <v/>
      </c>
      <c r="I114" s="98" t="str">
        <f>IF('MP4'!I112=0,"",'MP4'!I112)</f>
        <v/>
      </c>
      <c r="J114" s="98" t="str">
        <f>IF('MP4'!J112=0,"",'MP4'!J112)</f>
        <v/>
      </c>
      <c r="K114" s="258"/>
      <c r="L114" s="98" t="str">
        <f>IF('MP4'!L112=0,"",'MP4'!L112)</f>
        <v/>
      </c>
      <c r="M114" s="258"/>
      <c r="N114" s="98" t="str">
        <f>IF('MP4'!N112=0,"",'MP4'!N112)</f>
        <v/>
      </c>
      <c r="O114" s="98" t="str">
        <f>IF('MP4'!O112=0,"",'MP4'!O112)</f>
        <v/>
      </c>
      <c r="P114" s="98" t="str">
        <f>IF('MP4'!P112=0,"",'MP4'!P112)</f>
        <v/>
      </c>
      <c r="Q114" s="98" t="str">
        <f>IF('MP4'!Q112=0,"",'MP4'!Q112)</f>
        <v/>
      </c>
      <c r="R114" s="98" t="str">
        <f>IF('MP4'!R112=0,"",'MP4'!R112)</f>
        <v/>
      </c>
      <c r="S114" s="258"/>
      <c r="T114" s="99" t="str">
        <f>IF('MP4'!T112=0,"",'MP4'!T112)</f>
        <v/>
      </c>
      <c r="U114" s="258"/>
      <c r="V114" s="247"/>
    </row>
    <row r="115" spans="1:22">
      <c r="A115" s="253"/>
      <c r="B115" s="250"/>
      <c r="C115" s="256"/>
      <c r="D115" s="100" t="s">
        <v>7</v>
      </c>
      <c r="E115" s="101" t="str">
        <f>IF('MP4'!E113=0,"",'MP4'!E113)</f>
        <v/>
      </c>
      <c r="F115" s="101" t="str">
        <f>IF('MP4'!F113=0,"",'MP4'!F113)</f>
        <v/>
      </c>
      <c r="G115" s="101" t="str">
        <f>IF('MP4'!G113=0,"",'MP4'!G113)</f>
        <v/>
      </c>
      <c r="H115" s="101" t="str">
        <f>IF('MP4'!H113=0,"",'MP4'!H113)</f>
        <v/>
      </c>
      <c r="I115" s="101" t="str">
        <f>IF('MP4'!I113=0,"",'MP4'!I113)</f>
        <v/>
      </c>
      <c r="J115" s="101" t="str">
        <f>IF('MP4'!J113=0,"",'MP4'!J113)</f>
        <v/>
      </c>
      <c r="K115" s="259"/>
      <c r="L115" s="101" t="str">
        <f>IF('MP4'!L113=0,"",'MP4'!L113)</f>
        <v/>
      </c>
      <c r="M115" s="259"/>
      <c r="N115" s="101" t="str">
        <f>IF('MP4'!N113=0,"",'MP4'!N113)</f>
        <v/>
      </c>
      <c r="O115" s="101" t="str">
        <f>IF('MP4'!O113=0,"",'MP4'!O113)</f>
        <v/>
      </c>
      <c r="P115" s="101" t="str">
        <f>IF('MP4'!P113=0,"",'MP4'!P113)</f>
        <v/>
      </c>
      <c r="Q115" s="101" t="str">
        <f>IF('MP4'!Q113=0,"",'MP4'!Q113)</f>
        <v/>
      </c>
      <c r="R115" s="101" t="str">
        <f>IF('MP4'!R113=0,"",'MP4'!R113)</f>
        <v/>
      </c>
      <c r="S115" s="259"/>
      <c r="T115" s="102" t="str">
        <f>IF('MP4'!T113=0,"",'MP4'!T113)</f>
        <v/>
      </c>
      <c r="U115" s="259"/>
      <c r="V115" s="248"/>
    </row>
    <row r="116" spans="1:22">
      <c r="A116" s="262">
        <v>36</v>
      </c>
      <c r="B116" s="93" t="str">
        <f>IF(VLOOKUP(A116,'Data Siswa 4'!$A$4:$D$43,2,0)=0,"",VLOOKUP(A116,'Data Siswa 4'!$A$4:$D$43,2,0))</f>
        <v/>
      </c>
      <c r="C116" s="263" t="str">
        <f>IF(VLOOKUP(A116,'Data Siswa 4'!$A$4:$D$43,4,0)=0,"",VLOOKUP(A116,'Data Siswa 4'!$A$4:$D$43,4,0))</f>
        <v/>
      </c>
      <c r="D116" s="94" t="s">
        <v>5</v>
      </c>
      <c r="E116" s="95" t="str">
        <f>IF('MP4'!E114=0,"",'MP4'!E114)</f>
        <v/>
      </c>
      <c r="F116" s="95" t="str">
        <f>IF('MP4'!F114=0,"",'MP4'!F114)</f>
        <v/>
      </c>
      <c r="G116" s="95" t="str">
        <f>IF('MP4'!G114=0,"",'MP4'!G114)</f>
        <v/>
      </c>
      <c r="H116" s="95" t="str">
        <f>IF('MP4'!H114=0,"",'MP4'!H114)</f>
        <v/>
      </c>
      <c r="I116" s="95" t="str">
        <f>IF('MP4'!I114=0,"",'MP4'!I114)</f>
        <v/>
      </c>
      <c r="J116" s="95" t="str">
        <f>IF('MP4'!J114=0,"",'MP4'!J114)</f>
        <v/>
      </c>
      <c r="K116" s="260" t="str">
        <f t="shared" ref="K116" si="170">IFERROR(ROUND(AVERAGE(E116:J118),0),"")</f>
        <v/>
      </c>
      <c r="L116" s="96" t="str">
        <f>IF('MP4'!L114=0,"",'MP4'!L114)</f>
        <v/>
      </c>
      <c r="M116" s="260" t="str">
        <f t="shared" ref="M116" si="171">IFERROR(ROUND(AVERAGE(L116:L118),0),"")</f>
        <v/>
      </c>
      <c r="N116" s="96" t="str">
        <f>IF('MP4'!N114=0,"",'MP4'!N114)</f>
        <v/>
      </c>
      <c r="O116" s="96" t="str">
        <f>IF('MP4'!O114=0,"",'MP4'!O114)</f>
        <v/>
      </c>
      <c r="P116" s="96" t="str">
        <f>IF('MP4'!P114=0,"",'MP4'!P114)</f>
        <v/>
      </c>
      <c r="Q116" s="96" t="str">
        <f>IF('MP4'!Q114=0,"",'MP4'!Q114)</f>
        <v/>
      </c>
      <c r="R116" s="96" t="str">
        <f>IF('MP4'!R114=0,"",'MP4'!R114)</f>
        <v/>
      </c>
      <c r="S116" s="260" t="str">
        <f t="shared" ref="S116" si="172">IFERROR(ROUND(AVERAGE(N116:R118),0),"")</f>
        <v/>
      </c>
      <c r="T116" s="96" t="str">
        <f>IF('MP4'!T114=0,"",'MP4'!T114)</f>
        <v/>
      </c>
      <c r="U116" s="260" t="str">
        <f t="shared" ref="U116" si="173">IFERROR(ROUND(AVERAGE(T116:T118),0),"")</f>
        <v/>
      </c>
      <c r="V116" s="246" t="str">
        <f t="shared" ref="V116" si="174">IFERROR(ROUND((K116+M116+S116+(2*U116))/5,0),"")</f>
        <v/>
      </c>
    </row>
    <row r="117" spans="1:22" ht="15" customHeight="1">
      <c r="A117" s="252"/>
      <c r="B117" s="249" t="str">
        <f>IF(VLOOKUP(A116,'Data Siswa 4'!$A$4:$D$43,3,0)=0,"",VLOOKUP(A116,'Data Siswa 4'!$A$4:$D$43,3,0))</f>
        <v/>
      </c>
      <c r="C117" s="255"/>
      <c r="D117" s="97" t="s">
        <v>6</v>
      </c>
      <c r="E117" s="98" t="str">
        <f>IF('MP4'!E115=0,"",'MP4'!E115)</f>
        <v/>
      </c>
      <c r="F117" s="98" t="str">
        <f>IF('MP4'!F115=0,"",'MP4'!F115)</f>
        <v/>
      </c>
      <c r="G117" s="98" t="str">
        <f>IF('MP4'!G115=0,"",'MP4'!G115)</f>
        <v/>
      </c>
      <c r="H117" s="98" t="str">
        <f>IF('MP4'!H115=0,"",'MP4'!H115)</f>
        <v/>
      </c>
      <c r="I117" s="98" t="str">
        <f>IF('MP4'!I115=0,"",'MP4'!I115)</f>
        <v/>
      </c>
      <c r="J117" s="98" t="str">
        <f>IF('MP4'!J115=0,"",'MP4'!J115)</f>
        <v/>
      </c>
      <c r="K117" s="258"/>
      <c r="L117" s="98" t="str">
        <f>IF('MP4'!L115=0,"",'MP4'!L115)</f>
        <v/>
      </c>
      <c r="M117" s="258"/>
      <c r="N117" s="98" t="str">
        <f>IF('MP4'!N115=0,"",'MP4'!N115)</f>
        <v/>
      </c>
      <c r="O117" s="98" t="str">
        <f>IF('MP4'!O115=0,"",'MP4'!O115)</f>
        <v/>
      </c>
      <c r="P117" s="98" t="str">
        <f>IF('MP4'!P115=0,"",'MP4'!P115)</f>
        <v/>
      </c>
      <c r="Q117" s="98" t="str">
        <f>IF('MP4'!Q115=0,"",'MP4'!Q115)</f>
        <v/>
      </c>
      <c r="R117" s="98" t="str">
        <f>IF('MP4'!R115=0,"",'MP4'!R115)</f>
        <v/>
      </c>
      <c r="S117" s="258"/>
      <c r="T117" s="99" t="str">
        <f>IF('MP4'!T115=0,"",'MP4'!T115)</f>
        <v/>
      </c>
      <c r="U117" s="258"/>
      <c r="V117" s="247"/>
    </row>
    <row r="118" spans="1:22">
      <c r="A118" s="253"/>
      <c r="B118" s="250"/>
      <c r="C118" s="256"/>
      <c r="D118" s="100" t="s">
        <v>7</v>
      </c>
      <c r="E118" s="101" t="str">
        <f>IF('MP4'!E116=0,"",'MP4'!E116)</f>
        <v/>
      </c>
      <c r="F118" s="101" t="str">
        <f>IF('MP4'!F116=0,"",'MP4'!F116)</f>
        <v/>
      </c>
      <c r="G118" s="101" t="str">
        <f>IF('MP4'!G116=0,"",'MP4'!G116)</f>
        <v/>
      </c>
      <c r="H118" s="101" t="str">
        <f>IF('MP4'!H116=0,"",'MP4'!H116)</f>
        <v/>
      </c>
      <c r="I118" s="101" t="str">
        <f>IF('MP4'!I116=0,"",'MP4'!I116)</f>
        <v/>
      </c>
      <c r="J118" s="101" t="str">
        <f>IF('MP4'!J116=0,"",'MP4'!J116)</f>
        <v/>
      </c>
      <c r="K118" s="259"/>
      <c r="L118" s="101" t="str">
        <f>IF('MP4'!L116=0,"",'MP4'!L116)</f>
        <v/>
      </c>
      <c r="M118" s="259"/>
      <c r="N118" s="101" t="str">
        <f>IF('MP4'!N116=0,"",'MP4'!N116)</f>
        <v/>
      </c>
      <c r="O118" s="101" t="str">
        <f>IF('MP4'!O116=0,"",'MP4'!O116)</f>
        <v/>
      </c>
      <c r="P118" s="101" t="str">
        <f>IF('MP4'!P116=0,"",'MP4'!P116)</f>
        <v/>
      </c>
      <c r="Q118" s="101" t="str">
        <f>IF('MP4'!Q116=0,"",'MP4'!Q116)</f>
        <v/>
      </c>
      <c r="R118" s="101" t="str">
        <f>IF('MP4'!R116=0,"",'MP4'!R116)</f>
        <v/>
      </c>
      <c r="S118" s="259"/>
      <c r="T118" s="102" t="str">
        <f>IF('MP4'!T116=0,"",'MP4'!T116)</f>
        <v/>
      </c>
      <c r="U118" s="259"/>
      <c r="V118" s="248"/>
    </row>
    <row r="119" spans="1:22">
      <c r="A119" s="262">
        <v>37</v>
      </c>
      <c r="B119" s="93" t="str">
        <f>IF(VLOOKUP(A119,'Data Siswa 4'!$A$4:$D$43,2,0)=0,"",VLOOKUP(A119,'Data Siswa 4'!$A$4:$D$43,2,0))</f>
        <v/>
      </c>
      <c r="C119" s="263" t="str">
        <f>IF(VLOOKUP(A119,'Data Siswa 4'!$A$4:$D$43,4,0)=0,"",VLOOKUP(A119,'Data Siswa 4'!$A$4:$D$43,4,0))</f>
        <v/>
      </c>
      <c r="D119" s="94" t="s">
        <v>5</v>
      </c>
      <c r="E119" s="95" t="str">
        <f>IF('MP4'!E117=0,"",'MP4'!E117)</f>
        <v/>
      </c>
      <c r="F119" s="95" t="str">
        <f>IF('MP4'!F117=0,"",'MP4'!F117)</f>
        <v/>
      </c>
      <c r="G119" s="95" t="str">
        <f>IF('MP4'!G117=0,"",'MP4'!G117)</f>
        <v/>
      </c>
      <c r="H119" s="95" t="str">
        <f>IF('MP4'!H117=0,"",'MP4'!H117)</f>
        <v/>
      </c>
      <c r="I119" s="95" t="str">
        <f>IF('MP4'!I117=0,"",'MP4'!I117)</f>
        <v/>
      </c>
      <c r="J119" s="95" t="str">
        <f>IF('MP4'!J117=0,"",'MP4'!J117)</f>
        <v/>
      </c>
      <c r="K119" s="260" t="str">
        <f t="shared" ref="K119" si="175">IFERROR(ROUND(AVERAGE(E119:J121),0),"")</f>
        <v/>
      </c>
      <c r="L119" s="96" t="str">
        <f>IF('MP4'!L117=0,"",'MP4'!L117)</f>
        <v/>
      </c>
      <c r="M119" s="260" t="str">
        <f t="shared" ref="M119" si="176">IFERROR(ROUND(AVERAGE(L119:L121),0),"")</f>
        <v/>
      </c>
      <c r="N119" s="96" t="str">
        <f>IF('MP4'!N117=0,"",'MP4'!N117)</f>
        <v/>
      </c>
      <c r="O119" s="96" t="str">
        <f>IF('MP4'!O117=0,"",'MP4'!O117)</f>
        <v/>
      </c>
      <c r="P119" s="96" t="str">
        <f>IF('MP4'!P117=0,"",'MP4'!P117)</f>
        <v/>
      </c>
      <c r="Q119" s="96" t="str">
        <f>IF('MP4'!Q117=0,"",'MP4'!Q117)</f>
        <v/>
      </c>
      <c r="R119" s="96" t="str">
        <f>IF('MP4'!R117=0,"",'MP4'!R117)</f>
        <v/>
      </c>
      <c r="S119" s="260" t="str">
        <f t="shared" ref="S119" si="177">IFERROR(ROUND(AVERAGE(N119:R121),0),"")</f>
        <v/>
      </c>
      <c r="T119" s="96" t="str">
        <f>IF('MP4'!T117=0,"",'MP4'!T117)</f>
        <v/>
      </c>
      <c r="U119" s="260" t="str">
        <f t="shared" ref="U119" si="178">IFERROR(ROUND(AVERAGE(T119:T121),0),"")</f>
        <v/>
      </c>
      <c r="V119" s="246" t="str">
        <f t="shared" ref="V119" si="179">IFERROR(ROUND((K119+M119+S119+(2*U119))/5,0),"")</f>
        <v/>
      </c>
    </row>
    <row r="120" spans="1:22" ht="15" customHeight="1">
      <c r="A120" s="252"/>
      <c r="B120" s="249" t="str">
        <f>IF(VLOOKUP(A119,'Data Siswa 4'!$A$4:$D$43,3,0)=0,"",VLOOKUP(A119,'Data Siswa 4'!$A$4:$D$43,3,0))</f>
        <v/>
      </c>
      <c r="C120" s="255"/>
      <c r="D120" s="97" t="s">
        <v>6</v>
      </c>
      <c r="E120" s="98" t="str">
        <f>IF('MP4'!E118=0,"",'MP4'!E118)</f>
        <v/>
      </c>
      <c r="F120" s="98" t="str">
        <f>IF('MP4'!F118=0,"",'MP4'!F118)</f>
        <v/>
      </c>
      <c r="G120" s="98" t="str">
        <f>IF('MP4'!G118=0,"",'MP4'!G118)</f>
        <v/>
      </c>
      <c r="H120" s="98" t="str">
        <f>IF('MP4'!H118=0,"",'MP4'!H118)</f>
        <v/>
      </c>
      <c r="I120" s="98" t="str">
        <f>IF('MP4'!I118=0,"",'MP4'!I118)</f>
        <v/>
      </c>
      <c r="J120" s="98" t="str">
        <f>IF('MP4'!J118=0,"",'MP4'!J118)</f>
        <v/>
      </c>
      <c r="K120" s="258"/>
      <c r="L120" s="98" t="str">
        <f>IF('MP4'!L118=0,"",'MP4'!L118)</f>
        <v/>
      </c>
      <c r="M120" s="258"/>
      <c r="N120" s="98" t="str">
        <f>IF('MP4'!N118=0,"",'MP4'!N118)</f>
        <v/>
      </c>
      <c r="O120" s="98" t="str">
        <f>IF('MP4'!O118=0,"",'MP4'!O118)</f>
        <v/>
      </c>
      <c r="P120" s="98" t="str">
        <f>IF('MP4'!P118=0,"",'MP4'!P118)</f>
        <v/>
      </c>
      <c r="Q120" s="98" t="str">
        <f>IF('MP4'!Q118=0,"",'MP4'!Q118)</f>
        <v/>
      </c>
      <c r="R120" s="98" t="str">
        <f>IF('MP4'!R118=0,"",'MP4'!R118)</f>
        <v/>
      </c>
      <c r="S120" s="258"/>
      <c r="T120" s="99" t="str">
        <f>IF('MP4'!T118=0,"",'MP4'!T118)</f>
        <v/>
      </c>
      <c r="U120" s="258"/>
      <c r="V120" s="247"/>
    </row>
    <row r="121" spans="1:22">
      <c r="A121" s="253"/>
      <c r="B121" s="250"/>
      <c r="C121" s="256"/>
      <c r="D121" s="100" t="s">
        <v>7</v>
      </c>
      <c r="E121" s="101" t="str">
        <f>IF('MP4'!E119=0,"",'MP4'!E119)</f>
        <v/>
      </c>
      <c r="F121" s="101" t="str">
        <f>IF('MP4'!F119=0,"",'MP4'!F119)</f>
        <v/>
      </c>
      <c r="G121" s="101" t="str">
        <f>IF('MP4'!G119=0,"",'MP4'!G119)</f>
        <v/>
      </c>
      <c r="H121" s="101" t="str">
        <f>IF('MP4'!H119=0,"",'MP4'!H119)</f>
        <v/>
      </c>
      <c r="I121" s="101" t="str">
        <f>IF('MP4'!I119=0,"",'MP4'!I119)</f>
        <v/>
      </c>
      <c r="J121" s="101" t="str">
        <f>IF('MP4'!J119=0,"",'MP4'!J119)</f>
        <v/>
      </c>
      <c r="K121" s="259"/>
      <c r="L121" s="101" t="str">
        <f>IF('MP4'!L119=0,"",'MP4'!L119)</f>
        <v/>
      </c>
      <c r="M121" s="259"/>
      <c r="N121" s="101" t="str">
        <f>IF('MP4'!N119=0,"",'MP4'!N119)</f>
        <v/>
      </c>
      <c r="O121" s="101" t="str">
        <f>IF('MP4'!O119=0,"",'MP4'!O119)</f>
        <v/>
      </c>
      <c r="P121" s="101" t="str">
        <f>IF('MP4'!P119=0,"",'MP4'!P119)</f>
        <v/>
      </c>
      <c r="Q121" s="101" t="str">
        <f>IF('MP4'!Q119=0,"",'MP4'!Q119)</f>
        <v/>
      </c>
      <c r="R121" s="101" t="str">
        <f>IF('MP4'!R119=0,"",'MP4'!R119)</f>
        <v/>
      </c>
      <c r="S121" s="259"/>
      <c r="T121" s="102" t="str">
        <f>IF('MP4'!T119=0,"",'MP4'!T119)</f>
        <v/>
      </c>
      <c r="U121" s="259"/>
      <c r="V121" s="248"/>
    </row>
    <row r="122" spans="1:22">
      <c r="A122" s="262">
        <v>38</v>
      </c>
      <c r="B122" s="93" t="str">
        <f>IF(VLOOKUP(A122,'Data Siswa 4'!$A$4:$D$43,2,0)=0,"",VLOOKUP(A122,'Data Siswa 4'!$A$4:$D$43,2,0))</f>
        <v/>
      </c>
      <c r="C122" s="263" t="str">
        <f>IF(VLOOKUP(A122,'Data Siswa 4'!$A$4:$D$43,4,0)=0,"",VLOOKUP(A122,'Data Siswa 4'!$A$4:$D$43,4,0))</f>
        <v/>
      </c>
      <c r="D122" s="94" t="s">
        <v>5</v>
      </c>
      <c r="E122" s="95" t="str">
        <f>IF('MP4'!E120=0,"",'MP4'!E120)</f>
        <v/>
      </c>
      <c r="F122" s="95" t="str">
        <f>IF('MP4'!F120=0,"",'MP4'!F120)</f>
        <v/>
      </c>
      <c r="G122" s="95" t="str">
        <f>IF('MP4'!G120=0,"",'MP4'!G120)</f>
        <v/>
      </c>
      <c r="H122" s="95" t="str">
        <f>IF('MP4'!H120=0,"",'MP4'!H120)</f>
        <v/>
      </c>
      <c r="I122" s="95" t="str">
        <f>IF('MP4'!I120=0,"",'MP4'!I120)</f>
        <v/>
      </c>
      <c r="J122" s="95" t="str">
        <f>IF('MP4'!J120=0,"",'MP4'!J120)</f>
        <v/>
      </c>
      <c r="K122" s="260" t="str">
        <f t="shared" ref="K122" si="180">IFERROR(ROUND(AVERAGE(E122:J124),0),"")</f>
        <v/>
      </c>
      <c r="L122" s="96" t="str">
        <f>IF('MP4'!L120=0,"",'MP4'!L120)</f>
        <v/>
      </c>
      <c r="M122" s="260" t="str">
        <f t="shared" ref="M122" si="181">IFERROR(ROUND(AVERAGE(L122:L124),0),"")</f>
        <v/>
      </c>
      <c r="N122" s="96" t="str">
        <f>IF('MP4'!N120=0,"",'MP4'!N120)</f>
        <v/>
      </c>
      <c r="O122" s="96" t="str">
        <f>IF('MP4'!O120=0,"",'MP4'!O120)</f>
        <v/>
      </c>
      <c r="P122" s="96" t="str">
        <f>IF('MP4'!P120=0,"",'MP4'!P120)</f>
        <v/>
      </c>
      <c r="Q122" s="96" t="str">
        <f>IF('MP4'!Q120=0,"",'MP4'!Q120)</f>
        <v/>
      </c>
      <c r="R122" s="96" t="str">
        <f>IF('MP4'!R120=0,"",'MP4'!R120)</f>
        <v/>
      </c>
      <c r="S122" s="260" t="str">
        <f t="shared" ref="S122" si="182">IFERROR(ROUND(AVERAGE(N122:R124),0),"")</f>
        <v/>
      </c>
      <c r="T122" s="96" t="str">
        <f>IF('MP4'!T120=0,"",'MP4'!T120)</f>
        <v/>
      </c>
      <c r="U122" s="260" t="str">
        <f t="shared" ref="U122" si="183">IFERROR(ROUND(AVERAGE(T122:T124),0),"")</f>
        <v/>
      </c>
      <c r="V122" s="246" t="str">
        <f t="shared" ref="V122" si="184">IFERROR(ROUND((K122+M122+S122+(2*U122))/5,0),"")</f>
        <v/>
      </c>
    </row>
    <row r="123" spans="1:22" ht="15" customHeight="1">
      <c r="A123" s="252"/>
      <c r="B123" s="249" t="str">
        <f>IF(VLOOKUP(A122,'Data Siswa 4'!$A$4:$D$43,3,0)=0,"",VLOOKUP(A122,'Data Siswa 4'!$A$4:$D$43,3,0))</f>
        <v/>
      </c>
      <c r="C123" s="255"/>
      <c r="D123" s="97" t="s">
        <v>6</v>
      </c>
      <c r="E123" s="98" t="str">
        <f>IF('MP4'!E121=0,"",'MP4'!E121)</f>
        <v/>
      </c>
      <c r="F123" s="98" t="str">
        <f>IF('MP4'!F121=0,"",'MP4'!F121)</f>
        <v/>
      </c>
      <c r="G123" s="98" t="str">
        <f>IF('MP4'!G121=0,"",'MP4'!G121)</f>
        <v/>
      </c>
      <c r="H123" s="98" t="str">
        <f>IF('MP4'!H121=0,"",'MP4'!H121)</f>
        <v/>
      </c>
      <c r="I123" s="98" t="str">
        <f>IF('MP4'!I121=0,"",'MP4'!I121)</f>
        <v/>
      </c>
      <c r="J123" s="98" t="str">
        <f>IF('MP4'!J121=0,"",'MP4'!J121)</f>
        <v/>
      </c>
      <c r="K123" s="258"/>
      <c r="L123" s="98" t="str">
        <f>IF('MP4'!L121=0,"",'MP4'!L121)</f>
        <v/>
      </c>
      <c r="M123" s="258"/>
      <c r="N123" s="98" t="str">
        <f>IF('MP4'!N121=0,"",'MP4'!N121)</f>
        <v/>
      </c>
      <c r="O123" s="98" t="str">
        <f>IF('MP4'!O121=0,"",'MP4'!O121)</f>
        <v/>
      </c>
      <c r="P123" s="98" t="str">
        <f>IF('MP4'!P121=0,"",'MP4'!P121)</f>
        <v/>
      </c>
      <c r="Q123" s="98" t="str">
        <f>IF('MP4'!Q121=0,"",'MP4'!Q121)</f>
        <v/>
      </c>
      <c r="R123" s="98" t="str">
        <f>IF('MP4'!R121=0,"",'MP4'!R121)</f>
        <v/>
      </c>
      <c r="S123" s="258"/>
      <c r="T123" s="99" t="str">
        <f>IF('MP4'!T121=0,"",'MP4'!T121)</f>
        <v/>
      </c>
      <c r="U123" s="258"/>
      <c r="V123" s="247"/>
    </row>
    <row r="124" spans="1:22">
      <c r="A124" s="253"/>
      <c r="B124" s="250"/>
      <c r="C124" s="256"/>
      <c r="D124" s="100" t="s">
        <v>7</v>
      </c>
      <c r="E124" s="101" t="str">
        <f>IF('MP4'!E122=0,"",'MP4'!E122)</f>
        <v/>
      </c>
      <c r="F124" s="101" t="str">
        <f>IF('MP4'!F122=0,"",'MP4'!F122)</f>
        <v/>
      </c>
      <c r="G124" s="101" t="str">
        <f>IF('MP4'!G122=0,"",'MP4'!G122)</f>
        <v/>
      </c>
      <c r="H124" s="101" t="str">
        <f>IF('MP4'!H122=0,"",'MP4'!H122)</f>
        <v/>
      </c>
      <c r="I124" s="101" t="str">
        <f>IF('MP4'!I122=0,"",'MP4'!I122)</f>
        <v/>
      </c>
      <c r="J124" s="101" t="str">
        <f>IF('MP4'!J122=0,"",'MP4'!J122)</f>
        <v/>
      </c>
      <c r="K124" s="259"/>
      <c r="L124" s="101" t="str">
        <f>IF('MP4'!L122=0,"",'MP4'!L122)</f>
        <v/>
      </c>
      <c r="M124" s="259"/>
      <c r="N124" s="101" t="str">
        <f>IF('MP4'!N122=0,"",'MP4'!N122)</f>
        <v/>
      </c>
      <c r="O124" s="101" t="str">
        <f>IF('MP4'!O122=0,"",'MP4'!O122)</f>
        <v/>
      </c>
      <c r="P124" s="101" t="str">
        <f>IF('MP4'!P122=0,"",'MP4'!P122)</f>
        <v/>
      </c>
      <c r="Q124" s="101" t="str">
        <f>IF('MP4'!Q122=0,"",'MP4'!Q122)</f>
        <v/>
      </c>
      <c r="R124" s="101" t="str">
        <f>IF('MP4'!R122=0,"",'MP4'!R122)</f>
        <v/>
      </c>
      <c r="S124" s="259"/>
      <c r="T124" s="102" t="str">
        <f>IF('MP4'!T122=0,"",'MP4'!T122)</f>
        <v/>
      </c>
      <c r="U124" s="259"/>
      <c r="V124" s="248"/>
    </row>
    <row r="125" spans="1:22">
      <c r="A125" s="262">
        <v>39</v>
      </c>
      <c r="B125" s="93" t="str">
        <f>IF(VLOOKUP(A125,'Data Siswa 4'!$A$4:$D$43,2,0)=0,"",VLOOKUP(A125,'Data Siswa 4'!$A$4:$D$43,2,0))</f>
        <v/>
      </c>
      <c r="C125" s="263" t="str">
        <f>IF(VLOOKUP(A125,'Data Siswa 4'!$A$4:$D$43,4,0)=0,"",VLOOKUP(A125,'Data Siswa 4'!$A$4:$D$43,4,0))</f>
        <v/>
      </c>
      <c r="D125" s="94" t="s">
        <v>5</v>
      </c>
      <c r="E125" s="95" t="str">
        <f>IF('MP4'!E123=0,"",'MP4'!E123)</f>
        <v/>
      </c>
      <c r="F125" s="95" t="str">
        <f>IF('MP4'!F123=0,"",'MP4'!F123)</f>
        <v/>
      </c>
      <c r="G125" s="95" t="str">
        <f>IF('MP4'!G123=0,"",'MP4'!G123)</f>
        <v/>
      </c>
      <c r="H125" s="95" t="str">
        <f>IF('MP4'!H123=0,"",'MP4'!H123)</f>
        <v/>
      </c>
      <c r="I125" s="95" t="str">
        <f>IF('MP4'!I123=0,"",'MP4'!I123)</f>
        <v/>
      </c>
      <c r="J125" s="95" t="str">
        <f>IF('MP4'!J123=0,"",'MP4'!J123)</f>
        <v/>
      </c>
      <c r="K125" s="260" t="str">
        <f t="shared" ref="K125" si="185">IFERROR(ROUND(AVERAGE(E125:J127),0),"")</f>
        <v/>
      </c>
      <c r="L125" s="96" t="str">
        <f>IF('MP4'!L123=0,"",'MP4'!L123)</f>
        <v/>
      </c>
      <c r="M125" s="260" t="str">
        <f t="shared" ref="M125" si="186">IFERROR(ROUND(AVERAGE(L125:L127),0),"")</f>
        <v/>
      </c>
      <c r="N125" s="96" t="str">
        <f>IF('MP4'!N123=0,"",'MP4'!N123)</f>
        <v/>
      </c>
      <c r="O125" s="96" t="str">
        <f>IF('MP4'!O123=0,"",'MP4'!O123)</f>
        <v/>
      </c>
      <c r="P125" s="96" t="str">
        <f>IF('MP4'!P123=0,"",'MP4'!P123)</f>
        <v/>
      </c>
      <c r="Q125" s="96" t="str">
        <f>IF('MP4'!Q123=0,"",'MP4'!Q123)</f>
        <v/>
      </c>
      <c r="R125" s="96" t="str">
        <f>IF('MP4'!R123=0,"",'MP4'!R123)</f>
        <v/>
      </c>
      <c r="S125" s="260" t="str">
        <f t="shared" ref="S125" si="187">IFERROR(ROUND(AVERAGE(N125:R127),0),"")</f>
        <v/>
      </c>
      <c r="T125" s="96" t="str">
        <f>IF('MP4'!T123=0,"",'MP4'!T123)</f>
        <v/>
      </c>
      <c r="U125" s="260" t="str">
        <f t="shared" ref="U125" si="188">IFERROR(ROUND(AVERAGE(T125:T127),0),"")</f>
        <v/>
      </c>
      <c r="V125" s="246" t="str">
        <f t="shared" ref="V125" si="189">IFERROR(ROUND((K125+M125+S125+(2*U125))/5,0),"")</f>
        <v/>
      </c>
    </row>
    <row r="126" spans="1:22" ht="15" customHeight="1">
      <c r="A126" s="252"/>
      <c r="B126" s="249" t="str">
        <f>IF(VLOOKUP(A125,'Data Siswa 4'!$A$4:$D$43,3,0)=0,"",VLOOKUP(A125,'Data Siswa 4'!$A$4:$D$43,3,0))</f>
        <v/>
      </c>
      <c r="C126" s="255"/>
      <c r="D126" s="97" t="s">
        <v>6</v>
      </c>
      <c r="E126" s="98" t="str">
        <f>IF('MP4'!E124=0,"",'MP4'!E124)</f>
        <v/>
      </c>
      <c r="F126" s="98" t="str">
        <f>IF('MP4'!F124=0,"",'MP4'!F124)</f>
        <v/>
      </c>
      <c r="G126" s="98" t="str">
        <f>IF('MP4'!G124=0,"",'MP4'!G124)</f>
        <v/>
      </c>
      <c r="H126" s="98" t="str">
        <f>IF('MP4'!H124=0,"",'MP4'!H124)</f>
        <v/>
      </c>
      <c r="I126" s="98" t="str">
        <f>IF('MP4'!I124=0,"",'MP4'!I124)</f>
        <v/>
      </c>
      <c r="J126" s="98" t="str">
        <f>IF('MP4'!J124=0,"",'MP4'!J124)</f>
        <v/>
      </c>
      <c r="K126" s="258"/>
      <c r="L126" s="98" t="str">
        <f>IF('MP4'!L124=0,"",'MP4'!L124)</f>
        <v/>
      </c>
      <c r="M126" s="258"/>
      <c r="N126" s="98" t="str">
        <f>IF('MP4'!N124=0,"",'MP4'!N124)</f>
        <v/>
      </c>
      <c r="O126" s="98" t="str">
        <f>IF('MP4'!O124=0,"",'MP4'!O124)</f>
        <v/>
      </c>
      <c r="P126" s="98" t="str">
        <f>IF('MP4'!P124=0,"",'MP4'!P124)</f>
        <v/>
      </c>
      <c r="Q126" s="98" t="str">
        <f>IF('MP4'!Q124=0,"",'MP4'!Q124)</f>
        <v/>
      </c>
      <c r="R126" s="98" t="str">
        <f>IF('MP4'!R124=0,"",'MP4'!R124)</f>
        <v/>
      </c>
      <c r="S126" s="258"/>
      <c r="T126" s="99" t="str">
        <f>IF('MP4'!T124=0,"",'MP4'!T124)</f>
        <v/>
      </c>
      <c r="U126" s="258"/>
      <c r="V126" s="247"/>
    </row>
    <row r="127" spans="1:22">
      <c r="A127" s="253"/>
      <c r="B127" s="250"/>
      <c r="C127" s="256"/>
      <c r="D127" s="100" t="s">
        <v>7</v>
      </c>
      <c r="E127" s="101" t="str">
        <f>IF('MP4'!E125=0,"",'MP4'!E125)</f>
        <v/>
      </c>
      <c r="F127" s="101" t="str">
        <f>IF('MP4'!F125=0,"",'MP4'!F125)</f>
        <v/>
      </c>
      <c r="G127" s="101" t="str">
        <f>IF('MP4'!G125=0,"",'MP4'!G125)</f>
        <v/>
      </c>
      <c r="H127" s="101" t="str">
        <f>IF('MP4'!H125=0,"",'MP4'!H125)</f>
        <v/>
      </c>
      <c r="I127" s="101" t="str">
        <f>IF('MP4'!I125=0,"",'MP4'!I125)</f>
        <v/>
      </c>
      <c r="J127" s="101" t="str">
        <f>IF('MP4'!J125=0,"",'MP4'!J125)</f>
        <v/>
      </c>
      <c r="K127" s="259"/>
      <c r="L127" s="101" t="str">
        <f>IF('MP4'!L125=0,"",'MP4'!L125)</f>
        <v/>
      </c>
      <c r="M127" s="259"/>
      <c r="N127" s="101" t="str">
        <f>IF('MP4'!N125=0,"",'MP4'!N125)</f>
        <v/>
      </c>
      <c r="O127" s="101" t="str">
        <f>IF('MP4'!O125=0,"",'MP4'!O125)</f>
        <v/>
      </c>
      <c r="P127" s="101" t="str">
        <f>IF('MP4'!P125=0,"",'MP4'!P125)</f>
        <v/>
      </c>
      <c r="Q127" s="101" t="str">
        <f>IF('MP4'!Q125=0,"",'MP4'!Q125)</f>
        <v/>
      </c>
      <c r="R127" s="101" t="str">
        <f>IF('MP4'!R125=0,"",'MP4'!R125)</f>
        <v/>
      </c>
      <c r="S127" s="259"/>
      <c r="T127" s="102" t="str">
        <f>IF('MP4'!T125=0,"",'MP4'!T125)</f>
        <v/>
      </c>
      <c r="U127" s="259"/>
      <c r="V127" s="248"/>
    </row>
    <row r="128" spans="1:22">
      <c r="A128" s="262">
        <v>40</v>
      </c>
      <c r="B128" s="93" t="str">
        <f>IF(VLOOKUP(A128,'Data Siswa 4'!$A$4:$D$43,2,0)=0,"",VLOOKUP(A128,'Data Siswa 4'!$A$4:$D$43,2,0))</f>
        <v/>
      </c>
      <c r="C128" s="263" t="str">
        <f>IF(VLOOKUP(A128,'Data Siswa 4'!$A$4:$D$43,4,0)=0,"",VLOOKUP(A128,'Data Siswa 4'!$A$4:$D$43,4,0))</f>
        <v/>
      </c>
      <c r="D128" s="94" t="s">
        <v>5</v>
      </c>
      <c r="E128" s="95" t="str">
        <f>IF('MP4'!E126=0,"",'MP4'!E126)</f>
        <v/>
      </c>
      <c r="F128" s="95" t="str">
        <f>IF('MP4'!F126=0,"",'MP4'!F126)</f>
        <v/>
      </c>
      <c r="G128" s="95" t="str">
        <f>IF('MP4'!G126=0,"",'MP4'!G126)</f>
        <v/>
      </c>
      <c r="H128" s="95" t="str">
        <f>IF('MP4'!H126=0,"",'MP4'!H126)</f>
        <v/>
      </c>
      <c r="I128" s="95" t="str">
        <f>IF('MP4'!I126=0,"",'MP4'!I126)</f>
        <v/>
      </c>
      <c r="J128" s="95" t="str">
        <f>IF('MP4'!J126=0,"",'MP4'!J126)</f>
        <v/>
      </c>
      <c r="K128" s="260" t="str">
        <f t="shared" ref="K128" si="190">IFERROR(ROUND(AVERAGE(E128:J130),0),"")</f>
        <v/>
      </c>
      <c r="L128" s="96" t="str">
        <f>IF('MP4'!L126=0,"",'MP4'!L126)</f>
        <v/>
      </c>
      <c r="M128" s="260" t="str">
        <f t="shared" ref="M128" si="191">IFERROR(ROUND(AVERAGE(L128:L130),0),"")</f>
        <v/>
      </c>
      <c r="N128" s="96" t="str">
        <f>IF('MP4'!N126=0,"",'MP4'!N126)</f>
        <v/>
      </c>
      <c r="O128" s="96" t="str">
        <f>IF('MP4'!O126=0,"",'MP4'!O126)</f>
        <v/>
      </c>
      <c r="P128" s="96" t="str">
        <f>IF('MP4'!P126=0,"",'MP4'!P126)</f>
        <v/>
      </c>
      <c r="Q128" s="96" t="str">
        <f>IF('MP4'!Q126=0,"",'MP4'!Q126)</f>
        <v/>
      </c>
      <c r="R128" s="96" t="str">
        <f>IF('MP4'!R126=0,"",'MP4'!R126)</f>
        <v/>
      </c>
      <c r="S128" s="260" t="str">
        <f t="shared" ref="S128" si="192">IFERROR(ROUND(AVERAGE(N128:R130),0),"")</f>
        <v/>
      </c>
      <c r="T128" s="96" t="str">
        <f>IF('MP4'!T126=0,"",'MP4'!T126)</f>
        <v/>
      </c>
      <c r="U128" s="260" t="str">
        <f t="shared" ref="U128" si="193">IFERROR(ROUND(AVERAGE(T128:T130),0),"")</f>
        <v/>
      </c>
      <c r="V128" s="246" t="str">
        <f t="shared" ref="V128" si="194">IFERROR(ROUND((K128+M128+S128+(2*U128))/5,0),"")</f>
        <v/>
      </c>
    </row>
    <row r="129" spans="1:22" ht="15" customHeight="1">
      <c r="A129" s="252"/>
      <c r="B129" s="249" t="str">
        <f>IF(VLOOKUP(A128,'Data Siswa 4'!$A$4:$D$43,3,0)=0,"",VLOOKUP(A128,'Data Siswa 4'!$A$4:$D$43,3,0))</f>
        <v/>
      </c>
      <c r="C129" s="255"/>
      <c r="D129" s="97" t="s">
        <v>6</v>
      </c>
      <c r="E129" s="98" t="str">
        <f>IF('MP4'!E127=0,"",'MP4'!E127)</f>
        <v/>
      </c>
      <c r="F129" s="98" t="str">
        <f>IF('MP4'!F127=0,"",'MP4'!F127)</f>
        <v/>
      </c>
      <c r="G129" s="98" t="str">
        <f>IF('MP4'!G127=0,"",'MP4'!G127)</f>
        <v/>
      </c>
      <c r="H129" s="98" t="str">
        <f>IF('MP4'!H127=0,"",'MP4'!H127)</f>
        <v/>
      </c>
      <c r="I129" s="98" t="str">
        <f>IF('MP4'!I127=0,"",'MP4'!I127)</f>
        <v/>
      </c>
      <c r="J129" s="98" t="str">
        <f>IF('MP4'!J127=0,"",'MP4'!J127)</f>
        <v/>
      </c>
      <c r="K129" s="258"/>
      <c r="L129" s="98" t="str">
        <f>IF('MP4'!L127=0,"",'MP4'!L127)</f>
        <v/>
      </c>
      <c r="M129" s="258"/>
      <c r="N129" s="98" t="str">
        <f>IF('MP4'!N127=0,"",'MP4'!N127)</f>
        <v/>
      </c>
      <c r="O129" s="98" t="str">
        <f>IF('MP4'!O127=0,"",'MP4'!O127)</f>
        <v/>
      </c>
      <c r="P129" s="98" t="str">
        <f>IF('MP4'!P127=0,"",'MP4'!P127)</f>
        <v/>
      </c>
      <c r="Q129" s="98" t="str">
        <f>IF('MP4'!Q127=0,"",'MP4'!Q127)</f>
        <v/>
      </c>
      <c r="R129" s="98" t="str">
        <f>IF('MP4'!R127=0,"",'MP4'!R127)</f>
        <v/>
      </c>
      <c r="S129" s="258"/>
      <c r="T129" s="99" t="str">
        <f>IF('MP4'!T127=0,"",'MP4'!T127)</f>
        <v/>
      </c>
      <c r="U129" s="258"/>
      <c r="V129" s="247"/>
    </row>
    <row r="130" spans="1:22">
      <c r="A130" s="253"/>
      <c r="B130" s="250"/>
      <c r="C130" s="256"/>
      <c r="D130" s="100" t="s">
        <v>7</v>
      </c>
      <c r="E130" s="101" t="str">
        <f>IF('MP4'!E128=0,"",'MP4'!E128)</f>
        <v/>
      </c>
      <c r="F130" s="101" t="str">
        <f>IF('MP4'!F128=0,"",'MP4'!F128)</f>
        <v/>
      </c>
      <c r="G130" s="101" t="str">
        <f>IF('MP4'!G128=0,"",'MP4'!G128)</f>
        <v/>
      </c>
      <c r="H130" s="101" t="str">
        <f>IF('MP4'!H128=0,"",'MP4'!H128)</f>
        <v/>
      </c>
      <c r="I130" s="101" t="str">
        <f>IF('MP4'!I128=0,"",'MP4'!I128)</f>
        <v/>
      </c>
      <c r="J130" s="101" t="str">
        <f>IF('MP4'!J128=0,"",'MP4'!J128)</f>
        <v/>
      </c>
      <c r="K130" s="259"/>
      <c r="L130" s="101" t="str">
        <f>IF('MP4'!L128=0,"",'MP4'!L128)</f>
        <v/>
      </c>
      <c r="M130" s="259"/>
      <c r="N130" s="101" t="str">
        <f>IF('MP4'!N128=0,"",'MP4'!N128)</f>
        <v/>
      </c>
      <c r="O130" s="101" t="str">
        <f>IF('MP4'!O128=0,"",'MP4'!O128)</f>
        <v/>
      </c>
      <c r="P130" s="101" t="str">
        <f>IF('MP4'!P128=0,"",'MP4'!P128)</f>
        <v/>
      </c>
      <c r="Q130" s="101" t="str">
        <f>IF('MP4'!Q128=0,"",'MP4'!Q128)</f>
        <v/>
      </c>
      <c r="R130" s="101" t="str">
        <f>IF('MP4'!R128=0,"",'MP4'!R128)</f>
        <v/>
      </c>
      <c r="S130" s="259"/>
      <c r="T130" s="102" t="str">
        <f>IF('MP4'!T128=0,"",'MP4'!T128)</f>
        <v/>
      </c>
      <c r="U130" s="259"/>
      <c r="V130" s="248"/>
    </row>
    <row r="131" spans="1:22">
      <c r="A131" s="105"/>
      <c r="B131" s="106"/>
      <c r="C131" s="107"/>
      <c r="D131" s="106"/>
      <c r="E131" s="107"/>
      <c r="F131" s="107"/>
      <c r="G131" s="107"/>
      <c r="H131" s="107"/>
      <c r="I131" s="107"/>
      <c r="J131" s="107"/>
      <c r="K131" s="107"/>
      <c r="L131" s="107"/>
      <c r="M131" s="107"/>
      <c r="N131" s="107"/>
      <c r="O131" s="107"/>
      <c r="P131" s="107"/>
      <c r="Q131" s="107"/>
      <c r="R131" s="107"/>
      <c r="S131" s="107"/>
      <c r="T131" s="107"/>
      <c r="U131" s="107"/>
      <c r="V131" s="107"/>
    </row>
    <row r="132" spans="1:22">
      <c r="A132" s="105"/>
      <c r="B132" s="106"/>
      <c r="D132" s="106"/>
      <c r="E132" s="107"/>
      <c r="F132" s="107"/>
      <c r="G132" s="107"/>
      <c r="H132" s="107"/>
      <c r="I132" s="107"/>
      <c r="J132" s="107"/>
      <c r="K132" s="107"/>
      <c r="L132" s="107"/>
      <c r="M132" s="107"/>
      <c r="N132" s="108"/>
      <c r="O132" s="108"/>
      <c r="P132" s="108"/>
      <c r="Q132" s="107"/>
      <c r="R132" s="107"/>
      <c r="S132" s="107"/>
      <c r="T132" s="107"/>
      <c r="U132" s="107"/>
      <c r="V132" s="107"/>
    </row>
    <row r="133" spans="1:22">
      <c r="C133" s="109" t="s">
        <v>51</v>
      </c>
      <c r="D133" s="110"/>
      <c r="E133" s="111"/>
      <c r="F133" s="111"/>
      <c r="G133" s="111"/>
      <c r="K133" s="107"/>
      <c r="L133" s="107"/>
      <c r="M133" s="107"/>
      <c r="N133" s="112"/>
      <c r="O133" s="113" t="e">
        <f>CONCATENATE(#REF!,","," ",#REF!)</f>
        <v>#REF!</v>
      </c>
      <c r="P133" s="113"/>
      <c r="Q133" s="113"/>
      <c r="R133" s="113"/>
      <c r="S133" s="107"/>
      <c r="T133" s="107"/>
      <c r="U133" s="107"/>
      <c r="V133" s="107"/>
    </row>
    <row r="134" spans="1:22">
      <c r="C134" s="86" t="s">
        <v>45</v>
      </c>
      <c r="D134" s="110"/>
      <c r="E134" s="111"/>
      <c r="F134" s="111"/>
      <c r="G134" s="111"/>
      <c r="K134" s="107"/>
      <c r="L134" s="107"/>
      <c r="M134" s="107"/>
      <c r="N134" s="108"/>
      <c r="O134" s="108" t="s">
        <v>28</v>
      </c>
      <c r="P134" s="108"/>
      <c r="Q134" s="107"/>
      <c r="R134" s="107"/>
      <c r="S134" s="107"/>
      <c r="T134" s="107"/>
      <c r="U134" s="107"/>
      <c r="V134" s="107"/>
    </row>
    <row r="135" spans="1:22">
      <c r="D135" s="110"/>
      <c r="E135" s="111"/>
      <c r="F135" s="111"/>
      <c r="G135" s="111"/>
      <c r="K135" s="107"/>
      <c r="L135" s="107"/>
      <c r="M135" s="107"/>
      <c r="N135" s="108"/>
      <c r="O135" s="108"/>
      <c r="P135" s="108"/>
      <c r="Q135" s="107"/>
      <c r="R135" s="107"/>
      <c r="S135" s="107"/>
      <c r="T135" s="107"/>
      <c r="U135" s="107"/>
      <c r="V135" s="107"/>
    </row>
    <row r="136" spans="1:22">
      <c r="D136" s="110"/>
      <c r="E136" s="111"/>
      <c r="F136" s="111"/>
      <c r="G136" s="111"/>
      <c r="K136" s="107"/>
      <c r="L136" s="107"/>
      <c r="M136" s="107"/>
      <c r="N136" s="108"/>
      <c r="O136" s="108"/>
      <c r="P136" s="108"/>
      <c r="Q136" s="107"/>
      <c r="R136" s="107"/>
      <c r="S136" s="107"/>
      <c r="T136" s="107"/>
      <c r="U136" s="107"/>
      <c r="V136" s="107"/>
    </row>
    <row r="137" spans="1:22">
      <c r="K137" s="107"/>
      <c r="L137" s="107"/>
      <c r="M137" s="107"/>
      <c r="N137" s="108"/>
      <c r="O137" s="108"/>
      <c r="P137" s="108"/>
      <c r="Q137" s="107"/>
      <c r="R137" s="107"/>
      <c r="S137" s="107"/>
      <c r="T137" s="107"/>
      <c r="U137" s="107"/>
      <c r="V137" s="107"/>
    </row>
    <row r="138" spans="1:22">
      <c r="C138" s="114" t="str">
        <f>'Halaman Depan'!$C$6</f>
        <v>...., S.Pd.SD.</v>
      </c>
      <c r="K138" s="107"/>
      <c r="L138" s="107"/>
      <c r="M138" s="107"/>
      <c r="N138" s="86"/>
      <c r="O138" s="115" t="str">
        <f>'Halaman Depan'!$C$8</f>
        <v>..., S.Pd.I.</v>
      </c>
      <c r="P138" s="108"/>
      <c r="Q138" s="107"/>
      <c r="R138" s="107"/>
      <c r="S138" s="107"/>
      <c r="T138" s="107"/>
      <c r="U138" s="107"/>
      <c r="V138" s="107"/>
    </row>
    <row r="139" spans="1:22">
      <c r="C139" s="116" t="str">
        <f>CONCATENATE("NIP."," ",'Halaman Depan'!$C$7)</f>
        <v>NIP. 19...</v>
      </c>
      <c r="K139" s="107"/>
      <c r="L139" s="107"/>
      <c r="M139" s="107"/>
      <c r="N139" s="86"/>
      <c r="O139" s="116" t="str">
        <f>CONCATENATE("NIP."," ",'Halaman Depan'!$C$9)</f>
        <v xml:space="preserve">NIP.  </v>
      </c>
      <c r="P139" s="108"/>
      <c r="Q139" s="107"/>
      <c r="R139" s="107"/>
      <c r="S139" s="107"/>
      <c r="T139" s="107"/>
      <c r="U139" s="107"/>
      <c r="V139" s="107"/>
    </row>
    <row r="140" spans="1:22">
      <c r="K140" s="107"/>
      <c r="L140" s="107"/>
      <c r="M140" s="107"/>
      <c r="N140" s="107"/>
      <c r="O140" s="107"/>
      <c r="P140" s="107"/>
      <c r="Q140" s="107"/>
      <c r="R140" s="107"/>
      <c r="S140" s="107"/>
      <c r="T140" s="107"/>
      <c r="U140" s="107"/>
      <c r="V140" s="107"/>
    </row>
    <row r="141" spans="1:22"/>
    <row r="142" spans="1:22"/>
    <row r="143" spans="1:22"/>
    <row r="144" spans="1:22"/>
    <row r="145" spans="1:9">
      <c r="C145" s="106"/>
      <c r="D145" s="106"/>
      <c r="E145" s="107"/>
      <c r="F145" s="107"/>
      <c r="G145" s="107"/>
      <c r="H145" s="107"/>
      <c r="I145" s="107"/>
    </row>
    <row r="146" spans="1:9">
      <c r="C146" s="106"/>
      <c r="D146" s="106"/>
      <c r="E146" s="107"/>
      <c r="F146" s="107"/>
      <c r="G146" s="107"/>
      <c r="H146" s="107"/>
      <c r="I146" s="107"/>
    </row>
    <row r="147" spans="1:9"/>
    <row r="148" spans="1:9"/>
    <row r="149" spans="1:9" s="90" customFormat="1"/>
    <row r="150" spans="1:9" s="90" customFormat="1"/>
    <row r="151" spans="1:9" s="90" customFormat="1"/>
    <row r="152" spans="1:9" s="90" customFormat="1"/>
    <row r="153" spans="1:9" s="90" customFormat="1"/>
    <row r="154" spans="1:9" s="90" customFormat="1"/>
    <row r="155" spans="1:9" s="90" customFormat="1"/>
    <row r="156" spans="1:9" s="90" customFormat="1"/>
    <row r="157" spans="1:9" s="90" customFormat="1">
      <c r="A157" s="86"/>
      <c r="B157" s="86"/>
      <c r="C157" s="86"/>
      <c r="D157" s="86"/>
    </row>
    <row r="158" spans="1:9" s="90" customFormat="1">
      <c r="A158" s="86"/>
      <c r="B158" s="86"/>
      <c r="C158" s="86"/>
      <c r="D158" s="86"/>
    </row>
    <row r="159" spans="1:9" ht="15.75" customHeight="1"/>
    <row r="160" spans="1:9" ht="15.75" customHeight="1"/>
    <row r="161" ht="15.75" customHeight="1"/>
    <row r="162" ht="15.75" customHeight="1"/>
  </sheetData>
  <sheetProtection sheet="1" objects="1" scenarios="1"/>
  <mergeCells count="332">
    <mergeCell ref="A4:V4"/>
    <mergeCell ref="A5:V5"/>
    <mergeCell ref="A6:C6"/>
    <mergeCell ref="A7:C7"/>
    <mergeCell ref="A9:B9"/>
    <mergeCell ref="C9:C10"/>
    <mergeCell ref="D9:D10"/>
    <mergeCell ref="E9:K9"/>
    <mergeCell ref="L9:M9"/>
    <mergeCell ref="N9:S9"/>
    <mergeCell ref="T9:U9"/>
    <mergeCell ref="V9:V10"/>
    <mergeCell ref="A11:A13"/>
    <mergeCell ref="C11:C13"/>
    <mergeCell ref="K11:K13"/>
    <mergeCell ref="M11:M13"/>
    <mergeCell ref="S11:S13"/>
    <mergeCell ref="U11:U13"/>
    <mergeCell ref="V11:V13"/>
    <mergeCell ref="B12:B13"/>
    <mergeCell ref="V14:V16"/>
    <mergeCell ref="B15:B16"/>
    <mergeCell ref="A17:A19"/>
    <mergeCell ref="C17:C19"/>
    <mergeCell ref="K17:K19"/>
    <mergeCell ref="M17:M19"/>
    <mergeCell ref="S17:S19"/>
    <mergeCell ref="U17:U19"/>
    <mergeCell ref="V17:V19"/>
    <mergeCell ref="B18:B19"/>
    <mergeCell ref="A14:A16"/>
    <mergeCell ref="C14:C16"/>
    <mergeCell ref="K14:K16"/>
    <mergeCell ref="M14:M16"/>
    <mergeCell ref="S14:S16"/>
    <mergeCell ref="U14:U16"/>
    <mergeCell ref="V20:V22"/>
    <mergeCell ref="B21:B22"/>
    <mergeCell ref="A23:A25"/>
    <mergeCell ref="C23:C25"/>
    <mergeCell ref="K23:K25"/>
    <mergeCell ref="M23:M25"/>
    <mergeCell ref="S23:S25"/>
    <mergeCell ref="U23:U25"/>
    <mergeCell ref="V23:V25"/>
    <mergeCell ref="B24:B25"/>
    <mergeCell ref="A20:A22"/>
    <mergeCell ref="C20:C22"/>
    <mergeCell ref="K20:K22"/>
    <mergeCell ref="M20:M22"/>
    <mergeCell ref="S20:S22"/>
    <mergeCell ref="U20:U22"/>
    <mergeCell ref="V26:V28"/>
    <mergeCell ref="B27:B28"/>
    <mergeCell ref="A29:A31"/>
    <mergeCell ref="C29:C31"/>
    <mergeCell ref="K29:K31"/>
    <mergeCell ref="M29:M31"/>
    <mergeCell ref="S29:S31"/>
    <mergeCell ref="U29:U31"/>
    <mergeCell ref="V29:V31"/>
    <mergeCell ref="B30:B31"/>
    <mergeCell ref="A26:A28"/>
    <mergeCell ref="C26:C28"/>
    <mergeCell ref="K26:K28"/>
    <mergeCell ref="M26:M28"/>
    <mergeCell ref="S26:S28"/>
    <mergeCell ref="U26:U28"/>
    <mergeCell ref="V32:V34"/>
    <mergeCell ref="B33:B34"/>
    <mergeCell ref="A35:A37"/>
    <mergeCell ref="C35:C37"/>
    <mergeCell ref="K35:K37"/>
    <mergeCell ref="M35:M37"/>
    <mergeCell ref="S35:S37"/>
    <mergeCell ref="U35:U37"/>
    <mergeCell ref="V35:V37"/>
    <mergeCell ref="B36:B37"/>
    <mergeCell ref="A32:A34"/>
    <mergeCell ref="C32:C34"/>
    <mergeCell ref="K32:K34"/>
    <mergeCell ref="M32:M34"/>
    <mergeCell ref="S32:S34"/>
    <mergeCell ref="U32:U34"/>
    <mergeCell ref="V38:V40"/>
    <mergeCell ref="B39:B40"/>
    <mergeCell ref="A41:A43"/>
    <mergeCell ref="C41:C43"/>
    <mergeCell ref="K41:K43"/>
    <mergeCell ref="M41:M43"/>
    <mergeCell ref="S41:S43"/>
    <mergeCell ref="U41:U43"/>
    <mergeCell ref="V41:V43"/>
    <mergeCell ref="B42:B43"/>
    <mergeCell ref="A38:A40"/>
    <mergeCell ref="C38:C40"/>
    <mergeCell ref="K38:K40"/>
    <mergeCell ref="M38:M40"/>
    <mergeCell ref="S38:S40"/>
    <mergeCell ref="U38:U40"/>
    <mergeCell ref="V44:V46"/>
    <mergeCell ref="B45:B46"/>
    <mergeCell ref="A47:A49"/>
    <mergeCell ref="C47:C49"/>
    <mergeCell ref="K47:K49"/>
    <mergeCell ref="M47:M49"/>
    <mergeCell ref="S47:S49"/>
    <mergeCell ref="U47:U49"/>
    <mergeCell ref="V47:V49"/>
    <mergeCell ref="B48:B49"/>
    <mergeCell ref="A44:A46"/>
    <mergeCell ref="C44:C46"/>
    <mergeCell ref="K44:K46"/>
    <mergeCell ref="M44:M46"/>
    <mergeCell ref="S44:S46"/>
    <mergeCell ref="U44:U46"/>
    <mergeCell ref="V50:V52"/>
    <mergeCell ref="B51:B52"/>
    <mergeCell ref="A53:A55"/>
    <mergeCell ref="C53:C55"/>
    <mergeCell ref="K53:K55"/>
    <mergeCell ref="M53:M55"/>
    <mergeCell ref="S53:S55"/>
    <mergeCell ref="U53:U55"/>
    <mergeCell ref="V53:V55"/>
    <mergeCell ref="B54:B55"/>
    <mergeCell ref="A50:A52"/>
    <mergeCell ref="C50:C52"/>
    <mergeCell ref="K50:K52"/>
    <mergeCell ref="M50:M52"/>
    <mergeCell ref="S50:S52"/>
    <mergeCell ref="U50:U52"/>
    <mergeCell ref="V56:V58"/>
    <mergeCell ref="B57:B58"/>
    <mergeCell ref="A59:A61"/>
    <mergeCell ref="C59:C61"/>
    <mergeCell ref="K59:K61"/>
    <mergeCell ref="M59:M61"/>
    <mergeCell ref="S59:S61"/>
    <mergeCell ref="U59:U61"/>
    <mergeCell ref="V59:V61"/>
    <mergeCell ref="B60:B61"/>
    <mergeCell ref="A56:A58"/>
    <mergeCell ref="C56:C58"/>
    <mergeCell ref="K56:K58"/>
    <mergeCell ref="M56:M58"/>
    <mergeCell ref="S56:S58"/>
    <mergeCell ref="U56:U58"/>
    <mergeCell ref="V62:V64"/>
    <mergeCell ref="B63:B64"/>
    <mergeCell ref="A65:A67"/>
    <mergeCell ref="C65:C67"/>
    <mergeCell ref="K65:K67"/>
    <mergeCell ref="M65:M67"/>
    <mergeCell ref="S65:S67"/>
    <mergeCell ref="U65:U67"/>
    <mergeCell ref="V65:V67"/>
    <mergeCell ref="B66:B67"/>
    <mergeCell ref="A62:A64"/>
    <mergeCell ref="C62:C64"/>
    <mergeCell ref="K62:K64"/>
    <mergeCell ref="M62:M64"/>
    <mergeCell ref="S62:S64"/>
    <mergeCell ref="U62:U64"/>
    <mergeCell ref="V68:V70"/>
    <mergeCell ref="B69:B70"/>
    <mergeCell ref="A71:A73"/>
    <mergeCell ref="C71:C73"/>
    <mergeCell ref="K71:K73"/>
    <mergeCell ref="M71:M73"/>
    <mergeCell ref="S71:S73"/>
    <mergeCell ref="U71:U73"/>
    <mergeCell ref="V71:V73"/>
    <mergeCell ref="B72:B73"/>
    <mergeCell ref="A68:A70"/>
    <mergeCell ref="C68:C70"/>
    <mergeCell ref="K68:K70"/>
    <mergeCell ref="M68:M70"/>
    <mergeCell ref="S68:S70"/>
    <mergeCell ref="U68:U70"/>
    <mergeCell ref="V74:V76"/>
    <mergeCell ref="B75:B76"/>
    <mergeCell ref="A77:A79"/>
    <mergeCell ref="C77:C79"/>
    <mergeCell ref="K77:K79"/>
    <mergeCell ref="M77:M79"/>
    <mergeCell ref="S77:S79"/>
    <mergeCell ref="U77:U79"/>
    <mergeCell ref="V77:V79"/>
    <mergeCell ref="B78:B79"/>
    <mergeCell ref="A74:A76"/>
    <mergeCell ref="C74:C76"/>
    <mergeCell ref="K74:K76"/>
    <mergeCell ref="M74:M76"/>
    <mergeCell ref="S74:S76"/>
    <mergeCell ref="U74:U76"/>
    <mergeCell ref="V80:V82"/>
    <mergeCell ref="B81:B82"/>
    <mergeCell ref="A83:A85"/>
    <mergeCell ref="C83:C85"/>
    <mergeCell ref="K83:K85"/>
    <mergeCell ref="M83:M85"/>
    <mergeCell ref="S83:S85"/>
    <mergeCell ref="U83:U85"/>
    <mergeCell ref="V83:V85"/>
    <mergeCell ref="B84:B85"/>
    <mergeCell ref="A80:A82"/>
    <mergeCell ref="C80:C82"/>
    <mergeCell ref="K80:K82"/>
    <mergeCell ref="M80:M82"/>
    <mergeCell ref="S80:S82"/>
    <mergeCell ref="U80:U82"/>
    <mergeCell ref="V86:V88"/>
    <mergeCell ref="B87:B88"/>
    <mergeCell ref="A89:A91"/>
    <mergeCell ref="C89:C91"/>
    <mergeCell ref="K89:K91"/>
    <mergeCell ref="M89:M91"/>
    <mergeCell ref="S89:S91"/>
    <mergeCell ref="U89:U91"/>
    <mergeCell ref="V89:V91"/>
    <mergeCell ref="B90:B91"/>
    <mergeCell ref="A86:A88"/>
    <mergeCell ref="C86:C88"/>
    <mergeCell ref="K86:K88"/>
    <mergeCell ref="M86:M88"/>
    <mergeCell ref="S86:S88"/>
    <mergeCell ref="U86:U88"/>
    <mergeCell ref="V92:V94"/>
    <mergeCell ref="B93:B94"/>
    <mergeCell ref="A95:A97"/>
    <mergeCell ref="C95:C97"/>
    <mergeCell ref="K95:K97"/>
    <mergeCell ref="M95:M97"/>
    <mergeCell ref="S95:S97"/>
    <mergeCell ref="U95:U97"/>
    <mergeCell ref="V95:V97"/>
    <mergeCell ref="B96:B97"/>
    <mergeCell ref="A92:A94"/>
    <mergeCell ref="C92:C94"/>
    <mergeCell ref="K92:K94"/>
    <mergeCell ref="M92:M94"/>
    <mergeCell ref="S92:S94"/>
    <mergeCell ref="U92:U94"/>
    <mergeCell ref="V98:V100"/>
    <mergeCell ref="B99:B100"/>
    <mergeCell ref="A101:A103"/>
    <mergeCell ref="C101:C103"/>
    <mergeCell ref="K101:K103"/>
    <mergeCell ref="M101:M103"/>
    <mergeCell ref="S101:S103"/>
    <mergeCell ref="U101:U103"/>
    <mergeCell ref="V101:V103"/>
    <mergeCell ref="B102:B103"/>
    <mergeCell ref="A98:A100"/>
    <mergeCell ref="C98:C100"/>
    <mergeCell ref="K98:K100"/>
    <mergeCell ref="M98:M100"/>
    <mergeCell ref="S98:S100"/>
    <mergeCell ref="U98:U100"/>
    <mergeCell ref="V104:V106"/>
    <mergeCell ref="B105:B106"/>
    <mergeCell ref="A107:A109"/>
    <mergeCell ref="C107:C109"/>
    <mergeCell ref="K107:K109"/>
    <mergeCell ref="M107:M109"/>
    <mergeCell ref="S107:S109"/>
    <mergeCell ref="U107:U109"/>
    <mergeCell ref="V107:V109"/>
    <mergeCell ref="B108:B109"/>
    <mergeCell ref="A104:A106"/>
    <mergeCell ref="C104:C106"/>
    <mergeCell ref="K104:K106"/>
    <mergeCell ref="M104:M106"/>
    <mergeCell ref="S104:S106"/>
    <mergeCell ref="U104:U106"/>
    <mergeCell ref="V110:V112"/>
    <mergeCell ref="B111:B112"/>
    <mergeCell ref="A113:A115"/>
    <mergeCell ref="C113:C115"/>
    <mergeCell ref="K113:K115"/>
    <mergeCell ref="M113:M115"/>
    <mergeCell ref="S113:S115"/>
    <mergeCell ref="U113:U115"/>
    <mergeCell ref="V113:V115"/>
    <mergeCell ref="B114:B115"/>
    <mergeCell ref="A110:A112"/>
    <mergeCell ref="C110:C112"/>
    <mergeCell ref="K110:K112"/>
    <mergeCell ref="M110:M112"/>
    <mergeCell ref="S110:S112"/>
    <mergeCell ref="U110:U112"/>
    <mergeCell ref="V116:V118"/>
    <mergeCell ref="B117:B118"/>
    <mergeCell ref="A119:A121"/>
    <mergeCell ref="C119:C121"/>
    <mergeCell ref="K119:K121"/>
    <mergeCell ref="M119:M121"/>
    <mergeCell ref="S119:S121"/>
    <mergeCell ref="U119:U121"/>
    <mergeCell ref="V119:V121"/>
    <mergeCell ref="B120:B121"/>
    <mergeCell ref="A116:A118"/>
    <mergeCell ref="C116:C118"/>
    <mergeCell ref="K116:K118"/>
    <mergeCell ref="M116:M118"/>
    <mergeCell ref="S116:S118"/>
    <mergeCell ref="U116:U118"/>
    <mergeCell ref="V128:V130"/>
    <mergeCell ref="B129:B130"/>
    <mergeCell ref="A128:A130"/>
    <mergeCell ref="C128:C130"/>
    <mergeCell ref="K128:K130"/>
    <mergeCell ref="M128:M130"/>
    <mergeCell ref="S128:S130"/>
    <mergeCell ref="U128:U130"/>
    <mergeCell ref="V122:V124"/>
    <mergeCell ref="B123:B124"/>
    <mergeCell ref="A125:A127"/>
    <mergeCell ref="C125:C127"/>
    <mergeCell ref="K125:K127"/>
    <mergeCell ref="M125:M127"/>
    <mergeCell ref="S125:S127"/>
    <mergeCell ref="U125:U127"/>
    <mergeCell ref="V125:V127"/>
    <mergeCell ref="B126:B127"/>
    <mergeCell ref="A122:A124"/>
    <mergeCell ref="C122:C124"/>
    <mergeCell ref="K122:K124"/>
    <mergeCell ref="M122:M124"/>
    <mergeCell ref="S122:S124"/>
    <mergeCell ref="U122:U124"/>
  </mergeCells>
  <conditionalFormatting sqref="E95:V130">
    <cfRule type="cellIs" dxfId="29" priority="8" operator="lessThan">
      <formula>$D$7</formula>
    </cfRule>
    <cfRule type="cellIs" dxfId="28" priority="9" operator="lessThan">
      <formula>$D$7</formula>
    </cfRule>
  </conditionalFormatting>
  <conditionalFormatting sqref="K11:K94 U11:V94 E11:J130 L11:L130 M11:S94 N14:R130 T11:T130">
    <cfRule type="cellIs" dxfId="27" priority="7" operator="lessThan">
      <formula>$D$7</formula>
    </cfRule>
  </conditionalFormatting>
  <conditionalFormatting sqref="S95:S130">
    <cfRule type="cellIs" dxfId="26" priority="5" operator="lessThan">
      <formula>$D$7</formula>
    </cfRule>
    <cfRule type="cellIs" dxfId="25" priority="6" operator="lessThan">
      <formula>$D$7</formula>
    </cfRule>
  </conditionalFormatting>
  <conditionalFormatting sqref="S11:S94">
    <cfRule type="cellIs" dxfId="24" priority="4" operator="lessThan">
      <formula>$D$7</formula>
    </cfRule>
  </conditionalFormatting>
  <conditionalFormatting sqref="S95:S130">
    <cfRule type="cellIs" dxfId="23" priority="2" operator="lessThan">
      <formula>$D$7</formula>
    </cfRule>
    <cfRule type="cellIs" dxfId="22" priority="3" operator="lessThan">
      <formula>$D$7</formula>
    </cfRule>
  </conditionalFormatting>
  <conditionalFormatting sqref="S11:S130">
    <cfRule type="cellIs" dxfId="21" priority="1" operator="lessThan">
      <formula>$D$7</formula>
    </cfRule>
  </conditionalFormatting>
  <hyperlinks>
    <hyperlink ref="C9:C10" location="Sheet2!A1" display="Nama"/>
  </hyperlinks>
  <pageMargins left="0.51181102362204722" right="1.4960629921259843" top="0.74803149606299213" bottom="0.55118110236220474" header="0.31496062992125984" footer="0.31496062992125984"/>
  <pageSetup paperSize="5" orientation="landscape" horizontalDpi="4294967293" verticalDpi="0" r:id="rId1"/>
  <drawing r:id="rId2"/>
</worksheet>
</file>

<file path=xl/worksheets/sheet28.xml><?xml version="1.0" encoding="utf-8"?>
<worksheet xmlns="http://schemas.openxmlformats.org/spreadsheetml/2006/main" xmlns:r="http://schemas.openxmlformats.org/officeDocument/2006/relationships">
  <sheetPr codeName="Sheet14"/>
  <dimension ref="A1:AO155"/>
  <sheetViews>
    <sheetView showGridLines="0" workbookViewId="0">
      <pane xSplit="4" ySplit="8" topLeftCell="E108" activePane="bottomRight" state="frozen"/>
      <selection pane="topRight" activeCell="E1" sqref="E1"/>
      <selection pane="bottomLeft" activeCell="A8" sqref="A8"/>
      <selection pane="bottomRight" activeCell="A7" sqref="A7:B7"/>
    </sheetView>
  </sheetViews>
  <sheetFormatPr defaultColWidth="0" defaultRowHeight="0" customHeight="1" zeroHeight="1"/>
  <cols>
    <col min="1" max="1" width="5" style="4" customWidth="1"/>
    <col min="2" max="2" width="10.28515625" style="4" customWidth="1"/>
    <col min="3" max="3" width="24.5703125" style="4" customWidth="1"/>
    <col min="4" max="4" width="11.28515625" style="4" customWidth="1"/>
    <col min="5" max="10" width="6.85546875" style="17" customWidth="1"/>
    <col min="11" max="11" width="7.5703125" style="17" customWidth="1"/>
    <col min="12" max="13" width="9.140625" style="17" customWidth="1"/>
    <col min="14" max="18" width="5.85546875" style="17" customWidth="1"/>
    <col min="19" max="19" width="8.28515625" style="17" customWidth="1"/>
    <col min="20" max="22" width="9.140625" style="17" customWidth="1"/>
    <col min="23" max="37" width="5" style="77" customWidth="1"/>
    <col min="38" max="41" width="5" style="134" customWidth="1"/>
    <col min="42" max="16384" width="9.140625" style="4" hidden="1"/>
  </cols>
  <sheetData>
    <row r="1" spans="1:41" s="31" customFormat="1" ht="15.75" customHeight="1">
      <c r="E1" s="79" t="s">
        <v>103</v>
      </c>
      <c r="F1" s="33"/>
      <c r="G1" s="33"/>
      <c r="H1" s="154"/>
      <c r="I1" s="32" t="s">
        <v>105</v>
      </c>
      <c r="J1" s="33"/>
      <c r="K1" s="32"/>
      <c r="L1" s="33"/>
      <c r="M1" s="33"/>
      <c r="N1" s="33"/>
      <c r="O1" s="33"/>
      <c r="P1" s="33"/>
      <c r="Q1" s="33"/>
      <c r="R1" s="33"/>
      <c r="S1" s="33"/>
      <c r="T1" s="33"/>
      <c r="U1" s="33"/>
      <c r="V1" s="33"/>
      <c r="W1" s="77"/>
      <c r="X1" s="77"/>
      <c r="Y1" s="77"/>
      <c r="Z1" s="77"/>
      <c r="AA1" s="77"/>
      <c r="AB1" s="77"/>
      <c r="AC1" s="77"/>
      <c r="AD1" s="77"/>
      <c r="AE1" s="77"/>
      <c r="AF1" s="77"/>
      <c r="AG1" s="77"/>
      <c r="AH1" s="77"/>
      <c r="AI1" s="77"/>
      <c r="AJ1" s="77"/>
      <c r="AK1" s="77"/>
      <c r="AL1" s="134"/>
      <c r="AM1" s="134"/>
      <c r="AN1" s="134"/>
      <c r="AO1" s="134"/>
    </row>
    <row r="2" spans="1:41" s="31" customFormat="1" ht="15.75" customHeight="1">
      <c r="E2" s="155">
        <f>COUNTA(Table32356[Nama])</f>
        <v>37</v>
      </c>
      <c r="F2" s="33"/>
      <c r="G2" s="32"/>
      <c r="H2" s="33"/>
      <c r="J2" s="32"/>
      <c r="K2" s="32"/>
      <c r="L2" s="33"/>
      <c r="M2" s="33"/>
      <c r="N2" s="33"/>
      <c r="O2" s="33"/>
      <c r="P2" s="33"/>
      <c r="Q2" s="33"/>
      <c r="R2" s="33"/>
      <c r="S2" s="33"/>
      <c r="T2" s="33"/>
      <c r="U2" s="33"/>
      <c r="V2" s="33"/>
      <c r="W2" s="77"/>
      <c r="X2" s="77"/>
      <c r="Y2" s="77"/>
      <c r="Z2" s="77"/>
      <c r="AA2" s="77"/>
      <c r="AB2" s="77"/>
      <c r="AC2" s="77"/>
      <c r="AD2" s="77"/>
      <c r="AE2" s="77"/>
      <c r="AF2" s="77"/>
      <c r="AG2" s="77"/>
      <c r="AH2" s="77"/>
      <c r="AI2" s="77"/>
      <c r="AJ2" s="77"/>
      <c r="AK2" s="77"/>
      <c r="AL2" s="134"/>
      <c r="AM2" s="134"/>
      <c r="AN2" s="134"/>
      <c r="AO2" s="134"/>
    </row>
    <row r="3" spans="1:41" s="31" customFormat="1" ht="15.75" customHeight="1">
      <c r="E3" s="32" t="s">
        <v>104</v>
      </c>
      <c r="F3" s="33"/>
      <c r="G3" s="32"/>
      <c r="H3" s="33"/>
      <c r="J3" s="32"/>
      <c r="K3" s="49"/>
      <c r="L3" s="33"/>
      <c r="M3" s="33"/>
      <c r="N3" s="33"/>
      <c r="O3" s="33"/>
      <c r="P3" s="33"/>
      <c r="Q3" s="33"/>
      <c r="R3" s="33"/>
      <c r="S3" s="33"/>
      <c r="T3" s="33"/>
      <c r="U3" s="33"/>
      <c r="V3" s="33"/>
      <c r="W3" s="77"/>
      <c r="X3" s="77"/>
      <c r="Y3" s="77"/>
      <c r="Z3" s="77"/>
      <c r="AA3" s="77"/>
      <c r="AB3" s="77"/>
      <c r="AC3" s="77"/>
      <c r="AD3" s="77"/>
      <c r="AE3" s="77"/>
      <c r="AF3" s="77"/>
      <c r="AG3" s="77"/>
      <c r="AH3" s="77"/>
      <c r="AI3" s="77"/>
      <c r="AJ3" s="77"/>
      <c r="AK3" s="77"/>
      <c r="AL3" s="134"/>
      <c r="AM3" s="134"/>
      <c r="AN3" s="134"/>
      <c r="AO3" s="134"/>
    </row>
    <row r="4" spans="1:41" ht="15.75">
      <c r="A4" s="46" t="s">
        <v>21</v>
      </c>
      <c r="B4" s="46"/>
      <c r="C4" s="173" t="str">
        <f>'Halaman Depan'!$C$15</f>
        <v>Seni Budaya dan Kesenian</v>
      </c>
      <c r="D4" s="36"/>
      <c r="E4" s="156">
        <f>COUNT(E9,E12,E15,E18,E21,E24,E27,E30,E33,E36,E39,E42,E45,E48,E51,E54,E57,E60,E63,E66,E69,E72,E75,E78,E81,E84,E87,E90,E93,E96,E99,E102,E105,E108,E111,E114,E117,E120,E123,E126)</f>
        <v>0</v>
      </c>
      <c r="F4" s="156">
        <f t="shared" ref="F4:V6" si="0">COUNT(F9,F12,F15,F18,F21,F24,F27,F30,F33,F36,F39,F42,F45,F48,F51,F54,F57,F60,F63,F66,F69,F72,F75,F78,F81,F84,F87,F90,F93,F96,F99,F102,F105,F108,F111,F114,F117,F120,F123,F126)</f>
        <v>0</v>
      </c>
      <c r="G4" s="156">
        <f t="shared" si="0"/>
        <v>0</v>
      </c>
      <c r="H4" s="156">
        <f t="shared" si="0"/>
        <v>0</v>
      </c>
      <c r="I4" s="156">
        <f t="shared" si="0"/>
        <v>0</v>
      </c>
      <c r="J4" s="156">
        <f t="shared" si="0"/>
        <v>0</v>
      </c>
      <c r="K4" s="241">
        <f t="shared" si="0"/>
        <v>0</v>
      </c>
      <c r="L4" s="156">
        <f t="shared" si="0"/>
        <v>0</v>
      </c>
      <c r="M4" s="241">
        <f t="shared" si="0"/>
        <v>0</v>
      </c>
      <c r="N4" s="156">
        <f t="shared" si="0"/>
        <v>0</v>
      </c>
      <c r="O4" s="156">
        <f t="shared" si="0"/>
        <v>0</v>
      </c>
      <c r="P4" s="156">
        <f t="shared" si="0"/>
        <v>0</v>
      </c>
      <c r="Q4" s="156">
        <f t="shared" si="0"/>
        <v>0</v>
      </c>
      <c r="R4" s="156">
        <f t="shared" si="0"/>
        <v>0</v>
      </c>
      <c r="S4" s="241">
        <f t="shared" si="0"/>
        <v>0</v>
      </c>
      <c r="T4" s="156">
        <f t="shared" si="0"/>
        <v>0</v>
      </c>
      <c r="U4" s="241">
        <f t="shared" si="0"/>
        <v>0</v>
      </c>
      <c r="V4" s="241">
        <f t="shared" si="0"/>
        <v>0</v>
      </c>
    </row>
    <row r="5" spans="1:41" ht="15.75">
      <c r="A5" s="47" t="s">
        <v>16</v>
      </c>
      <c r="B5" s="47"/>
      <c r="C5" s="48">
        <f>'Halaman Depan'!H10</f>
        <v>50</v>
      </c>
      <c r="D5" s="37"/>
      <c r="E5" s="157">
        <f t="shared" ref="E5:T6" si="1">COUNT(E10,E13,E16,E19,E22,E25,E28,E31,E34,E37,E40,E43,E46,E49,E52,E55,E58,E61,E64,E67,E70,E73,E76,E79,E82,E85,E88,E91,E94,E97,E100,E103,E106,E109,E112,E115,E118,E121,E124,E127)</f>
        <v>0</v>
      </c>
      <c r="F5" s="157">
        <f t="shared" si="1"/>
        <v>0</v>
      </c>
      <c r="G5" s="157">
        <f t="shared" si="1"/>
        <v>0</v>
      </c>
      <c r="H5" s="157">
        <f t="shared" si="1"/>
        <v>0</v>
      </c>
      <c r="I5" s="157">
        <f t="shared" si="1"/>
        <v>0</v>
      </c>
      <c r="J5" s="157">
        <f t="shared" si="1"/>
        <v>0</v>
      </c>
      <c r="K5" s="241"/>
      <c r="L5" s="157">
        <f t="shared" si="1"/>
        <v>0</v>
      </c>
      <c r="M5" s="241"/>
      <c r="N5" s="157">
        <f t="shared" si="1"/>
        <v>0</v>
      </c>
      <c r="O5" s="157">
        <f t="shared" si="1"/>
        <v>0</v>
      </c>
      <c r="P5" s="157">
        <f t="shared" si="1"/>
        <v>0</v>
      </c>
      <c r="Q5" s="157">
        <f t="shared" si="1"/>
        <v>0</v>
      </c>
      <c r="R5" s="157">
        <f t="shared" si="1"/>
        <v>0</v>
      </c>
      <c r="S5" s="241"/>
      <c r="T5" s="157">
        <f t="shared" si="1"/>
        <v>0</v>
      </c>
      <c r="U5" s="241"/>
      <c r="V5" s="241"/>
    </row>
    <row r="6" spans="1:41" ht="15.75">
      <c r="A6" s="46" t="s">
        <v>131</v>
      </c>
      <c r="B6" s="46"/>
      <c r="C6" s="46"/>
      <c r="D6" s="46"/>
      <c r="E6" s="158">
        <f t="shared" si="1"/>
        <v>0</v>
      </c>
      <c r="F6" s="158">
        <f t="shared" si="0"/>
        <v>0</v>
      </c>
      <c r="G6" s="158">
        <f t="shared" si="0"/>
        <v>0</v>
      </c>
      <c r="H6" s="158">
        <f t="shared" si="0"/>
        <v>0</v>
      </c>
      <c r="I6" s="158">
        <f t="shared" si="0"/>
        <v>0</v>
      </c>
      <c r="J6" s="158">
        <f t="shared" si="0"/>
        <v>0</v>
      </c>
      <c r="K6" s="242"/>
      <c r="L6" s="158">
        <f t="shared" si="0"/>
        <v>0</v>
      </c>
      <c r="M6" s="242"/>
      <c r="N6" s="158">
        <f t="shared" si="0"/>
        <v>0</v>
      </c>
      <c r="O6" s="158">
        <f t="shared" si="0"/>
        <v>0</v>
      </c>
      <c r="P6" s="158">
        <f t="shared" si="0"/>
        <v>0</v>
      </c>
      <c r="Q6" s="158">
        <f t="shared" si="0"/>
        <v>0</v>
      </c>
      <c r="R6" s="158">
        <f t="shared" si="0"/>
        <v>0</v>
      </c>
      <c r="S6" s="242"/>
      <c r="T6" s="158">
        <f t="shared" si="0"/>
        <v>0</v>
      </c>
      <c r="U6" s="242"/>
      <c r="V6" s="242"/>
      <c r="W6" s="224" t="s">
        <v>62</v>
      </c>
      <c r="X6" s="224"/>
      <c r="Y6" s="224"/>
      <c r="Z6" s="224"/>
      <c r="AA6" s="224"/>
      <c r="AB6" s="224"/>
      <c r="AC6" s="224"/>
      <c r="AD6" s="224"/>
      <c r="AE6" s="224"/>
      <c r="AF6" s="224"/>
      <c r="AG6" s="224"/>
      <c r="AH6" s="224"/>
      <c r="AI6" s="224"/>
      <c r="AJ6" s="224"/>
      <c r="AK6" s="224"/>
      <c r="AO6" s="78"/>
    </row>
    <row r="7" spans="1:41" ht="15.75">
      <c r="A7" s="237" t="s">
        <v>0</v>
      </c>
      <c r="B7" s="237"/>
      <c r="C7" s="265" t="s">
        <v>3</v>
      </c>
      <c r="D7" s="226" t="s">
        <v>4</v>
      </c>
      <c r="E7" s="226" t="s">
        <v>9</v>
      </c>
      <c r="F7" s="226"/>
      <c r="G7" s="226"/>
      <c r="H7" s="226"/>
      <c r="I7" s="226"/>
      <c r="J7" s="226"/>
      <c r="K7" s="226"/>
      <c r="L7" s="226" t="s">
        <v>12</v>
      </c>
      <c r="M7" s="226"/>
      <c r="N7" s="226" t="s">
        <v>13</v>
      </c>
      <c r="O7" s="226"/>
      <c r="P7" s="226"/>
      <c r="Q7" s="226"/>
      <c r="R7" s="226"/>
      <c r="S7" s="226"/>
      <c r="T7" s="226" t="s">
        <v>14</v>
      </c>
      <c r="U7" s="226"/>
      <c r="V7" s="226" t="s">
        <v>15</v>
      </c>
      <c r="W7" s="239" t="s">
        <v>46</v>
      </c>
      <c r="X7" s="240"/>
      <c r="Y7" s="240"/>
      <c r="Z7" s="225" t="s">
        <v>47</v>
      </c>
      <c r="AA7" s="225"/>
      <c r="AB7" s="225"/>
      <c r="AC7" s="225"/>
      <c r="AD7" s="225" t="s">
        <v>48</v>
      </c>
      <c r="AE7" s="225"/>
      <c r="AF7" s="225"/>
      <c r="AG7" s="225"/>
      <c r="AH7" s="225" t="s">
        <v>49</v>
      </c>
      <c r="AI7" s="225"/>
      <c r="AJ7" s="225"/>
      <c r="AK7" s="225"/>
      <c r="AL7" s="225" t="s">
        <v>91</v>
      </c>
      <c r="AM7" s="225"/>
      <c r="AN7" s="225"/>
      <c r="AO7" s="225"/>
    </row>
    <row r="8" spans="1:41" ht="15.75">
      <c r="A8" s="45" t="s">
        <v>1</v>
      </c>
      <c r="B8" s="45" t="s">
        <v>2</v>
      </c>
      <c r="C8" s="265"/>
      <c r="D8" s="226"/>
      <c r="E8" s="35">
        <v>1</v>
      </c>
      <c r="F8" s="35">
        <v>2</v>
      </c>
      <c r="G8" s="35">
        <v>3</v>
      </c>
      <c r="H8" s="35">
        <v>4</v>
      </c>
      <c r="I8" s="35">
        <v>5</v>
      </c>
      <c r="J8" s="35">
        <v>6</v>
      </c>
      <c r="K8" s="44" t="s">
        <v>8</v>
      </c>
      <c r="L8" s="44" t="s">
        <v>10</v>
      </c>
      <c r="M8" s="44" t="s">
        <v>11</v>
      </c>
      <c r="N8" s="35">
        <v>1</v>
      </c>
      <c r="O8" s="35">
        <v>2</v>
      </c>
      <c r="P8" s="35">
        <v>3</v>
      </c>
      <c r="Q8" s="35">
        <v>4</v>
      </c>
      <c r="R8" s="35">
        <v>5</v>
      </c>
      <c r="S8" s="44" t="s">
        <v>8</v>
      </c>
      <c r="T8" s="35" t="s">
        <v>10</v>
      </c>
      <c r="U8" s="44" t="s">
        <v>11</v>
      </c>
      <c r="V8" s="226"/>
      <c r="W8" s="239"/>
      <c r="X8" s="240"/>
      <c r="Y8" s="240"/>
      <c r="Z8" s="225"/>
      <c r="AA8" s="225"/>
      <c r="AB8" s="225"/>
      <c r="AC8" s="225"/>
      <c r="AD8" s="225"/>
      <c r="AE8" s="225"/>
      <c r="AF8" s="225"/>
      <c r="AG8" s="225"/>
      <c r="AH8" s="225"/>
      <c r="AI8" s="225"/>
      <c r="AJ8" s="225"/>
      <c r="AK8" s="225"/>
      <c r="AL8" s="225"/>
      <c r="AM8" s="225"/>
      <c r="AN8" s="225"/>
      <c r="AO8" s="225"/>
    </row>
    <row r="9" spans="1:41" ht="20.25" customHeight="1">
      <c r="A9" s="227">
        <v>1</v>
      </c>
      <c r="B9" s="43" t="str">
        <f>IF(VLOOKUP(A9,'Data Siswa 5'!$A$4:$D$43,2,0)=0,"",VLOOKUP(A9,'Data Siswa 5'!$A$4:$D$43,2,0))</f>
        <v>901</v>
      </c>
      <c r="C9" s="228" t="str">
        <f>IF(VLOOKUP(A9,'Data Siswa 5'!$A$4:$D$43,4,0)=0,"",VLOOKUP(A9,'Data Siswa 5'!$A$4:$D$43,4,0))</f>
        <v>Siswa kelas V 1</v>
      </c>
      <c r="D9" s="10" t="s">
        <v>5</v>
      </c>
      <c r="E9" s="19"/>
      <c r="F9" s="19"/>
      <c r="G9" s="19"/>
      <c r="H9" s="19"/>
      <c r="I9" s="19"/>
      <c r="J9" s="19"/>
      <c r="K9" s="229" t="str">
        <f>IFERROR(ROUND(AVERAGE(E9:J11),0),"")</f>
        <v/>
      </c>
      <c r="L9" s="19"/>
      <c r="M9" s="229" t="str">
        <f>IFERROR(ROUND(AVERAGE(L9:L11),0),"")</f>
        <v/>
      </c>
      <c r="N9" s="19"/>
      <c r="O9" s="19"/>
      <c r="P9" s="19"/>
      <c r="Q9" s="19"/>
      <c r="R9" s="19"/>
      <c r="S9" s="229" t="str">
        <f>IFERROR(ROUND(AVERAGE(N9:R11),0),"")</f>
        <v/>
      </c>
      <c r="T9" s="19"/>
      <c r="U9" s="229" t="str">
        <f>IFERROR(ROUND(AVERAGE(T9:T11),0),"")</f>
        <v/>
      </c>
      <c r="V9" s="266" t="str">
        <f>IFERROR(ROUND((K9+M9+S9+(2*U9))/5,0),"")</f>
        <v/>
      </c>
      <c r="W9" s="77">
        <v>1</v>
      </c>
      <c r="X9" s="77">
        <v>1</v>
      </c>
      <c r="Y9" s="34" t="str">
        <f>INDEX(V9:W128,MATCH(X9,W9:W128,0),1)</f>
        <v/>
      </c>
      <c r="Z9" s="77" t="str">
        <f>K9</f>
        <v/>
      </c>
      <c r="AA9" s="77">
        <v>1</v>
      </c>
      <c r="AB9" s="77">
        <v>1</v>
      </c>
      <c r="AC9" s="77" t="str">
        <f>INDEX(Z9:AA128,MATCH(AB9,AA9:AA128,0),1)</f>
        <v/>
      </c>
      <c r="AD9" s="77" t="str">
        <f>M9</f>
        <v/>
      </c>
      <c r="AE9" s="77">
        <v>1</v>
      </c>
      <c r="AF9" s="77">
        <v>1</v>
      </c>
      <c r="AG9" s="77" t="str">
        <f>INDEX(AD9:AE128,MATCH(AF9,AE9:AE128,0),1)</f>
        <v/>
      </c>
      <c r="AH9" s="77" t="str">
        <f>S9</f>
        <v/>
      </c>
      <c r="AI9" s="77">
        <v>1</v>
      </c>
      <c r="AJ9" s="77">
        <v>1</v>
      </c>
      <c r="AK9" s="77" t="str">
        <f>INDEX(AH9:AI128,MATCH(AJ9,AI9:AI128,0),1)</f>
        <v/>
      </c>
      <c r="AL9" s="34" t="str">
        <f>U9</f>
        <v/>
      </c>
      <c r="AM9" s="134">
        <v>1</v>
      </c>
      <c r="AN9" s="134">
        <v>1</v>
      </c>
      <c r="AO9" s="134" t="str">
        <f>INDEX(AL9:AM128,MATCH(AN9,AM9:AM128,0),1)</f>
        <v/>
      </c>
    </row>
    <row r="10" spans="1:41" ht="20.25" customHeight="1">
      <c r="A10" s="227"/>
      <c r="B10" s="232" t="str">
        <f>IF(VLOOKUP(A9,'Data Siswa 5'!$A$4:$D$43,3,0)=0,"",VLOOKUP(A9,'Data Siswa 5'!$A$4:$D$43,3,0))</f>
        <v/>
      </c>
      <c r="C10" s="228"/>
      <c r="D10" s="11" t="s">
        <v>6</v>
      </c>
      <c r="E10" s="20"/>
      <c r="F10" s="20"/>
      <c r="G10" s="20"/>
      <c r="H10" s="20"/>
      <c r="I10" s="20"/>
      <c r="J10" s="20"/>
      <c r="K10" s="230"/>
      <c r="L10" s="20"/>
      <c r="M10" s="230"/>
      <c r="N10" s="20"/>
      <c r="O10" s="20"/>
      <c r="P10" s="20"/>
      <c r="Q10" s="20"/>
      <c r="R10" s="20"/>
      <c r="S10" s="230"/>
      <c r="T10" s="20"/>
      <c r="U10" s="230"/>
      <c r="V10" s="267"/>
      <c r="W10" s="77">
        <v>2</v>
      </c>
      <c r="X10" s="77">
        <f>X9+3</f>
        <v>4</v>
      </c>
      <c r="Y10" s="34" t="str">
        <f t="shared" ref="Y10:Y48" si="2">INDEX(V10:W129,MATCH(X10,W10:W129,0),1)</f>
        <v/>
      </c>
      <c r="Z10" s="77">
        <f t="shared" ref="Z10:Z73" si="3">K10</f>
        <v>0</v>
      </c>
      <c r="AA10" s="77">
        <v>2</v>
      </c>
      <c r="AB10" s="77">
        <f>AB9+3</f>
        <v>4</v>
      </c>
      <c r="AC10" s="77" t="str">
        <f>INDEX(Z10:AA129,MATCH(AB10,AA10:AA129,0),1)</f>
        <v/>
      </c>
      <c r="AD10" s="77">
        <f t="shared" ref="AD10:AD73" si="4">M10</f>
        <v>0</v>
      </c>
      <c r="AE10" s="77">
        <v>2</v>
      </c>
      <c r="AF10" s="77">
        <f>AF9+3</f>
        <v>4</v>
      </c>
      <c r="AG10" s="77" t="str">
        <f>INDEX(AD10:AE129,MATCH(AF10,AE10:AE129,0),1)</f>
        <v/>
      </c>
      <c r="AH10" s="77">
        <f t="shared" ref="AH10:AH73" si="5">S10</f>
        <v>0</v>
      </c>
      <c r="AI10" s="77">
        <v>2</v>
      </c>
      <c r="AJ10" s="77">
        <f>AJ9+3</f>
        <v>4</v>
      </c>
      <c r="AK10" s="77" t="str">
        <f t="shared" ref="AK10:AK48" si="6">INDEX(AH10:AI129,MATCH(AJ10,AI10:AI129,0),1)</f>
        <v/>
      </c>
      <c r="AL10" s="34">
        <f t="shared" ref="AL10:AL73" si="7">U10</f>
        <v>0</v>
      </c>
      <c r="AM10" s="134">
        <v>2</v>
      </c>
      <c r="AN10" s="134">
        <f>AN9+3</f>
        <v>4</v>
      </c>
      <c r="AO10" s="134" t="str">
        <f t="shared" ref="AO10:AO48" si="8">INDEX(AL10:AM129,MATCH(AN10,AM10:AM129,0),1)</f>
        <v/>
      </c>
    </row>
    <row r="11" spans="1:41" ht="20.25" customHeight="1">
      <c r="A11" s="227"/>
      <c r="B11" s="233"/>
      <c r="C11" s="228"/>
      <c r="D11" s="12" t="s">
        <v>7</v>
      </c>
      <c r="E11" s="21"/>
      <c r="F11" s="21"/>
      <c r="G11" s="21"/>
      <c r="H11" s="21"/>
      <c r="I11" s="21"/>
      <c r="J11" s="21"/>
      <c r="K11" s="231"/>
      <c r="L11" s="21"/>
      <c r="M11" s="231"/>
      <c r="N11" s="21"/>
      <c r="O11" s="21"/>
      <c r="P11" s="21"/>
      <c r="Q11" s="21"/>
      <c r="R11" s="21"/>
      <c r="S11" s="231"/>
      <c r="T11" s="21"/>
      <c r="U11" s="231"/>
      <c r="V11" s="268"/>
      <c r="W11" s="77">
        <v>3</v>
      </c>
      <c r="X11" s="77">
        <f t="shared" ref="X11:X48" si="9">X10+3</f>
        <v>7</v>
      </c>
      <c r="Y11" s="34" t="str">
        <f t="shared" si="2"/>
        <v/>
      </c>
      <c r="Z11" s="77">
        <f t="shared" si="3"/>
        <v>0</v>
      </c>
      <c r="AA11" s="77">
        <v>3</v>
      </c>
      <c r="AB11" s="77">
        <f t="shared" ref="AB11:AB48" si="10">AB10+3</f>
        <v>7</v>
      </c>
      <c r="AC11" s="77" t="str">
        <f>INDEX(Z11:AA130,MATCH(AB11,AA11:AA130,0),1)</f>
        <v/>
      </c>
      <c r="AD11" s="77">
        <f t="shared" si="4"/>
        <v>0</v>
      </c>
      <c r="AE11" s="77">
        <v>3</v>
      </c>
      <c r="AF11" s="77">
        <f t="shared" ref="AF11:AF48" si="11">AF10+3</f>
        <v>7</v>
      </c>
      <c r="AG11" s="77" t="str">
        <f t="shared" ref="AG11:AG48" si="12">INDEX(AD11:AE130,MATCH(AF11,AE11:AE130,0),1)</f>
        <v/>
      </c>
      <c r="AH11" s="77">
        <f t="shared" si="5"/>
        <v>0</v>
      </c>
      <c r="AI11" s="77">
        <v>3</v>
      </c>
      <c r="AJ11" s="77">
        <f t="shared" ref="AJ11:AJ48" si="13">AJ10+3</f>
        <v>7</v>
      </c>
      <c r="AK11" s="77" t="str">
        <f t="shared" si="6"/>
        <v/>
      </c>
      <c r="AL11" s="34">
        <f t="shared" si="7"/>
        <v>0</v>
      </c>
      <c r="AM11" s="134">
        <v>3</v>
      </c>
      <c r="AN11" s="134">
        <f t="shared" ref="AN11:AN48" si="14">AN10+3</f>
        <v>7</v>
      </c>
      <c r="AO11" s="134" t="str">
        <f t="shared" si="8"/>
        <v/>
      </c>
    </row>
    <row r="12" spans="1:41" ht="20.25" customHeight="1">
      <c r="A12" s="227">
        <v>2</v>
      </c>
      <c r="B12" s="43" t="str">
        <f>IF(VLOOKUP(A12,'Data Siswa 5'!$A$4:$D$43,2,0)=0,"",VLOOKUP(A12,'Data Siswa 5'!$A$4:$D$43,2,0))</f>
        <v>902</v>
      </c>
      <c r="C12" s="228" t="str">
        <f>IF(VLOOKUP(A12,'Data Siswa 5'!$A$4:$D$43,4,0)=0,"",VLOOKUP(A12,'Data Siswa 5'!$A$4:$D$43,4,0))</f>
        <v>Siswa kelas V 2</v>
      </c>
      <c r="D12" s="10" t="s">
        <v>5</v>
      </c>
      <c r="E12" s="19"/>
      <c r="F12" s="19"/>
      <c r="G12" s="19"/>
      <c r="H12" s="19"/>
      <c r="I12" s="19"/>
      <c r="J12" s="19"/>
      <c r="K12" s="229" t="str">
        <f t="shared" ref="K12" si="15">IFERROR(ROUND(AVERAGE(E12:J14),0),"")</f>
        <v/>
      </c>
      <c r="L12" s="19"/>
      <c r="M12" s="229" t="str">
        <f t="shared" ref="M12" si="16">IFERROR(ROUND(AVERAGE(L12:L14),0),"")</f>
        <v/>
      </c>
      <c r="N12" s="19"/>
      <c r="O12" s="19"/>
      <c r="P12" s="19"/>
      <c r="Q12" s="19"/>
      <c r="R12" s="19"/>
      <c r="S12" s="229" t="str">
        <f t="shared" ref="S12" si="17">IFERROR(ROUND(AVERAGE(N12:R14),0),"")</f>
        <v/>
      </c>
      <c r="T12" s="19"/>
      <c r="U12" s="229" t="str">
        <f t="shared" ref="U12" si="18">IFERROR(ROUND(AVERAGE(T12:T14),0),"")</f>
        <v/>
      </c>
      <c r="V12" s="266" t="str">
        <f t="shared" ref="V12" si="19">IFERROR(ROUND((K12+M12+S12+(2*U12))/5,0),"")</f>
        <v/>
      </c>
      <c r="W12" s="77">
        <v>4</v>
      </c>
      <c r="X12" s="77">
        <f t="shared" si="9"/>
        <v>10</v>
      </c>
      <c r="Y12" s="34" t="str">
        <f t="shared" si="2"/>
        <v/>
      </c>
      <c r="Z12" s="77" t="str">
        <f t="shared" si="3"/>
        <v/>
      </c>
      <c r="AA12" s="77">
        <v>4</v>
      </c>
      <c r="AB12" s="77">
        <f t="shared" si="10"/>
        <v>10</v>
      </c>
      <c r="AC12" s="77" t="str">
        <f t="shared" ref="AC12:AC48" si="20">INDEX(Z12:AA131,MATCH(AB12,AA12:AA131,0),1)</f>
        <v/>
      </c>
      <c r="AD12" s="77" t="str">
        <f t="shared" si="4"/>
        <v/>
      </c>
      <c r="AE12" s="77">
        <v>4</v>
      </c>
      <c r="AF12" s="77">
        <f t="shared" si="11"/>
        <v>10</v>
      </c>
      <c r="AG12" s="77" t="str">
        <f t="shared" si="12"/>
        <v/>
      </c>
      <c r="AH12" s="77" t="str">
        <f t="shared" si="5"/>
        <v/>
      </c>
      <c r="AI12" s="77">
        <v>4</v>
      </c>
      <c r="AJ12" s="77">
        <f t="shared" si="13"/>
        <v>10</v>
      </c>
      <c r="AK12" s="77" t="str">
        <f t="shared" si="6"/>
        <v/>
      </c>
      <c r="AL12" s="34" t="str">
        <f t="shared" si="7"/>
        <v/>
      </c>
      <c r="AM12" s="134">
        <v>4</v>
      </c>
      <c r="AN12" s="134">
        <f t="shared" si="14"/>
        <v>10</v>
      </c>
      <c r="AO12" s="134" t="str">
        <f t="shared" si="8"/>
        <v/>
      </c>
    </row>
    <row r="13" spans="1:41" ht="20.25" customHeight="1">
      <c r="A13" s="227"/>
      <c r="B13" s="232" t="str">
        <f>IF(VLOOKUP(A12,'Data Siswa 5'!$A$4:$D$43,3,0)=0,"",VLOOKUP(A12,'Data Siswa 5'!$A$4:$D$43,3,0))</f>
        <v/>
      </c>
      <c r="C13" s="228"/>
      <c r="D13" s="11" t="s">
        <v>6</v>
      </c>
      <c r="E13" s="20"/>
      <c r="F13" s="20"/>
      <c r="G13" s="20"/>
      <c r="H13" s="20"/>
      <c r="I13" s="20"/>
      <c r="J13" s="20"/>
      <c r="K13" s="230"/>
      <c r="L13" s="20"/>
      <c r="M13" s="230"/>
      <c r="N13" s="20"/>
      <c r="O13" s="20"/>
      <c r="P13" s="20"/>
      <c r="Q13" s="20"/>
      <c r="R13" s="20"/>
      <c r="S13" s="230"/>
      <c r="T13" s="20"/>
      <c r="U13" s="230"/>
      <c r="V13" s="267"/>
      <c r="W13" s="77">
        <v>5</v>
      </c>
      <c r="X13" s="77">
        <f t="shared" si="9"/>
        <v>13</v>
      </c>
      <c r="Y13" s="34" t="str">
        <f t="shared" si="2"/>
        <v/>
      </c>
      <c r="Z13" s="77">
        <f t="shared" si="3"/>
        <v>0</v>
      </c>
      <c r="AA13" s="77">
        <v>5</v>
      </c>
      <c r="AB13" s="77">
        <f t="shared" si="10"/>
        <v>13</v>
      </c>
      <c r="AC13" s="77" t="str">
        <f t="shared" si="20"/>
        <v/>
      </c>
      <c r="AD13" s="77">
        <f t="shared" si="4"/>
        <v>0</v>
      </c>
      <c r="AE13" s="77">
        <v>5</v>
      </c>
      <c r="AF13" s="77">
        <f t="shared" si="11"/>
        <v>13</v>
      </c>
      <c r="AG13" s="77" t="str">
        <f t="shared" si="12"/>
        <v/>
      </c>
      <c r="AH13" s="77">
        <f t="shared" si="5"/>
        <v>0</v>
      </c>
      <c r="AI13" s="77">
        <v>5</v>
      </c>
      <c r="AJ13" s="77">
        <f t="shared" si="13"/>
        <v>13</v>
      </c>
      <c r="AK13" s="77" t="str">
        <f t="shared" si="6"/>
        <v/>
      </c>
      <c r="AL13" s="34">
        <f t="shared" si="7"/>
        <v>0</v>
      </c>
      <c r="AM13" s="134">
        <v>5</v>
      </c>
      <c r="AN13" s="134">
        <f t="shared" si="14"/>
        <v>13</v>
      </c>
      <c r="AO13" s="134" t="str">
        <f t="shared" si="8"/>
        <v/>
      </c>
    </row>
    <row r="14" spans="1:41" ht="20.25" customHeight="1">
      <c r="A14" s="227"/>
      <c r="B14" s="233"/>
      <c r="C14" s="228"/>
      <c r="D14" s="12" t="s">
        <v>7</v>
      </c>
      <c r="E14" s="21"/>
      <c r="F14" s="21"/>
      <c r="G14" s="21"/>
      <c r="H14" s="21"/>
      <c r="I14" s="21"/>
      <c r="J14" s="21"/>
      <c r="K14" s="231"/>
      <c r="L14" s="21"/>
      <c r="M14" s="231"/>
      <c r="N14" s="21"/>
      <c r="O14" s="21"/>
      <c r="P14" s="21"/>
      <c r="Q14" s="21"/>
      <c r="R14" s="21"/>
      <c r="S14" s="231"/>
      <c r="T14" s="21"/>
      <c r="U14" s="231"/>
      <c r="V14" s="268"/>
      <c r="W14" s="77">
        <v>6</v>
      </c>
      <c r="X14" s="77">
        <f t="shared" si="9"/>
        <v>16</v>
      </c>
      <c r="Y14" s="34" t="str">
        <f t="shared" si="2"/>
        <v/>
      </c>
      <c r="Z14" s="77">
        <f t="shared" si="3"/>
        <v>0</v>
      </c>
      <c r="AA14" s="77">
        <v>6</v>
      </c>
      <c r="AB14" s="77">
        <f t="shared" si="10"/>
        <v>16</v>
      </c>
      <c r="AC14" s="77" t="str">
        <f t="shared" si="20"/>
        <v/>
      </c>
      <c r="AD14" s="77">
        <f t="shared" si="4"/>
        <v>0</v>
      </c>
      <c r="AE14" s="77">
        <v>6</v>
      </c>
      <c r="AF14" s="77">
        <f t="shared" si="11"/>
        <v>16</v>
      </c>
      <c r="AG14" s="77" t="str">
        <f t="shared" si="12"/>
        <v/>
      </c>
      <c r="AH14" s="77">
        <f t="shared" si="5"/>
        <v>0</v>
      </c>
      <c r="AI14" s="77">
        <v>6</v>
      </c>
      <c r="AJ14" s="77">
        <f t="shared" si="13"/>
        <v>16</v>
      </c>
      <c r="AK14" s="77" t="str">
        <f t="shared" si="6"/>
        <v/>
      </c>
      <c r="AL14" s="34">
        <f t="shared" si="7"/>
        <v>0</v>
      </c>
      <c r="AM14" s="134">
        <v>6</v>
      </c>
      <c r="AN14" s="134">
        <f t="shared" si="14"/>
        <v>16</v>
      </c>
      <c r="AO14" s="134" t="str">
        <f t="shared" si="8"/>
        <v/>
      </c>
    </row>
    <row r="15" spans="1:41" ht="20.25" customHeight="1">
      <c r="A15" s="227">
        <v>3</v>
      </c>
      <c r="B15" s="43" t="str">
        <f>IF(VLOOKUP(A15,'Data Siswa 5'!$A$4:$D$43,2,0)=0,"",VLOOKUP(A15,'Data Siswa 5'!$A$4:$D$43,2,0))</f>
        <v>903</v>
      </c>
      <c r="C15" s="228" t="str">
        <f>IF(VLOOKUP(A15,'Data Siswa 5'!$A$4:$D$43,4,0)=0,"",VLOOKUP(A15,'Data Siswa 5'!$A$4:$D$43,4,0))</f>
        <v>Siswa kelas V 3</v>
      </c>
      <c r="D15" s="10" t="s">
        <v>5</v>
      </c>
      <c r="E15" s="19"/>
      <c r="F15" s="19"/>
      <c r="G15" s="19"/>
      <c r="H15" s="19"/>
      <c r="I15" s="19"/>
      <c r="J15" s="19"/>
      <c r="K15" s="229" t="str">
        <f t="shared" ref="K15" si="21">IFERROR(ROUND(AVERAGE(E15:J17),0),"")</f>
        <v/>
      </c>
      <c r="L15" s="19"/>
      <c r="M15" s="229" t="str">
        <f t="shared" ref="M15" si="22">IFERROR(ROUND(AVERAGE(L15:L17),0),"")</f>
        <v/>
      </c>
      <c r="N15" s="19"/>
      <c r="O15" s="19"/>
      <c r="P15" s="19"/>
      <c r="Q15" s="19"/>
      <c r="R15" s="19"/>
      <c r="S15" s="229" t="str">
        <f t="shared" ref="S15" si="23">IFERROR(ROUND(AVERAGE(N15:R17),0),"")</f>
        <v/>
      </c>
      <c r="T15" s="19"/>
      <c r="U15" s="229" t="str">
        <f t="shared" ref="U15" si="24">IFERROR(ROUND(AVERAGE(T15:T17),0),"")</f>
        <v/>
      </c>
      <c r="V15" s="266" t="str">
        <f t="shared" ref="V15" si="25">IFERROR(ROUND((K15+M15+S15+(2*U15))/5,0),"")</f>
        <v/>
      </c>
      <c r="W15" s="77">
        <v>7</v>
      </c>
      <c r="X15" s="77">
        <f t="shared" si="9"/>
        <v>19</v>
      </c>
      <c r="Y15" s="34" t="str">
        <f t="shared" si="2"/>
        <v/>
      </c>
      <c r="Z15" s="77" t="str">
        <f t="shared" si="3"/>
        <v/>
      </c>
      <c r="AA15" s="77">
        <v>7</v>
      </c>
      <c r="AB15" s="77">
        <f t="shared" si="10"/>
        <v>19</v>
      </c>
      <c r="AC15" s="77" t="str">
        <f t="shared" si="20"/>
        <v/>
      </c>
      <c r="AD15" s="77" t="str">
        <f t="shared" si="4"/>
        <v/>
      </c>
      <c r="AE15" s="77">
        <v>7</v>
      </c>
      <c r="AF15" s="77">
        <f t="shared" si="11"/>
        <v>19</v>
      </c>
      <c r="AG15" s="77" t="str">
        <f t="shared" si="12"/>
        <v/>
      </c>
      <c r="AH15" s="77" t="str">
        <f t="shared" si="5"/>
        <v/>
      </c>
      <c r="AI15" s="77">
        <v>7</v>
      </c>
      <c r="AJ15" s="77">
        <f t="shared" si="13"/>
        <v>19</v>
      </c>
      <c r="AK15" s="77" t="str">
        <f t="shared" si="6"/>
        <v/>
      </c>
      <c r="AL15" s="34" t="str">
        <f t="shared" si="7"/>
        <v/>
      </c>
      <c r="AM15" s="134">
        <v>7</v>
      </c>
      <c r="AN15" s="134">
        <f t="shared" si="14"/>
        <v>19</v>
      </c>
      <c r="AO15" s="134" t="str">
        <f t="shared" si="8"/>
        <v/>
      </c>
    </row>
    <row r="16" spans="1:41" ht="20.25" customHeight="1">
      <c r="A16" s="227"/>
      <c r="B16" s="232" t="str">
        <f>IF(VLOOKUP(A15,'Data Siswa 5'!$A$4:$D$43,3,0)=0,"",VLOOKUP(A15,'Data Siswa 5'!$A$4:$D$43,3,0))</f>
        <v/>
      </c>
      <c r="C16" s="228"/>
      <c r="D16" s="11" t="s">
        <v>6</v>
      </c>
      <c r="E16" s="20"/>
      <c r="F16" s="20"/>
      <c r="G16" s="20"/>
      <c r="H16" s="20"/>
      <c r="I16" s="20"/>
      <c r="J16" s="20"/>
      <c r="K16" s="230"/>
      <c r="L16" s="20"/>
      <c r="M16" s="230"/>
      <c r="N16" s="20"/>
      <c r="O16" s="20"/>
      <c r="P16" s="20"/>
      <c r="Q16" s="20"/>
      <c r="R16" s="20"/>
      <c r="S16" s="230"/>
      <c r="T16" s="20"/>
      <c r="U16" s="230"/>
      <c r="V16" s="267"/>
      <c r="W16" s="77">
        <v>8</v>
      </c>
      <c r="X16" s="77">
        <f t="shared" si="9"/>
        <v>22</v>
      </c>
      <c r="Y16" s="34" t="str">
        <f t="shared" si="2"/>
        <v/>
      </c>
      <c r="Z16" s="77">
        <f t="shared" si="3"/>
        <v>0</v>
      </c>
      <c r="AA16" s="77">
        <v>8</v>
      </c>
      <c r="AB16" s="77">
        <f t="shared" si="10"/>
        <v>22</v>
      </c>
      <c r="AC16" s="77" t="str">
        <f t="shared" si="20"/>
        <v/>
      </c>
      <c r="AD16" s="77">
        <f t="shared" si="4"/>
        <v>0</v>
      </c>
      <c r="AE16" s="77">
        <v>8</v>
      </c>
      <c r="AF16" s="77">
        <f t="shared" si="11"/>
        <v>22</v>
      </c>
      <c r="AG16" s="77" t="str">
        <f t="shared" si="12"/>
        <v/>
      </c>
      <c r="AH16" s="77">
        <f t="shared" si="5"/>
        <v>0</v>
      </c>
      <c r="AI16" s="77">
        <v>8</v>
      </c>
      <c r="AJ16" s="77">
        <f t="shared" si="13"/>
        <v>22</v>
      </c>
      <c r="AK16" s="77" t="str">
        <f t="shared" si="6"/>
        <v/>
      </c>
      <c r="AL16" s="34">
        <f t="shared" si="7"/>
        <v>0</v>
      </c>
      <c r="AM16" s="134">
        <v>8</v>
      </c>
      <c r="AN16" s="134">
        <f t="shared" si="14"/>
        <v>22</v>
      </c>
      <c r="AO16" s="134" t="str">
        <f t="shared" si="8"/>
        <v/>
      </c>
    </row>
    <row r="17" spans="1:41" ht="20.25" customHeight="1">
      <c r="A17" s="227"/>
      <c r="B17" s="233"/>
      <c r="C17" s="228"/>
      <c r="D17" s="12" t="s">
        <v>7</v>
      </c>
      <c r="E17" s="21"/>
      <c r="F17" s="21"/>
      <c r="G17" s="21"/>
      <c r="H17" s="21"/>
      <c r="I17" s="21"/>
      <c r="J17" s="21"/>
      <c r="K17" s="231"/>
      <c r="L17" s="21"/>
      <c r="M17" s="231"/>
      <c r="N17" s="21"/>
      <c r="O17" s="21"/>
      <c r="P17" s="21"/>
      <c r="Q17" s="21"/>
      <c r="R17" s="21"/>
      <c r="S17" s="231"/>
      <c r="T17" s="21"/>
      <c r="U17" s="231"/>
      <c r="V17" s="268"/>
      <c r="W17" s="77">
        <v>9</v>
      </c>
      <c r="X17" s="77">
        <f t="shared" si="9"/>
        <v>25</v>
      </c>
      <c r="Y17" s="34" t="str">
        <f t="shared" si="2"/>
        <v/>
      </c>
      <c r="Z17" s="77">
        <f t="shared" si="3"/>
        <v>0</v>
      </c>
      <c r="AA17" s="77">
        <v>9</v>
      </c>
      <c r="AB17" s="77">
        <f t="shared" si="10"/>
        <v>25</v>
      </c>
      <c r="AC17" s="77" t="str">
        <f t="shared" si="20"/>
        <v/>
      </c>
      <c r="AD17" s="77">
        <f t="shared" si="4"/>
        <v>0</v>
      </c>
      <c r="AE17" s="77">
        <v>9</v>
      </c>
      <c r="AF17" s="77">
        <f t="shared" si="11"/>
        <v>25</v>
      </c>
      <c r="AG17" s="77" t="str">
        <f t="shared" si="12"/>
        <v/>
      </c>
      <c r="AH17" s="77">
        <f t="shared" si="5"/>
        <v>0</v>
      </c>
      <c r="AI17" s="77">
        <v>9</v>
      </c>
      <c r="AJ17" s="77">
        <f t="shared" si="13"/>
        <v>25</v>
      </c>
      <c r="AK17" s="77" t="str">
        <f t="shared" si="6"/>
        <v/>
      </c>
      <c r="AL17" s="34">
        <f t="shared" si="7"/>
        <v>0</v>
      </c>
      <c r="AM17" s="134">
        <v>9</v>
      </c>
      <c r="AN17" s="134">
        <f t="shared" si="14"/>
        <v>25</v>
      </c>
      <c r="AO17" s="134" t="str">
        <f t="shared" si="8"/>
        <v/>
      </c>
    </row>
    <row r="18" spans="1:41" ht="20.25" customHeight="1">
      <c r="A18" s="227">
        <v>4</v>
      </c>
      <c r="B18" s="43" t="str">
        <f>IF(VLOOKUP(A18,'Data Siswa 5'!$A$4:$D$43,2,0)=0,"",VLOOKUP(A18,'Data Siswa 5'!$A$4:$D$43,2,0))</f>
        <v>904</v>
      </c>
      <c r="C18" s="228" t="str">
        <f>IF(VLOOKUP(A18,'Data Siswa 5'!$A$4:$D$43,4,0)=0,"",VLOOKUP(A18,'Data Siswa 5'!$A$4:$D$43,4,0))</f>
        <v>Siswa kelas V 4</v>
      </c>
      <c r="D18" s="10" t="s">
        <v>5</v>
      </c>
      <c r="E18" s="19"/>
      <c r="F18" s="19"/>
      <c r="G18" s="19"/>
      <c r="H18" s="19"/>
      <c r="I18" s="19"/>
      <c r="J18" s="19"/>
      <c r="K18" s="229" t="str">
        <f t="shared" ref="K18" si="26">IFERROR(ROUND(AVERAGE(E18:J20),0),"")</f>
        <v/>
      </c>
      <c r="L18" s="19"/>
      <c r="M18" s="229" t="str">
        <f t="shared" ref="M18" si="27">IFERROR(ROUND(AVERAGE(L18:L20),0),"")</f>
        <v/>
      </c>
      <c r="N18" s="19"/>
      <c r="O18" s="19"/>
      <c r="P18" s="19"/>
      <c r="Q18" s="19"/>
      <c r="R18" s="19"/>
      <c r="S18" s="229" t="str">
        <f t="shared" ref="S18" si="28">IFERROR(ROUND(AVERAGE(N18:R20),0),"")</f>
        <v/>
      </c>
      <c r="T18" s="19"/>
      <c r="U18" s="229" t="str">
        <f t="shared" ref="U18" si="29">IFERROR(ROUND(AVERAGE(T18:T20),0),"")</f>
        <v/>
      </c>
      <c r="V18" s="266" t="str">
        <f t="shared" ref="V18" si="30">IFERROR(ROUND((K18+M18+S18+(2*U18))/5,0),"")</f>
        <v/>
      </c>
      <c r="W18" s="77">
        <v>10</v>
      </c>
      <c r="X18" s="77">
        <f t="shared" si="9"/>
        <v>28</v>
      </c>
      <c r="Y18" s="34" t="str">
        <f t="shared" si="2"/>
        <v/>
      </c>
      <c r="Z18" s="77" t="str">
        <f t="shared" si="3"/>
        <v/>
      </c>
      <c r="AA18" s="77">
        <v>10</v>
      </c>
      <c r="AB18" s="77">
        <f t="shared" si="10"/>
        <v>28</v>
      </c>
      <c r="AC18" s="77" t="str">
        <f t="shared" si="20"/>
        <v/>
      </c>
      <c r="AD18" s="77" t="str">
        <f t="shared" si="4"/>
        <v/>
      </c>
      <c r="AE18" s="77">
        <v>10</v>
      </c>
      <c r="AF18" s="77">
        <f t="shared" si="11"/>
        <v>28</v>
      </c>
      <c r="AG18" s="77" t="str">
        <f t="shared" si="12"/>
        <v/>
      </c>
      <c r="AH18" s="77" t="str">
        <f t="shared" si="5"/>
        <v/>
      </c>
      <c r="AI18" s="77">
        <v>10</v>
      </c>
      <c r="AJ18" s="77">
        <f t="shared" si="13"/>
        <v>28</v>
      </c>
      <c r="AK18" s="77" t="str">
        <f t="shared" si="6"/>
        <v/>
      </c>
      <c r="AL18" s="34" t="str">
        <f t="shared" si="7"/>
        <v/>
      </c>
      <c r="AM18" s="134">
        <v>10</v>
      </c>
      <c r="AN18" s="134">
        <f t="shared" si="14"/>
        <v>28</v>
      </c>
      <c r="AO18" s="134" t="str">
        <f t="shared" si="8"/>
        <v/>
      </c>
    </row>
    <row r="19" spans="1:41" ht="20.25" customHeight="1">
      <c r="A19" s="227"/>
      <c r="B19" s="232" t="str">
        <f>IF(VLOOKUP(A18,'Data Siswa 5'!$A$4:$D$43,3,0)=0,"",VLOOKUP(A18,'Data Siswa 5'!$A$4:$D$43,3,0))</f>
        <v/>
      </c>
      <c r="C19" s="228"/>
      <c r="D19" s="11" t="s">
        <v>6</v>
      </c>
      <c r="E19" s="20"/>
      <c r="F19" s="20"/>
      <c r="G19" s="20"/>
      <c r="H19" s="20"/>
      <c r="I19" s="20"/>
      <c r="J19" s="20"/>
      <c r="K19" s="230"/>
      <c r="L19" s="20"/>
      <c r="M19" s="230"/>
      <c r="N19" s="20"/>
      <c r="O19" s="20"/>
      <c r="P19" s="20"/>
      <c r="Q19" s="20"/>
      <c r="R19" s="20"/>
      <c r="S19" s="230"/>
      <c r="T19" s="20"/>
      <c r="U19" s="230"/>
      <c r="V19" s="267"/>
      <c r="W19" s="77">
        <v>11</v>
      </c>
      <c r="X19" s="77">
        <f t="shared" si="9"/>
        <v>31</v>
      </c>
      <c r="Y19" s="34" t="str">
        <f t="shared" si="2"/>
        <v/>
      </c>
      <c r="Z19" s="77">
        <f t="shared" si="3"/>
        <v>0</v>
      </c>
      <c r="AA19" s="77">
        <v>11</v>
      </c>
      <c r="AB19" s="77">
        <f t="shared" si="10"/>
        <v>31</v>
      </c>
      <c r="AC19" s="77" t="str">
        <f t="shared" si="20"/>
        <v/>
      </c>
      <c r="AD19" s="77">
        <f t="shared" si="4"/>
        <v>0</v>
      </c>
      <c r="AE19" s="77">
        <v>11</v>
      </c>
      <c r="AF19" s="77">
        <f t="shared" si="11"/>
        <v>31</v>
      </c>
      <c r="AG19" s="77" t="str">
        <f>INDEX(AD19:AE138,MATCH(AF19,AE19:AE138,0),1)</f>
        <v/>
      </c>
      <c r="AH19" s="77">
        <f t="shared" si="5"/>
        <v>0</v>
      </c>
      <c r="AI19" s="77">
        <v>11</v>
      </c>
      <c r="AJ19" s="77">
        <f t="shared" si="13"/>
        <v>31</v>
      </c>
      <c r="AK19" s="77" t="str">
        <f t="shared" si="6"/>
        <v/>
      </c>
      <c r="AL19" s="34">
        <f t="shared" si="7"/>
        <v>0</v>
      </c>
      <c r="AM19" s="134">
        <v>11</v>
      </c>
      <c r="AN19" s="134">
        <f t="shared" si="14"/>
        <v>31</v>
      </c>
      <c r="AO19" s="134" t="str">
        <f t="shared" si="8"/>
        <v/>
      </c>
    </row>
    <row r="20" spans="1:41" ht="20.25" customHeight="1">
      <c r="A20" s="227"/>
      <c r="B20" s="233"/>
      <c r="C20" s="228"/>
      <c r="D20" s="12" t="s">
        <v>7</v>
      </c>
      <c r="E20" s="21"/>
      <c r="F20" s="21"/>
      <c r="G20" s="21"/>
      <c r="H20" s="21"/>
      <c r="I20" s="21"/>
      <c r="J20" s="21"/>
      <c r="K20" s="231"/>
      <c r="L20" s="21"/>
      <c r="M20" s="231"/>
      <c r="N20" s="21"/>
      <c r="O20" s="21"/>
      <c r="P20" s="21"/>
      <c r="Q20" s="21"/>
      <c r="R20" s="21"/>
      <c r="S20" s="231"/>
      <c r="T20" s="21"/>
      <c r="U20" s="231"/>
      <c r="V20" s="268"/>
      <c r="W20" s="77">
        <v>12</v>
      </c>
      <c r="X20" s="77">
        <f t="shared" si="9"/>
        <v>34</v>
      </c>
      <c r="Y20" s="34" t="str">
        <f t="shared" si="2"/>
        <v/>
      </c>
      <c r="Z20" s="77">
        <f t="shared" si="3"/>
        <v>0</v>
      </c>
      <c r="AA20" s="77">
        <v>12</v>
      </c>
      <c r="AB20" s="77">
        <f t="shared" si="10"/>
        <v>34</v>
      </c>
      <c r="AC20" s="77" t="str">
        <f t="shared" si="20"/>
        <v/>
      </c>
      <c r="AD20" s="77">
        <f t="shared" si="4"/>
        <v>0</v>
      </c>
      <c r="AE20" s="77">
        <v>12</v>
      </c>
      <c r="AF20" s="77">
        <f t="shared" si="11"/>
        <v>34</v>
      </c>
      <c r="AG20" s="77" t="str">
        <f>INDEX(AD20:AE139,MATCH(AF20,AE20:AE139,0),1)</f>
        <v/>
      </c>
      <c r="AH20" s="77">
        <f t="shared" si="5"/>
        <v>0</v>
      </c>
      <c r="AI20" s="77">
        <v>12</v>
      </c>
      <c r="AJ20" s="77">
        <f t="shared" si="13"/>
        <v>34</v>
      </c>
      <c r="AK20" s="77" t="str">
        <f t="shared" si="6"/>
        <v/>
      </c>
      <c r="AL20" s="34">
        <f t="shared" si="7"/>
        <v>0</v>
      </c>
      <c r="AM20" s="134">
        <v>12</v>
      </c>
      <c r="AN20" s="134">
        <f t="shared" si="14"/>
        <v>34</v>
      </c>
      <c r="AO20" s="134" t="str">
        <f t="shared" si="8"/>
        <v/>
      </c>
    </row>
    <row r="21" spans="1:41" ht="20.25" customHeight="1">
      <c r="A21" s="227">
        <v>5</v>
      </c>
      <c r="B21" s="43" t="str">
        <f>IF(VLOOKUP(A21,'Data Siswa 5'!$A$4:$D$43,2,0)=0,"",VLOOKUP(A21,'Data Siswa 5'!$A$4:$D$43,2,0))</f>
        <v>905</v>
      </c>
      <c r="C21" s="228" t="str">
        <f>IF(VLOOKUP(A21,'Data Siswa 5'!$A$4:$D$43,4,0)=0,"",VLOOKUP(A21,'Data Siswa 5'!$A$4:$D$43,4,0))</f>
        <v>Siswa kelas V 5</v>
      </c>
      <c r="D21" s="10" t="s">
        <v>5</v>
      </c>
      <c r="E21" s="19"/>
      <c r="F21" s="19"/>
      <c r="G21" s="19"/>
      <c r="H21" s="19"/>
      <c r="I21" s="19"/>
      <c r="J21" s="19"/>
      <c r="K21" s="229" t="str">
        <f t="shared" ref="K21" si="31">IFERROR(ROUND(AVERAGE(E21:J23),0),"")</f>
        <v/>
      </c>
      <c r="L21" s="19"/>
      <c r="M21" s="229" t="str">
        <f t="shared" ref="M21" si="32">IFERROR(ROUND(AVERAGE(L21:L23),0),"")</f>
        <v/>
      </c>
      <c r="N21" s="19"/>
      <c r="O21" s="19"/>
      <c r="P21" s="19"/>
      <c r="Q21" s="19"/>
      <c r="R21" s="19"/>
      <c r="S21" s="229" t="str">
        <f t="shared" ref="S21" si="33">IFERROR(ROUND(AVERAGE(N21:R23),0),"")</f>
        <v/>
      </c>
      <c r="T21" s="19"/>
      <c r="U21" s="229" t="str">
        <f t="shared" ref="U21" si="34">IFERROR(ROUND(AVERAGE(T21:T23),0),"")</f>
        <v/>
      </c>
      <c r="V21" s="266" t="str">
        <f t="shared" ref="V21" si="35">IFERROR(ROUND((K21+M21+S21+(2*U21))/5,0),"")</f>
        <v/>
      </c>
      <c r="W21" s="77">
        <v>13</v>
      </c>
      <c r="X21" s="77">
        <f t="shared" si="9"/>
        <v>37</v>
      </c>
      <c r="Y21" s="34" t="str">
        <f t="shared" si="2"/>
        <v/>
      </c>
      <c r="Z21" s="77" t="str">
        <f t="shared" si="3"/>
        <v/>
      </c>
      <c r="AA21" s="77">
        <v>13</v>
      </c>
      <c r="AB21" s="77">
        <f t="shared" si="10"/>
        <v>37</v>
      </c>
      <c r="AC21" s="77" t="str">
        <f t="shared" si="20"/>
        <v/>
      </c>
      <c r="AD21" s="77" t="str">
        <f t="shared" si="4"/>
        <v/>
      </c>
      <c r="AE21" s="77">
        <v>13</v>
      </c>
      <c r="AF21" s="77">
        <f t="shared" si="11"/>
        <v>37</v>
      </c>
      <c r="AG21" s="77" t="str">
        <f t="shared" si="12"/>
        <v/>
      </c>
      <c r="AH21" s="77" t="str">
        <f t="shared" si="5"/>
        <v/>
      </c>
      <c r="AI21" s="77">
        <v>13</v>
      </c>
      <c r="AJ21" s="77">
        <f t="shared" si="13"/>
        <v>37</v>
      </c>
      <c r="AK21" s="77" t="str">
        <f t="shared" si="6"/>
        <v/>
      </c>
      <c r="AL21" s="34" t="str">
        <f t="shared" si="7"/>
        <v/>
      </c>
      <c r="AM21" s="134">
        <v>13</v>
      </c>
      <c r="AN21" s="134">
        <f t="shared" si="14"/>
        <v>37</v>
      </c>
      <c r="AO21" s="134" t="str">
        <f t="shared" si="8"/>
        <v/>
      </c>
    </row>
    <row r="22" spans="1:41" ht="20.25" customHeight="1">
      <c r="A22" s="227"/>
      <c r="B22" s="232" t="str">
        <f>IF(VLOOKUP(A21,'Data Siswa 5'!$A$4:$D$43,3,0)=0,"",VLOOKUP(A21,'Data Siswa 5'!$A$4:$D$43,3,0))</f>
        <v/>
      </c>
      <c r="C22" s="228"/>
      <c r="D22" s="11" t="s">
        <v>6</v>
      </c>
      <c r="E22" s="20"/>
      <c r="F22" s="20"/>
      <c r="G22" s="20"/>
      <c r="H22" s="20"/>
      <c r="I22" s="20"/>
      <c r="J22" s="20"/>
      <c r="K22" s="230"/>
      <c r="L22" s="20"/>
      <c r="M22" s="230"/>
      <c r="N22" s="20"/>
      <c r="O22" s="20"/>
      <c r="P22" s="20"/>
      <c r="Q22" s="20"/>
      <c r="R22" s="20"/>
      <c r="S22" s="230"/>
      <c r="T22" s="20"/>
      <c r="U22" s="230"/>
      <c r="V22" s="267"/>
      <c r="W22" s="77">
        <v>14</v>
      </c>
      <c r="X22" s="77">
        <f t="shared" si="9"/>
        <v>40</v>
      </c>
      <c r="Y22" s="34" t="str">
        <f t="shared" si="2"/>
        <v/>
      </c>
      <c r="Z22" s="77">
        <f t="shared" si="3"/>
        <v>0</v>
      </c>
      <c r="AA22" s="77">
        <v>14</v>
      </c>
      <c r="AB22" s="77">
        <f t="shared" si="10"/>
        <v>40</v>
      </c>
      <c r="AC22" s="77" t="str">
        <f t="shared" si="20"/>
        <v/>
      </c>
      <c r="AD22" s="77">
        <f t="shared" si="4"/>
        <v>0</v>
      </c>
      <c r="AE22" s="77">
        <v>14</v>
      </c>
      <c r="AF22" s="77">
        <f t="shared" si="11"/>
        <v>40</v>
      </c>
      <c r="AG22" s="77" t="str">
        <f t="shared" si="12"/>
        <v/>
      </c>
      <c r="AH22" s="77">
        <f t="shared" si="5"/>
        <v>0</v>
      </c>
      <c r="AI22" s="77">
        <v>14</v>
      </c>
      <c r="AJ22" s="77">
        <f t="shared" si="13"/>
        <v>40</v>
      </c>
      <c r="AK22" s="77" t="str">
        <f t="shared" si="6"/>
        <v/>
      </c>
      <c r="AL22" s="34">
        <f t="shared" si="7"/>
        <v>0</v>
      </c>
      <c r="AM22" s="134">
        <v>14</v>
      </c>
      <c r="AN22" s="134">
        <f t="shared" si="14"/>
        <v>40</v>
      </c>
      <c r="AO22" s="134" t="str">
        <f t="shared" si="8"/>
        <v/>
      </c>
    </row>
    <row r="23" spans="1:41" ht="20.25" customHeight="1">
      <c r="A23" s="227"/>
      <c r="B23" s="233"/>
      <c r="C23" s="228"/>
      <c r="D23" s="12" t="s">
        <v>7</v>
      </c>
      <c r="E23" s="21"/>
      <c r="F23" s="21"/>
      <c r="G23" s="21"/>
      <c r="H23" s="21"/>
      <c r="I23" s="21"/>
      <c r="J23" s="21"/>
      <c r="K23" s="231"/>
      <c r="L23" s="21"/>
      <c r="M23" s="231"/>
      <c r="N23" s="21"/>
      <c r="O23" s="21"/>
      <c r="P23" s="21"/>
      <c r="Q23" s="21"/>
      <c r="R23" s="21"/>
      <c r="S23" s="231"/>
      <c r="T23" s="21"/>
      <c r="U23" s="231"/>
      <c r="V23" s="268"/>
      <c r="W23" s="77">
        <v>15</v>
      </c>
      <c r="X23" s="77">
        <f t="shared" si="9"/>
        <v>43</v>
      </c>
      <c r="Y23" s="34" t="str">
        <f t="shared" si="2"/>
        <v/>
      </c>
      <c r="Z23" s="77">
        <f t="shared" si="3"/>
        <v>0</v>
      </c>
      <c r="AA23" s="77">
        <v>15</v>
      </c>
      <c r="AB23" s="77">
        <f t="shared" si="10"/>
        <v>43</v>
      </c>
      <c r="AC23" s="77" t="str">
        <f t="shared" si="20"/>
        <v/>
      </c>
      <c r="AD23" s="77">
        <f t="shared" si="4"/>
        <v>0</v>
      </c>
      <c r="AE23" s="77">
        <v>15</v>
      </c>
      <c r="AF23" s="77">
        <f t="shared" si="11"/>
        <v>43</v>
      </c>
      <c r="AG23" s="77" t="str">
        <f t="shared" si="12"/>
        <v/>
      </c>
      <c r="AH23" s="77">
        <f t="shared" si="5"/>
        <v>0</v>
      </c>
      <c r="AI23" s="77">
        <v>15</v>
      </c>
      <c r="AJ23" s="77">
        <f t="shared" si="13"/>
        <v>43</v>
      </c>
      <c r="AK23" s="77" t="str">
        <f t="shared" si="6"/>
        <v/>
      </c>
      <c r="AL23" s="34">
        <f t="shared" si="7"/>
        <v>0</v>
      </c>
      <c r="AM23" s="134">
        <v>15</v>
      </c>
      <c r="AN23" s="134">
        <f t="shared" si="14"/>
        <v>43</v>
      </c>
      <c r="AO23" s="134" t="str">
        <f t="shared" si="8"/>
        <v/>
      </c>
    </row>
    <row r="24" spans="1:41" ht="20.25" customHeight="1">
      <c r="A24" s="227">
        <v>6</v>
      </c>
      <c r="B24" s="43" t="str">
        <f>IF(VLOOKUP(A24,'Data Siswa 5'!$A$4:$D$43,2,0)=0,"",VLOOKUP(A24,'Data Siswa 5'!$A$4:$D$43,2,0))</f>
        <v>906</v>
      </c>
      <c r="C24" s="228" t="str">
        <f>IF(VLOOKUP(A24,'Data Siswa 5'!$A$4:$D$43,4,0)=0,"",VLOOKUP(A24,'Data Siswa 5'!$A$4:$D$43,4,0))</f>
        <v>Siswa kelas V 6</v>
      </c>
      <c r="D24" s="10" t="s">
        <v>5</v>
      </c>
      <c r="E24" s="19"/>
      <c r="F24" s="19"/>
      <c r="G24" s="19"/>
      <c r="H24" s="19"/>
      <c r="I24" s="19"/>
      <c r="J24" s="19"/>
      <c r="K24" s="229" t="str">
        <f t="shared" ref="K24" si="36">IFERROR(ROUND(AVERAGE(E24:J26),0),"")</f>
        <v/>
      </c>
      <c r="L24" s="19"/>
      <c r="M24" s="229" t="str">
        <f t="shared" ref="M24" si="37">IFERROR(ROUND(AVERAGE(L24:L26),0),"")</f>
        <v/>
      </c>
      <c r="N24" s="19"/>
      <c r="O24" s="19"/>
      <c r="P24" s="19"/>
      <c r="Q24" s="19"/>
      <c r="R24" s="19"/>
      <c r="S24" s="229" t="str">
        <f t="shared" ref="S24" si="38">IFERROR(ROUND(AVERAGE(N24:R26),0),"")</f>
        <v/>
      </c>
      <c r="T24" s="19"/>
      <c r="U24" s="229" t="str">
        <f t="shared" ref="U24" si="39">IFERROR(ROUND(AVERAGE(T24:T26),0),"")</f>
        <v/>
      </c>
      <c r="V24" s="266" t="str">
        <f t="shared" ref="V24" si="40">IFERROR(ROUND((K24+M24+S24+(2*U24))/5,0),"")</f>
        <v/>
      </c>
      <c r="W24" s="77">
        <v>16</v>
      </c>
      <c r="X24" s="77">
        <f t="shared" si="9"/>
        <v>46</v>
      </c>
      <c r="Y24" s="34" t="str">
        <f t="shared" si="2"/>
        <v/>
      </c>
      <c r="Z24" s="77" t="str">
        <f t="shared" si="3"/>
        <v/>
      </c>
      <c r="AA24" s="77">
        <v>16</v>
      </c>
      <c r="AB24" s="77">
        <f t="shared" si="10"/>
        <v>46</v>
      </c>
      <c r="AC24" s="77" t="str">
        <f t="shared" si="20"/>
        <v/>
      </c>
      <c r="AD24" s="77" t="str">
        <f t="shared" si="4"/>
        <v/>
      </c>
      <c r="AE24" s="77">
        <v>16</v>
      </c>
      <c r="AF24" s="77">
        <f t="shared" si="11"/>
        <v>46</v>
      </c>
      <c r="AG24" s="77" t="str">
        <f t="shared" si="12"/>
        <v/>
      </c>
      <c r="AH24" s="77" t="str">
        <f t="shared" si="5"/>
        <v/>
      </c>
      <c r="AI24" s="77">
        <v>16</v>
      </c>
      <c r="AJ24" s="77">
        <f t="shared" si="13"/>
        <v>46</v>
      </c>
      <c r="AK24" s="77" t="str">
        <f t="shared" si="6"/>
        <v/>
      </c>
      <c r="AL24" s="34" t="str">
        <f t="shared" si="7"/>
        <v/>
      </c>
      <c r="AM24" s="134">
        <v>16</v>
      </c>
      <c r="AN24" s="134">
        <f t="shared" si="14"/>
        <v>46</v>
      </c>
      <c r="AO24" s="134" t="str">
        <f t="shared" si="8"/>
        <v/>
      </c>
    </row>
    <row r="25" spans="1:41" ht="20.25" customHeight="1">
      <c r="A25" s="227"/>
      <c r="B25" s="232" t="str">
        <f>IF(VLOOKUP(A24,'Data Siswa 5'!$A$4:$D$43,3,0)=0,"",VLOOKUP(A24,'Data Siswa 5'!$A$4:$D$43,3,0))</f>
        <v/>
      </c>
      <c r="C25" s="228"/>
      <c r="D25" s="11" t="s">
        <v>6</v>
      </c>
      <c r="E25" s="20"/>
      <c r="F25" s="20"/>
      <c r="G25" s="20"/>
      <c r="H25" s="20"/>
      <c r="I25" s="20"/>
      <c r="J25" s="20"/>
      <c r="K25" s="230"/>
      <c r="L25" s="20"/>
      <c r="M25" s="230"/>
      <c r="N25" s="20"/>
      <c r="O25" s="20"/>
      <c r="P25" s="20"/>
      <c r="Q25" s="20"/>
      <c r="R25" s="20"/>
      <c r="S25" s="230"/>
      <c r="T25" s="20"/>
      <c r="U25" s="230"/>
      <c r="V25" s="267"/>
      <c r="W25" s="77">
        <v>17</v>
      </c>
      <c r="X25" s="77">
        <f t="shared" si="9"/>
        <v>49</v>
      </c>
      <c r="Y25" s="34" t="str">
        <f t="shared" si="2"/>
        <v/>
      </c>
      <c r="Z25" s="77">
        <f t="shared" si="3"/>
        <v>0</v>
      </c>
      <c r="AA25" s="77">
        <v>17</v>
      </c>
      <c r="AB25" s="77">
        <f t="shared" si="10"/>
        <v>49</v>
      </c>
      <c r="AC25" s="77" t="str">
        <f t="shared" si="20"/>
        <v/>
      </c>
      <c r="AD25" s="77">
        <f t="shared" si="4"/>
        <v>0</v>
      </c>
      <c r="AE25" s="77">
        <v>17</v>
      </c>
      <c r="AF25" s="77">
        <f t="shared" si="11"/>
        <v>49</v>
      </c>
      <c r="AG25" s="77" t="str">
        <f t="shared" si="12"/>
        <v/>
      </c>
      <c r="AH25" s="77">
        <f t="shared" si="5"/>
        <v>0</v>
      </c>
      <c r="AI25" s="77">
        <v>17</v>
      </c>
      <c r="AJ25" s="77">
        <f t="shared" si="13"/>
        <v>49</v>
      </c>
      <c r="AK25" s="77" t="str">
        <f t="shared" si="6"/>
        <v/>
      </c>
      <c r="AL25" s="34">
        <f t="shared" si="7"/>
        <v>0</v>
      </c>
      <c r="AM25" s="134">
        <v>17</v>
      </c>
      <c r="AN25" s="134">
        <f t="shared" si="14"/>
        <v>49</v>
      </c>
      <c r="AO25" s="134" t="str">
        <f t="shared" si="8"/>
        <v/>
      </c>
    </row>
    <row r="26" spans="1:41" ht="20.25" customHeight="1">
      <c r="A26" s="227"/>
      <c r="B26" s="233"/>
      <c r="C26" s="228"/>
      <c r="D26" s="12" t="s">
        <v>7</v>
      </c>
      <c r="E26" s="21"/>
      <c r="F26" s="21"/>
      <c r="G26" s="21"/>
      <c r="H26" s="21"/>
      <c r="I26" s="21"/>
      <c r="J26" s="21"/>
      <c r="K26" s="231"/>
      <c r="L26" s="21"/>
      <c r="M26" s="231"/>
      <c r="N26" s="21"/>
      <c r="O26" s="21"/>
      <c r="P26" s="21"/>
      <c r="Q26" s="21"/>
      <c r="R26" s="21"/>
      <c r="S26" s="231"/>
      <c r="T26" s="21"/>
      <c r="U26" s="231"/>
      <c r="V26" s="268"/>
      <c r="W26" s="77">
        <v>18</v>
      </c>
      <c r="X26" s="77">
        <f t="shared" si="9"/>
        <v>52</v>
      </c>
      <c r="Y26" s="34" t="str">
        <f t="shared" si="2"/>
        <v/>
      </c>
      <c r="Z26" s="77">
        <f t="shared" si="3"/>
        <v>0</v>
      </c>
      <c r="AA26" s="77">
        <v>18</v>
      </c>
      <c r="AB26" s="77">
        <f t="shared" si="10"/>
        <v>52</v>
      </c>
      <c r="AC26" s="77" t="str">
        <f t="shared" si="20"/>
        <v/>
      </c>
      <c r="AD26" s="77">
        <f t="shared" si="4"/>
        <v>0</v>
      </c>
      <c r="AE26" s="77">
        <v>18</v>
      </c>
      <c r="AF26" s="77">
        <f t="shared" si="11"/>
        <v>52</v>
      </c>
      <c r="AG26" s="77" t="str">
        <f t="shared" si="12"/>
        <v/>
      </c>
      <c r="AH26" s="77">
        <f t="shared" si="5"/>
        <v>0</v>
      </c>
      <c r="AI26" s="77">
        <v>18</v>
      </c>
      <c r="AJ26" s="77">
        <f t="shared" si="13"/>
        <v>52</v>
      </c>
      <c r="AK26" s="77" t="str">
        <f t="shared" si="6"/>
        <v/>
      </c>
      <c r="AL26" s="34">
        <f t="shared" si="7"/>
        <v>0</v>
      </c>
      <c r="AM26" s="134">
        <v>18</v>
      </c>
      <c r="AN26" s="134">
        <f t="shared" si="14"/>
        <v>52</v>
      </c>
      <c r="AO26" s="134" t="str">
        <f t="shared" si="8"/>
        <v/>
      </c>
    </row>
    <row r="27" spans="1:41" ht="20.25" customHeight="1">
      <c r="A27" s="227">
        <v>7</v>
      </c>
      <c r="B27" s="43" t="str">
        <f>IF(VLOOKUP(A27,'Data Siswa 5'!$A$4:$D$43,2,0)=0,"",VLOOKUP(A27,'Data Siswa 5'!$A$4:$D$43,2,0))</f>
        <v>907</v>
      </c>
      <c r="C27" s="228" t="str">
        <f>IF(VLOOKUP(A27,'Data Siswa 5'!$A$4:$D$43,4,0)=0,"",VLOOKUP(A27,'Data Siswa 5'!$A$4:$D$43,4,0))</f>
        <v>Siswa kelas V 7</v>
      </c>
      <c r="D27" s="10" t="s">
        <v>5</v>
      </c>
      <c r="E27" s="19"/>
      <c r="F27" s="19"/>
      <c r="G27" s="19"/>
      <c r="H27" s="19"/>
      <c r="I27" s="19"/>
      <c r="J27" s="19"/>
      <c r="K27" s="229" t="str">
        <f t="shared" ref="K27" si="41">IFERROR(ROUND(AVERAGE(E27:J29),0),"")</f>
        <v/>
      </c>
      <c r="L27" s="19"/>
      <c r="M27" s="229" t="str">
        <f t="shared" ref="M27" si="42">IFERROR(ROUND(AVERAGE(L27:L29),0),"")</f>
        <v/>
      </c>
      <c r="N27" s="19"/>
      <c r="O27" s="19"/>
      <c r="P27" s="19"/>
      <c r="Q27" s="19"/>
      <c r="R27" s="19"/>
      <c r="S27" s="229" t="str">
        <f t="shared" ref="S27" si="43">IFERROR(ROUND(AVERAGE(N27:R29),0),"")</f>
        <v/>
      </c>
      <c r="T27" s="19"/>
      <c r="U27" s="229" t="str">
        <f t="shared" ref="U27" si="44">IFERROR(ROUND(AVERAGE(T27:T29),0),"")</f>
        <v/>
      </c>
      <c r="V27" s="266" t="str">
        <f t="shared" ref="V27" si="45">IFERROR(ROUND((K27+M27+S27+(2*U27))/5,0),"")</f>
        <v/>
      </c>
      <c r="W27" s="77">
        <v>19</v>
      </c>
      <c r="X27" s="77">
        <f t="shared" si="9"/>
        <v>55</v>
      </c>
      <c r="Y27" s="34" t="str">
        <f t="shared" si="2"/>
        <v/>
      </c>
      <c r="Z27" s="77" t="str">
        <f t="shared" si="3"/>
        <v/>
      </c>
      <c r="AA27" s="77">
        <v>19</v>
      </c>
      <c r="AB27" s="77">
        <f t="shared" si="10"/>
        <v>55</v>
      </c>
      <c r="AC27" s="77" t="str">
        <f t="shared" si="20"/>
        <v/>
      </c>
      <c r="AD27" s="77" t="str">
        <f t="shared" si="4"/>
        <v/>
      </c>
      <c r="AE27" s="77">
        <v>19</v>
      </c>
      <c r="AF27" s="77">
        <f t="shared" si="11"/>
        <v>55</v>
      </c>
      <c r="AG27" s="77" t="str">
        <f t="shared" si="12"/>
        <v/>
      </c>
      <c r="AH27" s="77" t="str">
        <f t="shared" si="5"/>
        <v/>
      </c>
      <c r="AI27" s="77">
        <v>19</v>
      </c>
      <c r="AJ27" s="77">
        <f t="shared" si="13"/>
        <v>55</v>
      </c>
      <c r="AK27" s="77" t="str">
        <f t="shared" si="6"/>
        <v/>
      </c>
      <c r="AL27" s="34" t="str">
        <f t="shared" si="7"/>
        <v/>
      </c>
      <c r="AM27" s="134">
        <v>19</v>
      </c>
      <c r="AN27" s="134">
        <f t="shared" si="14"/>
        <v>55</v>
      </c>
      <c r="AO27" s="134" t="str">
        <f t="shared" si="8"/>
        <v/>
      </c>
    </row>
    <row r="28" spans="1:41" ht="20.25" customHeight="1">
      <c r="A28" s="227"/>
      <c r="B28" s="232" t="str">
        <f>IF(VLOOKUP(A27,'Data Siswa 5'!$A$4:$D$43,3,0)=0,"",VLOOKUP(A27,'Data Siswa 5'!$A$4:$D$43,3,0))</f>
        <v/>
      </c>
      <c r="C28" s="228"/>
      <c r="D28" s="11" t="s">
        <v>6</v>
      </c>
      <c r="E28" s="20"/>
      <c r="F28" s="20"/>
      <c r="G28" s="20"/>
      <c r="H28" s="20"/>
      <c r="I28" s="20"/>
      <c r="J28" s="20"/>
      <c r="K28" s="230"/>
      <c r="L28" s="20"/>
      <c r="M28" s="230"/>
      <c r="N28" s="20"/>
      <c r="O28" s="20"/>
      <c r="P28" s="20"/>
      <c r="Q28" s="20"/>
      <c r="R28" s="20"/>
      <c r="S28" s="230"/>
      <c r="T28" s="20"/>
      <c r="U28" s="230"/>
      <c r="V28" s="267"/>
      <c r="W28" s="77">
        <v>20</v>
      </c>
      <c r="X28" s="77">
        <f t="shared" si="9"/>
        <v>58</v>
      </c>
      <c r="Y28" s="34" t="str">
        <f t="shared" si="2"/>
        <v/>
      </c>
      <c r="Z28" s="77">
        <f t="shared" si="3"/>
        <v>0</v>
      </c>
      <c r="AA28" s="77">
        <v>20</v>
      </c>
      <c r="AB28" s="77">
        <f t="shared" si="10"/>
        <v>58</v>
      </c>
      <c r="AC28" s="77" t="str">
        <f t="shared" si="20"/>
        <v/>
      </c>
      <c r="AD28" s="77">
        <f t="shared" si="4"/>
        <v>0</v>
      </c>
      <c r="AE28" s="77">
        <v>20</v>
      </c>
      <c r="AF28" s="77">
        <f t="shared" si="11"/>
        <v>58</v>
      </c>
      <c r="AG28" s="77" t="str">
        <f t="shared" si="12"/>
        <v/>
      </c>
      <c r="AH28" s="77">
        <f t="shared" si="5"/>
        <v>0</v>
      </c>
      <c r="AI28" s="77">
        <v>20</v>
      </c>
      <c r="AJ28" s="77">
        <f t="shared" si="13"/>
        <v>58</v>
      </c>
      <c r="AK28" s="77" t="str">
        <f t="shared" si="6"/>
        <v/>
      </c>
      <c r="AL28" s="34">
        <f t="shared" si="7"/>
        <v>0</v>
      </c>
      <c r="AM28" s="134">
        <v>20</v>
      </c>
      <c r="AN28" s="134">
        <f t="shared" si="14"/>
        <v>58</v>
      </c>
      <c r="AO28" s="134" t="str">
        <f t="shared" si="8"/>
        <v/>
      </c>
    </row>
    <row r="29" spans="1:41" ht="20.25" customHeight="1">
      <c r="A29" s="227"/>
      <c r="B29" s="233"/>
      <c r="C29" s="228"/>
      <c r="D29" s="12" t="s">
        <v>7</v>
      </c>
      <c r="E29" s="21"/>
      <c r="F29" s="21"/>
      <c r="G29" s="21"/>
      <c r="H29" s="21"/>
      <c r="I29" s="21"/>
      <c r="J29" s="21"/>
      <c r="K29" s="231"/>
      <c r="L29" s="21"/>
      <c r="M29" s="231"/>
      <c r="N29" s="21"/>
      <c r="O29" s="21"/>
      <c r="P29" s="21"/>
      <c r="Q29" s="21"/>
      <c r="R29" s="21"/>
      <c r="S29" s="231"/>
      <c r="T29" s="21"/>
      <c r="U29" s="231"/>
      <c r="V29" s="268"/>
      <c r="W29" s="77">
        <v>21</v>
      </c>
      <c r="X29" s="77">
        <f t="shared" si="9"/>
        <v>61</v>
      </c>
      <c r="Y29" s="34" t="str">
        <f t="shared" si="2"/>
        <v/>
      </c>
      <c r="Z29" s="77">
        <f t="shared" si="3"/>
        <v>0</v>
      </c>
      <c r="AA29" s="77">
        <v>21</v>
      </c>
      <c r="AB29" s="77">
        <f t="shared" si="10"/>
        <v>61</v>
      </c>
      <c r="AC29" s="77" t="str">
        <f t="shared" si="20"/>
        <v/>
      </c>
      <c r="AD29" s="77">
        <f t="shared" si="4"/>
        <v>0</v>
      </c>
      <c r="AE29" s="77">
        <v>21</v>
      </c>
      <c r="AF29" s="77">
        <f t="shared" si="11"/>
        <v>61</v>
      </c>
      <c r="AG29" s="77" t="str">
        <f t="shared" si="12"/>
        <v/>
      </c>
      <c r="AH29" s="77">
        <f t="shared" si="5"/>
        <v>0</v>
      </c>
      <c r="AI29" s="77">
        <v>21</v>
      </c>
      <c r="AJ29" s="77">
        <f t="shared" si="13"/>
        <v>61</v>
      </c>
      <c r="AK29" s="77" t="str">
        <f t="shared" si="6"/>
        <v/>
      </c>
      <c r="AL29" s="34">
        <f t="shared" si="7"/>
        <v>0</v>
      </c>
      <c r="AM29" s="134">
        <v>21</v>
      </c>
      <c r="AN29" s="134">
        <f t="shared" si="14"/>
        <v>61</v>
      </c>
      <c r="AO29" s="134" t="str">
        <f t="shared" si="8"/>
        <v/>
      </c>
    </row>
    <row r="30" spans="1:41" ht="20.25" customHeight="1">
      <c r="A30" s="227">
        <v>8</v>
      </c>
      <c r="B30" s="43" t="str">
        <f>IF(VLOOKUP(A30,'Data Siswa 5'!$A$4:$D$43,2,0)=0,"",VLOOKUP(A30,'Data Siswa 5'!$A$4:$D$43,2,0))</f>
        <v>908</v>
      </c>
      <c r="C30" s="228" t="str">
        <f>IF(VLOOKUP(A30,'Data Siswa 5'!$A$4:$D$43,4,0)=0,"",VLOOKUP(A30,'Data Siswa 5'!$A$4:$D$43,4,0))</f>
        <v>Siswa kelas V 8</v>
      </c>
      <c r="D30" s="10" t="s">
        <v>5</v>
      </c>
      <c r="E30" s="19"/>
      <c r="F30" s="19"/>
      <c r="G30" s="19"/>
      <c r="H30" s="19"/>
      <c r="I30" s="19"/>
      <c r="J30" s="19"/>
      <c r="K30" s="229" t="str">
        <f t="shared" ref="K30" si="46">IFERROR(ROUND(AVERAGE(E30:J32),0),"")</f>
        <v/>
      </c>
      <c r="L30" s="19"/>
      <c r="M30" s="229" t="str">
        <f t="shared" ref="M30" si="47">IFERROR(ROUND(AVERAGE(L30:L32),0),"")</f>
        <v/>
      </c>
      <c r="N30" s="19"/>
      <c r="O30" s="19"/>
      <c r="P30" s="19"/>
      <c r="Q30" s="19"/>
      <c r="R30" s="19"/>
      <c r="S30" s="229" t="str">
        <f t="shared" ref="S30" si="48">IFERROR(ROUND(AVERAGE(N30:R32),0),"")</f>
        <v/>
      </c>
      <c r="T30" s="19"/>
      <c r="U30" s="229" t="str">
        <f t="shared" ref="U30" si="49">IFERROR(ROUND(AVERAGE(T30:T32),0),"")</f>
        <v/>
      </c>
      <c r="V30" s="266" t="str">
        <f t="shared" ref="V30" si="50">IFERROR(ROUND((K30+M30+S30+(2*U30))/5,0),"")</f>
        <v/>
      </c>
      <c r="W30" s="77">
        <v>22</v>
      </c>
      <c r="X30" s="77">
        <f t="shared" si="9"/>
        <v>64</v>
      </c>
      <c r="Y30" s="34" t="str">
        <f t="shared" si="2"/>
        <v/>
      </c>
      <c r="Z30" s="77" t="str">
        <f t="shared" si="3"/>
        <v/>
      </c>
      <c r="AA30" s="77">
        <v>22</v>
      </c>
      <c r="AB30" s="77">
        <f t="shared" si="10"/>
        <v>64</v>
      </c>
      <c r="AC30" s="77" t="str">
        <f t="shared" si="20"/>
        <v/>
      </c>
      <c r="AD30" s="77" t="str">
        <f t="shared" si="4"/>
        <v/>
      </c>
      <c r="AE30" s="77">
        <v>22</v>
      </c>
      <c r="AF30" s="77">
        <f t="shared" si="11"/>
        <v>64</v>
      </c>
      <c r="AG30" s="77" t="str">
        <f t="shared" si="12"/>
        <v/>
      </c>
      <c r="AH30" s="77" t="str">
        <f t="shared" si="5"/>
        <v/>
      </c>
      <c r="AI30" s="77">
        <v>22</v>
      </c>
      <c r="AJ30" s="77">
        <f t="shared" si="13"/>
        <v>64</v>
      </c>
      <c r="AK30" s="77" t="str">
        <f t="shared" si="6"/>
        <v/>
      </c>
      <c r="AL30" s="34" t="str">
        <f t="shared" si="7"/>
        <v/>
      </c>
      <c r="AM30" s="134">
        <v>22</v>
      </c>
      <c r="AN30" s="134">
        <f t="shared" si="14"/>
        <v>64</v>
      </c>
      <c r="AO30" s="134" t="str">
        <f t="shared" si="8"/>
        <v/>
      </c>
    </row>
    <row r="31" spans="1:41" ht="20.25" customHeight="1">
      <c r="A31" s="227"/>
      <c r="B31" s="232" t="str">
        <f>IF(VLOOKUP(A30,'Data Siswa 5'!$A$4:$D$43,3,0)=0,"",VLOOKUP(A30,'Data Siswa 5'!$A$4:$D$43,3,0))</f>
        <v/>
      </c>
      <c r="C31" s="228"/>
      <c r="D31" s="11" t="s">
        <v>6</v>
      </c>
      <c r="E31" s="20"/>
      <c r="F31" s="20"/>
      <c r="G31" s="20"/>
      <c r="H31" s="20"/>
      <c r="I31" s="20"/>
      <c r="J31" s="20"/>
      <c r="K31" s="230"/>
      <c r="L31" s="20"/>
      <c r="M31" s="230"/>
      <c r="N31" s="20"/>
      <c r="O31" s="20"/>
      <c r="P31" s="20"/>
      <c r="Q31" s="20"/>
      <c r="R31" s="20"/>
      <c r="S31" s="230"/>
      <c r="T31" s="20"/>
      <c r="U31" s="230"/>
      <c r="V31" s="267"/>
      <c r="W31" s="77">
        <v>23</v>
      </c>
      <c r="X31" s="77">
        <f t="shared" si="9"/>
        <v>67</v>
      </c>
      <c r="Y31" s="34" t="str">
        <f t="shared" si="2"/>
        <v/>
      </c>
      <c r="Z31" s="77">
        <f t="shared" si="3"/>
        <v>0</v>
      </c>
      <c r="AA31" s="77">
        <v>23</v>
      </c>
      <c r="AB31" s="77">
        <f t="shared" si="10"/>
        <v>67</v>
      </c>
      <c r="AC31" s="77" t="str">
        <f t="shared" si="20"/>
        <v/>
      </c>
      <c r="AD31" s="77">
        <f t="shared" si="4"/>
        <v>0</v>
      </c>
      <c r="AE31" s="77">
        <v>23</v>
      </c>
      <c r="AF31" s="77">
        <f t="shared" si="11"/>
        <v>67</v>
      </c>
      <c r="AG31" s="77" t="str">
        <f t="shared" si="12"/>
        <v/>
      </c>
      <c r="AH31" s="77">
        <f t="shared" si="5"/>
        <v>0</v>
      </c>
      <c r="AI31" s="77">
        <v>23</v>
      </c>
      <c r="AJ31" s="77">
        <f t="shared" si="13"/>
        <v>67</v>
      </c>
      <c r="AK31" s="77" t="str">
        <f t="shared" si="6"/>
        <v/>
      </c>
      <c r="AL31" s="34">
        <f t="shared" si="7"/>
        <v>0</v>
      </c>
      <c r="AM31" s="134">
        <v>23</v>
      </c>
      <c r="AN31" s="134">
        <f t="shared" si="14"/>
        <v>67</v>
      </c>
      <c r="AO31" s="134" t="str">
        <f t="shared" si="8"/>
        <v/>
      </c>
    </row>
    <row r="32" spans="1:41" ht="20.25" customHeight="1">
      <c r="A32" s="227"/>
      <c r="B32" s="233"/>
      <c r="C32" s="228"/>
      <c r="D32" s="12" t="s">
        <v>7</v>
      </c>
      <c r="E32" s="21"/>
      <c r="F32" s="21"/>
      <c r="G32" s="21"/>
      <c r="H32" s="21"/>
      <c r="I32" s="21"/>
      <c r="J32" s="21"/>
      <c r="K32" s="231"/>
      <c r="L32" s="21"/>
      <c r="M32" s="231"/>
      <c r="N32" s="21"/>
      <c r="O32" s="21"/>
      <c r="P32" s="21"/>
      <c r="Q32" s="21"/>
      <c r="R32" s="21"/>
      <c r="S32" s="231"/>
      <c r="T32" s="21"/>
      <c r="U32" s="231"/>
      <c r="V32" s="268"/>
      <c r="W32" s="77">
        <v>24</v>
      </c>
      <c r="X32" s="77">
        <f t="shared" si="9"/>
        <v>70</v>
      </c>
      <c r="Y32" s="34" t="str">
        <f t="shared" si="2"/>
        <v/>
      </c>
      <c r="Z32" s="77">
        <f t="shared" si="3"/>
        <v>0</v>
      </c>
      <c r="AA32" s="77">
        <v>24</v>
      </c>
      <c r="AB32" s="77">
        <f t="shared" si="10"/>
        <v>70</v>
      </c>
      <c r="AC32" s="77" t="str">
        <f t="shared" si="20"/>
        <v/>
      </c>
      <c r="AD32" s="77">
        <f t="shared" si="4"/>
        <v>0</v>
      </c>
      <c r="AE32" s="77">
        <v>24</v>
      </c>
      <c r="AF32" s="77">
        <f t="shared" si="11"/>
        <v>70</v>
      </c>
      <c r="AG32" s="77" t="str">
        <f t="shared" si="12"/>
        <v/>
      </c>
      <c r="AH32" s="77">
        <f t="shared" si="5"/>
        <v>0</v>
      </c>
      <c r="AI32" s="77">
        <v>24</v>
      </c>
      <c r="AJ32" s="77">
        <f t="shared" si="13"/>
        <v>70</v>
      </c>
      <c r="AK32" s="77" t="str">
        <f t="shared" si="6"/>
        <v/>
      </c>
      <c r="AL32" s="34">
        <f t="shared" si="7"/>
        <v>0</v>
      </c>
      <c r="AM32" s="134">
        <v>24</v>
      </c>
      <c r="AN32" s="134">
        <f t="shared" si="14"/>
        <v>70</v>
      </c>
      <c r="AO32" s="134" t="str">
        <f t="shared" si="8"/>
        <v/>
      </c>
    </row>
    <row r="33" spans="1:41" ht="20.25" customHeight="1">
      <c r="A33" s="227">
        <v>9</v>
      </c>
      <c r="B33" s="43" t="str">
        <f>IF(VLOOKUP(A33,'Data Siswa 5'!$A$4:$D$43,2,0)=0,"",VLOOKUP(A33,'Data Siswa 5'!$A$4:$D$43,2,0))</f>
        <v>909</v>
      </c>
      <c r="C33" s="228" t="str">
        <f>IF(VLOOKUP(A33,'Data Siswa 5'!$A$4:$D$43,4,0)=0,"",VLOOKUP(A33,'Data Siswa 5'!$A$4:$D$43,4,0))</f>
        <v>Siswa kelas V 9</v>
      </c>
      <c r="D33" s="10" t="s">
        <v>5</v>
      </c>
      <c r="E33" s="19"/>
      <c r="F33" s="19"/>
      <c r="G33" s="19"/>
      <c r="H33" s="19"/>
      <c r="I33" s="19"/>
      <c r="J33" s="19"/>
      <c r="K33" s="229" t="str">
        <f t="shared" ref="K33" si="51">IFERROR(ROUND(AVERAGE(E33:J35),0),"")</f>
        <v/>
      </c>
      <c r="L33" s="19"/>
      <c r="M33" s="229" t="str">
        <f t="shared" ref="M33" si="52">IFERROR(ROUND(AVERAGE(L33:L35),0),"")</f>
        <v/>
      </c>
      <c r="N33" s="19"/>
      <c r="O33" s="19"/>
      <c r="P33" s="19"/>
      <c r="Q33" s="19"/>
      <c r="R33" s="19"/>
      <c r="S33" s="229" t="str">
        <f t="shared" ref="S33" si="53">IFERROR(ROUND(AVERAGE(N33:R35),0),"")</f>
        <v/>
      </c>
      <c r="T33" s="19"/>
      <c r="U33" s="229" t="str">
        <f t="shared" ref="U33" si="54">IFERROR(ROUND(AVERAGE(T33:T35),0),"")</f>
        <v/>
      </c>
      <c r="V33" s="266" t="str">
        <f t="shared" ref="V33" si="55">IFERROR(ROUND((K33+M33+S33+(2*U33))/5,0),"")</f>
        <v/>
      </c>
      <c r="W33" s="77">
        <v>25</v>
      </c>
      <c r="X33" s="77">
        <f t="shared" si="9"/>
        <v>73</v>
      </c>
      <c r="Y33" s="34" t="str">
        <f t="shared" si="2"/>
        <v/>
      </c>
      <c r="Z33" s="77" t="str">
        <f t="shared" si="3"/>
        <v/>
      </c>
      <c r="AA33" s="77">
        <v>25</v>
      </c>
      <c r="AB33" s="77">
        <f t="shared" si="10"/>
        <v>73</v>
      </c>
      <c r="AC33" s="77" t="str">
        <f t="shared" si="20"/>
        <v/>
      </c>
      <c r="AD33" s="77" t="str">
        <f t="shared" si="4"/>
        <v/>
      </c>
      <c r="AE33" s="77">
        <v>25</v>
      </c>
      <c r="AF33" s="77">
        <f t="shared" si="11"/>
        <v>73</v>
      </c>
      <c r="AG33" s="77" t="str">
        <f t="shared" si="12"/>
        <v/>
      </c>
      <c r="AH33" s="77" t="str">
        <f t="shared" si="5"/>
        <v/>
      </c>
      <c r="AI33" s="77">
        <v>25</v>
      </c>
      <c r="AJ33" s="77">
        <f t="shared" si="13"/>
        <v>73</v>
      </c>
      <c r="AK33" s="77" t="str">
        <f t="shared" si="6"/>
        <v/>
      </c>
      <c r="AL33" s="34" t="str">
        <f t="shared" si="7"/>
        <v/>
      </c>
      <c r="AM33" s="134">
        <v>25</v>
      </c>
      <c r="AN33" s="134">
        <f t="shared" si="14"/>
        <v>73</v>
      </c>
      <c r="AO33" s="134" t="str">
        <f t="shared" si="8"/>
        <v/>
      </c>
    </row>
    <row r="34" spans="1:41" ht="20.25" customHeight="1">
      <c r="A34" s="227"/>
      <c r="B34" s="232" t="str">
        <f>IF(VLOOKUP(A33,'Data Siswa 5'!$A$4:$D$43,3,0)=0,"",VLOOKUP(A33,'Data Siswa 5'!$A$4:$D$43,3,0))</f>
        <v/>
      </c>
      <c r="C34" s="228"/>
      <c r="D34" s="11" t="s">
        <v>6</v>
      </c>
      <c r="E34" s="20"/>
      <c r="F34" s="20"/>
      <c r="G34" s="20"/>
      <c r="H34" s="20"/>
      <c r="I34" s="20"/>
      <c r="J34" s="20"/>
      <c r="K34" s="230"/>
      <c r="L34" s="20"/>
      <c r="M34" s="230"/>
      <c r="N34" s="20"/>
      <c r="O34" s="20"/>
      <c r="P34" s="20"/>
      <c r="Q34" s="20"/>
      <c r="R34" s="20"/>
      <c r="S34" s="230"/>
      <c r="T34" s="20"/>
      <c r="U34" s="230"/>
      <c r="V34" s="267"/>
      <c r="W34" s="77">
        <v>26</v>
      </c>
      <c r="X34" s="77">
        <f t="shared" si="9"/>
        <v>76</v>
      </c>
      <c r="Y34" s="34" t="str">
        <f t="shared" si="2"/>
        <v/>
      </c>
      <c r="Z34" s="77">
        <f t="shared" si="3"/>
        <v>0</v>
      </c>
      <c r="AA34" s="77">
        <v>26</v>
      </c>
      <c r="AB34" s="77">
        <f t="shared" si="10"/>
        <v>76</v>
      </c>
      <c r="AC34" s="77" t="str">
        <f t="shared" si="20"/>
        <v/>
      </c>
      <c r="AD34" s="77">
        <f t="shared" si="4"/>
        <v>0</v>
      </c>
      <c r="AE34" s="77">
        <v>26</v>
      </c>
      <c r="AF34" s="77">
        <f t="shared" si="11"/>
        <v>76</v>
      </c>
      <c r="AG34" s="77" t="str">
        <f t="shared" si="12"/>
        <v/>
      </c>
      <c r="AH34" s="77">
        <f t="shared" si="5"/>
        <v>0</v>
      </c>
      <c r="AI34" s="77">
        <v>26</v>
      </c>
      <c r="AJ34" s="77">
        <f t="shared" si="13"/>
        <v>76</v>
      </c>
      <c r="AK34" s="77" t="str">
        <f t="shared" si="6"/>
        <v/>
      </c>
      <c r="AL34" s="34">
        <f t="shared" si="7"/>
        <v>0</v>
      </c>
      <c r="AM34" s="134">
        <v>26</v>
      </c>
      <c r="AN34" s="134">
        <f t="shared" si="14"/>
        <v>76</v>
      </c>
      <c r="AO34" s="134" t="str">
        <f t="shared" si="8"/>
        <v/>
      </c>
    </row>
    <row r="35" spans="1:41" ht="20.25" customHeight="1">
      <c r="A35" s="227"/>
      <c r="B35" s="233"/>
      <c r="C35" s="228"/>
      <c r="D35" s="12" t="s">
        <v>7</v>
      </c>
      <c r="E35" s="21"/>
      <c r="F35" s="21"/>
      <c r="G35" s="21"/>
      <c r="H35" s="21"/>
      <c r="I35" s="21"/>
      <c r="J35" s="21"/>
      <c r="K35" s="231"/>
      <c r="L35" s="21"/>
      <c r="M35" s="231"/>
      <c r="N35" s="21"/>
      <c r="O35" s="21"/>
      <c r="P35" s="21"/>
      <c r="Q35" s="21"/>
      <c r="R35" s="21"/>
      <c r="S35" s="231"/>
      <c r="T35" s="21"/>
      <c r="U35" s="231"/>
      <c r="V35" s="268"/>
      <c r="W35" s="77">
        <v>27</v>
      </c>
      <c r="X35" s="77">
        <f t="shared" si="9"/>
        <v>79</v>
      </c>
      <c r="Y35" s="34" t="str">
        <f t="shared" si="2"/>
        <v/>
      </c>
      <c r="Z35" s="77">
        <f t="shared" si="3"/>
        <v>0</v>
      </c>
      <c r="AA35" s="77">
        <v>27</v>
      </c>
      <c r="AB35" s="77">
        <f t="shared" si="10"/>
        <v>79</v>
      </c>
      <c r="AC35" s="77" t="str">
        <f t="shared" si="20"/>
        <v/>
      </c>
      <c r="AD35" s="77">
        <f t="shared" si="4"/>
        <v>0</v>
      </c>
      <c r="AE35" s="77">
        <v>27</v>
      </c>
      <c r="AF35" s="77">
        <f t="shared" si="11"/>
        <v>79</v>
      </c>
      <c r="AG35" s="77" t="str">
        <f t="shared" si="12"/>
        <v/>
      </c>
      <c r="AH35" s="77">
        <f t="shared" si="5"/>
        <v>0</v>
      </c>
      <c r="AI35" s="77">
        <v>27</v>
      </c>
      <c r="AJ35" s="77">
        <f t="shared" si="13"/>
        <v>79</v>
      </c>
      <c r="AK35" s="77" t="str">
        <f t="shared" si="6"/>
        <v/>
      </c>
      <c r="AL35" s="34">
        <f t="shared" si="7"/>
        <v>0</v>
      </c>
      <c r="AM35" s="134">
        <v>27</v>
      </c>
      <c r="AN35" s="134">
        <f t="shared" si="14"/>
        <v>79</v>
      </c>
      <c r="AO35" s="134" t="str">
        <f t="shared" si="8"/>
        <v/>
      </c>
    </row>
    <row r="36" spans="1:41" ht="20.25" customHeight="1">
      <c r="A36" s="227">
        <v>10</v>
      </c>
      <c r="B36" s="43" t="str">
        <f>IF(VLOOKUP(A36,'Data Siswa 5'!$A$4:$D$43,2,0)=0,"",VLOOKUP(A36,'Data Siswa 5'!$A$4:$D$43,2,0))</f>
        <v>910</v>
      </c>
      <c r="C36" s="228" t="str">
        <f>IF(VLOOKUP(A36,'Data Siswa 5'!$A$4:$D$43,4,0)=0,"",VLOOKUP(A36,'Data Siswa 5'!$A$4:$D$43,4,0))</f>
        <v>Siswa kelas V 10</v>
      </c>
      <c r="D36" s="10" t="s">
        <v>5</v>
      </c>
      <c r="E36" s="19"/>
      <c r="F36" s="19"/>
      <c r="G36" s="19"/>
      <c r="H36" s="19"/>
      <c r="I36" s="19"/>
      <c r="J36" s="19"/>
      <c r="K36" s="229" t="str">
        <f t="shared" ref="K36" si="56">IFERROR(ROUND(AVERAGE(E36:J38),0),"")</f>
        <v/>
      </c>
      <c r="L36" s="19"/>
      <c r="M36" s="229" t="str">
        <f t="shared" ref="M36" si="57">IFERROR(ROUND(AVERAGE(L36:L38),0),"")</f>
        <v/>
      </c>
      <c r="N36" s="19"/>
      <c r="O36" s="19"/>
      <c r="P36" s="19"/>
      <c r="Q36" s="19"/>
      <c r="R36" s="19"/>
      <c r="S36" s="229" t="str">
        <f t="shared" ref="S36" si="58">IFERROR(ROUND(AVERAGE(N36:R38),0),"")</f>
        <v/>
      </c>
      <c r="T36" s="19"/>
      <c r="U36" s="229" t="str">
        <f t="shared" ref="U36" si="59">IFERROR(ROUND(AVERAGE(T36:T38),0),"")</f>
        <v/>
      </c>
      <c r="V36" s="266" t="str">
        <f t="shared" ref="V36" si="60">IFERROR(ROUND((K36+M36+S36+(2*U36))/5,0),"")</f>
        <v/>
      </c>
      <c r="W36" s="77">
        <v>28</v>
      </c>
      <c r="X36" s="77">
        <f t="shared" si="9"/>
        <v>82</v>
      </c>
      <c r="Y36" s="34" t="str">
        <f t="shared" si="2"/>
        <v/>
      </c>
      <c r="Z36" s="77" t="str">
        <f t="shared" si="3"/>
        <v/>
      </c>
      <c r="AA36" s="77">
        <v>28</v>
      </c>
      <c r="AB36" s="77">
        <f t="shared" si="10"/>
        <v>82</v>
      </c>
      <c r="AC36" s="77" t="str">
        <f t="shared" si="20"/>
        <v/>
      </c>
      <c r="AD36" s="77" t="str">
        <f t="shared" si="4"/>
        <v/>
      </c>
      <c r="AE36" s="77">
        <v>28</v>
      </c>
      <c r="AF36" s="77">
        <f t="shared" si="11"/>
        <v>82</v>
      </c>
      <c r="AG36" s="77" t="str">
        <f t="shared" si="12"/>
        <v/>
      </c>
      <c r="AH36" s="77" t="str">
        <f t="shared" si="5"/>
        <v/>
      </c>
      <c r="AI36" s="77">
        <v>28</v>
      </c>
      <c r="AJ36" s="77">
        <f t="shared" si="13"/>
        <v>82</v>
      </c>
      <c r="AK36" s="77" t="str">
        <f t="shared" si="6"/>
        <v/>
      </c>
      <c r="AL36" s="34" t="str">
        <f t="shared" si="7"/>
        <v/>
      </c>
      <c r="AM36" s="134">
        <v>28</v>
      </c>
      <c r="AN36" s="134">
        <f t="shared" si="14"/>
        <v>82</v>
      </c>
      <c r="AO36" s="134" t="str">
        <f t="shared" si="8"/>
        <v/>
      </c>
    </row>
    <row r="37" spans="1:41" ht="20.25" customHeight="1">
      <c r="A37" s="227"/>
      <c r="B37" s="232" t="str">
        <f>IF(VLOOKUP(A36,'Data Siswa 5'!$A$4:$D$43,3,0)=0,"",VLOOKUP(A36,'Data Siswa 5'!$A$4:$D$43,3,0))</f>
        <v/>
      </c>
      <c r="C37" s="228"/>
      <c r="D37" s="11" t="s">
        <v>6</v>
      </c>
      <c r="E37" s="20"/>
      <c r="F37" s="20"/>
      <c r="G37" s="20"/>
      <c r="H37" s="20"/>
      <c r="I37" s="20"/>
      <c r="J37" s="20"/>
      <c r="K37" s="230"/>
      <c r="L37" s="20"/>
      <c r="M37" s="230"/>
      <c r="N37" s="20"/>
      <c r="O37" s="20"/>
      <c r="P37" s="20"/>
      <c r="Q37" s="20"/>
      <c r="R37" s="20"/>
      <c r="S37" s="230"/>
      <c r="T37" s="20"/>
      <c r="U37" s="230"/>
      <c r="V37" s="267"/>
      <c r="W37" s="77">
        <v>29</v>
      </c>
      <c r="X37" s="77">
        <f t="shared" si="9"/>
        <v>85</v>
      </c>
      <c r="Y37" s="34" t="str">
        <f t="shared" si="2"/>
        <v/>
      </c>
      <c r="Z37" s="77">
        <f t="shared" si="3"/>
        <v>0</v>
      </c>
      <c r="AA37" s="77">
        <v>29</v>
      </c>
      <c r="AB37" s="77">
        <f t="shared" si="10"/>
        <v>85</v>
      </c>
      <c r="AC37" s="77" t="str">
        <f t="shared" si="20"/>
        <v/>
      </c>
      <c r="AD37" s="77">
        <f t="shared" si="4"/>
        <v>0</v>
      </c>
      <c r="AE37" s="77">
        <v>29</v>
      </c>
      <c r="AF37" s="77">
        <f t="shared" si="11"/>
        <v>85</v>
      </c>
      <c r="AG37" s="77" t="str">
        <f t="shared" si="12"/>
        <v/>
      </c>
      <c r="AH37" s="77">
        <f t="shared" si="5"/>
        <v>0</v>
      </c>
      <c r="AI37" s="77">
        <v>29</v>
      </c>
      <c r="AJ37" s="77">
        <f t="shared" si="13"/>
        <v>85</v>
      </c>
      <c r="AK37" s="77" t="str">
        <f t="shared" si="6"/>
        <v/>
      </c>
      <c r="AL37" s="34">
        <f t="shared" si="7"/>
        <v>0</v>
      </c>
      <c r="AM37" s="134">
        <v>29</v>
      </c>
      <c r="AN37" s="134">
        <f t="shared" si="14"/>
        <v>85</v>
      </c>
      <c r="AO37" s="134" t="str">
        <f t="shared" si="8"/>
        <v/>
      </c>
    </row>
    <row r="38" spans="1:41" ht="20.25" customHeight="1">
      <c r="A38" s="227"/>
      <c r="B38" s="233"/>
      <c r="C38" s="228"/>
      <c r="D38" s="12" t="s">
        <v>7</v>
      </c>
      <c r="E38" s="21"/>
      <c r="F38" s="21"/>
      <c r="G38" s="21"/>
      <c r="H38" s="21"/>
      <c r="I38" s="21"/>
      <c r="J38" s="21"/>
      <c r="K38" s="231"/>
      <c r="L38" s="21"/>
      <c r="M38" s="231"/>
      <c r="N38" s="21"/>
      <c r="O38" s="21"/>
      <c r="P38" s="21"/>
      <c r="Q38" s="21"/>
      <c r="R38" s="21"/>
      <c r="S38" s="231"/>
      <c r="T38" s="21"/>
      <c r="U38" s="231"/>
      <c r="V38" s="268"/>
      <c r="W38" s="77">
        <v>30</v>
      </c>
      <c r="X38" s="77">
        <f t="shared" si="9"/>
        <v>88</v>
      </c>
      <c r="Y38" s="34" t="str">
        <f t="shared" si="2"/>
        <v/>
      </c>
      <c r="Z38" s="77">
        <f t="shared" si="3"/>
        <v>0</v>
      </c>
      <c r="AA38" s="77">
        <v>30</v>
      </c>
      <c r="AB38" s="77">
        <f t="shared" si="10"/>
        <v>88</v>
      </c>
      <c r="AC38" s="77" t="str">
        <f t="shared" si="20"/>
        <v/>
      </c>
      <c r="AD38" s="77">
        <f t="shared" si="4"/>
        <v>0</v>
      </c>
      <c r="AE38" s="77">
        <v>30</v>
      </c>
      <c r="AF38" s="77">
        <f t="shared" si="11"/>
        <v>88</v>
      </c>
      <c r="AG38" s="77" t="str">
        <f t="shared" si="12"/>
        <v/>
      </c>
      <c r="AH38" s="77">
        <f t="shared" si="5"/>
        <v>0</v>
      </c>
      <c r="AI38" s="77">
        <v>30</v>
      </c>
      <c r="AJ38" s="77">
        <f t="shared" si="13"/>
        <v>88</v>
      </c>
      <c r="AK38" s="77" t="str">
        <f t="shared" si="6"/>
        <v/>
      </c>
      <c r="AL38" s="34">
        <f t="shared" si="7"/>
        <v>0</v>
      </c>
      <c r="AM38" s="134">
        <v>30</v>
      </c>
      <c r="AN38" s="134">
        <f t="shared" si="14"/>
        <v>88</v>
      </c>
      <c r="AO38" s="134" t="str">
        <f t="shared" si="8"/>
        <v/>
      </c>
    </row>
    <row r="39" spans="1:41" ht="20.25" customHeight="1">
      <c r="A39" s="227">
        <v>11</v>
      </c>
      <c r="B39" s="43" t="str">
        <f>IF(VLOOKUP(A39,'Data Siswa 5'!$A$4:$D$43,2,0)=0,"",VLOOKUP(A39,'Data Siswa 5'!$A$4:$D$43,2,0))</f>
        <v>911</v>
      </c>
      <c r="C39" s="228" t="str">
        <f>IF(VLOOKUP(A39,'Data Siswa 5'!$A$4:$D$43,4,0)=0,"",VLOOKUP(A39,'Data Siswa 5'!$A$4:$D$43,4,0))</f>
        <v>Siswa kelas V 11</v>
      </c>
      <c r="D39" s="10" t="s">
        <v>5</v>
      </c>
      <c r="E39" s="19"/>
      <c r="F39" s="19"/>
      <c r="G39" s="19"/>
      <c r="H39" s="19"/>
      <c r="I39" s="19"/>
      <c r="J39" s="19"/>
      <c r="K39" s="229" t="str">
        <f t="shared" ref="K39" si="61">IFERROR(ROUND(AVERAGE(E39:J41),0),"")</f>
        <v/>
      </c>
      <c r="L39" s="19"/>
      <c r="M39" s="229" t="str">
        <f t="shared" ref="M39" si="62">IFERROR(ROUND(AVERAGE(L39:L41),0),"")</f>
        <v/>
      </c>
      <c r="N39" s="19"/>
      <c r="O39" s="19"/>
      <c r="P39" s="19"/>
      <c r="Q39" s="19"/>
      <c r="R39" s="19"/>
      <c r="S39" s="229" t="str">
        <f t="shared" ref="S39" si="63">IFERROR(ROUND(AVERAGE(N39:R41),0),"")</f>
        <v/>
      </c>
      <c r="T39" s="19"/>
      <c r="U39" s="229" t="str">
        <f t="shared" ref="U39" si="64">IFERROR(ROUND(AVERAGE(T39:T41),0),"")</f>
        <v/>
      </c>
      <c r="V39" s="266" t="str">
        <f t="shared" ref="V39" si="65">IFERROR(ROUND((K39+M39+S39+(2*U39))/5,0),"")</f>
        <v/>
      </c>
      <c r="W39" s="77">
        <v>31</v>
      </c>
      <c r="X39" s="77">
        <f t="shared" si="9"/>
        <v>91</v>
      </c>
      <c r="Y39" s="34" t="str">
        <f t="shared" si="2"/>
        <v/>
      </c>
      <c r="Z39" s="77" t="str">
        <f t="shared" si="3"/>
        <v/>
      </c>
      <c r="AA39" s="77">
        <v>31</v>
      </c>
      <c r="AB39" s="77">
        <f t="shared" si="10"/>
        <v>91</v>
      </c>
      <c r="AC39" s="77" t="str">
        <f t="shared" si="20"/>
        <v/>
      </c>
      <c r="AD39" s="77" t="str">
        <f t="shared" si="4"/>
        <v/>
      </c>
      <c r="AE39" s="77">
        <v>31</v>
      </c>
      <c r="AF39" s="77">
        <f t="shared" si="11"/>
        <v>91</v>
      </c>
      <c r="AG39" s="77" t="str">
        <f t="shared" si="12"/>
        <v/>
      </c>
      <c r="AH39" s="77" t="str">
        <f t="shared" si="5"/>
        <v/>
      </c>
      <c r="AI39" s="77">
        <v>31</v>
      </c>
      <c r="AJ39" s="77">
        <f t="shared" si="13"/>
        <v>91</v>
      </c>
      <c r="AK39" s="77" t="str">
        <f t="shared" si="6"/>
        <v/>
      </c>
      <c r="AL39" s="34" t="str">
        <f t="shared" si="7"/>
        <v/>
      </c>
      <c r="AM39" s="134">
        <v>31</v>
      </c>
      <c r="AN39" s="134">
        <f t="shared" si="14"/>
        <v>91</v>
      </c>
      <c r="AO39" s="134" t="str">
        <f t="shared" si="8"/>
        <v/>
      </c>
    </row>
    <row r="40" spans="1:41" ht="20.25" customHeight="1">
      <c r="A40" s="227"/>
      <c r="B40" s="232" t="str">
        <f>IF(VLOOKUP(A39,'Data Siswa 5'!$A$4:$D$43,3,0)=0,"",VLOOKUP(A39,'Data Siswa 5'!$A$4:$D$43,3,0))</f>
        <v/>
      </c>
      <c r="C40" s="228"/>
      <c r="D40" s="11" t="s">
        <v>6</v>
      </c>
      <c r="E40" s="20"/>
      <c r="F40" s="20"/>
      <c r="G40" s="20"/>
      <c r="H40" s="20"/>
      <c r="I40" s="20"/>
      <c r="J40" s="20"/>
      <c r="K40" s="230"/>
      <c r="L40" s="20"/>
      <c r="M40" s="230"/>
      <c r="N40" s="20"/>
      <c r="O40" s="20"/>
      <c r="P40" s="20"/>
      <c r="Q40" s="20"/>
      <c r="R40" s="20"/>
      <c r="S40" s="230"/>
      <c r="T40" s="20"/>
      <c r="U40" s="230"/>
      <c r="V40" s="267"/>
      <c r="W40" s="77">
        <v>32</v>
      </c>
      <c r="X40" s="77">
        <f t="shared" si="9"/>
        <v>94</v>
      </c>
      <c r="Y40" s="34" t="str">
        <f t="shared" si="2"/>
        <v/>
      </c>
      <c r="Z40" s="77">
        <f t="shared" si="3"/>
        <v>0</v>
      </c>
      <c r="AA40" s="77">
        <v>32</v>
      </c>
      <c r="AB40" s="77">
        <f t="shared" si="10"/>
        <v>94</v>
      </c>
      <c r="AC40" s="77" t="str">
        <f t="shared" si="20"/>
        <v/>
      </c>
      <c r="AD40" s="77">
        <f t="shared" si="4"/>
        <v>0</v>
      </c>
      <c r="AE40" s="77">
        <v>32</v>
      </c>
      <c r="AF40" s="77">
        <f t="shared" si="11"/>
        <v>94</v>
      </c>
      <c r="AG40" s="77" t="str">
        <f t="shared" si="12"/>
        <v/>
      </c>
      <c r="AH40" s="77">
        <f t="shared" si="5"/>
        <v>0</v>
      </c>
      <c r="AI40" s="77">
        <v>32</v>
      </c>
      <c r="AJ40" s="77">
        <f t="shared" si="13"/>
        <v>94</v>
      </c>
      <c r="AK40" s="77" t="str">
        <f t="shared" si="6"/>
        <v/>
      </c>
      <c r="AL40" s="34">
        <f t="shared" si="7"/>
        <v>0</v>
      </c>
      <c r="AM40" s="134">
        <v>32</v>
      </c>
      <c r="AN40" s="134">
        <f t="shared" si="14"/>
        <v>94</v>
      </c>
      <c r="AO40" s="134" t="str">
        <f t="shared" si="8"/>
        <v/>
      </c>
    </row>
    <row r="41" spans="1:41" ht="20.25" customHeight="1">
      <c r="A41" s="227"/>
      <c r="B41" s="233"/>
      <c r="C41" s="228"/>
      <c r="D41" s="12" t="s">
        <v>7</v>
      </c>
      <c r="E41" s="21"/>
      <c r="F41" s="21"/>
      <c r="G41" s="21"/>
      <c r="H41" s="21"/>
      <c r="I41" s="21"/>
      <c r="J41" s="21"/>
      <c r="K41" s="231"/>
      <c r="L41" s="21"/>
      <c r="M41" s="231"/>
      <c r="N41" s="21"/>
      <c r="O41" s="21"/>
      <c r="P41" s="21"/>
      <c r="Q41" s="21"/>
      <c r="R41" s="21"/>
      <c r="S41" s="231"/>
      <c r="T41" s="21"/>
      <c r="U41" s="231"/>
      <c r="V41" s="268"/>
      <c r="W41" s="77">
        <v>33</v>
      </c>
      <c r="X41" s="77">
        <f t="shared" si="9"/>
        <v>97</v>
      </c>
      <c r="Y41" s="34" t="str">
        <f t="shared" si="2"/>
        <v/>
      </c>
      <c r="Z41" s="77">
        <f t="shared" si="3"/>
        <v>0</v>
      </c>
      <c r="AA41" s="77">
        <v>33</v>
      </c>
      <c r="AB41" s="77">
        <f t="shared" si="10"/>
        <v>97</v>
      </c>
      <c r="AC41" s="77" t="str">
        <f t="shared" si="20"/>
        <v/>
      </c>
      <c r="AD41" s="77">
        <f t="shared" si="4"/>
        <v>0</v>
      </c>
      <c r="AE41" s="77">
        <v>33</v>
      </c>
      <c r="AF41" s="77">
        <f t="shared" si="11"/>
        <v>97</v>
      </c>
      <c r="AG41" s="77" t="str">
        <f t="shared" si="12"/>
        <v/>
      </c>
      <c r="AH41" s="77">
        <f t="shared" si="5"/>
        <v>0</v>
      </c>
      <c r="AI41" s="77">
        <v>33</v>
      </c>
      <c r="AJ41" s="77">
        <f t="shared" si="13"/>
        <v>97</v>
      </c>
      <c r="AK41" s="77" t="str">
        <f t="shared" si="6"/>
        <v/>
      </c>
      <c r="AL41" s="34">
        <f t="shared" si="7"/>
        <v>0</v>
      </c>
      <c r="AM41" s="134">
        <v>33</v>
      </c>
      <c r="AN41" s="134">
        <f t="shared" si="14"/>
        <v>97</v>
      </c>
      <c r="AO41" s="134" t="str">
        <f t="shared" si="8"/>
        <v/>
      </c>
    </row>
    <row r="42" spans="1:41" ht="20.25" customHeight="1">
      <c r="A42" s="227">
        <v>12</v>
      </c>
      <c r="B42" s="43" t="str">
        <f>IF(VLOOKUP(A42,'Data Siswa 5'!$A$4:$D$43,2,0)=0,"",VLOOKUP(A42,'Data Siswa 5'!$A$4:$D$43,2,0))</f>
        <v>912</v>
      </c>
      <c r="C42" s="228" t="str">
        <f>IF(VLOOKUP(A42,'Data Siswa 5'!$A$4:$D$43,4,0)=0,"",VLOOKUP(A42,'Data Siswa 5'!$A$4:$D$43,4,0))</f>
        <v>Siswa kelas V 12</v>
      </c>
      <c r="D42" s="10" t="s">
        <v>5</v>
      </c>
      <c r="E42" s="19"/>
      <c r="F42" s="19"/>
      <c r="G42" s="19"/>
      <c r="H42" s="19"/>
      <c r="I42" s="19"/>
      <c r="J42" s="19"/>
      <c r="K42" s="229" t="str">
        <f t="shared" ref="K42" si="66">IFERROR(ROUND(AVERAGE(E42:J44),0),"")</f>
        <v/>
      </c>
      <c r="L42" s="19"/>
      <c r="M42" s="229" t="str">
        <f t="shared" ref="M42" si="67">IFERROR(ROUND(AVERAGE(L42:L44),0),"")</f>
        <v/>
      </c>
      <c r="N42" s="19"/>
      <c r="O42" s="19"/>
      <c r="P42" s="19"/>
      <c r="Q42" s="19"/>
      <c r="R42" s="19"/>
      <c r="S42" s="229" t="str">
        <f t="shared" ref="S42" si="68">IFERROR(ROUND(AVERAGE(N42:R44),0),"")</f>
        <v/>
      </c>
      <c r="T42" s="19"/>
      <c r="U42" s="229" t="str">
        <f t="shared" ref="U42" si="69">IFERROR(ROUND(AVERAGE(T42:T44),0),"")</f>
        <v/>
      </c>
      <c r="V42" s="266" t="str">
        <f t="shared" ref="V42" si="70">IFERROR(ROUND((K42+M42+S42+(2*U42))/5,0),"")</f>
        <v/>
      </c>
      <c r="W42" s="77">
        <v>34</v>
      </c>
      <c r="X42" s="77">
        <f t="shared" si="9"/>
        <v>100</v>
      </c>
      <c r="Y42" s="34" t="str">
        <f t="shared" si="2"/>
        <v/>
      </c>
      <c r="Z42" s="77" t="str">
        <f t="shared" si="3"/>
        <v/>
      </c>
      <c r="AA42" s="77">
        <v>34</v>
      </c>
      <c r="AB42" s="77">
        <f t="shared" si="10"/>
        <v>100</v>
      </c>
      <c r="AC42" s="77" t="str">
        <f t="shared" si="20"/>
        <v/>
      </c>
      <c r="AD42" s="77" t="str">
        <f t="shared" si="4"/>
        <v/>
      </c>
      <c r="AE42" s="77">
        <v>34</v>
      </c>
      <c r="AF42" s="77">
        <f t="shared" si="11"/>
        <v>100</v>
      </c>
      <c r="AG42" s="77" t="str">
        <f t="shared" si="12"/>
        <v/>
      </c>
      <c r="AH42" s="77" t="str">
        <f t="shared" si="5"/>
        <v/>
      </c>
      <c r="AI42" s="77">
        <v>34</v>
      </c>
      <c r="AJ42" s="77">
        <f t="shared" si="13"/>
        <v>100</v>
      </c>
      <c r="AK42" s="77" t="str">
        <f t="shared" si="6"/>
        <v/>
      </c>
      <c r="AL42" s="34" t="str">
        <f t="shared" si="7"/>
        <v/>
      </c>
      <c r="AM42" s="134">
        <v>34</v>
      </c>
      <c r="AN42" s="134">
        <f t="shared" si="14"/>
        <v>100</v>
      </c>
      <c r="AO42" s="134" t="str">
        <f t="shared" si="8"/>
        <v/>
      </c>
    </row>
    <row r="43" spans="1:41" ht="20.25" customHeight="1">
      <c r="A43" s="227"/>
      <c r="B43" s="232" t="str">
        <f>IF(VLOOKUP(A42,'Data Siswa 5'!$A$4:$D$43,3,0)=0,"",VLOOKUP(A42,'Data Siswa 5'!$A$4:$D$43,3,0))</f>
        <v/>
      </c>
      <c r="C43" s="228"/>
      <c r="D43" s="11" t="s">
        <v>6</v>
      </c>
      <c r="E43" s="20"/>
      <c r="F43" s="20"/>
      <c r="G43" s="20"/>
      <c r="H43" s="20"/>
      <c r="I43" s="20"/>
      <c r="J43" s="20"/>
      <c r="K43" s="230"/>
      <c r="L43" s="20"/>
      <c r="M43" s="230"/>
      <c r="N43" s="20"/>
      <c r="O43" s="20"/>
      <c r="P43" s="20"/>
      <c r="Q43" s="20"/>
      <c r="R43" s="20"/>
      <c r="S43" s="230"/>
      <c r="T43" s="20"/>
      <c r="U43" s="230"/>
      <c r="V43" s="267"/>
      <c r="W43" s="77">
        <v>35</v>
      </c>
      <c r="X43" s="77">
        <f t="shared" si="9"/>
        <v>103</v>
      </c>
      <c r="Y43" s="34" t="str">
        <f t="shared" si="2"/>
        <v/>
      </c>
      <c r="Z43" s="77">
        <f t="shared" si="3"/>
        <v>0</v>
      </c>
      <c r="AA43" s="77">
        <v>35</v>
      </c>
      <c r="AB43" s="77">
        <f t="shared" si="10"/>
        <v>103</v>
      </c>
      <c r="AC43" s="77" t="str">
        <f t="shared" si="20"/>
        <v/>
      </c>
      <c r="AD43" s="77">
        <f t="shared" si="4"/>
        <v>0</v>
      </c>
      <c r="AE43" s="77">
        <v>35</v>
      </c>
      <c r="AF43" s="77">
        <f t="shared" si="11"/>
        <v>103</v>
      </c>
      <c r="AG43" s="77" t="str">
        <f t="shared" si="12"/>
        <v/>
      </c>
      <c r="AH43" s="77">
        <f t="shared" si="5"/>
        <v>0</v>
      </c>
      <c r="AI43" s="77">
        <v>35</v>
      </c>
      <c r="AJ43" s="77">
        <f t="shared" si="13"/>
        <v>103</v>
      </c>
      <c r="AK43" s="77" t="str">
        <f t="shared" si="6"/>
        <v/>
      </c>
      <c r="AL43" s="34">
        <f t="shared" si="7"/>
        <v>0</v>
      </c>
      <c r="AM43" s="134">
        <v>35</v>
      </c>
      <c r="AN43" s="134">
        <f t="shared" si="14"/>
        <v>103</v>
      </c>
      <c r="AO43" s="134" t="str">
        <f t="shared" si="8"/>
        <v/>
      </c>
    </row>
    <row r="44" spans="1:41" ht="20.25" customHeight="1">
      <c r="A44" s="227"/>
      <c r="B44" s="233"/>
      <c r="C44" s="228"/>
      <c r="D44" s="12" t="s">
        <v>7</v>
      </c>
      <c r="E44" s="21"/>
      <c r="F44" s="21"/>
      <c r="G44" s="21"/>
      <c r="H44" s="21"/>
      <c r="I44" s="21"/>
      <c r="J44" s="21"/>
      <c r="K44" s="231"/>
      <c r="L44" s="21"/>
      <c r="M44" s="231"/>
      <c r="N44" s="21"/>
      <c r="O44" s="21"/>
      <c r="P44" s="21"/>
      <c r="Q44" s="21"/>
      <c r="R44" s="21"/>
      <c r="S44" s="231"/>
      <c r="T44" s="21"/>
      <c r="U44" s="231"/>
      <c r="V44" s="268"/>
      <c r="W44" s="77">
        <v>36</v>
      </c>
      <c r="X44" s="77">
        <f t="shared" si="9"/>
        <v>106</v>
      </c>
      <c r="Y44" s="34" t="str">
        <f t="shared" si="2"/>
        <v/>
      </c>
      <c r="Z44" s="77">
        <f t="shared" si="3"/>
        <v>0</v>
      </c>
      <c r="AA44" s="77">
        <v>36</v>
      </c>
      <c r="AB44" s="77">
        <f t="shared" si="10"/>
        <v>106</v>
      </c>
      <c r="AC44" s="77" t="str">
        <f t="shared" si="20"/>
        <v/>
      </c>
      <c r="AD44" s="77">
        <f t="shared" si="4"/>
        <v>0</v>
      </c>
      <c r="AE44" s="77">
        <v>36</v>
      </c>
      <c r="AF44" s="77">
        <f t="shared" si="11"/>
        <v>106</v>
      </c>
      <c r="AG44" s="77" t="str">
        <f t="shared" si="12"/>
        <v/>
      </c>
      <c r="AH44" s="77">
        <f t="shared" si="5"/>
        <v>0</v>
      </c>
      <c r="AI44" s="77">
        <v>36</v>
      </c>
      <c r="AJ44" s="77">
        <f t="shared" si="13"/>
        <v>106</v>
      </c>
      <c r="AK44" s="77" t="str">
        <f t="shared" si="6"/>
        <v/>
      </c>
      <c r="AL44" s="34">
        <f t="shared" si="7"/>
        <v>0</v>
      </c>
      <c r="AM44" s="134">
        <v>36</v>
      </c>
      <c r="AN44" s="134">
        <f t="shared" si="14"/>
        <v>106</v>
      </c>
      <c r="AO44" s="134" t="str">
        <f t="shared" si="8"/>
        <v/>
      </c>
    </row>
    <row r="45" spans="1:41" ht="20.25" customHeight="1">
      <c r="A45" s="227">
        <v>13</v>
      </c>
      <c r="B45" s="43" t="str">
        <f>IF(VLOOKUP(A45,'Data Siswa 5'!$A$4:$D$43,2,0)=0,"",VLOOKUP(A45,'Data Siswa 5'!$A$4:$D$43,2,0))</f>
        <v>913</v>
      </c>
      <c r="C45" s="228" t="str">
        <f>IF(VLOOKUP(A45,'Data Siswa 5'!$A$4:$D$43,4,0)=0,"",VLOOKUP(A45,'Data Siswa 5'!$A$4:$D$43,4,0))</f>
        <v>Siswa kelas V 13</v>
      </c>
      <c r="D45" s="10" t="s">
        <v>5</v>
      </c>
      <c r="E45" s="19"/>
      <c r="F45" s="19"/>
      <c r="G45" s="19"/>
      <c r="H45" s="19"/>
      <c r="I45" s="19"/>
      <c r="J45" s="19"/>
      <c r="K45" s="229" t="str">
        <f t="shared" ref="K45" si="71">IFERROR(ROUND(AVERAGE(E45:J47),0),"")</f>
        <v/>
      </c>
      <c r="L45" s="19"/>
      <c r="M45" s="229" t="str">
        <f t="shared" ref="M45" si="72">IFERROR(ROUND(AVERAGE(L45:L47),0),"")</f>
        <v/>
      </c>
      <c r="N45" s="19"/>
      <c r="O45" s="19"/>
      <c r="P45" s="19"/>
      <c r="Q45" s="19"/>
      <c r="R45" s="19"/>
      <c r="S45" s="229" t="str">
        <f t="shared" ref="S45" si="73">IFERROR(ROUND(AVERAGE(N45:R47),0),"")</f>
        <v/>
      </c>
      <c r="T45" s="19"/>
      <c r="U45" s="229" t="str">
        <f t="shared" ref="U45" si="74">IFERROR(ROUND(AVERAGE(T45:T47),0),"")</f>
        <v/>
      </c>
      <c r="V45" s="266" t="str">
        <f t="shared" ref="V45" si="75">IFERROR(ROUND((K45+M45+S45+(2*U45))/5,0),"")</f>
        <v/>
      </c>
      <c r="W45" s="77">
        <v>37</v>
      </c>
      <c r="X45" s="77">
        <f t="shared" si="9"/>
        <v>109</v>
      </c>
      <c r="Y45" s="34" t="str">
        <f t="shared" si="2"/>
        <v/>
      </c>
      <c r="Z45" s="77" t="str">
        <f t="shared" si="3"/>
        <v/>
      </c>
      <c r="AA45" s="77">
        <v>37</v>
      </c>
      <c r="AB45" s="77">
        <f t="shared" si="10"/>
        <v>109</v>
      </c>
      <c r="AC45" s="77" t="str">
        <f t="shared" si="20"/>
        <v/>
      </c>
      <c r="AD45" s="77" t="str">
        <f t="shared" si="4"/>
        <v/>
      </c>
      <c r="AE45" s="77">
        <v>37</v>
      </c>
      <c r="AF45" s="77">
        <f t="shared" si="11"/>
        <v>109</v>
      </c>
      <c r="AG45" s="77" t="str">
        <f t="shared" si="12"/>
        <v/>
      </c>
      <c r="AH45" s="77" t="str">
        <f t="shared" si="5"/>
        <v/>
      </c>
      <c r="AI45" s="77">
        <v>37</v>
      </c>
      <c r="AJ45" s="77">
        <f t="shared" si="13"/>
        <v>109</v>
      </c>
      <c r="AK45" s="77" t="str">
        <f t="shared" si="6"/>
        <v/>
      </c>
      <c r="AL45" s="34" t="str">
        <f t="shared" si="7"/>
        <v/>
      </c>
      <c r="AM45" s="134">
        <v>37</v>
      </c>
      <c r="AN45" s="134">
        <f t="shared" si="14"/>
        <v>109</v>
      </c>
      <c r="AO45" s="134" t="str">
        <f t="shared" si="8"/>
        <v/>
      </c>
    </row>
    <row r="46" spans="1:41" ht="20.25" customHeight="1">
      <c r="A46" s="227"/>
      <c r="B46" s="232" t="str">
        <f>IF(VLOOKUP(A45,'Data Siswa 5'!$A$4:$D$43,3,0)=0,"",VLOOKUP(A45,'Data Siswa 5'!$A$4:$D$43,3,0))</f>
        <v/>
      </c>
      <c r="C46" s="228"/>
      <c r="D46" s="11" t="s">
        <v>6</v>
      </c>
      <c r="E46" s="20"/>
      <c r="F46" s="20"/>
      <c r="G46" s="20"/>
      <c r="H46" s="20"/>
      <c r="I46" s="20"/>
      <c r="J46" s="20"/>
      <c r="K46" s="230"/>
      <c r="L46" s="20"/>
      <c r="M46" s="230"/>
      <c r="N46" s="20"/>
      <c r="O46" s="20"/>
      <c r="P46" s="20"/>
      <c r="Q46" s="20"/>
      <c r="R46" s="20"/>
      <c r="S46" s="230"/>
      <c r="T46" s="20"/>
      <c r="U46" s="230"/>
      <c r="V46" s="267"/>
      <c r="W46" s="77">
        <v>38</v>
      </c>
      <c r="X46" s="77">
        <f t="shared" si="9"/>
        <v>112</v>
      </c>
      <c r="Y46" s="34" t="str">
        <f t="shared" si="2"/>
        <v/>
      </c>
      <c r="Z46" s="77">
        <f t="shared" si="3"/>
        <v>0</v>
      </c>
      <c r="AA46" s="77">
        <v>38</v>
      </c>
      <c r="AB46" s="77">
        <f t="shared" si="10"/>
        <v>112</v>
      </c>
      <c r="AC46" s="77" t="str">
        <f t="shared" si="20"/>
        <v/>
      </c>
      <c r="AD46" s="77">
        <f t="shared" si="4"/>
        <v>0</v>
      </c>
      <c r="AE46" s="77">
        <v>38</v>
      </c>
      <c r="AF46" s="77">
        <f t="shared" si="11"/>
        <v>112</v>
      </c>
      <c r="AG46" s="77" t="str">
        <f t="shared" si="12"/>
        <v/>
      </c>
      <c r="AH46" s="77">
        <f t="shared" si="5"/>
        <v>0</v>
      </c>
      <c r="AI46" s="77">
        <v>38</v>
      </c>
      <c r="AJ46" s="77">
        <f t="shared" si="13"/>
        <v>112</v>
      </c>
      <c r="AK46" s="77" t="str">
        <f t="shared" si="6"/>
        <v/>
      </c>
      <c r="AL46" s="34">
        <f t="shared" si="7"/>
        <v>0</v>
      </c>
      <c r="AM46" s="134">
        <v>38</v>
      </c>
      <c r="AN46" s="134">
        <f t="shared" si="14"/>
        <v>112</v>
      </c>
      <c r="AO46" s="134" t="str">
        <f t="shared" si="8"/>
        <v/>
      </c>
    </row>
    <row r="47" spans="1:41" ht="20.25" customHeight="1">
      <c r="A47" s="227"/>
      <c r="B47" s="233"/>
      <c r="C47" s="228"/>
      <c r="D47" s="12" t="s">
        <v>7</v>
      </c>
      <c r="E47" s="21"/>
      <c r="F47" s="21"/>
      <c r="G47" s="21"/>
      <c r="H47" s="21"/>
      <c r="I47" s="21"/>
      <c r="J47" s="21"/>
      <c r="K47" s="231"/>
      <c r="L47" s="21"/>
      <c r="M47" s="231"/>
      <c r="N47" s="21"/>
      <c r="O47" s="21"/>
      <c r="P47" s="21"/>
      <c r="Q47" s="21"/>
      <c r="R47" s="21"/>
      <c r="S47" s="231"/>
      <c r="T47" s="21"/>
      <c r="U47" s="231"/>
      <c r="V47" s="268"/>
      <c r="W47" s="77">
        <v>39</v>
      </c>
      <c r="X47" s="77">
        <f t="shared" si="9"/>
        <v>115</v>
      </c>
      <c r="Y47" s="34" t="str">
        <f t="shared" si="2"/>
        <v/>
      </c>
      <c r="Z47" s="77">
        <f t="shared" si="3"/>
        <v>0</v>
      </c>
      <c r="AA47" s="77">
        <v>39</v>
      </c>
      <c r="AB47" s="77">
        <f t="shared" si="10"/>
        <v>115</v>
      </c>
      <c r="AC47" s="77" t="str">
        <f t="shared" si="20"/>
        <v/>
      </c>
      <c r="AD47" s="77">
        <f t="shared" si="4"/>
        <v>0</v>
      </c>
      <c r="AE47" s="77">
        <v>39</v>
      </c>
      <c r="AF47" s="77">
        <f t="shared" si="11"/>
        <v>115</v>
      </c>
      <c r="AG47" s="77" t="str">
        <f t="shared" si="12"/>
        <v/>
      </c>
      <c r="AH47" s="77">
        <f t="shared" si="5"/>
        <v>0</v>
      </c>
      <c r="AI47" s="77">
        <v>39</v>
      </c>
      <c r="AJ47" s="77">
        <f t="shared" si="13"/>
        <v>115</v>
      </c>
      <c r="AK47" s="77" t="str">
        <f t="shared" si="6"/>
        <v/>
      </c>
      <c r="AL47" s="34">
        <f t="shared" si="7"/>
        <v>0</v>
      </c>
      <c r="AM47" s="134">
        <v>39</v>
      </c>
      <c r="AN47" s="134">
        <f t="shared" si="14"/>
        <v>115</v>
      </c>
      <c r="AO47" s="134" t="str">
        <f t="shared" si="8"/>
        <v/>
      </c>
    </row>
    <row r="48" spans="1:41" ht="20.25" customHeight="1">
      <c r="A48" s="227">
        <v>14</v>
      </c>
      <c r="B48" s="43" t="str">
        <f>IF(VLOOKUP(A48,'Data Siswa 5'!$A$4:$D$43,2,0)=0,"",VLOOKUP(A48,'Data Siswa 5'!$A$4:$D$43,2,0))</f>
        <v>914</v>
      </c>
      <c r="C48" s="228" t="str">
        <f>IF(VLOOKUP(A48,'Data Siswa 5'!$A$4:$D$43,4,0)=0,"",VLOOKUP(A48,'Data Siswa 5'!$A$4:$D$43,4,0))</f>
        <v>Siswa kelas V 14</v>
      </c>
      <c r="D48" s="10" t="s">
        <v>5</v>
      </c>
      <c r="E48" s="19"/>
      <c r="F48" s="19"/>
      <c r="G48" s="19"/>
      <c r="H48" s="19"/>
      <c r="I48" s="19"/>
      <c r="J48" s="19"/>
      <c r="K48" s="229" t="str">
        <f t="shared" ref="K48" si="76">IFERROR(ROUND(AVERAGE(E48:J50),0),"")</f>
        <v/>
      </c>
      <c r="L48" s="19"/>
      <c r="M48" s="229" t="str">
        <f t="shared" ref="M48" si="77">IFERROR(ROUND(AVERAGE(L48:L50),0),"")</f>
        <v/>
      </c>
      <c r="N48" s="19"/>
      <c r="O48" s="19"/>
      <c r="P48" s="19"/>
      <c r="Q48" s="19"/>
      <c r="R48" s="19"/>
      <c r="S48" s="229" t="str">
        <f t="shared" ref="S48" si="78">IFERROR(ROUND(AVERAGE(N48:R50),0),"")</f>
        <v/>
      </c>
      <c r="T48" s="19"/>
      <c r="U48" s="229" t="str">
        <f t="shared" ref="U48" si="79">IFERROR(ROUND(AVERAGE(T48:T50),0),"")</f>
        <v/>
      </c>
      <c r="V48" s="266" t="str">
        <f t="shared" ref="V48" si="80">IFERROR(ROUND((K48+M48+S48+(2*U48))/5,0),"")</f>
        <v/>
      </c>
      <c r="W48" s="77">
        <v>40</v>
      </c>
      <c r="X48" s="77">
        <f t="shared" si="9"/>
        <v>118</v>
      </c>
      <c r="Y48" s="34" t="str">
        <f t="shared" si="2"/>
        <v/>
      </c>
      <c r="Z48" s="77" t="str">
        <f t="shared" si="3"/>
        <v/>
      </c>
      <c r="AA48" s="77">
        <v>40</v>
      </c>
      <c r="AB48" s="77">
        <f t="shared" si="10"/>
        <v>118</v>
      </c>
      <c r="AC48" s="77" t="str">
        <f t="shared" si="20"/>
        <v/>
      </c>
      <c r="AD48" s="77" t="str">
        <f t="shared" si="4"/>
        <v/>
      </c>
      <c r="AE48" s="77">
        <v>40</v>
      </c>
      <c r="AF48" s="77">
        <f t="shared" si="11"/>
        <v>118</v>
      </c>
      <c r="AG48" s="77" t="str">
        <f t="shared" si="12"/>
        <v/>
      </c>
      <c r="AH48" s="77" t="str">
        <f t="shared" si="5"/>
        <v/>
      </c>
      <c r="AI48" s="77">
        <v>40</v>
      </c>
      <c r="AJ48" s="77">
        <f t="shared" si="13"/>
        <v>118</v>
      </c>
      <c r="AK48" s="77" t="str">
        <f t="shared" si="6"/>
        <v/>
      </c>
      <c r="AL48" s="34" t="str">
        <f t="shared" si="7"/>
        <v/>
      </c>
      <c r="AM48" s="134">
        <v>40</v>
      </c>
      <c r="AN48" s="134">
        <f t="shared" si="14"/>
        <v>118</v>
      </c>
      <c r="AO48" s="134" t="str">
        <f t="shared" si="8"/>
        <v/>
      </c>
    </row>
    <row r="49" spans="1:39" ht="20.25" customHeight="1">
      <c r="A49" s="227"/>
      <c r="B49" s="232" t="str">
        <f>IF(VLOOKUP(A48,'Data Siswa 5'!$A$4:$D$43,3,0)=0,"",VLOOKUP(A48,'Data Siswa 5'!$A$4:$D$43,3,0))</f>
        <v/>
      </c>
      <c r="C49" s="228"/>
      <c r="D49" s="11" t="s">
        <v>6</v>
      </c>
      <c r="E49" s="20"/>
      <c r="F49" s="20"/>
      <c r="G49" s="20"/>
      <c r="H49" s="20"/>
      <c r="I49" s="20"/>
      <c r="J49" s="20"/>
      <c r="K49" s="230"/>
      <c r="L49" s="20"/>
      <c r="M49" s="230"/>
      <c r="N49" s="20"/>
      <c r="O49" s="20"/>
      <c r="P49" s="20"/>
      <c r="Q49" s="20"/>
      <c r="R49" s="20"/>
      <c r="S49" s="230"/>
      <c r="T49" s="20"/>
      <c r="U49" s="230"/>
      <c r="V49" s="267"/>
      <c r="W49" s="77">
        <v>41</v>
      </c>
      <c r="Y49" s="34"/>
      <c r="Z49" s="77">
        <f t="shared" si="3"/>
        <v>0</v>
      </c>
      <c r="AA49" s="77">
        <v>41</v>
      </c>
      <c r="AD49" s="77">
        <f t="shared" si="4"/>
        <v>0</v>
      </c>
      <c r="AE49" s="77">
        <v>41</v>
      </c>
      <c r="AH49" s="77">
        <f t="shared" si="5"/>
        <v>0</v>
      </c>
      <c r="AI49" s="77">
        <v>41</v>
      </c>
      <c r="AL49" s="34">
        <f t="shared" si="7"/>
        <v>0</v>
      </c>
      <c r="AM49" s="134">
        <v>41</v>
      </c>
    </row>
    <row r="50" spans="1:39" ht="20.25" customHeight="1">
      <c r="A50" s="227"/>
      <c r="B50" s="233"/>
      <c r="C50" s="228"/>
      <c r="D50" s="12" t="s">
        <v>7</v>
      </c>
      <c r="E50" s="21"/>
      <c r="F50" s="21"/>
      <c r="G50" s="21"/>
      <c r="H50" s="21"/>
      <c r="I50" s="21"/>
      <c r="J50" s="21"/>
      <c r="K50" s="231"/>
      <c r="L50" s="21"/>
      <c r="M50" s="231"/>
      <c r="N50" s="21"/>
      <c r="O50" s="21"/>
      <c r="P50" s="21"/>
      <c r="Q50" s="21"/>
      <c r="R50" s="21"/>
      <c r="S50" s="231"/>
      <c r="T50" s="21"/>
      <c r="U50" s="231"/>
      <c r="V50" s="268"/>
      <c r="W50" s="77">
        <v>42</v>
      </c>
      <c r="Y50" s="34"/>
      <c r="Z50" s="77">
        <f t="shared" si="3"/>
        <v>0</v>
      </c>
      <c r="AA50" s="77">
        <v>42</v>
      </c>
      <c r="AD50" s="77">
        <f t="shared" si="4"/>
        <v>0</v>
      </c>
      <c r="AE50" s="77">
        <v>42</v>
      </c>
      <c r="AH50" s="77">
        <f t="shared" si="5"/>
        <v>0</v>
      </c>
      <c r="AI50" s="77">
        <v>42</v>
      </c>
      <c r="AL50" s="34">
        <f t="shared" si="7"/>
        <v>0</v>
      </c>
      <c r="AM50" s="134">
        <v>42</v>
      </c>
    </row>
    <row r="51" spans="1:39" ht="20.25" customHeight="1">
      <c r="A51" s="227">
        <v>15</v>
      </c>
      <c r="B51" s="43" t="str">
        <f>IF(VLOOKUP(A51,'Data Siswa 5'!$A$4:$D$43,2,0)=0,"",VLOOKUP(A51,'Data Siswa 5'!$A$4:$D$43,2,0))</f>
        <v>915</v>
      </c>
      <c r="C51" s="228" t="str">
        <f>IF(VLOOKUP(A51,'Data Siswa 5'!$A$4:$D$43,4,0)=0,"",VLOOKUP(A51,'Data Siswa 5'!$A$4:$D$43,4,0))</f>
        <v>Siswa kelas V 15</v>
      </c>
      <c r="D51" s="10" t="s">
        <v>5</v>
      </c>
      <c r="E51" s="19"/>
      <c r="F51" s="19"/>
      <c r="G51" s="19"/>
      <c r="H51" s="19"/>
      <c r="I51" s="19"/>
      <c r="J51" s="19"/>
      <c r="K51" s="229" t="str">
        <f t="shared" ref="K51" si="81">IFERROR(ROUND(AVERAGE(E51:J53),0),"")</f>
        <v/>
      </c>
      <c r="L51" s="19"/>
      <c r="M51" s="229" t="str">
        <f t="shared" ref="M51" si="82">IFERROR(ROUND(AVERAGE(L51:L53),0),"")</f>
        <v/>
      </c>
      <c r="N51" s="19"/>
      <c r="O51" s="19"/>
      <c r="P51" s="19"/>
      <c r="Q51" s="19"/>
      <c r="R51" s="19"/>
      <c r="S51" s="229" t="str">
        <f t="shared" ref="S51" si="83">IFERROR(ROUND(AVERAGE(N51:R53),0),"")</f>
        <v/>
      </c>
      <c r="T51" s="19"/>
      <c r="U51" s="229" t="str">
        <f t="shared" ref="U51" si="84">IFERROR(ROUND(AVERAGE(T51:T53),0),"")</f>
        <v/>
      </c>
      <c r="V51" s="266" t="str">
        <f t="shared" ref="V51" si="85">IFERROR(ROUND((K51+M51+S51+(2*U51))/5,0),"")</f>
        <v/>
      </c>
      <c r="W51" s="77">
        <v>43</v>
      </c>
      <c r="Y51" s="34"/>
      <c r="Z51" s="77" t="str">
        <f t="shared" si="3"/>
        <v/>
      </c>
      <c r="AA51" s="77">
        <v>43</v>
      </c>
      <c r="AD51" s="77" t="str">
        <f t="shared" si="4"/>
        <v/>
      </c>
      <c r="AE51" s="77">
        <v>43</v>
      </c>
      <c r="AH51" s="77" t="str">
        <f t="shared" si="5"/>
        <v/>
      </c>
      <c r="AI51" s="77">
        <v>43</v>
      </c>
      <c r="AL51" s="34" t="str">
        <f t="shared" si="7"/>
        <v/>
      </c>
      <c r="AM51" s="134">
        <v>43</v>
      </c>
    </row>
    <row r="52" spans="1:39" ht="20.25" customHeight="1">
      <c r="A52" s="227"/>
      <c r="B52" s="232" t="str">
        <f>IF(VLOOKUP(A51,'Data Siswa 5'!$A$4:$D$43,3,0)=0,"",VLOOKUP(A51,'Data Siswa 5'!$A$4:$D$43,3,0))</f>
        <v/>
      </c>
      <c r="C52" s="228"/>
      <c r="D52" s="11" t="s">
        <v>6</v>
      </c>
      <c r="E52" s="20"/>
      <c r="F52" s="20"/>
      <c r="G52" s="20"/>
      <c r="H52" s="20"/>
      <c r="I52" s="20"/>
      <c r="J52" s="20"/>
      <c r="K52" s="230"/>
      <c r="L52" s="20"/>
      <c r="M52" s="230"/>
      <c r="N52" s="20"/>
      <c r="O52" s="20"/>
      <c r="P52" s="20"/>
      <c r="Q52" s="20"/>
      <c r="R52" s="20"/>
      <c r="S52" s="230"/>
      <c r="T52" s="20"/>
      <c r="U52" s="230"/>
      <c r="V52" s="267"/>
      <c r="W52" s="77">
        <v>44</v>
      </c>
      <c r="Y52" s="34"/>
      <c r="Z52" s="77">
        <f t="shared" si="3"/>
        <v>0</v>
      </c>
      <c r="AA52" s="77">
        <v>44</v>
      </c>
      <c r="AD52" s="77">
        <f t="shared" si="4"/>
        <v>0</v>
      </c>
      <c r="AE52" s="77">
        <v>44</v>
      </c>
      <c r="AH52" s="77">
        <f t="shared" si="5"/>
        <v>0</v>
      </c>
      <c r="AI52" s="77">
        <v>44</v>
      </c>
      <c r="AL52" s="34">
        <f t="shared" si="7"/>
        <v>0</v>
      </c>
      <c r="AM52" s="134">
        <v>44</v>
      </c>
    </row>
    <row r="53" spans="1:39" ht="20.25" customHeight="1">
      <c r="A53" s="227"/>
      <c r="B53" s="233"/>
      <c r="C53" s="228"/>
      <c r="D53" s="12" t="s">
        <v>7</v>
      </c>
      <c r="E53" s="21"/>
      <c r="F53" s="21"/>
      <c r="G53" s="21"/>
      <c r="H53" s="21"/>
      <c r="I53" s="21"/>
      <c r="J53" s="21"/>
      <c r="K53" s="231"/>
      <c r="L53" s="21"/>
      <c r="M53" s="231"/>
      <c r="N53" s="21"/>
      <c r="O53" s="21"/>
      <c r="P53" s="21"/>
      <c r="Q53" s="21"/>
      <c r="R53" s="21"/>
      <c r="S53" s="231"/>
      <c r="T53" s="21"/>
      <c r="U53" s="231"/>
      <c r="V53" s="268"/>
      <c r="W53" s="77">
        <v>45</v>
      </c>
      <c r="Y53" s="34"/>
      <c r="Z53" s="77">
        <f t="shared" si="3"/>
        <v>0</v>
      </c>
      <c r="AA53" s="77">
        <v>45</v>
      </c>
      <c r="AD53" s="77">
        <f t="shared" si="4"/>
        <v>0</v>
      </c>
      <c r="AE53" s="77">
        <v>45</v>
      </c>
      <c r="AH53" s="77">
        <f t="shared" si="5"/>
        <v>0</v>
      </c>
      <c r="AI53" s="77">
        <v>45</v>
      </c>
      <c r="AL53" s="34">
        <f t="shared" si="7"/>
        <v>0</v>
      </c>
      <c r="AM53" s="134">
        <v>45</v>
      </c>
    </row>
    <row r="54" spans="1:39" ht="20.25" customHeight="1">
      <c r="A54" s="227">
        <v>16</v>
      </c>
      <c r="B54" s="43" t="str">
        <f>IF(VLOOKUP(A54,'Data Siswa 5'!$A$4:$D$43,2,0)=0,"",VLOOKUP(A54,'Data Siswa 5'!$A$4:$D$43,2,0))</f>
        <v>916</v>
      </c>
      <c r="C54" s="228" t="str">
        <f>IF(VLOOKUP(A54,'Data Siswa 5'!$A$4:$D$43,4,0)=0,"",VLOOKUP(A54,'Data Siswa 5'!$A$4:$D$43,4,0))</f>
        <v>Siswa kelas V 16</v>
      </c>
      <c r="D54" s="10" t="s">
        <v>5</v>
      </c>
      <c r="E54" s="19"/>
      <c r="F54" s="19"/>
      <c r="G54" s="19"/>
      <c r="H54" s="19"/>
      <c r="I54" s="19"/>
      <c r="J54" s="19"/>
      <c r="K54" s="229" t="str">
        <f t="shared" ref="K54" si="86">IFERROR(ROUND(AVERAGE(E54:J56),0),"")</f>
        <v/>
      </c>
      <c r="L54" s="19"/>
      <c r="M54" s="229" t="str">
        <f t="shared" ref="M54" si="87">IFERROR(ROUND(AVERAGE(L54:L56),0),"")</f>
        <v/>
      </c>
      <c r="N54" s="19"/>
      <c r="O54" s="19"/>
      <c r="P54" s="19"/>
      <c r="Q54" s="19"/>
      <c r="R54" s="19"/>
      <c r="S54" s="229" t="str">
        <f t="shared" ref="S54" si="88">IFERROR(ROUND(AVERAGE(N54:R56),0),"")</f>
        <v/>
      </c>
      <c r="T54" s="19"/>
      <c r="U54" s="229" t="str">
        <f t="shared" ref="U54" si="89">IFERROR(ROUND(AVERAGE(T54:T56),0),"")</f>
        <v/>
      </c>
      <c r="V54" s="266" t="str">
        <f t="shared" ref="V54" si="90">IFERROR(ROUND((K54+M54+S54+(2*U54))/5,0),"")</f>
        <v/>
      </c>
      <c r="W54" s="77">
        <v>46</v>
      </c>
      <c r="Y54" s="34"/>
      <c r="Z54" s="77" t="str">
        <f t="shared" si="3"/>
        <v/>
      </c>
      <c r="AA54" s="77">
        <v>46</v>
      </c>
      <c r="AD54" s="77" t="str">
        <f t="shared" si="4"/>
        <v/>
      </c>
      <c r="AE54" s="77">
        <v>46</v>
      </c>
      <c r="AH54" s="77" t="str">
        <f t="shared" si="5"/>
        <v/>
      </c>
      <c r="AI54" s="77">
        <v>46</v>
      </c>
      <c r="AL54" s="34" t="str">
        <f t="shared" si="7"/>
        <v/>
      </c>
      <c r="AM54" s="134">
        <v>46</v>
      </c>
    </row>
    <row r="55" spans="1:39" ht="20.25" customHeight="1">
      <c r="A55" s="227"/>
      <c r="B55" s="232" t="str">
        <f>IF(VLOOKUP(A54,'Data Siswa 5'!$A$4:$D$43,3,0)=0,"",VLOOKUP(A54,'Data Siswa 5'!$A$4:$D$43,3,0))</f>
        <v/>
      </c>
      <c r="C55" s="228"/>
      <c r="D55" s="11" t="s">
        <v>6</v>
      </c>
      <c r="E55" s="20"/>
      <c r="F55" s="20"/>
      <c r="G55" s="20"/>
      <c r="H55" s="20"/>
      <c r="I55" s="20"/>
      <c r="J55" s="20"/>
      <c r="K55" s="230"/>
      <c r="L55" s="20"/>
      <c r="M55" s="230"/>
      <c r="N55" s="20"/>
      <c r="O55" s="20"/>
      <c r="P55" s="20"/>
      <c r="Q55" s="20"/>
      <c r="R55" s="20"/>
      <c r="S55" s="230"/>
      <c r="T55" s="20"/>
      <c r="U55" s="230"/>
      <c r="V55" s="267"/>
      <c r="W55" s="77">
        <v>47</v>
      </c>
      <c r="Y55" s="34"/>
      <c r="Z55" s="77">
        <f t="shared" si="3"/>
        <v>0</v>
      </c>
      <c r="AA55" s="77">
        <v>47</v>
      </c>
      <c r="AD55" s="77">
        <f t="shared" si="4"/>
        <v>0</v>
      </c>
      <c r="AE55" s="77">
        <v>47</v>
      </c>
      <c r="AH55" s="77">
        <f t="shared" si="5"/>
        <v>0</v>
      </c>
      <c r="AI55" s="77">
        <v>47</v>
      </c>
      <c r="AL55" s="34">
        <f t="shared" si="7"/>
        <v>0</v>
      </c>
      <c r="AM55" s="134">
        <v>47</v>
      </c>
    </row>
    <row r="56" spans="1:39" ht="20.25" customHeight="1">
      <c r="A56" s="227"/>
      <c r="B56" s="233"/>
      <c r="C56" s="228"/>
      <c r="D56" s="12" t="s">
        <v>7</v>
      </c>
      <c r="E56" s="21"/>
      <c r="F56" s="21"/>
      <c r="G56" s="21"/>
      <c r="H56" s="21"/>
      <c r="I56" s="21"/>
      <c r="J56" s="21"/>
      <c r="K56" s="231"/>
      <c r="L56" s="21"/>
      <c r="M56" s="231"/>
      <c r="N56" s="21"/>
      <c r="O56" s="21"/>
      <c r="P56" s="21"/>
      <c r="Q56" s="21"/>
      <c r="R56" s="21"/>
      <c r="S56" s="231"/>
      <c r="T56" s="21"/>
      <c r="U56" s="231"/>
      <c r="V56" s="268"/>
      <c r="W56" s="77">
        <v>48</v>
      </c>
      <c r="Y56" s="34"/>
      <c r="Z56" s="77">
        <f t="shared" si="3"/>
        <v>0</v>
      </c>
      <c r="AA56" s="77">
        <v>48</v>
      </c>
      <c r="AD56" s="77">
        <f t="shared" si="4"/>
        <v>0</v>
      </c>
      <c r="AE56" s="77">
        <v>48</v>
      </c>
      <c r="AH56" s="77">
        <f t="shared" si="5"/>
        <v>0</v>
      </c>
      <c r="AI56" s="77">
        <v>48</v>
      </c>
      <c r="AL56" s="34">
        <f t="shared" si="7"/>
        <v>0</v>
      </c>
      <c r="AM56" s="134">
        <v>48</v>
      </c>
    </row>
    <row r="57" spans="1:39" ht="20.25" customHeight="1">
      <c r="A57" s="227">
        <v>17</v>
      </c>
      <c r="B57" s="43" t="str">
        <f>IF(VLOOKUP(A57,'Data Siswa 5'!$A$4:$D$43,2,0)=0,"",VLOOKUP(A57,'Data Siswa 5'!$A$4:$D$43,2,0))</f>
        <v>917</v>
      </c>
      <c r="C57" s="228" t="str">
        <f>IF(VLOOKUP(A57,'Data Siswa 5'!$A$4:$D$43,4,0)=0,"",VLOOKUP(A57,'Data Siswa 5'!$A$4:$D$43,4,0))</f>
        <v>Siswa kelas V 17</v>
      </c>
      <c r="D57" s="10" t="s">
        <v>5</v>
      </c>
      <c r="E57" s="19"/>
      <c r="F57" s="19"/>
      <c r="G57" s="19"/>
      <c r="H57" s="19"/>
      <c r="I57" s="19"/>
      <c r="J57" s="19"/>
      <c r="K57" s="229" t="str">
        <f t="shared" ref="K57" si="91">IFERROR(ROUND(AVERAGE(E57:J59),0),"")</f>
        <v/>
      </c>
      <c r="L57" s="19"/>
      <c r="M57" s="229" t="str">
        <f t="shared" ref="M57" si="92">IFERROR(ROUND(AVERAGE(L57:L59),0),"")</f>
        <v/>
      </c>
      <c r="N57" s="19"/>
      <c r="O57" s="19"/>
      <c r="P57" s="19"/>
      <c r="Q57" s="19"/>
      <c r="R57" s="19"/>
      <c r="S57" s="229" t="str">
        <f t="shared" ref="S57" si="93">IFERROR(ROUND(AVERAGE(N57:R59),0),"")</f>
        <v/>
      </c>
      <c r="T57" s="19"/>
      <c r="U57" s="229" t="str">
        <f t="shared" ref="U57" si="94">IFERROR(ROUND(AVERAGE(T57:T59),0),"")</f>
        <v/>
      </c>
      <c r="V57" s="266" t="str">
        <f t="shared" ref="V57" si="95">IFERROR(ROUND((K57+M57+S57+(2*U57))/5,0),"")</f>
        <v/>
      </c>
      <c r="W57" s="77">
        <v>49</v>
      </c>
      <c r="Y57" s="34"/>
      <c r="Z57" s="77" t="str">
        <f t="shared" si="3"/>
        <v/>
      </c>
      <c r="AA57" s="77">
        <v>49</v>
      </c>
      <c r="AD57" s="77" t="str">
        <f t="shared" si="4"/>
        <v/>
      </c>
      <c r="AE57" s="77">
        <v>49</v>
      </c>
      <c r="AH57" s="77" t="str">
        <f t="shared" si="5"/>
        <v/>
      </c>
      <c r="AI57" s="77">
        <v>49</v>
      </c>
      <c r="AL57" s="34" t="str">
        <f t="shared" si="7"/>
        <v/>
      </c>
      <c r="AM57" s="134">
        <v>49</v>
      </c>
    </row>
    <row r="58" spans="1:39" ht="20.25" customHeight="1">
      <c r="A58" s="227"/>
      <c r="B58" s="232" t="str">
        <f>IF(VLOOKUP(A57,'Data Siswa 5'!$A$4:$D$43,3,0)=0,"",VLOOKUP(A57,'Data Siswa 5'!$A$4:$D$43,3,0))</f>
        <v/>
      </c>
      <c r="C58" s="228"/>
      <c r="D58" s="11" t="s">
        <v>6</v>
      </c>
      <c r="E58" s="20"/>
      <c r="F58" s="20"/>
      <c r="G58" s="20"/>
      <c r="H58" s="20"/>
      <c r="I58" s="20"/>
      <c r="J58" s="20"/>
      <c r="K58" s="230"/>
      <c r="L58" s="20"/>
      <c r="M58" s="230"/>
      <c r="N58" s="20"/>
      <c r="O58" s="20"/>
      <c r="P58" s="20"/>
      <c r="Q58" s="20"/>
      <c r="R58" s="20"/>
      <c r="S58" s="230"/>
      <c r="T58" s="20"/>
      <c r="U58" s="230"/>
      <c r="V58" s="267"/>
      <c r="W58" s="77">
        <v>50</v>
      </c>
      <c r="Y58" s="34"/>
      <c r="Z58" s="77">
        <f t="shared" si="3"/>
        <v>0</v>
      </c>
      <c r="AA58" s="77">
        <v>50</v>
      </c>
      <c r="AD58" s="77">
        <f t="shared" si="4"/>
        <v>0</v>
      </c>
      <c r="AE58" s="77">
        <v>50</v>
      </c>
      <c r="AH58" s="77">
        <f t="shared" si="5"/>
        <v>0</v>
      </c>
      <c r="AI58" s="77">
        <v>50</v>
      </c>
      <c r="AL58" s="34">
        <f t="shared" si="7"/>
        <v>0</v>
      </c>
      <c r="AM58" s="134">
        <v>50</v>
      </c>
    </row>
    <row r="59" spans="1:39" ht="20.25" customHeight="1">
      <c r="A59" s="227"/>
      <c r="B59" s="233"/>
      <c r="C59" s="228"/>
      <c r="D59" s="12" t="s">
        <v>7</v>
      </c>
      <c r="E59" s="21"/>
      <c r="F59" s="21"/>
      <c r="G59" s="21"/>
      <c r="H59" s="21"/>
      <c r="I59" s="21"/>
      <c r="J59" s="21"/>
      <c r="K59" s="231"/>
      <c r="L59" s="21"/>
      <c r="M59" s="231"/>
      <c r="N59" s="21"/>
      <c r="O59" s="21"/>
      <c r="P59" s="21"/>
      <c r="Q59" s="21"/>
      <c r="R59" s="21"/>
      <c r="S59" s="231"/>
      <c r="T59" s="21"/>
      <c r="U59" s="231"/>
      <c r="V59" s="268"/>
      <c r="W59" s="77">
        <v>51</v>
      </c>
      <c r="Y59" s="34"/>
      <c r="Z59" s="77">
        <f t="shared" si="3"/>
        <v>0</v>
      </c>
      <c r="AA59" s="77">
        <v>51</v>
      </c>
      <c r="AD59" s="77">
        <f t="shared" si="4"/>
        <v>0</v>
      </c>
      <c r="AE59" s="77">
        <v>51</v>
      </c>
      <c r="AH59" s="77">
        <f t="shared" si="5"/>
        <v>0</v>
      </c>
      <c r="AI59" s="77">
        <v>51</v>
      </c>
      <c r="AL59" s="34">
        <f t="shared" si="7"/>
        <v>0</v>
      </c>
      <c r="AM59" s="134">
        <v>51</v>
      </c>
    </row>
    <row r="60" spans="1:39" ht="20.25" customHeight="1">
      <c r="A60" s="227">
        <v>18</v>
      </c>
      <c r="B60" s="43" t="str">
        <f>IF(VLOOKUP(A60,'Data Siswa 5'!$A$4:$D$43,2,0)=0,"",VLOOKUP(A60,'Data Siswa 5'!$A$4:$D$43,2,0))</f>
        <v>918</v>
      </c>
      <c r="C60" s="228" t="str">
        <f>IF(VLOOKUP(A60,'Data Siswa 5'!$A$4:$D$43,4,0)=0,"",VLOOKUP(A60,'Data Siswa 5'!$A$4:$D$43,4,0))</f>
        <v>Siswa kelas V 18</v>
      </c>
      <c r="D60" s="10" t="s">
        <v>5</v>
      </c>
      <c r="E60" s="19"/>
      <c r="F60" s="19"/>
      <c r="G60" s="19"/>
      <c r="H60" s="19"/>
      <c r="I60" s="19"/>
      <c r="J60" s="19"/>
      <c r="K60" s="229" t="str">
        <f t="shared" ref="K60" si="96">IFERROR(ROUND(AVERAGE(E60:J62),0),"")</f>
        <v/>
      </c>
      <c r="L60" s="19"/>
      <c r="M60" s="229" t="str">
        <f t="shared" ref="M60" si="97">IFERROR(ROUND(AVERAGE(L60:L62),0),"")</f>
        <v/>
      </c>
      <c r="N60" s="19"/>
      <c r="O60" s="19"/>
      <c r="P60" s="19"/>
      <c r="Q60" s="19"/>
      <c r="R60" s="19"/>
      <c r="S60" s="229" t="str">
        <f t="shared" ref="S60" si="98">IFERROR(ROUND(AVERAGE(N60:R62),0),"")</f>
        <v/>
      </c>
      <c r="T60" s="19"/>
      <c r="U60" s="229" t="str">
        <f t="shared" ref="U60" si="99">IFERROR(ROUND(AVERAGE(T60:T62),0),"")</f>
        <v/>
      </c>
      <c r="V60" s="266" t="str">
        <f t="shared" ref="V60" si="100">IFERROR(ROUND((K60+M60+S60+(2*U60))/5,0),"")</f>
        <v/>
      </c>
      <c r="W60" s="77">
        <v>52</v>
      </c>
      <c r="Y60" s="34"/>
      <c r="Z60" s="77" t="str">
        <f t="shared" si="3"/>
        <v/>
      </c>
      <c r="AA60" s="77">
        <v>52</v>
      </c>
      <c r="AD60" s="77" t="str">
        <f t="shared" si="4"/>
        <v/>
      </c>
      <c r="AE60" s="77">
        <v>52</v>
      </c>
      <c r="AH60" s="77" t="str">
        <f t="shared" si="5"/>
        <v/>
      </c>
      <c r="AI60" s="77">
        <v>52</v>
      </c>
      <c r="AL60" s="34" t="str">
        <f t="shared" si="7"/>
        <v/>
      </c>
      <c r="AM60" s="134">
        <v>52</v>
      </c>
    </row>
    <row r="61" spans="1:39" ht="20.25" customHeight="1">
      <c r="A61" s="227"/>
      <c r="B61" s="232" t="str">
        <f>IF(VLOOKUP(A60,'Data Siswa 5'!$A$4:$D$43,3,0)=0,"",VLOOKUP(A60,'Data Siswa 5'!$A$4:$D$43,3,0))</f>
        <v/>
      </c>
      <c r="C61" s="228"/>
      <c r="D61" s="11" t="s">
        <v>6</v>
      </c>
      <c r="E61" s="20"/>
      <c r="F61" s="20"/>
      <c r="G61" s="20"/>
      <c r="H61" s="20"/>
      <c r="I61" s="20"/>
      <c r="J61" s="20"/>
      <c r="K61" s="230"/>
      <c r="L61" s="20"/>
      <c r="M61" s="230"/>
      <c r="N61" s="20"/>
      <c r="O61" s="20"/>
      <c r="P61" s="20"/>
      <c r="Q61" s="20"/>
      <c r="R61" s="20"/>
      <c r="S61" s="230"/>
      <c r="T61" s="20"/>
      <c r="U61" s="230"/>
      <c r="V61" s="267"/>
      <c r="W61" s="77">
        <v>53</v>
      </c>
      <c r="Y61" s="34"/>
      <c r="Z61" s="77">
        <f t="shared" si="3"/>
        <v>0</v>
      </c>
      <c r="AA61" s="77">
        <v>53</v>
      </c>
      <c r="AD61" s="77">
        <f t="shared" si="4"/>
        <v>0</v>
      </c>
      <c r="AE61" s="77">
        <v>53</v>
      </c>
      <c r="AH61" s="77">
        <f t="shared" si="5"/>
        <v>0</v>
      </c>
      <c r="AI61" s="77">
        <v>53</v>
      </c>
      <c r="AL61" s="34">
        <f t="shared" si="7"/>
        <v>0</v>
      </c>
      <c r="AM61" s="134">
        <v>53</v>
      </c>
    </row>
    <row r="62" spans="1:39" ht="20.25" customHeight="1">
      <c r="A62" s="227"/>
      <c r="B62" s="233"/>
      <c r="C62" s="228"/>
      <c r="D62" s="12" t="s">
        <v>7</v>
      </c>
      <c r="E62" s="21"/>
      <c r="F62" s="21"/>
      <c r="G62" s="21"/>
      <c r="H62" s="21"/>
      <c r="I62" s="21"/>
      <c r="J62" s="21"/>
      <c r="K62" s="231"/>
      <c r="L62" s="21"/>
      <c r="M62" s="231"/>
      <c r="N62" s="21"/>
      <c r="O62" s="21"/>
      <c r="P62" s="21"/>
      <c r="Q62" s="21"/>
      <c r="R62" s="21"/>
      <c r="S62" s="231"/>
      <c r="T62" s="21"/>
      <c r="U62" s="231"/>
      <c r="V62" s="268"/>
      <c r="W62" s="77">
        <v>54</v>
      </c>
      <c r="Y62" s="34"/>
      <c r="Z62" s="77">
        <f t="shared" si="3"/>
        <v>0</v>
      </c>
      <c r="AA62" s="77">
        <v>54</v>
      </c>
      <c r="AD62" s="77">
        <f t="shared" si="4"/>
        <v>0</v>
      </c>
      <c r="AE62" s="77">
        <v>54</v>
      </c>
      <c r="AH62" s="77">
        <f t="shared" si="5"/>
        <v>0</v>
      </c>
      <c r="AI62" s="77">
        <v>54</v>
      </c>
      <c r="AL62" s="34">
        <f t="shared" si="7"/>
        <v>0</v>
      </c>
      <c r="AM62" s="134">
        <v>54</v>
      </c>
    </row>
    <row r="63" spans="1:39" ht="20.25" customHeight="1">
      <c r="A63" s="227">
        <v>19</v>
      </c>
      <c r="B63" s="43" t="str">
        <f>IF(VLOOKUP(A63,'Data Siswa 5'!$A$4:$D$43,2,0)=0,"",VLOOKUP(A63,'Data Siswa 5'!$A$4:$D$43,2,0))</f>
        <v>919</v>
      </c>
      <c r="C63" s="228" t="str">
        <f>IF(VLOOKUP(A63,'Data Siswa 5'!$A$4:$D$43,4,0)=0,"",VLOOKUP(A63,'Data Siswa 5'!$A$4:$D$43,4,0))</f>
        <v>Siswa kelas V 19</v>
      </c>
      <c r="D63" s="10" t="s">
        <v>5</v>
      </c>
      <c r="E63" s="19"/>
      <c r="F63" s="19"/>
      <c r="G63" s="19"/>
      <c r="H63" s="19"/>
      <c r="I63" s="19"/>
      <c r="J63" s="19"/>
      <c r="K63" s="229" t="str">
        <f t="shared" ref="K63" si="101">IFERROR(ROUND(AVERAGE(E63:J65),0),"")</f>
        <v/>
      </c>
      <c r="L63" s="19"/>
      <c r="M63" s="229" t="str">
        <f t="shared" ref="M63" si="102">IFERROR(ROUND(AVERAGE(L63:L65),0),"")</f>
        <v/>
      </c>
      <c r="N63" s="19"/>
      <c r="O63" s="19"/>
      <c r="P63" s="19"/>
      <c r="Q63" s="19"/>
      <c r="R63" s="19"/>
      <c r="S63" s="229" t="str">
        <f t="shared" ref="S63" si="103">IFERROR(ROUND(AVERAGE(N63:R65),0),"")</f>
        <v/>
      </c>
      <c r="T63" s="19"/>
      <c r="U63" s="229" t="str">
        <f t="shared" ref="U63" si="104">IFERROR(ROUND(AVERAGE(T63:T65),0),"")</f>
        <v/>
      </c>
      <c r="V63" s="266" t="str">
        <f t="shared" ref="V63" si="105">IFERROR(ROUND((K63+M63+S63+(2*U63))/5,0),"")</f>
        <v/>
      </c>
      <c r="W63" s="77">
        <v>55</v>
      </c>
      <c r="Y63" s="34"/>
      <c r="Z63" s="77" t="str">
        <f t="shared" si="3"/>
        <v/>
      </c>
      <c r="AA63" s="77">
        <v>55</v>
      </c>
      <c r="AD63" s="77" t="str">
        <f t="shared" si="4"/>
        <v/>
      </c>
      <c r="AE63" s="77">
        <v>55</v>
      </c>
      <c r="AH63" s="77" t="str">
        <f t="shared" si="5"/>
        <v/>
      </c>
      <c r="AI63" s="77">
        <v>55</v>
      </c>
      <c r="AL63" s="34" t="str">
        <f t="shared" si="7"/>
        <v/>
      </c>
      <c r="AM63" s="134">
        <v>55</v>
      </c>
    </row>
    <row r="64" spans="1:39" ht="20.25" customHeight="1">
      <c r="A64" s="227"/>
      <c r="B64" s="232" t="str">
        <f>IF(VLOOKUP(A63,'Data Siswa 5'!$A$4:$D$43,3,0)=0,"",VLOOKUP(A63,'Data Siswa 5'!$A$4:$D$43,3,0))</f>
        <v/>
      </c>
      <c r="C64" s="228"/>
      <c r="D64" s="11" t="s">
        <v>6</v>
      </c>
      <c r="E64" s="20"/>
      <c r="F64" s="20"/>
      <c r="G64" s="20"/>
      <c r="H64" s="20"/>
      <c r="I64" s="20"/>
      <c r="J64" s="20"/>
      <c r="K64" s="230"/>
      <c r="L64" s="20"/>
      <c r="M64" s="230"/>
      <c r="N64" s="20"/>
      <c r="O64" s="20"/>
      <c r="P64" s="20"/>
      <c r="Q64" s="20"/>
      <c r="R64" s="20"/>
      <c r="S64" s="230"/>
      <c r="T64" s="20"/>
      <c r="U64" s="230"/>
      <c r="V64" s="267"/>
      <c r="W64" s="77">
        <v>56</v>
      </c>
      <c r="Y64" s="34"/>
      <c r="Z64" s="77">
        <f t="shared" si="3"/>
        <v>0</v>
      </c>
      <c r="AA64" s="77">
        <v>56</v>
      </c>
      <c r="AD64" s="77">
        <f t="shared" si="4"/>
        <v>0</v>
      </c>
      <c r="AE64" s="77">
        <v>56</v>
      </c>
      <c r="AH64" s="77">
        <f t="shared" si="5"/>
        <v>0</v>
      </c>
      <c r="AI64" s="77">
        <v>56</v>
      </c>
      <c r="AL64" s="34">
        <f t="shared" si="7"/>
        <v>0</v>
      </c>
      <c r="AM64" s="134">
        <v>56</v>
      </c>
    </row>
    <row r="65" spans="1:39" ht="20.25" customHeight="1">
      <c r="A65" s="227"/>
      <c r="B65" s="233"/>
      <c r="C65" s="228"/>
      <c r="D65" s="12" t="s">
        <v>7</v>
      </c>
      <c r="E65" s="21"/>
      <c r="F65" s="21"/>
      <c r="G65" s="21"/>
      <c r="H65" s="21"/>
      <c r="I65" s="21"/>
      <c r="J65" s="21"/>
      <c r="K65" s="231"/>
      <c r="L65" s="21"/>
      <c r="M65" s="231"/>
      <c r="N65" s="21"/>
      <c r="O65" s="21"/>
      <c r="P65" s="21"/>
      <c r="Q65" s="21"/>
      <c r="R65" s="21"/>
      <c r="S65" s="231"/>
      <c r="T65" s="21"/>
      <c r="U65" s="231"/>
      <c r="V65" s="268"/>
      <c r="W65" s="77">
        <v>57</v>
      </c>
      <c r="Y65" s="34"/>
      <c r="Z65" s="77">
        <f t="shared" si="3"/>
        <v>0</v>
      </c>
      <c r="AA65" s="77">
        <v>57</v>
      </c>
      <c r="AD65" s="77">
        <f t="shared" si="4"/>
        <v>0</v>
      </c>
      <c r="AE65" s="77">
        <v>57</v>
      </c>
      <c r="AH65" s="77">
        <f t="shared" si="5"/>
        <v>0</v>
      </c>
      <c r="AI65" s="77">
        <v>57</v>
      </c>
      <c r="AL65" s="34">
        <f t="shared" si="7"/>
        <v>0</v>
      </c>
      <c r="AM65" s="134">
        <v>57</v>
      </c>
    </row>
    <row r="66" spans="1:39" ht="20.25" customHeight="1">
      <c r="A66" s="227">
        <v>20</v>
      </c>
      <c r="B66" s="43" t="str">
        <f>IF(VLOOKUP(A66,'Data Siswa 5'!$A$4:$D$43,2,0)=0,"",VLOOKUP(A66,'Data Siswa 5'!$A$4:$D$43,2,0))</f>
        <v>920</v>
      </c>
      <c r="C66" s="228" t="str">
        <f>IF(VLOOKUP(A66,'Data Siswa 5'!$A$4:$D$43,4,0)=0,"",VLOOKUP(A66,'Data Siswa 5'!$A$4:$D$43,4,0))</f>
        <v>Siswa kelas V 20</v>
      </c>
      <c r="D66" s="10" t="s">
        <v>5</v>
      </c>
      <c r="E66" s="19"/>
      <c r="F66" s="19"/>
      <c r="G66" s="19"/>
      <c r="H66" s="19"/>
      <c r="I66" s="19"/>
      <c r="J66" s="19"/>
      <c r="K66" s="229" t="str">
        <f t="shared" ref="K66" si="106">IFERROR(ROUND(AVERAGE(E66:J68),0),"")</f>
        <v/>
      </c>
      <c r="L66" s="19"/>
      <c r="M66" s="229" t="str">
        <f t="shared" ref="M66" si="107">IFERROR(ROUND(AVERAGE(L66:L68),0),"")</f>
        <v/>
      </c>
      <c r="N66" s="19"/>
      <c r="O66" s="19"/>
      <c r="P66" s="19"/>
      <c r="Q66" s="19"/>
      <c r="R66" s="19"/>
      <c r="S66" s="229" t="str">
        <f t="shared" ref="S66" si="108">IFERROR(ROUND(AVERAGE(N66:R68),0),"")</f>
        <v/>
      </c>
      <c r="T66" s="19"/>
      <c r="U66" s="229" t="str">
        <f t="shared" ref="U66" si="109">IFERROR(ROUND(AVERAGE(T66:T68),0),"")</f>
        <v/>
      </c>
      <c r="V66" s="266" t="str">
        <f t="shared" ref="V66" si="110">IFERROR(ROUND((K66+M66+S66+(2*U66))/5,0),"")</f>
        <v/>
      </c>
      <c r="W66" s="77">
        <v>58</v>
      </c>
      <c r="Y66" s="34"/>
      <c r="Z66" s="77" t="str">
        <f t="shared" si="3"/>
        <v/>
      </c>
      <c r="AA66" s="77">
        <v>58</v>
      </c>
      <c r="AD66" s="77" t="str">
        <f t="shared" si="4"/>
        <v/>
      </c>
      <c r="AE66" s="77">
        <v>58</v>
      </c>
      <c r="AH66" s="77" t="str">
        <f t="shared" si="5"/>
        <v/>
      </c>
      <c r="AI66" s="77">
        <v>58</v>
      </c>
      <c r="AL66" s="34" t="str">
        <f t="shared" si="7"/>
        <v/>
      </c>
      <c r="AM66" s="134">
        <v>58</v>
      </c>
    </row>
    <row r="67" spans="1:39" ht="20.25" customHeight="1">
      <c r="A67" s="227"/>
      <c r="B67" s="232" t="str">
        <f>IF(VLOOKUP(A66,'Data Siswa 5'!$A$4:$D$43,3,0)=0,"",VLOOKUP(A66,'Data Siswa 5'!$A$4:$D$43,3,0))</f>
        <v/>
      </c>
      <c r="C67" s="228"/>
      <c r="D67" s="11" t="s">
        <v>6</v>
      </c>
      <c r="E67" s="20"/>
      <c r="F67" s="20"/>
      <c r="G67" s="20"/>
      <c r="H67" s="20"/>
      <c r="I67" s="20"/>
      <c r="J67" s="20"/>
      <c r="K67" s="230"/>
      <c r="L67" s="20"/>
      <c r="M67" s="230"/>
      <c r="N67" s="20"/>
      <c r="O67" s="20"/>
      <c r="P67" s="20"/>
      <c r="Q67" s="20"/>
      <c r="R67" s="20"/>
      <c r="S67" s="230"/>
      <c r="T67" s="20"/>
      <c r="U67" s="230"/>
      <c r="V67" s="267"/>
      <c r="W67" s="77">
        <v>59</v>
      </c>
      <c r="Y67" s="34"/>
      <c r="Z67" s="77">
        <f t="shared" si="3"/>
        <v>0</v>
      </c>
      <c r="AA67" s="77">
        <v>59</v>
      </c>
      <c r="AD67" s="77">
        <f t="shared" si="4"/>
        <v>0</v>
      </c>
      <c r="AE67" s="77">
        <v>59</v>
      </c>
      <c r="AH67" s="77">
        <f t="shared" si="5"/>
        <v>0</v>
      </c>
      <c r="AI67" s="77">
        <v>59</v>
      </c>
      <c r="AL67" s="34">
        <f t="shared" si="7"/>
        <v>0</v>
      </c>
      <c r="AM67" s="134">
        <v>59</v>
      </c>
    </row>
    <row r="68" spans="1:39" ht="20.25" customHeight="1">
      <c r="A68" s="227"/>
      <c r="B68" s="233"/>
      <c r="C68" s="228"/>
      <c r="D68" s="12" t="s">
        <v>7</v>
      </c>
      <c r="E68" s="21"/>
      <c r="F68" s="21"/>
      <c r="G68" s="21"/>
      <c r="H68" s="21"/>
      <c r="I68" s="21"/>
      <c r="J68" s="21"/>
      <c r="K68" s="231"/>
      <c r="L68" s="21"/>
      <c r="M68" s="231"/>
      <c r="N68" s="21"/>
      <c r="O68" s="21"/>
      <c r="P68" s="21"/>
      <c r="Q68" s="21"/>
      <c r="R68" s="21"/>
      <c r="S68" s="231"/>
      <c r="T68" s="21"/>
      <c r="U68" s="231"/>
      <c r="V68" s="268"/>
      <c r="W68" s="77">
        <v>60</v>
      </c>
      <c r="Y68" s="34"/>
      <c r="Z68" s="77">
        <f t="shared" si="3"/>
        <v>0</v>
      </c>
      <c r="AA68" s="77">
        <v>60</v>
      </c>
      <c r="AD68" s="77">
        <f t="shared" si="4"/>
        <v>0</v>
      </c>
      <c r="AE68" s="77">
        <v>60</v>
      </c>
      <c r="AH68" s="77">
        <f t="shared" si="5"/>
        <v>0</v>
      </c>
      <c r="AI68" s="77">
        <v>60</v>
      </c>
      <c r="AL68" s="34">
        <f t="shared" si="7"/>
        <v>0</v>
      </c>
      <c r="AM68" s="134">
        <v>60</v>
      </c>
    </row>
    <row r="69" spans="1:39" ht="20.25" customHeight="1">
      <c r="A69" s="227">
        <v>21</v>
      </c>
      <c r="B69" s="43" t="str">
        <f>IF(VLOOKUP(A69,'Data Siswa 5'!$A$4:$D$43,2,0)=0,"",VLOOKUP(A69,'Data Siswa 5'!$A$4:$D$43,2,0))</f>
        <v>921</v>
      </c>
      <c r="C69" s="228" t="str">
        <f>IF(VLOOKUP(A69,'Data Siswa 5'!$A$4:$D$43,4,0)=0,"",VLOOKUP(A69,'Data Siswa 5'!$A$4:$D$43,4,0))</f>
        <v>Siswa kelas V 21</v>
      </c>
      <c r="D69" s="10" t="s">
        <v>5</v>
      </c>
      <c r="E69" s="19"/>
      <c r="F69" s="19"/>
      <c r="G69" s="19"/>
      <c r="H69" s="19"/>
      <c r="I69" s="19"/>
      <c r="J69" s="19"/>
      <c r="K69" s="229" t="str">
        <f t="shared" ref="K69" si="111">IFERROR(ROUND(AVERAGE(E69:J71),0),"")</f>
        <v/>
      </c>
      <c r="L69" s="19"/>
      <c r="M69" s="229" t="str">
        <f t="shared" ref="M69" si="112">IFERROR(ROUND(AVERAGE(L69:L71),0),"")</f>
        <v/>
      </c>
      <c r="N69" s="19"/>
      <c r="O69" s="19"/>
      <c r="P69" s="19"/>
      <c r="Q69" s="19"/>
      <c r="R69" s="19"/>
      <c r="S69" s="229" t="str">
        <f t="shared" ref="S69" si="113">IFERROR(ROUND(AVERAGE(N69:R71),0),"")</f>
        <v/>
      </c>
      <c r="T69" s="19"/>
      <c r="U69" s="229" t="str">
        <f t="shared" ref="U69" si="114">IFERROR(ROUND(AVERAGE(T69:T71),0),"")</f>
        <v/>
      </c>
      <c r="V69" s="266" t="str">
        <f t="shared" ref="V69" si="115">IFERROR(ROUND((K69+M69+S69+(2*U69))/5,0),"")</f>
        <v/>
      </c>
      <c r="W69" s="77">
        <v>61</v>
      </c>
      <c r="Y69" s="34"/>
      <c r="Z69" s="77" t="str">
        <f t="shared" si="3"/>
        <v/>
      </c>
      <c r="AA69" s="77">
        <v>61</v>
      </c>
      <c r="AD69" s="77" t="str">
        <f t="shared" si="4"/>
        <v/>
      </c>
      <c r="AE69" s="77">
        <v>61</v>
      </c>
      <c r="AH69" s="77" t="str">
        <f t="shared" si="5"/>
        <v/>
      </c>
      <c r="AI69" s="77">
        <v>61</v>
      </c>
      <c r="AL69" s="34" t="str">
        <f t="shared" si="7"/>
        <v/>
      </c>
      <c r="AM69" s="134">
        <v>61</v>
      </c>
    </row>
    <row r="70" spans="1:39" ht="20.25" customHeight="1">
      <c r="A70" s="227"/>
      <c r="B70" s="232" t="str">
        <f>IF(VLOOKUP(A69,'Data Siswa 5'!$A$4:$D$43,3,0)=0,"",VLOOKUP(A69,'Data Siswa 5'!$A$4:$D$43,3,0))</f>
        <v/>
      </c>
      <c r="C70" s="228"/>
      <c r="D70" s="11" t="s">
        <v>6</v>
      </c>
      <c r="E70" s="20"/>
      <c r="F70" s="20"/>
      <c r="G70" s="20"/>
      <c r="H70" s="20"/>
      <c r="I70" s="20"/>
      <c r="J70" s="20"/>
      <c r="K70" s="230"/>
      <c r="L70" s="20"/>
      <c r="M70" s="230"/>
      <c r="N70" s="20"/>
      <c r="O70" s="20"/>
      <c r="P70" s="20"/>
      <c r="Q70" s="20"/>
      <c r="R70" s="20"/>
      <c r="S70" s="230"/>
      <c r="T70" s="20"/>
      <c r="U70" s="230"/>
      <c r="V70" s="267"/>
      <c r="W70" s="77">
        <v>62</v>
      </c>
      <c r="Y70" s="34"/>
      <c r="Z70" s="77">
        <f t="shared" si="3"/>
        <v>0</v>
      </c>
      <c r="AA70" s="77">
        <v>62</v>
      </c>
      <c r="AD70" s="77">
        <f t="shared" si="4"/>
        <v>0</v>
      </c>
      <c r="AE70" s="77">
        <v>62</v>
      </c>
      <c r="AH70" s="77">
        <f t="shared" si="5"/>
        <v>0</v>
      </c>
      <c r="AI70" s="77">
        <v>62</v>
      </c>
      <c r="AL70" s="34">
        <f t="shared" si="7"/>
        <v>0</v>
      </c>
      <c r="AM70" s="134">
        <v>62</v>
      </c>
    </row>
    <row r="71" spans="1:39" ht="20.25" customHeight="1">
      <c r="A71" s="227"/>
      <c r="B71" s="233"/>
      <c r="C71" s="228"/>
      <c r="D71" s="12" t="s">
        <v>7</v>
      </c>
      <c r="E71" s="21"/>
      <c r="F71" s="21"/>
      <c r="G71" s="21"/>
      <c r="H71" s="21"/>
      <c r="I71" s="21"/>
      <c r="J71" s="21"/>
      <c r="K71" s="231"/>
      <c r="L71" s="21"/>
      <c r="M71" s="231"/>
      <c r="N71" s="21"/>
      <c r="O71" s="21"/>
      <c r="P71" s="21"/>
      <c r="Q71" s="21"/>
      <c r="R71" s="21"/>
      <c r="S71" s="231"/>
      <c r="T71" s="21"/>
      <c r="U71" s="231"/>
      <c r="V71" s="268"/>
      <c r="W71" s="77">
        <v>63</v>
      </c>
      <c r="Y71" s="34"/>
      <c r="Z71" s="77">
        <f t="shared" si="3"/>
        <v>0</v>
      </c>
      <c r="AA71" s="77">
        <v>63</v>
      </c>
      <c r="AD71" s="77">
        <f t="shared" si="4"/>
        <v>0</v>
      </c>
      <c r="AE71" s="77">
        <v>63</v>
      </c>
      <c r="AH71" s="77">
        <f t="shared" si="5"/>
        <v>0</v>
      </c>
      <c r="AI71" s="77">
        <v>63</v>
      </c>
      <c r="AL71" s="34">
        <f t="shared" si="7"/>
        <v>0</v>
      </c>
      <c r="AM71" s="134">
        <v>63</v>
      </c>
    </row>
    <row r="72" spans="1:39" ht="20.25" customHeight="1">
      <c r="A72" s="227">
        <v>22</v>
      </c>
      <c r="B72" s="43" t="str">
        <f>IF(VLOOKUP(A72,'Data Siswa 5'!$A$4:$D$43,2,0)=0,"",VLOOKUP(A72,'Data Siswa 5'!$A$4:$D$43,2,0))</f>
        <v>922</v>
      </c>
      <c r="C72" s="228" t="str">
        <f>IF(VLOOKUP(A72,'Data Siswa 5'!$A$4:$D$43,4,0)=0,"",VLOOKUP(A72,'Data Siswa 5'!$A$4:$D$43,4,0))</f>
        <v>Siswa kelas V 22</v>
      </c>
      <c r="D72" s="10" t="s">
        <v>5</v>
      </c>
      <c r="E72" s="19"/>
      <c r="F72" s="19"/>
      <c r="G72" s="19"/>
      <c r="H72" s="19"/>
      <c r="I72" s="19"/>
      <c r="J72" s="19"/>
      <c r="K72" s="229" t="str">
        <f t="shared" ref="K72" si="116">IFERROR(ROUND(AVERAGE(E72:J74),0),"")</f>
        <v/>
      </c>
      <c r="L72" s="19"/>
      <c r="M72" s="229" t="str">
        <f t="shared" ref="M72" si="117">IFERROR(ROUND(AVERAGE(L72:L74),0),"")</f>
        <v/>
      </c>
      <c r="N72" s="19"/>
      <c r="O72" s="19"/>
      <c r="P72" s="19"/>
      <c r="Q72" s="19"/>
      <c r="R72" s="19"/>
      <c r="S72" s="229" t="str">
        <f t="shared" ref="S72" si="118">IFERROR(ROUND(AVERAGE(N72:R74),0),"")</f>
        <v/>
      </c>
      <c r="T72" s="19"/>
      <c r="U72" s="229" t="str">
        <f t="shared" ref="U72" si="119">IFERROR(ROUND(AVERAGE(T72:T74),0),"")</f>
        <v/>
      </c>
      <c r="V72" s="266" t="str">
        <f t="shared" ref="V72" si="120">IFERROR(ROUND((K72+M72+S72+(2*U72))/5,0),"")</f>
        <v/>
      </c>
      <c r="W72" s="77">
        <v>64</v>
      </c>
      <c r="Y72" s="34"/>
      <c r="Z72" s="77" t="str">
        <f t="shared" si="3"/>
        <v/>
      </c>
      <c r="AA72" s="77">
        <v>64</v>
      </c>
      <c r="AD72" s="77" t="str">
        <f t="shared" si="4"/>
        <v/>
      </c>
      <c r="AE72" s="77">
        <v>64</v>
      </c>
      <c r="AH72" s="77" t="str">
        <f t="shared" si="5"/>
        <v/>
      </c>
      <c r="AI72" s="77">
        <v>64</v>
      </c>
      <c r="AL72" s="34" t="str">
        <f t="shared" si="7"/>
        <v/>
      </c>
      <c r="AM72" s="134">
        <v>64</v>
      </c>
    </row>
    <row r="73" spans="1:39" ht="20.25" customHeight="1">
      <c r="A73" s="227"/>
      <c r="B73" s="232" t="str">
        <f>IF(VLOOKUP(A72,'Data Siswa 5'!$A$4:$D$43,3,0)=0,"",VLOOKUP(A72,'Data Siswa 5'!$A$4:$D$43,3,0))</f>
        <v/>
      </c>
      <c r="C73" s="228"/>
      <c r="D73" s="11" t="s">
        <v>6</v>
      </c>
      <c r="E73" s="20"/>
      <c r="F73" s="20"/>
      <c r="G73" s="20"/>
      <c r="H73" s="20"/>
      <c r="I73" s="20"/>
      <c r="J73" s="20"/>
      <c r="K73" s="230"/>
      <c r="L73" s="20"/>
      <c r="M73" s="230"/>
      <c r="N73" s="20"/>
      <c r="O73" s="20"/>
      <c r="P73" s="20"/>
      <c r="Q73" s="20"/>
      <c r="R73" s="20"/>
      <c r="S73" s="230"/>
      <c r="T73" s="20"/>
      <c r="U73" s="230"/>
      <c r="V73" s="267"/>
      <c r="W73" s="77">
        <v>65</v>
      </c>
      <c r="Y73" s="34"/>
      <c r="Z73" s="77">
        <f t="shared" si="3"/>
        <v>0</v>
      </c>
      <c r="AA73" s="77">
        <v>65</v>
      </c>
      <c r="AD73" s="77">
        <f t="shared" si="4"/>
        <v>0</v>
      </c>
      <c r="AE73" s="77">
        <v>65</v>
      </c>
      <c r="AH73" s="77">
        <f t="shared" si="5"/>
        <v>0</v>
      </c>
      <c r="AI73" s="77">
        <v>65</v>
      </c>
      <c r="AL73" s="34">
        <f t="shared" si="7"/>
        <v>0</v>
      </c>
      <c r="AM73" s="134">
        <v>65</v>
      </c>
    </row>
    <row r="74" spans="1:39" ht="20.25" customHeight="1">
      <c r="A74" s="227"/>
      <c r="B74" s="233"/>
      <c r="C74" s="228"/>
      <c r="D74" s="12" t="s">
        <v>7</v>
      </c>
      <c r="E74" s="21"/>
      <c r="F74" s="21"/>
      <c r="G74" s="21"/>
      <c r="H74" s="21"/>
      <c r="I74" s="21"/>
      <c r="J74" s="21"/>
      <c r="K74" s="231"/>
      <c r="L74" s="21"/>
      <c r="M74" s="231"/>
      <c r="N74" s="21"/>
      <c r="O74" s="21"/>
      <c r="P74" s="21"/>
      <c r="Q74" s="21"/>
      <c r="R74" s="21"/>
      <c r="S74" s="231"/>
      <c r="T74" s="21"/>
      <c r="U74" s="231"/>
      <c r="V74" s="268"/>
      <c r="W74" s="77">
        <v>66</v>
      </c>
      <c r="Y74" s="34"/>
      <c r="Z74" s="77">
        <f t="shared" ref="Z74:Z128" si="121">K74</f>
        <v>0</v>
      </c>
      <c r="AA74" s="77">
        <v>66</v>
      </c>
      <c r="AD74" s="77">
        <f t="shared" ref="AD74:AD128" si="122">M74</f>
        <v>0</v>
      </c>
      <c r="AE74" s="77">
        <v>66</v>
      </c>
      <c r="AH74" s="77">
        <f t="shared" ref="AH74:AH128" si="123">S74</f>
        <v>0</v>
      </c>
      <c r="AI74" s="77">
        <v>66</v>
      </c>
      <c r="AL74" s="34">
        <f t="shared" ref="AL74:AL128" si="124">U74</f>
        <v>0</v>
      </c>
      <c r="AM74" s="134">
        <v>66</v>
      </c>
    </row>
    <row r="75" spans="1:39" ht="20.25" customHeight="1">
      <c r="A75" s="227">
        <v>23</v>
      </c>
      <c r="B75" s="43" t="str">
        <f>IF(VLOOKUP(A75,'Data Siswa 5'!$A$4:$D$43,2,0)=0,"",VLOOKUP(A75,'Data Siswa 5'!$A$4:$D$43,2,0))</f>
        <v>923</v>
      </c>
      <c r="C75" s="228" t="str">
        <f>IF(VLOOKUP(A75,'Data Siswa 5'!$A$4:$D$43,4,0)=0,"",VLOOKUP(A75,'Data Siswa 5'!$A$4:$D$43,4,0))</f>
        <v>Siswa kelas V 23</v>
      </c>
      <c r="D75" s="10" t="s">
        <v>5</v>
      </c>
      <c r="E75" s="19"/>
      <c r="F75" s="19"/>
      <c r="G75" s="19"/>
      <c r="H75" s="19"/>
      <c r="I75" s="19"/>
      <c r="J75" s="19"/>
      <c r="K75" s="229" t="str">
        <f t="shared" ref="K75" si="125">IFERROR(ROUND(AVERAGE(E75:J77),0),"")</f>
        <v/>
      </c>
      <c r="L75" s="19"/>
      <c r="M75" s="229" t="str">
        <f t="shared" ref="M75" si="126">IFERROR(ROUND(AVERAGE(L75:L77),0),"")</f>
        <v/>
      </c>
      <c r="N75" s="19"/>
      <c r="O75" s="19"/>
      <c r="P75" s="19"/>
      <c r="Q75" s="19"/>
      <c r="R75" s="19"/>
      <c r="S75" s="229" t="str">
        <f t="shared" ref="S75" si="127">IFERROR(ROUND(AVERAGE(N75:R77),0),"")</f>
        <v/>
      </c>
      <c r="T75" s="19"/>
      <c r="U75" s="229" t="str">
        <f t="shared" ref="U75" si="128">IFERROR(ROUND(AVERAGE(T75:T77),0),"")</f>
        <v/>
      </c>
      <c r="V75" s="266" t="str">
        <f t="shared" ref="V75" si="129">IFERROR(ROUND((K75+M75+S75+(2*U75))/5,0),"")</f>
        <v/>
      </c>
      <c r="W75" s="77">
        <v>67</v>
      </c>
      <c r="Y75" s="34"/>
      <c r="Z75" s="77" t="str">
        <f t="shared" si="121"/>
        <v/>
      </c>
      <c r="AA75" s="77">
        <v>67</v>
      </c>
      <c r="AD75" s="77" t="str">
        <f t="shared" si="122"/>
        <v/>
      </c>
      <c r="AE75" s="77">
        <v>67</v>
      </c>
      <c r="AH75" s="77" t="str">
        <f t="shared" si="123"/>
        <v/>
      </c>
      <c r="AI75" s="77">
        <v>67</v>
      </c>
      <c r="AL75" s="34" t="str">
        <f t="shared" si="124"/>
        <v/>
      </c>
      <c r="AM75" s="134">
        <v>67</v>
      </c>
    </row>
    <row r="76" spans="1:39" ht="20.25" customHeight="1">
      <c r="A76" s="227"/>
      <c r="B76" s="232" t="str">
        <f>IF(VLOOKUP(A75,'Data Siswa 5'!$A$4:$D$43,3,0)=0,"",VLOOKUP(A75,'Data Siswa 5'!$A$4:$D$43,3,0))</f>
        <v/>
      </c>
      <c r="C76" s="228"/>
      <c r="D76" s="11" t="s">
        <v>6</v>
      </c>
      <c r="E76" s="20"/>
      <c r="F76" s="20"/>
      <c r="G76" s="20"/>
      <c r="H76" s="20"/>
      <c r="I76" s="20"/>
      <c r="J76" s="20"/>
      <c r="K76" s="230"/>
      <c r="L76" s="20"/>
      <c r="M76" s="230"/>
      <c r="N76" s="20"/>
      <c r="O76" s="20"/>
      <c r="P76" s="20"/>
      <c r="Q76" s="20"/>
      <c r="R76" s="20"/>
      <c r="S76" s="230"/>
      <c r="T76" s="20"/>
      <c r="U76" s="230"/>
      <c r="V76" s="267"/>
      <c r="W76" s="77">
        <v>68</v>
      </c>
      <c r="Y76" s="34"/>
      <c r="Z76" s="77">
        <f t="shared" si="121"/>
        <v>0</v>
      </c>
      <c r="AA76" s="77">
        <v>68</v>
      </c>
      <c r="AD76" s="77">
        <f t="shared" si="122"/>
        <v>0</v>
      </c>
      <c r="AE76" s="77">
        <v>68</v>
      </c>
      <c r="AH76" s="77">
        <f t="shared" si="123"/>
        <v>0</v>
      </c>
      <c r="AI76" s="77">
        <v>68</v>
      </c>
      <c r="AL76" s="34">
        <f t="shared" si="124"/>
        <v>0</v>
      </c>
      <c r="AM76" s="134">
        <v>68</v>
      </c>
    </row>
    <row r="77" spans="1:39" ht="20.25" customHeight="1">
      <c r="A77" s="227"/>
      <c r="B77" s="233"/>
      <c r="C77" s="228"/>
      <c r="D77" s="12" t="s">
        <v>7</v>
      </c>
      <c r="E77" s="21"/>
      <c r="F77" s="21"/>
      <c r="G77" s="21"/>
      <c r="H77" s="21"/>
      <c r="I77" s="21"/>
      <c r="J77" s="21"/>
      <c r="K77" s="231"/>
      <c r="L77" s="21"/>
      <c r="M77" s="231"/>
      <c r="N77" s="21"/>
      <c r="O77" s="21"/>
      <c r="P77" s="21"/>
      <c r="Q77" s="21"/>
      <c r="R77" s="21"/>
      <c r="S77" s="231"/>
      <c r="T77" s="21"/>
      <c r="U77" s="231"/>
      <c r="V77" s="268"/>
      <c r="W77" s="77">
        <v>69</v>
      </c>
      <c r="Y77" s="34"/>
      <c r="Z77" s="77">
        <f t="shared" si="121"/>
        <v>0</v>
      </c>
      <c r="AA77" s="77">
        <v>69</v>
      </c>
      <c r="AD77" s="77">
        <f t="shared" si="122"/>
        <v>0</v>
      </c>
      <c r="AE77" s="77">
        <v>69</v>
      </c>
      <c r="AH77" s="77">
        <f t="shared" si="123"/>
        <v>0</v>
      </c>
      <c r="AI77" s="77">
        <v>69</v>
      </c>
      <c r="AL77" s="34">
        <f t="shared" si="124"/>
        <v>0</v>
      </c>
      <c r="AM77" s="134">
        <v>69</v>
      </c>
    </row>
    <row r="78" spans="1:39" ht="20.25" customHeight="1">
      <c r="A78" s="227">
        <v>24</v>
      </c>
      <c r="B78" s="43" t="str">
        <f>IF(VLOOKUP(A78,'Data Siswa 5'!$A$4:$D$43,2,0)=0,"",VLOOKUP(A78,'Data Siswa 5'!$A$4:$D$43,2,0))</f>
        <v>924</v>
      </c>
      <c r="C78" s="228" t="str">
        <f>IF(VLOOKUP(A78,'Data Siswa 5'!$A$4:$D$43,4,0)=0,"",VLOOKUP(A78,'Data Siswa 5'!$A$4:$D$43,4,0))</f>
        <v>Siswa kelas V 24</v>
      </c>
      <c r="D78" s="10" t="s">
        <v>5</v>
      </c>
      <c r="E78" s="19"/>
      <c r="F78" s="19"/>
      <c r="G78" s="19"/>
      <c r="H78" s="19"/>
      <c r="I78" s="19"/>
      <c r="J78" s="19"/>
      <c r="K78" s="229" t="str">
        <f t="shared" ref="K78" si="130">IFERROR(ROUND(AVERAGE(E78:J80),0),"")</f>
        <v/>
      </c>
      <c r="L78" s="19"/>
      <c r="M78" s="229" t="str">
        <f t="shared" ref="M78" si="131">IFERROR(ROUND(AVERAGE(L78:L80),0),"")</f>
        <v/>
      </c>
      <c r="N78" s="19"/>
      <c r="O78" s="19"/>
      <c r="P78" s="19"/>
      <c r="Q78" s="19"/>
      <c r="R78" s="19"/>
      <c r="S78" s="229" t="str">
        <f t="shared" ref="S78" si="132">IFERROR(ROUND(AVERAGE(N78:R80),0),"")</f>
        <v/>
      </c>
      <c r="T78" s="19"/>
      <c r="U78" s="229" t="str">
        <f t="shared" ref="U78" si="133">IFERROR(ROUND(AVERAGE(T78:T80),0),"")</f>
        <v/>
      </c>
      <c r="V78" s="266" t="str">
        <f t="shared" ref="V78" si="134">IFERROR(ROUND((K78+M78+S78+(2*U78))/5,0),"")</f>
        <v/>
      </c>
      <c r="W78" s="77">
        <v>70</v>
      </c>
      <c r="Y78" s="34"/>
      <c r="Z78" s="77" t="str">
        <f t="shared" si="121"/>
        <v/>
      </c>
      <c r="AA78" s="77">
        <v>70</v>
      </c>
      <c r="AD78" s="77" t="str">
        <f t="shared" si="122"/>
        <v/>
      </c>
      <c r="AE78" s="77">
        <v>70</v>
      </c>
      <c r="AH78" s="77" t="str">
        <f t="shared" si="123"/>
        <v/>
      </c>
      <c r="AI78" s="77">
        <v>70</v>
      </c>
      <c r="AL78" s="34" t="str">
        <f t="shared" si="124"/>
        <v/>
      </c>
      <c r="AM78" s="134">
        <v>70</v>
      </c>
    </row>
    <row r="79" spans="1:39" ht="20.25" customHeight="1">
      <c r="A79" s="227"/>
      <c r="B79" s="232" t="str">
        <f>IF(VLOOKUP(A78,'Data Siswa 5'!$A$4:$D$43,3,0)=0,"",VLOOKUP(A78,'Data Siswa 5'!$A$4:$D$43,3,0))</f>
        <v/>
      </c>
      <c r="C79" s="228"/>
      <c r="D79" s="11" t="s">
        <v>6</v>
      </c>
      <c r="E79" s="20"/>
      <c r="F79" s="20"/>
      <c r="G79" s="20"/>
      <c r="H79" s="20"/>
      <c r="I79" s="20"/>
      <c r="J79" s="20"/>
      <c r="K79" s="230"/>
      <c r="L79" s="20"/>
      <c r="M79" s="230"/>
      <c r="N79" s="20"/>
      <c r="O79" s="20"/>
      <c r="P79" s="20"/>
      <c r="Q79" s="20"/>
      <c r="R79" s="20"/>
      <c r="S79" s="230"/>
      <c r="T79" s="20"/>
      <c r="U79" s="230"/>
      <c r="V79" s="267"/>
      <c r="W79" s="77">
        <v>71</v>
      </c>
      <c r="Y79" s="34"/>
      <c r="Z79" s="77">
        <f t="shared" si="121"/>
        <v>0</v>
      </c>
      <c r="AA79" s="77">
        <v>71</v>
      </c>
      <c r="AD79" s="77">
        <f t="shared" si="122"/>
        <v>0</v>
      </c>
      <c r="AE79" s="77">
        <v>71</v>
      </c>
      <c r="AH79" s="77">
        <f t="shared" si="123"/>
        <v>0</v>
      </c>
      <c r="AI79" s="77">
        <v>71</v>
      </c>
      <c r="AL79" s="34">
        <f t="shared" si="124"/>
        <v>0</v>
      </c>
      <c r="AM79" s="134">
        <v>71</v>
      </c>
    </row>
    <row r="80" spans="1:39" ht="20.25" customHeight="1">
      <c r="A80" s="227"/>
      <c r="B80" s="233"/>
      <c r="C80" s="228"/>
      <c r="D80" s="12" t="s">
        <v>7</v>
      </c>
      <c r="E80" s="21"/>
      <c r="F80" s="21"/>
      <c r="G80" s="21"/>
      <c r="H80" s="21"/>
      <c r="I80" s="21"/>
      <c r="J80" s="21"/>
      <c r="K80" s="231"/>
      <c r="L80" s="21"/>
      <c r="M80" s="231"/>
      <c r="N80" s="21"/>
      <c r="O80" s="21"/>
      <c r="P80" s="21"/>
      <c r="Q80" s="21"/>
      <c r="R80" s="21"/>
      <c r="S80" s="231"/>
      <c r="T80" s="21"/>
      <c r="U80" s="231"/>
      <c r="V80" s="268"/>
      <c r="W80" s="77">
        <v>72</v>
      </c>
      <c r="Y80" s="34"/>
      <c r="Z80" s="77">
        <f t="shared" si="121"/>
        <v>0</v>
      </c>
      <c r="AA80" s="77">
        <v>72</v>
      </c>
      <c r="AD80" s="77">
        <f t="shared" si="122"/>
        <v>0</v>
      </c>
      <c r="AE80" s="77">
        <v>72</v>
      </c>
      <c r="AH80" s="77">
        <f t="shared" si="123"/>
        <v>0</v>
      </c>
      <c r="AI80" s="77">
        <v>72</v>
      </c>
      <c r="AL80" s="34">
        <f t="shared" si="124"/>
        <v>0</v>
      </c>
      <c r="AM80" s="134">
        <v>72</v>
      </c>
    </row>
    <row r="81" spans="1:39" ht="20.25" customHeight="1">
      <c r="A81" s="227">
        <v>25</v>
      </c>
      <c r="B81" s="43" t="str">
        <f>IF(VLOOKUP(A81,'Data Siswa 5'!$A$4:$D$43,2,0)=0,"",VLOOKUP(A81,'Data Siswa 5'!$A$4:$D$43,2,0))</f>
        <v>925</v>
      </c>
      <c r="C81" s="228" t="str">
        <f>IF(VLOOKUP(A81,'Data Siswa 5'!$A$4:$D$43,4,0)=0,"",VLOOKUP(A81,'Data Siswa 5'!$A$4:$D$43,4,0))</f>
        <v>Siswa kelas V 25</v>
      </c>
      <c r="D81" s="10" t="s">
        <v>5</v>
      </c>
      <c r="E81" s="19"/>
      <c r="F81" s="19"/>
      <c r="G81" s="19"/>
      <c r="H81" s="19"/>
      <c r="I81" s="19"/>
      <c r="J81" s="19"/>
      <c r="K81" s="229" t="str">
        <f t="shared" ref="K81" si="135">IFERROR(ROUND(AVERAGE(E81:J83),0),"")</f>
        <v/>
      </c>
      <c r="L81" s="19"/>
      <c r="M81" s="229" t="str">
        <f t="shared" ref="M81" si="136">IFERROR(ROUND(AVERAGE(L81:L83),0),"")</f>
        <v/>
      </c>
      <c r="N81" s="19"/>
      <c r="O81" s="19"/>
      <c r="P81" s="19"/>
      <c r="Q81" s="19"/>
      <c r="R81" s="19"/>
      <c r="S81" s="229" t="str">
        <f t="shared" ref="S81" si="137">IFERROR(ROUND(AVERAGE(N81:R83),0),"")</f>
        <v/>
      </c>
      <c r="T81" s="19"/>
      <c r="U81" s="229" t="str">
        <f t="shared" ref="U81" si="138">IFERROR(ROUND(AVERAGE(T81:T83),0),"")</f>
        <v/>
      </c>
      <c r="V81" s="266" t="str">
        <f t="shared" ref="V81" si="139">IFERROR(ROUND((K81+M81+S81+(2*U81))/5,0),"")</f>
        <v/>
      </c>
      <c r="W81" s="77">
        <v>73</v>
      </c>
      <c r="Y81" s="34"/>
      <c r="Z81" s="77" t="str">
        <f t="shared" si="121"/>
        <v/>
      </c>
      <c r="AA81" s="77">
        <v>73</v>
      </c>
      <c r="AD81" s="77" t="str">
        <f t="shared" si="122"/>
        <v/>
      </c>
      <c r="AE81" s="77">
        <v>73</v>
      </c>
      <c r="AH81" s="77" t="str">
        <f t="shared" si="123"/>
        <v/>
      </c>
      <c r="AI81" s="77">
        <v>73</v>
      </c>
      <c r="AL81" s="34" t="str">
        <f t="shared" si="124"/>
        <v/>
      </c>
      <c r="AM81" s="134">
        <v>73</v>
      </c>
    </row>
    <row r="82" spans="1:39" ht="20.25" customHeight="1">
      <c r="A82" s="227"/>
      <c r="B82" s="232" t="str">
        <f>IF(VLOOKUP(A81,'Data Siswa 5'!$A$4:$D$43,3,0)=0,"",VLOOKUP(A81,'Data Siswa 5'!$A$4:$D$43,3,0))</f>
        <v/>
      </c>
      <c r="C82" s="228"/>
      <c r="D82" s="11" t="s">
        <v>6</v>
      </c>
      <c r="E82" s="20"/>
      <c r="F82" s="20"/>
      <c r="G82" s="20"/>
      <c r="H82" s="20"/>
      <c r="I82" s="20"/>
      <c r="J82" s="20"/>
      <c r="K82" s="230"/>
      <c r="L82" s="20"/>
      <c r="M82" s="230"/>
      <c r="N82" s="20"/>
      <c r="O82" s="20"/>
      <c r="P82" s="20"/>
      <c r="Q82" s="20"/>
      <c r="R82" s="20"/>
      <c r="S82" s="230"/>
      <c r="T82" s="20"/>
      <c r="U82" s="230"/>
      <c r="V82" s="267"/>
      <c r="W82" s="77">
        <v>74</v>
      </c>
      <c r="Y82" s="34"/>
      <c r="Z82" s="77">
        <f t="shared" si="121"/>
        <v>0</v>
      </c>
      <c r="AA82" s="77">
        <v>74</v>
      </c>
      <c r="AD82" s="77">
        <f t="shared" si="122"/>
        <v>0</v>
      </c>
      <c r="AE82" s="77">
        <v>74</v>
      </c>
      <c r="AH82" s="77">
        <f t="shared" si="123"/>
        <v>0</v>
      </c>
      <c r="AI82" s="77">
        <v>74</v>
      </c>
      <c r="AL82" s="34">
        <f t="shared" si="124"/>
        <v>0</v>
      </c>
      <c r="AM82" s="134">
        <v>74</v>
      </c>
    </row>
    <row r="83" spans="1:39" ht="20.25" customHeight="1">
      <c r="A83" s="227"/>
      <c r="B83" s="233"/>
      <c r="C83" s="228"/>
      <c r="D83" s="12" t="s">
        <v>7</v>
      </c>
      <c r="E83" s="21"/>
      <c r="F83" s="21"/>
      <c r="G83" s="21"/>
      <c r="H83" s="21"/>
      <c r="I83" s="21"/>
      <c r="J83" s="21"/>
      <c r="K83" s="231"/>
      <c r="L83" s="21"/>
      <c r="M83" s="231"/>
      <c r="N83" s="21"/>
      <c r="O83" s="21"/>
      <c r="P83" s="21"/>
      <c r="Q83" s="21"/>
      <c r="R83" s="21"/>
      <c r="S83" s="231"/>
      <c r="T83" s="21"/>
      <c r="U83" s="231"/>
      <c r="V83" s="268"/>
      <c r="W83" s="77">
        <v>75</v>
      </c>
      <c r="Y83" s="34"/>
      <c r="Z83" s="77">
        <f t="shared" si="121"/>
        <v>0</v>
      </c>
      <c r="AA83" s="77">
        <v>75</v>
      </c>
      <c r="AD83" s="77">
        <f t="shared" si="122"/>
        <v>0</v>
      </c>
      <c r="AE83" s="77">
        <v>75</v>
      </c>
      <c r="AH83" s="77">
        <f t="shared" si="123"/>
        <v>0</v>
      </c>
      <c r="AI83" s="77">
        <v>75</v>
      </c>
      <c r="AL83" s="34">
        <f t="shared" si="124"/>
        <v>0</v>
      </c>
      <c r="AM83" s="134">
        <v>75</v>
      </c>
    </row>
    <row r="84" spans="1:39" ht="20.25" customHeight="1">
      <c r="A84" s="227">
        <v>26</v>
      </c>
      <c r="B84" s="43" t="str">
        <f>IF(VLOOKUP(A84,'Data Siswa 5'!$A$4:$D$43,2,0)=0,"",VLOOKUP(A84,'Data Siswa 5'!$A$4:$D$43,2,0))</f>
        <v>926</v>
      </c>
      <c r="C84" s="228" t="str">
        <f>IF(VLOOKUP(A84,'Data Siswa 5'!$A$4:$D$43,4,0)=0,"",VLOOKUP(A84,'Data Siswa 5'!$A$4:$D$43,4,0))</f>
        <v>Siswa kelas V 26</v>
      </c>
      <c r="D84" s="10" t="s">
        <v>5</v>
      </c>
      <c r="E84" s="19"/>
      <c r="F84" s="19"/>
      <c r="G84" s="19"/>
      <c r="H84" s="19"/>
      <c r="I84" s="19"/>
      <c r="J84" s="19"/>
      <c r="K84" s="229" t="str">
        <f t="shared" ref="K84" si="140">IFERROR(ROUND(AVERAGE(E84:J86),0),"")</f>
        <v/>
      </c>
      <c r="L84" s="19"/>
      <c r="M84" s="229" t="str">
        <f t="shared" ref="M84" si="141">IFERROR(ROUND(AVERAGE(L84:L86),0),"")</f>
        <v/>
      </c>
      <c r="N84" s="19"/>
      <c r="O84" s="19"/>
      <c r="P84" s="19"/>
      <c r="Q84" s="19"/>
      <c r="R84" s="19"/>
      <c r="S84" s="229" t="str">
        <f t="shared" ref="S84" si="142">IFERROR(ROUND(AVERAGE(N84:R86),0),"")</f>
        <v/>
      </c>
      <c r="T84" s="19"/>
      <c r="U84" s="229" t="str">
        <f t="shared" ref="U84" si="143">IFERROR(ROUND(AVERAGE(T84:T86),0),"")</f>
        <v/>
      </c>
      <c r="V84" s="266" t="str">
        <f t="shared" ref="V84" si="144">IFERROR(ROUND((K84+M84+S84+(2*U84))/5,0),"")</f>
        <v/>
      </c>
      <c r="W84" s="77">
        <v>76</v>
      </c>
      <c r="Y84" s="34"/>
      <c r="Z84" s="77" t="str">
        <f t="shared" si="121"/>
        <v/>
      </c>
      <c r="AA84" s="77">
        <v>76</v>
      </c>
      <c r="AD84" s="77" t="str">
        <f t="shared" si="122"/>
        <v/>
      </c>
      <c r="AE84" s="77">
        <v>76</v>
      </c>
      <c r="AH84" s="77" t="str">
        <f t="shared" si="123"/>
        <v/>
      </c>
      <c r="AI84" s="77">
        <v>76</v>
      </c>
      <c r="AL84" s="34" t="str">
        <f t="shared" si="124"/>
        <v/>
      </c>
      <c r="AM84" s="134">
        <v>76</v>
      </c>
    </row>
    <row r="85" spans="1:39" ht="20.25" customHeight="1">
      <c r="A85" s="227"/>
      <c r="B85" s="232" t="str">
        <f>IF(VLOOKUP(A84,'Data Siswa 5'!$A$4:$D$43,3,0)=0,"",VLOOKUP(A84,'Data Siswa 5'!$A$4:$D$43,3,0))</f>
        <v/>
      </c>
      <c r="C85" s="228"/>
      <c r="D85" s="11" t="s">
        <v>6</v>
      </c>
      <c r="E85" s="20"/>
      <c r="F85" s="20"/>
      <c r="G85" s="20"/>
      <c r="H85" s="20"/>
      <c r="I85" s="20"/>
      <c r="J85" s="20"/>
      <c r="K85" s="230"/>
      <c r="L85" s="20"/>
      <c r="M85" s="230"/>
      <c r="N85" s="20"/>
      <c r="O85" s="20"/>
      <c r="P85" s="20"/>
      <c r="Q85" s="20"/>
      <c r="R85" s="20"/>
      <c r="S85" s="230"/>
      <c r="T85" s="20"/>
      <c r="U85" s="230"/>
      <c r="V85" s="267"/>
      <c r="W85" s="77">
        <v>77</v>
      </c>
      <c r="Y85" s="34"/>
      <c r="Z85" s="77">
        <f t="shared" si="121"/>
        <v>0</v>
      </c>
      <c r="AA85" s="77">
        <v>77</v>
      </c>
      <c r="AD85" s="77">
        <f t="shared" si="122"/>
        <v>0</v>
      </c>
      <c r="AE85" s="77">
        <v>77</v>
      </c>
      <c r="AH85" s="77">
        <f t="shared" si="123"/>
        <v>0</v>
      </c>
      <c r="AI85" s="77">
        <v>77</v>
      </c>
      <c r="AL85" s="34">
        <f t="shared" si="124"/>
        <v>0</v>
      </c>
      <c r="AM85" s="134">
        <v>77</v>
      </c>
    </row>
    <row r="86" spans="1:39" ht="20.25" customHeight="1">
      <c r="A86" s="227"/>
      <c r="B86" s="233"/>
      <c r="C86" s="228"/>
      <c r="D86" s="12" t="s">
        <v>7</v>
      </c>
      <c r="E86" s="21"/>
      <c r="F86" s="21"/>
      <c r="G86" s="21"/>
      <c r="H86" s="21"/>
      <c r="I86" s="21"/>
      <c r="J86" s="21"/>
      <c r="K86" s="231"/>
      <c r="L86" s="21"/>
      <c r="M86" s="231"/>
      <c r="N86" s="21"/>
      <c r="O86" s="21"/>
      <c r="P86" s="21"/>
      <c r="Q86" s="21"/>
      <c r="R86" s="21"/>
      <c r="S86" s="231"/>
      <c r="T86" s="21"/>
      <c r="U86" s="231"/>
      <c r="V86" s="268"/>
      <c r="W86" s="77">
        <v>78</v>
      </c>
      <c r="Y86" s="34"/>
      <c r="Z86" s="77">
        <f t="shared" si="121"/>
        <v>0</v>
      </c>
      <c r="AA86" s="77">
        <v>78</v>
      </c>
      <c r="AD86" s="77">
        <f t="shared" si="122"/>
        <v>0</v>
      </c>
      <c r="AE86" s="77">
        <v>78</v>
      </c>
      <c r="AH86" s="77">
        <f t="shared" si="123"/>
        <v>0</v>
      </c>
      <c r="AI86" s="77">
        <v>78</v>
      </c>
      <c r="AL86" s="34">
        <f t="shared" si="124"/>
        <v>0</v>
      </c>
      <c r="AM86" s="134">
        <v>78</v>
      </c>
    </row>
    <row r="87" spans="1:39" ht="20.25" customHeight="1">
      <c r="A87" s="227">
        <v>27</v>
      </c>
      <c r="B87" s="43" t="str">
        <f>IF(VLOOKUP(A87,'Data Siswa 5'!$A$4:$D$43,2,0)=0,"",VLOOKUP(A87,'Data Siswa 5'!$A$4:$D$43,2,0))</f>
        <v>927</v>
      </c>
      <c r="C87" s="228" t="str">
        <f>IF(VLOOKUP(A87,'Data Siswa 5'!$A$4:$D$43,4,0)=0,"",VLOOKUP(A87,'Data Siswa 5'!$A$4:$D$43,4,0))</f>
        <v>Siswa kelas V 27</v>
      </c>
      <c r="D87" s="10" t="s">
        <v>5</v>
      </c>
      <c r="E87" s="19"/>
      <c r="F87" s="19"/>
      <c r="G87" s="19"/>
      <c r="H87" s="19"/>
      <c r="I87" s="19"/>
      <c r="J87" s="19"/>
      <c r="K87" s="229" t="str">
        <f t="shared" ref="K87" si="145">IFERROR(ROUND(AVERAGE(E87:J89),0),"")</f>
        <v/>
      </c>
      <c r="L87" s="19"/>
      <c r="M87" s="229" t="str">
        <f t="shared" ref="M87" si="146">IFERROR(ROUND(AVERAGE(L87:L89),0),"")</f>
        <v/>
      </c>
      <c r="N87" s="19"/>
      <c r="O87" s="19"/>
      <c r="P87" s="19"/>
      <c r="Q87" s="19"/>
      <c r="R87" s="19"/>
      <c r="S87" s="229" t="str">
        <f t="shared" ref="S87" si="147">IFERROR(ROUND(AVERAGE(N87:R89),0),"")</f>
        <v/>
      </c>
      <c r="T87" s="19"/>
      <c r="U87" s="229" t="str">
        <f t="shared" ref="U87" si="148">IFERROR(ROUND(AVERAGE(T87:T89),0),"")</f>
        <v/>
      </c>
      <c r="V87" s="266" t="str">
        <f t="shared" ref="V87" si="149">IFERROR(ROUND((K87+M87+S87+(2*U87))/5,0),"")</f>
        <v/>
      </c>
      <c r="W87" s="77">
        <v>79</v>
      </c>
      <c r="Y87" s="34"/>
      <c r="Z87" s="77" t="str">
        <f t="shared" si="121"/>
        <v/>
      </c>
      <c r="AA87" s="77">
        <v>79</v>
      </c>
      <c r="AD87" s="77" t="str">
        <f t="shared" si="122"/>
        <v/>
      </c>
      <c r="AE87" s="77">
        <v>79</v>
      </c>
      <c r="AH87" s="77" t="str">
        <f t="shared" si="123"/>
        <v/>
      </c>
      <c r="AI87" s="77">
        <v>79</v>
      </c>
      <c r="AL87" s="34" t="str">
        <f t="shared" si="124"/>
        <v/>
      </c>
      <c r="AM87" s="134">
        <v>79</v>
      </c>
    </row>
    <row r="88" spans="1:39" ht="20.25" customHeight="1">
      <c r="A88" s="227"/>
      <c r="B88" s="232" t="str">
        <f>IF(VLOOKUP(A87,'Data Siswa 5'!$A$4:$D$43,3,0)=0,"",VLOOKUP(A87,'Data Siswa 5'!$A$4:$D$43,3,0))</f>
        <v/>
      </c>
      <c r="C88" s="228"/>
      <c r="D88" s="11" t="s">
        <v>6</v>
      </c>
      <c r="E88" s="20"/>
      <c r="F88" s="20"/>
      <c r="G88" s="20"/>
      <c r="H88" s="20"/>
      <c r="I88" s="20"/>
      <c r="J88" s="20"/>
      <c r="K88" s="230"/>
      <c r="L88" s="20"/>
      <c r="M88" s="230"/>
      <c r="N88" s="20"/>
      <c r="O88" s="20"/>
      <c r="P88" s="20"/>
      <c r="Q88" s="20"/>
      <c r="R88" s="20"/>
      <c r="S88" s="230"/>
      <c r="T88" s="20"/>
      <c r="U88" s="230"/>
      <c r="V88" s="267"/>
      <c r="W88" s="77">
        <v>80</v>
      </c>
      <c r="Y88" s="34"/>
      <c r="Z88" s="77">
        <f t="shared" si="121"/>
        <v>0</v>
      </c>
      <c r="AA88" s="77">
        <v>80</v>
      </c>
      <c r="AD88" s="77">
        <f t="shared" si="122"/>
        <v>0</v>
      </c>
      <c r="AE88" s="77">
        <v>80</v>
      </c>
      <c r="AH88" s="77">
        <f t="shared" si="123"/>
        <v>0</v>
      </c>
      <c r="AI88" s="77">
        <v>80</v>
      </c>
      <c r="AL88" s="34">
        <f t="shared" si="124"/>
        <v>0</v>
      </c>
      <c r="AM88" s="134">
        <v>80</v>
      </c>
    </row>
    <row r="89" spans="1:39" ht="20.25" customHeight="1">
      <c r="A89" s="227"/>
      <c r="B89" s="233"/>
      <c r="C89" s="228"/>
      <c r="D89" s="12" t="s">
        <v>7</v>
      </c>
      <c r="E89" s="21"/>
      <c r="F89" s="21"/>
      <c r="G89" s="21"/>
      <c r="H89" s="21"/>
      <c r="I89" s="21"/>
      <c r="J89" s="21"/>
      <c r="K89" s="231"/>
      <c r="L89" s="21"/>
      <c r="M89" s="231"/>
      <c r="N89" s="21"/>
      <c r="O89" s="21"/>
      <c r="P89" s="21"/>
      <c r="Q89" s="21"/>
      <c r="R89" s="21"/>
      <c r="S89" s="231"/>
      <c r="T89" s="21"/>
      <c r="U89" s="231"/>
      <c r="V89" s="268"/>
      <c r="W89" s="77">
        <v>81</v>
      </c>
      <c r="Y89" s="34"/>
      <c r="Z89" s="77">
        <f t="shared" si="121"/>
        <v>0</v>
      </c>
      <c r="AA89" s="77">
        <v>81</v>
      </c>
      <c r="AD89" s="77">
        <f t="shared" si="122"/>
        <v>0</v>
      </c>
      <c r="AE89" s="77">
        <v>81</v>
      </c>
      <c r="AH89" s="77">
        <f t="shared" si="123"/>
        <v>0</v>
      </c>
      <c r="AI89" s="77">
        <v>81</v>
      </c>
      <c r="AL89" s="34">
        <f t="shared" si="124"/>
        <v>0</v>
      </c>
      <c r="AM89" s="134">
        <v>81</v>
      </c>
    </row>
    <row r="90" spans="1:39" ht="20.25" customHeight="1">
      <c r="A90" s="227">
        <v>28</v>
      </c>
      <c r="B90" s="43" t="str">
        <f>IF(VLOOKUP(A90,'Data Siswa 5'!$A$4:$D$43,2,0)=0,"",VLOOKUP(A90,'Data Siswa 5'!$A$4:$D$43,2,0))</f>
        <v>928</v>
      </c>
      <c r="C90" s="228" t="str">
        <f>IF(VLOOKUP(A90,'Data Siswa 5'!$A$4:$D$43,4,0)=0,"",VLOOKUP(A90,'Data Siswa 5'!$A$4:$D$43,4,0))</f>
        <v>Siswa kelas V 28</v>
      </c>
      <c r="D90" s="10" t="s">
        <v>5</v>
      </c>
      <c r="E90" s="19"/>
      <c r="F90" s="19"/>
      <c r="G90" s="19"/>
      <c r="H90" s="19"/>
      <c r="I90" s="19"/>
      <c r="J90" s="19"/>
      <c r="K90" s="229" t="str">
        <f t="shared" ref="K90" si="150">IFERROR(ROUND(AVERAGE(E90:J92),0),"")</f>
        <v/>
      </c>
      <c r="L90" s="19"/>
      <c r="M90" s="229" t="str">
        <f t="shared" ref="M90" si="151">IFERROR(ROUND(AVERAGE(L90:L92),0),"")</f>
        <v/>
      </c>
      <c r="N90" s="19"/>
      <c r="O90" s="19"/>
      <c r="P90" s="19"/>
      <c r="Q90" s="19"/>
      <c r="R90" s="19"/>
      <c r="S90" s="229" t="str">
        <f t="shared" ref="S90" si="152">IFERROR(ROUND(AVERAGE(N90:R92),0),"")</f>
        <v/>
      </c>
      <c r="T90" s="19"/>
      <c r="U90" s="229" t="str">
        <f t="shared" ref="U90" si="153">IFERROR(ROUND(AVERAGE(T90:T92),0),"")</f>
        <v/>
      </c>
      <c r="V90" s="266" t="str">
        <f t="shared" ref="V90" si="154">IFERROR(ROUND((K90+M90+S90+(2*U90))/5,0),"")</f>
        <v/>
      </c>
      <c r="W90" s="77">
        <v>82</v>
      </c>
      <c r="Y90" s="34"/>
      <c r="Z90" s="77" t="str">
        <f t="shared" si="121"/>
        <v/>
      </c>
      <c r="AA90" s="77">
        <v>82</v>
      </c>
      <c r="AD90" s="77" t="str">
        <f t="shared" si="122"/>
        <v/>
      </c>
      <c r="AE90" s="77">
        <v>82</v>
      </c>
      <c r="AH90" s="77" t="str">
        <f t="shared" si="123"/>
        <v/>
      </c>
      <c r="AI90" s="77">
        <v>82</v>
      </c>
      <c r="AL90" s="34" t="str">
        <f t="shared" si="124"/>
        <v/>
      </c>
      <c r="AM90" s="134">
        <v>82</v>
      </c>
    </row>
    <row r="91" spans="1:39" ht="20.25" customHeight="1">
      <c r="A91" s="227"/>
      <c r="B91" s="232" t="str">
        <f>IF(VLOOKUP(A90,'Data Siswa 5'!$A$4:$D$43,3,0)=0,"",VLOOKUP(A90,'Data Siswa 5'!$A$4:$D$43,3,0))</f>
        <v/>
      </c>
      <c r="C91" s="228"/>
      <c r="D91" s="11" t="s">
        <v>6</v>
      </c>
      <c r="E91" s="20"/>
      <c r="F91" s="20"/>
      <c r="G91" s="20"/>
      <c r="H91" s="20"/>
      <c r="I91" s="20"/>
      <c r="J91" s="20"/>
      <c r="K91" s="230"/>
      <c r="L91" s="20"/>
      <c r="M91" s="230"/>
      <c r="N91" s="20"/>
      <c r="O91" s="20"/>
      <c r="P91" s="20"/>
      <c r="Q91" s="20"/>
      <c r="R91" s="20"/>
      <c r="S91" s="230"/>
      <c r="T91" s="20"/>
      <c r="U91" s="230"/>
      <c r="V91" s="267"/>
      <c r="W91" s="77">
        <v>83</v>
      </c>
      <c r="Y91" s="34"/>
      <c r="Z91" s="77">
        <f t="shared" si="121"/>
        <v>0</v>
      </c>
      <c r="AA91" s="77">
        <v>83</v>
      </c>
      <c r="AD91" s="77">
        <f t="shared" si="122"/>
        <v>0</v>
      </c>
      <c r="AE91" s="77">
        <v>83</v>
      </c>
      <c r="AH91" s="77">
        <f t="shared" si="123"/>
        <v>0</v>
      </c>
      <c r="AI91" s="77">
        <v>83</v>
      </c>
      <c r="AL91" s="34">
        <f t="shared" si="124"/>
        <v>0</v>
      </c>
      <c r="AM91" s="134">
        <v>83</v>
      </c>
    </row>
    <row r="92" spans="1:39" ht="20.25" customHeight="1">
      <c r="A92" s="227"/>
      <c r="B92" s="233"/>
      <c r="C92" s="228"/>
      <c r="D92" s="12" t="s">
        <v>7</v>
      </c>
      <c r="E92" s="21"/>
      <c r="F92" s="21"/>
      <c r="G92" s="21"/>
      <c r="H92" s="21"/>
      <c r="I92" s="21"/>
      <c r="J92" s="21"/>
      <c r="K92" s="231"/>
      <c r="L92" s="21"/>
      <c r="M92" s="231"/>
      <c r="N92" s="21"/>
      <c r="O92" s="21"/>
      <c r="P92" s="21"/>
      <c r="Q92" s="21"/>
      <c r="R92" s="21"/>
      <c r="S92" s="231"/>
      <c r="T92" s="21"/>
      <c r="U92" s="231"/>
      <c r="V92" s="268"/>
      <c r="W92" s="77">
        <v>84</v>
      </c>
      <c r="Y92" s="34"/>
      <c r="Z92" s="77">
        <f t="shared" si="121"/>
        <v>0</v>
      </c>
      <c r="AA92" s="77">
        <v>84</v>
      </c>
      <c r="AD92" s="77">
        <f t="shared" si="122"/>
        <v>0</v>
      </c>
      <c r="AE92" s="77">
        <v>84</v>
      </c>
      <c r="AH92" s="77">
        <f t="shared" si="123"/>
        <v>0</v>
      </c>
      <c r="AI92" s="77">
        <v>84</v>
      </c>
      <c r="AL92" s="34">
        <f t="shared" si="124"/>
        <v>0</v>
      </c>
      <c r="AM92" s="134">
        <v>84</v>
      </c>
    </row>
    <row r="93" spans="1:39" ht="20.25" customHeight="1">
      <c r="A93" s="227">
        <v>29</v>
      </c>
      <c r="B93" s="43" t="str">
        <f>IF(VLOOKUP(A93,'Data Siswa 5'!$A$4:$D$43,2,0)=0,"",VLOOKUP(A93,'Data Siswa 5'!$A$4:$D$43,2,0))</f>
        <v>929</v>
      </c>
      <c r="C93" s="228" t="str">
        <f>IF(VLOOKUP(A93,'Data Siswa 5'!$A$4:$D$43,4,0)=0,"",VLOOKUP(A93,'Data Siswa 5'!$A$4:$D$43,4,0))</f>
        <v>Siswa kelas V 29</v>
      </c>
      <c r="D93" s="10" t="s">
        <v>5</v>
      </c>
      <c r="E93" s="19"/>
      <c r="F93" s="19"/>
      <c r="G93" s="19"/>
      <c r="H93" s="19"/>
      <c r="I93" s="19"/>
      <c r="J93" s="19"/>
      <c r="K93" s="229" t="str">
        <f t="shared" ref="K93" si="155">IFERROR(ROUND(AVERAGE(E93:J95),0),"")</f>
        <v/>
      </c>
      <c r="L93" s="19"/>
      <c r="M93" s="229" t="str">
        <f t="shared" ref="M93" si="156">IFERROR(ROUND(AVERAGE(L93:L95),0),"")</f>
        <v/>
      </c>
      <c r="N93" s="19"/>
      <c r="O93" s="19"/>
      <c r="P93" s="19"/>
      <c r="Q93" s="19"/>
      <c r="R93" s="19"/>
      <c r="S93" s="229" t="str">
        <f t="shared" ref="S93" si="157">IFERROR(ROUND(AVERAGE(N93:R95),0),"")</f>
        <v/>
      </c>
      <c r="T93" s="19"/>
      <c r="U93" s="229" t="str">
        <f t="shared" ref="U93" si="158">IFERROR(ROUND(AVERAGE(T93:T95),0),"")</f>
        <v/>
      </c>
      <c r="V93" s="266" t="str">
        <f t="shared" ref="V93" si="159">IFERROR(ROUND((K93+M93+S93+(2*U93))/5,0),"")</f>
        <v/>
      </c>
      <c r="W93" s="77">
        <v>85</v>
      </c>
      <c r="Y93" s="34"/>
      <c r="Z93" s="77" t="str">
        <f t="shared" si="121"/>
        <v/>
      </c>
      <c r="AA93" s="77">
        <v>85</v>
      </c>
      <c r="AD93" s="77" t="str">
        <f t="shared" si="122"/>
        <v/>
      </c>
      <c r="AE93" s="77">
        <v>85</v>
      </c>
      <c r="AH93" s="77" t="str">
        <f t="shared" si="123"/>
        <v/>
      </c>
      <c r="AI93" s="77">
        <v>85</v>
      </c>
      <c r="AL93" s="34" t="str">
        <f t="shared" si="124"/>
        <v/>
      </c>
      <c r="AM93" s="134">
        <v>85</v>
      </c>
    </row>
    <row r="94" spans="1:39" ht="20.25" customHeight="1">
      <c r="A94" s="227"/>
      <c r="B94" s="232" t="str">
        <f>IF(VLOOKUP(A93,'Data Siswa 5'!$A$4:$D$43,3,0)=0,"",VLOOKUP(A93,'Data Siswa 5'!$A$4:$D$43,3,0))</f>
        <v/>
      </c>
      <c r="C94" s="228"/>
      <c r="D94" s="11" t="s">
        <v>6</v>
      </c>
      <c r="E94" s="20"/>
      <c r="F94" s="20"/>
      <c r="G94" s="20"/>
      <c r="H94" s="20"/>
      <c r="I94" s="20"/>
      <c r="J94" s="20"/>
      <c r="K94" s="230"/>
      <c r="L94" s="20"/>
      <c r="M94" s="230"/>
      <c r="N94" s="20"/>
      <c r="O94" s="20"/>
      <c r="P94" s="20"/>
      <c r="Q94" s="20"/>
      <c r="R94" s="20"/>
      <c r="S94" s="230"/>
      <c r="T94" s="20"/>
      <c r="U94" s="230"/>
      <c r="V94" s="267"/>
      <c r="W94" s="77">
        <v>86</v>
      </c>
      <c r="Y94" s="34"/>
      <c r="Z94" s="77">
        <f t="shared" si="121"/>
        <v>0</v>
      </c>
      <c r="AA94" s="77">
        <v>86</v>
      </c>
      <c r="AD94" s="77">
        <f t="shared" si="122"/>
        <v>0</v>
      </c>
      <c r="AE94" s="77">
        <v>86</v>
      </c>
      <c r="AH94" s="77">
        <f t="shared" si="123"/>
        <v>0</v>
      </c>
      <c r="AI94" s="77">
        <v>86</v>
      </c>
      <c r="AL94" s="34">
        <f t="shared" si="124"/>
        <v>0</v>
      </c>
      <c r="AM94" s="134">
        <v>86</v>
      </c>
    </row>
    <row r="95" spans="1:39" ht="20.25" customHeight="1">
      <c r="A95" s="227"/>
      <c r="B95" s="233"/>
      <c r="C95" s="228"/>
      <c r="D95" s="12" t="s">
        <v>7</v>
      </c>
      <c r="E95" s="21"/>
      <c r="F95" s="21"/>
      <c r="G95" s="21"/>
      <c r="H95" s="21"/>
      <c r="I95" s="21"/>
      <c r="J95" s="21"/>
      <c r="K95" s="231"/>
      <c r="L95" s="21"/>
      <c r="M95" s="231"/>
      <c r="N95" s="21"/>
      <c r="O95" s="21"/>
      <c r="P95" s="21"/>
      <c r="Q95" s="21"/>
      <c r="R95" s="21"/>
      <c r="S95" s="231"/>
      <c r="T95" s="21"/>
      <c r="U95" s="231"/>
      <c r="V95" s="268"/>
      <c r="W95" s="77">
        <v>87</v>
      </c>
      <c r="Y95" s="34"/>
      <c r="Z95" s="77">
        <f t="shared" si="121"/>
        <v>0</v>
      </c>
      <c r="AA95" s="77">
        <v>87</v>
      </c>
      <c r="AD95" s="77">
        <f t="shared" si="122"/>
        <v>0</v>
      </c>
      <c r="AE95" s="77">
        <v>87</v>
      </c>
      <c r="AH95" s="77">
        <f t="shared" si="123"/>
        <v>0</v>
      </c>
      <c r="AI95" s="77">
        <v>87</v>
      </c>
      <c r="AL95" s="34">
        <f t="shared" si="124"/>
        <v>0</v>
      </c>
      <c r="AM95" s="134">
        <v>87</v>
      </c>
    </row>
    <row r="96" spans="1:39" ht="20.25" customHeight="1">
      <c r="A96" s="227">
        <v>30</v>
      </c>
      <c r="B96" s="43" t="str">
        <f>IF(VLOOKUP(A96,'Data Siswa 5'!$A$4:$D$43,2,0)=0,"",VLOOKUP(A96,'Data Siswa 5'!$A$4:$D$43,2,0))</f>
        <v>930</v>
      </c>
      <c r="C96" s="228" t="str">
        <f>IF(VLOOKUP(A96,'Data Siswa 5'!$A$4:$D$43,4,0)=0,"",VLOOKUP(A96,'Data Siswa 5'!$A$4:$D$43,4,0))</f>
        <v>Siswa kelas V 30</v>
      </c>
      <c r="D96" s="10" t="s">
        <v>5</v>
      </c>
      <c r="E96" s="19"/>
      <c r="F96" s="19"/>
      <c r="G96" s="19"/>
      <c r="H96" s="19"/>
      <c r="I96" s="19"/>
      <c r="J96" s="19"/>
      <c r="K96" s="229" t="str">
        <f t="shared" ref="K96" si="160">IFERROR(ROUND(AVERAGE(E96:J98),0),"")</f>
        <v/>
      </c>
      <c r="L96" s="19"/>
      <c r="M96" s="229" t="str">
        <f t="shared" ref="M96" si="161">IFERROR(ROUND(AVERAGE(L96:L98),0),"")</f>
        <v/>
      </c>
      <c r="N96" s="19"/>
      <c r="O96" s="19"/>
      <c r="P96" s="19"/>
      <c r="Q96" s="19"/>
      <c r="R96" s="19"/>
      <c r="S96" s="229" t="str">
        <f t="shared" ref="S96" si="162">IFERROR(ROUND(AVERAGE(N96:R98),0),"")</f>
        <v/>
      </c>
      <c r="T96" s="19"/>
      <c r="U96" s="229" t="str">
        <f t="shared" ref="U96" si="163">IFERROR(ROUND(AVERAGE(T96:T98),0),"")</f>
        <v/>
      </c>
      <c r="V96" s="266" t="str">
        <f t="shared" ref="V96" si="164">IFERROR(ROUND((K96+M96+S96+(2*U96))/5,0),"")</f>
        <v/>
      </c>
      <c r="W96" s="77">
        <v>88</v>
      </c>
      <c r="Y96" s="34"/>
      <c r="Z96" s="77" t="str">
        <f t="shared" si="121"/>
        <v/>
      </c>
      <c r="AA96" s="77">
        <v>88</v>
      </c>
      <c r="AD96" s="77" t="str">
        <f t="shared" si="122"/>
        <v/>
      </c>
      <c r="AE96" s="77">
        <v>88</v>
      </c>
      <c r="AH96" s="77" t="str">
        <f t="shared" si="123"/>
        <v/>
      </c>
      <c r="AI96" s="77">
        <v>88</v>
      </c>
      <c r="AL96" s="34" t="str">
        <f t="shared" si="124"/>
        <v/>
      </c>
      <c r="AM96" s="134">
        <v>88</v>
      </c>
    </row>
    <row r="97" spans="1:39" ht="20.25" customHeight="1">
      <c r="A97" s="227"/>
      <c r="B97" s="232" t="str">
        <f>IF(VLOOKUP(A96,'Data Siswa 5'!$A$4:$D$43,3,0)=0,"",VLOOKUP(A96,'Data Siswa 5'!$A$4:$D$43,3,0))</f>
        <v/>
      </c>
      <c r="C97" s="228"/>
      <c r="D97" s="11" t="s">
        <v>6</v>
      </c>
      <c r="E97" s="20"/>
      <c r="F97" s="20"/>
      <c r="G97" s="20"/>
      <c r="H97" s="20"/>
      <c r="I97" s="20"/>
      <c r="J97" s="20"/>
      <c r="K97" s="230"/>
      <c r="L97" s="20"/>
      <c r="M97" s="230"/>
      <c r="N97" s="20"/>
      <c r="O97" s="20"/>
      <c r="P97" s="20"/>
      <c r="Q97" s="20"/>
      <c r="R97" s="20"/>
      <c r="S97" s="230"/>
      <c r="T97" s="20"/>
      <c r="U97" s="230"/>
      <c r="V97" s="267"/>
      <c r="W97" s="77">
        <v>89</v>
      </c>
      <c r="Y97" s="34"/>
      <c r="Z97" s="77">
        <f t="shared" si="121"/>
        <v>0</v>
      </c>
      <c r="AA97" s="77">
        <v>89</v>
      </c>
      <c r="AD97" s="77">
        <f t="shared" si="122"/>
        <v>0</v>
      </c>
      <c r="AE97" s="77">
        <v>89</v>
      </c>
      <c r="AH97" s="77">
        <f t="shared" si="123"/>
        <v>0</v>
      </c>
      <c r="AI97" s="77">
        <v>89</v>
      </c>
      <c r="AL97" s="34">
        <f t="shared" si="124"/>
        <v>0</v>
      </c>
      <c r="AM97" s="134">
        <v>89</v>
      </c>
    </row>
    <row r="98" spans="1:39" ht="20.25" customHeight="1">
      <c r="A98" s="227"/>
      <c r="B98" s="233"/>
      <c r="C98" s="228"/>
      <c r="D98" s="12" t="s">
        <v>7</v>
      </c>
      <c r="E98" s="21"/>
      <c r="F98" s="21"/>
      <c r="G98" s="21"/>
      <c r="H98" s="21"/>
      <c r="I98" s="21"/>
      <c r="J98" s="21"/>
      <c r="K98" s="231"/>
      <c r="L98" s="21"/>
      <c r="M98" s="231"/>
      <c r="N98" s="21"/>
      <c r="O98" s="21"/>
      <c r="P98" s="21"/>
      <c r="Q98" s="21"/>
      <c r="R98" s="21"/>
      <c r="S98" s="231"/>
      <c r="T98" s="21"/>
      <c r="U98" s="231"/>
      <c r="V98" s="268"/>
      <c r="W98" s="77">
        <v>90</v>
      </c>
      <c r="Y98" s="34"/>
      <c r="Z98" s="77">
        <f t="shared" si="121"/>
        <v>0</v>
      </c>
      <c r="AA98" s="77">
        <v>90</v>
      </c>
      <c r="AD98" s="77">
        <f t="shared" si="122"/>
        <v>0</v>
      </c>
      <c r="AE98" s="77">
        <v>90</v>
      </c>
      <c r="AH98" s="77">
        <f t="shared" si="123"/>
        <v>0</v>
      </c>
      <c r="AI98" s="77">
        <v>90</v>
      </c>
      <c r="AL98" s="34">
        <f t="shared" si="124"/>
        <v>0</v>
      </c>
      <c r="AM98" s="134">
        <v>90</v>
      </c>
    </row>
    <row r="99" spans="1:39" ht="20.25" customHeight="1">
      <c r="A99" s="227">
        <v>31</v>
      </c>
      <c r="B99" s="43" t="str">
        <f>IF(VLOOKUP(A99,'Data Siswa 5'!$A$4:$D$43,2,0)=0,"",VLOOKUP(A99,'Data Siswa 5'!$A$4:$D$43,2,0))</f>
        <v>931</v>
      </c>
      <c r="C99" s="228" t="str">
        <f>IF(VLOOKUP(A99,'Data Siswa 5'!$A$4:$D$43,4,0)=0,"",VLOOKUP(A99,'Data Siswa 5'!$A$4:$D$43,4,0))</f>
        <v>Siswa kelas V 31</v>
      </c>
      <c r="D99" s="10" t="s">
        <v>5</v>
      </c>
      <c r="E99" s="19"/>
      <c r="F99" s="19"/>
      <c r="G99" s="19"/>
      <c r="H99" s="19"/>
      <c r="I99" s="19"/>
      <c r="J99" s="19"/>
      <c r="K99" s="229" t="str">
        <f t="shared" ref="K99" si="165">IFERROR(ROUND(AVERAGE(E99:J101),0),"")</f>
        <v/>
      </c>
      <c r="L99" s="19"/>
      <c r="M99" s="229" t="str">
        <f t="shared" ref="M99" si="166">IFERROR(ROUND(AVERAGE(L99:L101),0),"")</f>
        <v/>
      </c>
      <c r="N99" s="19"/>
      <c r="O99" s="19"/>
      <c r="P99" s="19"/>
      <c r="Q99" s="19"/>
      <c r="R99" s="19"/>
      <c r="S99" s="229" t="str">
        <f t="shared" ref="S99" si="167">IFERROR(ROUND(AVERAGE(N99:R101),0),"")</f>
        <v/>
      </c>
      <c r="T99" s="19"/>
      <c r="U99" s="229" t="str">
        <f t="shared" ref="U99" si="168">IFERROR(ROUND(AVERAGE(T99:T101),0),"")</f>
        <v/>
      </c>
      <c r="V99" s="266" t="str">
        <f t="shared" ref="V99" si="169">IFERROR(ROUND((K99+M99+S99+(2*U99))/5,0),"")</f>
        <v/>
      </c>
      <c r="W99" s="77">
        <v>91</v>
      </c>
      <c r="Y99" s="34"/>
      <c r="Z99" s="77" t="str">
        <f t="shared" si="121"/>
        <v/>
      </c>
      <c r="AA99" s="77">
        <v>91</v>
      </c>
      <c r="AD99" s="77" t="str">
        <f t="shared" si="122"/>
        <v/>
      </c>
      <c r="AE99" s="77">
        <v>91</v>
      </c>
      <c r="AH99" s="77" t="str">
        <f t="shared" si="123"/>
        <v/>
      </c>
      <c r="AI99" s="77">
        <v>91</v>
      </c>
      <c r="AL99" s="34" t="str">
        <f t="shared" si="124"/>
        <v/>
      </c>
      <c r="AM99" s="134">
        <v>91</v>
      </c>
    </row>
    <row r="100" spans="1:39" ht="20.25" customHeight="1">
      <c r="A100" s="227"/>
      <c r="B100" s="232" t="str">
        <f>IF(VLOOKUP(A99,'Data Siswa 5'!$A$4:$D$43,3,0)=0,"",VLOOKUP(A99,'Data Siswa 5'!$A$4:$D$43,3,0))</f>
        <v/>
      </c>
      <c r="C100" s="228"/>
      <c r="D100" s="11" t="s">
        <v>6</v>
      </c>
      <c r="E100" s="20"/>
      <c r="F100" s="20"/>
      <c r="G100" s="20"/>
      <c r="H100" s="20"/>
      <c r="I100" s="20"/>
      <c r="J100" s="20"/>
      <c r="K100" s="230"/>
      <c r="L100" s="20"/>
      <c r="M100" s="230"/>
      <c r="N100" s="20"/>
      <c r="O100" s="20"/>
      <c r="P100" s="20"/>
      <c r="Q100" s="20"/>
      <c r="R100" s="20"/>
      <c r="S100" s="230"/>
      <c r="T100" s="20"/>
      <c r="U100" s="230"/>
      <c r="V100" s="267"/>
      <c r="W100" s="77">
        <v>92</v>
      </c>
      <c r="Y100" s="34"/>
      <c r="Z100" s="77">
        <f t="shared" si="121"/>
        <v>0</v>
      </c>
      <c r="AA100" s="77">
        <v>92</v>
      </c>
      <c r="AD100" s="77">
        <f t="shared" si="122"/>
        <v>0</v>
      </c>
      <c r="AE100" s="77">
        <v>92</v>
      </c>
      <c r="AH100" s="77">
        <f t="shared" si="123"/>
        <v>0</v>
      </c>
      <c r="AI100" s="77">
        <v>92</v>
      </c>
      <c r="AL100" s="34">
        <f t="shared" si="124"/>
        <v>0</v>
      </c>
      <c r="AM100" s="134">
        <v>92</v>
      </c>
    </row>
    <row r="101" spans="1:39" ht="20.25" customHeight="1">
      <c r="A101" s="227"/>
      <c r="B101" s="233"/>
      <c r="C101" s="228"/>
      <c r="D101" s="12" t="s">
        <v>7</v>
      </c>
      <c r="E101" s="21"/>
      <c r="F101" s="21"/>
      <c r="G101" s="21"/>
      <c r="H101" s="21"/>
      <c r="I101" s="21"/>
      <c r="J101" s="21"/>
      <c r="K101" s="231"/>
      <c r="L101" s="21"/>
      <c r="M101" s="231"/>
      <c r="N101" s="21"/>
      <c r="O101" s="21"/>
      <c r="P101" s="21"/>
      <c r="Q101" s="21"/>
      <c r="R101" s="21"/>
      <c r="S101" s="231"/>
      <c r="T101" s="21"/>
      <c r="U101" s="231"/>
      <c r="V101" s="268"/>
      <c r="W101" s="77">
        <v>93</v>
      </c>
      <c r="Y101" s="34"/>
      <c r="Z101" s="77">
        <f t="shared" si="121"/>
        <v>0</v>
      </c>
      <c r="AA101" s="77">
        <v>93</v>
      </c>
      <c r="AD101" s="77">
        <f t="shared" si="122"/>
        <v>0</v>
      </c>
      <c r="AE101" s="77">
        <v>93</v>
      </c>
      <c r="AH101" s="77">
        <f t="shared" si="123"/>
        <v>0</v>
      </c>
      <c r="AI101" s="77">
        <v>93</v>
      </c>
      <c r="AL101" s="34">
        <f t="shared" si="124"/>
        <v>0</v>
      </c>
      <c r="AM101" s="134">
        <v>93</v>
      </c>
    </row>
    <row r="102" spans="1:39" ht="20.25" customHeight="1">
      <c r="A102" s="227">
        <v>32</v>
      </c>
      <c r="B102" s="43" t="str">
        <f>IF(VLOOKUP(A102,'Data Siswa 5'!$A$4:$D$43,2,0)=0,"",VLOOKUP(A102,'Data Siswa 5'!$A$4:$D$43,2,0))</f>
        <v>932</v>
      </c>
      <c r="C102" s="228" t="str">
        <f>IF(VLOOKUP(A102,'Data Siswa 5'!$A$4:$D$43,4,0)=0,"",VLOOKUP(A102,'Data Siswa 5'!$A$4:$D$43,4,0))</f>
        <v>Siswa kelas V 32</v>
      </c>
      <c r="D102" s="10" t="s">
        <v>5</v>
      </c>
      <c r="E102" s="19"/>
      <c r="F102" s="19"/>
      <c r="G102" s="19"/>
      <c r="H102" s="19"/>
      <c r="I102" s="19"/>
      <c r="J102" s="19"/>
      <c r="K102" s="229" t="str">
        <f t="shared" ref="K102" si="170">IFERROR(ROUND(AVERAGE(E102:J104),0),"")</f>
        <v/>
      </c>
      <c r="L102" s="19"/>
      <c r="M102" s="229" t="str">
        <f t="shared" ref="M102" si="171">IFERROR(ROUND(AVERAGE(L102:L104),0),"")</f>
        <v/>
      </c>
      <c r="N102" s="19"/>
      <c r="O102" s="19"/>
      <c r="P102" s="19"/>
      <c r="Q102" s="19"/>
      <c r="R102" s="19"/>
      <c r="S102" s="229" t="str">
        <f t="shared" ref="S102" si="172">IFERROR(ROUND(AVERAGE(N102:R104),0),"")</f>
        <v/>
      </c>
      <c r="T102" s="19"/>
      <c r="U102" s="229" t="str">
        <f t="shared" ref="U102" si="173">IFERROR(ROUND(AVERAGE(T102:T104),0),"")</f>
        <v/>
      </c>
      <c r="V102" s="266" t="str">
        <f t="shared" ref="V102" si="174">IFERROR(ROUND((K102+M102+S102+(2*U102))/5,0),"")</f>
        <v/>
      </c>
      <c r="W102" s="77">
        <v>94</v>
      </c>
      <c r="Y102" s="34"/>
      <c r="Z102" s="77" t="str">
        <f t="shared" si="121"/>
        <v/>
      </c>
      <c r="AA102" s="77">
        <v>94</v>
      </c>
      <c r="AD102" s="77" t="str">
        <f t="shared" si="122"/>
        <v/>
      </c>
      <c r="AE102" s="77">
        <v>94</v>
      </c>
      <c r="AH102" s="77" t="str">
        <f t="shared" si="123"/>
        <v/>
      </c>
      <c r="AI102" s="77">
        <v>94</v>
      </c>
      <c r="AL102" s="34" t="str">
        <f t="shared" si="124"/>
        <v/>
      </c>
      <c r="AM102" s="134">
        <v>94</v>
      </c>
    </row>
    <row r="103" spans="1:39" ht="20.25" customHeight="1">
      <c r="A103" s="227"/>
      <c r="B103" s="232" t="str">
        <f>IF(VLOOKUP(A102,'Data Siswa 5'!$A$4:$D$43,3,0)=0,"",VLOOKUP(A102,'Data Siswa 5'!$A$4:$D$43,3,0))</f>
        <v/>
      </c>
      <c r="C103" s="228"/>
      <c r="D103" s="11" t="s">
        <v>6</v>
      </c>
      <c r="E103" s="20"/>
      <c r="F103" s="20"/>
      <c r="G103" s="20"/>
      <c r="H103" s="20"/>
      <c r="I103" s="20"/>
      <c r="J103" s="20"/>
      <c r="K103" s="230"/>
      <c r="L103" s="20"/>
      <c r="M103" s="230"/>
      <c r="N103" s="20"/>
      <c r="O103" s="20"/>
      <c r="P103" s="20"/>
      <c r="Q103" s="20"/>
      <c r="R103" s="20"/>
      <c r="S103" s="230"/>
      <c r="T103" s="20"/>
      <c r="U103" s="230"/>
      <c r="V103" s="267"/>
      <c r="W103" s="77">
        <v>95</v>
      </c>
      <c r="Y103" s="34"/>
      <c r="Z103" s="77">
        <f t="shared" si="121"/>
        <v>0</v>
      </c>
      <c r="AA103" s="77">
        <v>95</v>
      </c>
      <c r="AD103" s="77">
        <f t="shared" si="122"/>
        <v>0</v>
      </c>
      <c r="AE103" s="77">
        <v>95</v>
      </c>
      <c r="AH103" s="77">
        <f t="shared" si="123"/>
        <v>0</v>
      </c>
      <c r="AI103" s="77">
        <v>95</v>
      </c>
      <c r="AL103" s="34">
        <f t="shared" si="124"/>
        <v>0</v>
      </c>
      <c r="AM103" s="134">
        <v>95</v>
      </c>
    </row>
    <row r="104" spans="1:39" ht="20.25" customHeight="1">
      <c r="A104" s="227"/>
      <c r="B104" s="233"/>
      <c r="C104" s="228"/>
      <c r="D104" s="12" t="s">
        <v>7</v>
      </c>
      <c r="E104" s="21"/>
      <c r="F104" s="21"/>
      <c r="G104" s="21"/>
      <c r="H104" s="21"/>
      <c r="I104" s="21"/>
      <c r="J104" s="21"/>
      <c r="K104" s="231"/>
      <c r="L104" s="21"/>
      <c r="M104" s="231"/>
      <c r="N104" s="21"/>
      <c r="O104" s="21"/>
      <c r="P104" s="21"/>
      <c r="Q104" s="21"/>
      <c r="R104" s="21"/>
      <c r="S104" s="231"/>
      <c r="T104" s="21"/>
      <c r="U104" s="231"/>
      <c r="V104" s="268"/>
      <c r="W104" s="77">
        <v>96</v>
      </c>
      <c r="Y104" s="34"/>
      <c r="Z104" s="77">
        <f t="shared" si="121"/>
        <v>0</v>
      </c>
      <c r="AA104" s="77">
        <v>96</v>
      </c>
      <c r="AD104" s="77">
        <f t="shared" si="122"/>
        <v>0</v>
      </c>
      <c r="AE104" s="77">
        <v>96</v>
      </c>
      <c r="AH104" s="77">
        <f t="shared" si="123"/>
        <v>0</v>
      </c>
      <c r="AI104" s="77">
        <v>96</v>
      </c>
      <c r="AL104" s="34">
        <f t="shared" si="124"/>
        <v>0</v>
      </c>
      <c r="AM104" s="134">
        <v>96</v>
      </c>
    </row>
    <row r="105" spans="1:39" ht="20.25" customHeight="1">
      <c r="A105" s="227">
        <v>33</v>
      </c>
      <c r="B105" s="43" t="str">
        <f>IF(VLOOKUP(A105,'Data Siswa 5'!$A$4:$D$43,2,0)=0,"",VLOOKUP(A105,'Data Siswa 5'!$A$4:$D$43,2,0))</f>
        <v>933</v>
      </c>
      <c r="C105" s="228" t="str">
        <f>IF(VLOOKUP(A105,'Data Siswa 5'!$A$4:$D$43,4,0)=0,"",VLOOKUP(A105,'Data Siswa 5'!$A$4:$D$43,4,0))</f>
        <v>Siswa kelas V 33</v>
      </c>
      <c r="D105" s="10" t="s">
        <v>5</v>
      </c>
      <c r="E105" s="19"/>
      <c r="F105" s="19"/>
      <c r="G105" s="19"/>
      <c r="H105" s="19"/>
      <c r="I105" s="19"/>
      <c r="J105" s="19"/>
      <c r="K105" s="229" t="str">
        <f t="shared" ref="K105" si="175">IFERROR(ROUND(AVERAGE(E105:J107),0),"")</f>
        <v/>
      </c>
      <c r="L105" s="19"/>
      <c r="M105" s="229" t="str">
        <f t="shared" ref="M105" si="176">IFERROR(ROUND(AVERAGE(L105:L107),0),"")</f>
        <v/>
      </c>
      <c r="N105" s="19"/>
      <c r="O105" s="19"/>
      <c r="P105" s="19"/>
      <c r="Q105" s="19"/>
      <c r="R105" s="19"/>
      <c r="S105" s="229" t="str">
        <f t="shared" ref="S105" si="177">IFERROR(ROUND(AVERAGE(N105:R107),0),"")</f>
        <v/>
      </c>
      <c r="T105" s="19"/>
      <c r="U105" s="229" t="str">
        <f t="shared" ref="U105" si="178">IFERROR(ROUND(AVERAGE(T105:T107),0),"")</f>
        <v/>
      </c>
      <c r="V105" s="266" t="str">
        <f t="shared" ref="V105" si="179">IFERROR(ROUND((K105+M105+S105+(2*U105))/5,0),"")</f>
        <v/>
      </c>
      <c r="W105" s="77">
        <v>97</v>
      </c>
      <c r="Y105" s="34"/>
      <c r="Z105" s="77" t="str">
        <f t="shared" si="121"/>
        <v/>
      </c>
      <c r="AA105" s="77">
        <v>97</v>
      </c>
      <c r="AD105" s="77" t="str">
        <f t="shared" si="122"/>
        <v/>
      </c>
      <c r="AE105" s="77">
        <v>97</v>
      </c>
      <c r="AH105" s="77" t="str">
        <f t="shared" si="123"/>
        <v/>
      </c>
      <c r="AI105" s="77">
        <v>97</v>
      </c>
      <c r="AL105" s="34" t="str">
        <f t="shared" si="124"/>
        <v/>
      </c>
      <c r="AM105" s="134">
        <v>97</v>
      </c>
    </row>
    <row r="106" spans="1:39" ht="20.25" customHeight="1">
      <c r="A106" s="227"/>
      <c r="B106" s="232" t="str">
        <f>IF(VLOOKUP(A105,'Data Siswa 5'!$A$4:$D$43,3,0)=0,"",VLOOKUP(A105,'Data Siswa 5'!$A$4:$D$43,3,0))</f>
        <v/>
      </c>
      <c r="C106" s="228"/>
      <c r="D106" s="11" t="s">
        <v>6</v>
      </c>
      <c r="E106" s="20"/>
      <c r="F106" s="20"/>
      <c r="G106" s="20"/>
      <c r="H106" s="20"/>
      <c r="I106" s="20"/>
      <c r="J106" s="20"/>
      <c r="K106" s="230"/>
      <c r="L106" s="20"/>
      <c r="M106" s="230"/>
      <c r="N106" s="20"/>
      <c r="O106" s="20"/>
      <c r="P106" s="20"/>
      <c r="Q106" s="20"/>
      <c r="R106" s="20"/>
      <c r="S106" s="230"/>
      <c r="T106" s="20"/>
      <c r="U106" s="230"/>
      <c r="V106" s="267"/>
      <c r="W106" s="77">
        <v>98</v>
      </c>
      <c r="Y106" s="34"/>
      <c r="Z106" s="77">
        <f t="shared" si="121"/>
        <v>0</v>
      </c>
      <c r="AA106" s="77">
        <v>98</v>
      </c>
      <c r="AD106" s="77">
        <f t="shared" si="122"/>
        <v>0</v>
      </c>
      <c r="AE106" s="77">
        <v>98</v>
      </c>
      <c r="AH106" s="77">
        <f t="shared" si="123"/>
        <v>0</v>
      </c>
      <c r="AI106" s="77">
        <v>98</v>
      </c>
      <c r="AL106" s="34">
        <f t="shared" si="124"/>
        <v>0</v>
      </c>
      <c r="AM106" s="134">
        <v>98</v>
      </c>
    </row>
    <row r="107" spans="1:39" ht="20.25" customHeight="1">
      <c r="A107" s="227"/>
      <c r="B107" s="233"/>
      <c r="C107" s="228"/>
      <c r="D107" s="12" t="s">
        <v>7</v>
      </c>
      <c r="E107" s="21"/>
      <c r="F107" s="21"/>
      <c r="G107" s="21"/>
      <c r="H107" s="21"/>
      <c r="I107" s="21"/>
      <c r="J107" s="21"/>
      <c r="K107" s="231"/>
      <c r="L107" s="21"/>
      <c r="M107" s="231"/>
      <c r="N107" s="21"/>
      <c r="O107" s="21"/>
      <c r="P107" s="21"/>
      <c r="Q107" s="21"/>
      <c r="R107" s="21"/>
      <c r="S107" s="231"/>
      <c r="T107" s="21"/>
      <c r="U107" s="231"/>
      <c r="V107" s="268"/>
      <c r="W107" s="77">
        <v>99</v>
      </c>
      <c r="Y107" s="34"/>
      <c r="Z107" s="77">
        <f t="shared" si="121"/>
        <v>0</v>
      </c>
      <c r="AA107" s="77">
        <v>99</v>
      </c>
      <c r="AD107" s="77">
        <f t="shared" si="122"/>
        <v>0</v>
      </c>
      <c r="AE107" s="77">
        <v>99</v>
      </c>
      <c r="AH107" s="77">
        <f t="shared" si="123"/>
        <v>0</v>
      </c>
      <c r="AI107" s="77">
        <v>99</v>
      </c>
      <c r="AL107" s="34">
        <f t="shared" si="124"/>
        <v>0</v>
      </c>
      <c r="AM107" s="134">
        <v>99</v>
      </c>
    </row>
    <row r="108" spans="1:39" ht="20.25" customHeight="1">
      <c r="A108" s="227">
        <v>34</v>
      </c>
      <c r="B108" s="43" t="str">
        <f>IF(VLOOKUP(A108,'Data Siswa 5'!$A$4:$D$43,2,0)=0,"",VLOOKUP(A108,'Data Siswa 5'!$A$4:$D$43,2,0))</f>
        <v>934</v>
      </c>
      <c r="C108" s="228" t="str">
        <f>IF(VLOOKUP(A108,'Data Siswa 5'!$A$4:$D$43,4,0)=0,"",VLOOKUP(A108,'Data Siswa 5'!$A$4:$D$43,4,0))</f>
        <v>Siswa kelas V 34</v>
      </c>
      <c r="D108" s="10" t="s">
        <v>5</v>
      </c>
      <c r="E108" s="19"/>
      <c r="F108" s="19"/>
      <c r="G108" s="19"/>
      <c r="H108" s="19"/>
      <c r="I108" s="19"/>
      <c r="J108" s="19"/>
      <c r="K108" s="229" t="str">
        <f t="shared" ref="K108" si="180">IFERROR(ROUND(AVERAGE(E108:J110),0),"")</f>
        <v/>
      </c>
      <c r="L108" s="19"/>
      <c r="M108" s="229" t="str">
        <f t="shared" ref="M108" si="181">IFERROR(ROUND(AVERAGE(L108:L110),0),"")</f>
        <v/>
      </c>
      <c r="N108" s="19"/>
      <c r="O108" s="19"/>
      <c r="P108" s="19"/>
      <c r="Q108" s="19"/>
      <c r="R108" s="19"/>
      <c r="S108" s="229" t="str">
        <f t="shared" ref="S108" si="182">IFERROR(ROUND(AVERAGE(N108:R110),0),"")</f>
        <v/>
      </c>
      <c r="T108" s="19"/>
      <c r="U108" s="229" t="str">
        <f t="shared" ref="U108" si="183">IFERROR(ROUND(AVERAGE(T108:T110),0),"")</f>
        <v/>
      </c>
      <c r="V108" s="266" t="str">
        <f t="shared" ref="V108" si="184">IFERROR(ROUND((K108+M108+S108+(2*U108))/5,0),"")</f>
        <v/>
      </c>
      <c r="W108" s="77">
        <v>100</v>
      </c>
      <c r="Y108" s="34"/>
      <c r="Z108" s="77" t="str">
        <f t="shared" si="121"/>
        <v/>
      </c>
      <c r="AA108" s="77">
        <v>100</v>
      </c>
      <c r="AD108" s="77" t="str">
        <f t="shared" si="122"/>
        <v/>
      </c>
      <c r="AE108" s="77">
        <v>100</v>
      </c>
      <c r="AH108" s="77" t="str">
        <f t="shared" si="123"/>
        <v/>
      </c>
      <c r="AI108" s="77">
        <v>100</v>
      </c>
      <c r="AL108" s="34" t="str">
        <f t="shared" si="124"/>
        <v/>
      </c>
      <c r="AM108" s="134">
        <v>100</v>
      </c>
    </row>
    <row r="109" spans="1:39" ht="20.25" customHeight="1">
      <c r="A109" s="227"/>
      <c r="B109" s="232" t="str">
        <f>IF(VLOOKUP(A108,'Data Siswa 5'!$A$4:$D$43,3,0)=0,"",VLOOKUP(A108,'Data Siswa 5'!$A$4:$D$43,3,0))</f>
        <v/>
      </c>
      <c r="C109" s="228"/>
      <c r="D109" s="11" t="s">
        <v>6</v>
      </c>
      <c r="E109" s="20"/>
      <c r="F109" s="20"/>
      <c r="G109" s="20"/>
      <c r="H109" s="20"/>
      <c r="I109" s="20"/>
      <c r="J109" s="20"/>
      <c r="K109" s="230"/>
      <c r="L109" s="20"/>
      <c r="M109" s="230"/>
      <c r="N109" s="20"/>
      <c r="O109" s="20"/>
      <c r="P109" s="20"/>
      <c r="Q109" s="20"/>
      <c r="R109" s="20"/>
      <c r="S109" s="230"/>
      <c r="T109" s="20"/>
      <c r="U109" s="230"/>
      <c r="V109" s="267"/>
      <c r="W109" s="77">
        <v>101</v>
      </c>
      <c r="Y109" s="34"/>
      <c r="Z109" s="77">
        <f t="shared" si="121"/>
        <v>0</v>
      </c>
      <c r="AA109" s="77">
        <v>101</v>
      </c>
      <c r="AD109" s="77">
        <f t="shared" si="122"/>
        <v>0</v>
      </c>
      <c r="AE109" s="77">
        <v>101</v>
      </c>
      <c r="AH109" s="77">
        <f t="shared" si="123"/>
        <v>0</v>
      </c>
      <c r="AI109" s="77">
        <v>101</v>
      </c>
      <c r="AL109" s="34">
        <f t="shared" si="124"/>
        <v>0</v>
      </c>
      <c r="AM109" s="134">
        <v>101</v>
      </c>
    </row>
    <row r="110" spans="1:39" ht="20.25" customHeight="1">
      <c r="A110" s="227"/>
      <c r="B110" s="233"/>
      <c r="C110" s="228"/>
      <c r="D110" s="12" t="s">
        <v>7</v>
      </c>
      <c r="E110" s="21"/>
      <c r="F110" s="21"/>
      <c r="G110" s="21"/>
      <c r="H110" s="21"/>
      <c r="I110" s="21"/>
      <c r="J110" s="21"/>
      <c r="K110" s="231"/>
      <c r="L110" s="21"/>
      <c r="M110" s="231"/>
      <c r="N110" s="21"/>
      <c r="O110" s="21"/>
      <c r="P110" s="21"/>
      <c r="Q110" s="21"/>
      <c r="R110" s="21"/>
      <c r="S110" s="231"/>
      <c r="T110" s="21"/>
      <c r="U110" s="231"/>
      <c r="V110" s="268"/>
      <c r="W110" s="77">
        <v>102</v>
      </c>
      <c r="Y110" s="34"/>
      <c r="Z110" s="77">
        <f t="shared" si="121"/>
        <v>0</v>
      </c>
      <c r="AA110" s="77">
        <v>102</v>
      </c>
      <c r="AD110" s="77">
        <f t="shared" si="122"/>
        <v>0</v>
      </c>
      <c r="AE110" s="77">
        <v>102</v>
      </c>
      <c r="AH110" s="77">
        <f t="shared" si="123"/>
        <v>0</v>
      </c>
      <c r="AI110" s="77">
        <v>102</v>
      </c>
      <c r="AL110" s="34">
        <f t="shared" si="124"/>
        <v>0</v>
      </c>
      <c r="AM110" s="134">
        <v>102</v>
      </c>
    </row>
    <row r="111" spans="1:39" ht="20.25" customHeight="1">
      <c r="A111" s="227">
        <v>35</v>
      </c>
      <c r="B111" s="43" t="str">
        <f>IF(VLOOKUP(A111,'Data Siswa 5'!$A$4:$D$43,2,0)=0,"",VLOOKUP(A111,'Data Siswa 5'!$A$4:$D$43,2,0))</f>
        <v>935</v>
      </c>
      <c r="C111" s="228" t="str">
        <f>IF(VLOOKUP(A111,'Data Siswa 5'!$A$4:$D$43,4,0)=0,"",VLOOKUP(A111,'Data Siswa 5'!$A$4:$D$43,4,0))</f>
        <v>Siswa kelas V 35</v>
      </c>
      <c r="D111" s="10" t="s">
        <v>5</v>
      </c>
      <c r="E111" s="19"/>
      <c r="F111" s="19"/>
      <c r="G111" s="19"/>
      <c r="H111" s="19"/>
      <c r="I111" s="19"/>
      <c r="J111" s="19"/>
      <c r="K111" s="229" t="str">
        <f t="shared" ref="K111" si="185">IFERROR(ROUND(AVERAGE(E111:J113),0),"")</f>
        <v/>
      </c>
      <c r="L111" s="19"/>
      <c r="M111" s="229" t="str">
        <f t="shared" ref="M111" si="186">IFERROR(ROUND(AVERAGE(L111:L113),0),"")</f>
        <v/>
      </c>
      <c r="N111" s="19"/>
      <c r="O111" s="19"/>
      <c r="P111" s="19"/>
      <c r="Q111" s="19"/>
      <c r="R111" s="19"/>
      <c r="S111" s="229" t="str">
        <f t="shared" ref="S111" si="187">IFERROR(ROUND(AVERAGE(N111:R113),0),"")</f>
        <v/>
      </c>
      <c r="T111" s="19"/>
      <c r="U111" s="229" t="str">
        <f t="shared" ref="U111" si="188">IFERROR(ROUND(AVERAGE(T111:T113),0),"")</f>
        <v/>
      </c>
      <c r="V111" s="266" t="str">
        <f t="shared" ref="V111" si="189">IFERROR(ROUND((K111+M111+S111+(2*U111))/5,0),"")</f>
        <v/>
      </c>
      <c r="W111" s="77">
        <v>103</v>
      </c>
      <c r="Y111" s="34"/>
      <c r="Z111" s="77" t="str">
        <f t="shared" si="121"/>
        <v/>
      </c>
      <c r="AA111" s="77">
        <v>103</v>
      </c>
      <c r="AD111" s="77" t="str">
        <f t="shared" si="122"/>
        <v/>
      </c>
      <c r="AE111" s="77">
        <v>103</v>
      </c>
      <c r="AH111" s="77" t="str">
        <f t="shared" si="123"/>
        <v/>
      </c>
      <c r="AI111" s="77">
        <v>103</v>
      </c>
      <c r="AL111" s="34" t="str">
        <f t="shared" si="124"/>
        <v/>
      </c>
      <c r="AM111" s="134">
        <v>103</v>
      </c>
    </row>
    <row r="112" spans="1:39" ht="20.25" customHeight="1">
      <c r="A112" s="227"/>
      <c r="B112" s="232" t="str">
        <f>IF(VLOOKUP(A111,'Data Siswa 5'!$A$4:$D$43,3,0)=0,"",VLOOKUP(A111,'Data Siswa 5'!$A$4:$D$43,3,0))</f>
        <v/>
      </c>
      <c r="C112" s="228"/>
      <c r="D112" s="11" t="s">
        <v>6</v>
      </c>
      <c r="E112" s="20"/>
      <c r="F112" s="20"/>
      <c r="G112" s="20"/>
      <c r="H112" s="20"/>
      <c r="I112" s="20"/>
      <c r="J112" s="20"/>
      <c r="K112" s="230"/>
      <c r="L112" s="20"/>
      <c r="M112" s="230"/>
      <c r="N112" s="20"/>
      <c r="O112" s="20"/>
      <c r="P112" s="20"/>
      <c r="Q112" s="20"/>
      <c r="R112" s="20"/>
      <c r="S112" s="230"/>
      <c r="T112" s="20"/>
      <c r="U112" s="230"/>
      <c r="V112" s="267"/>
      <c r="W112" s="77">
        <v>104</v>
      </c>
      <c r="Y112" s="34"/>
      <c r="Z112" s="77">
        <f t="shared" si="121"/>
        <v>0</v>
      </c>
      <c r="AA112" s="77">
        <v>104</v>
      </c>
      <c r="AD112" s="77">
        <f t="shared" si="122"/>
        <v>0</v>
      </c>
      <c r="AE112" s="77">
        <v>104</v>
      </c>
      <c r="AH112" s="77">
        <f t="shared" si="123"/>
        <v>0</v>
      </c>
      <c r="AI112" s="77">
        <v>104</v>
      </c>
      <c r="AL112" s="34">
        <f t="shared" si="124"/>
        <v>0</v>
      </c>
      <c r="AM112" s="134">
        <v>104</v>
      </c>
    </row>
    <row r="113" spans="1:39" ht="20.25" customHeight="1">
      <c r="A113" s="227"/>
      <c r="B113" s="233"/>
      <c r="C113" s="228"/>
      <c r="D113" s="12" t="s">
        <v>7</v>
      </c>
      <c r="E113" s="21"/>
      <c r="F113" s="21"/>
      <c r="G113" s="21"/>
      <c r="H113" s="21"/>
      <c r="I113" s="21"/>
      <c r="J113" s="21"/>
      <c r="K113" s="231"/>
      <c r="L113" s="21"/>
      <c r="M113" s="231"/>
      <c r="N113" s="21"/>
      <c r="O113" s="21"/>
      <c r="P113" s="21"/>
      <c r="Q113" s="21"/>
      <c r="R113" s="21"/>
      <c r="S113" s="231"/>
      <c r="T113" s="21"/>
      <c r="U113" s="231"/>
      <c r="V113" s="268"/>
      <c r="W113" s="77">
        <v>105</v>
      </c>
      <c r="Y113" s="34"/>
      <c r="Z113" s="77">
        <f t="shared" si="121"/>
        <v>0</v>
      </c>
      <c r="AA113" s="77">
        <v>105</v>
      </c>
      <c r="AD113" s="77">
        <f t="shared" si="122"/>
        <v>0</v>
      </c>
      <c r="AE113" s="77">
        <v>105</v>
      </c>
      <c r="AH113" s="77">
        <f t="shared" si="123"/>
        <v>0</v>
      </c>
      <c r="AI113" s="77">
        <v>105</v>
      </c>
      <c r="AL113" s="34">
        <f t="shared" si="124"/>
        <v>0</v>
      </c>
      <c r="AM113" s="134">
        <v>105</v>
      </c>
    </row>
    <row r="114" spans="1:39" ht="20.25" customHeight="1">
      <c r="A114" s="227">
        <v>36</v>
      </c>
      <c r="B114" s="43" t="str">
        <f>IF(VLOOKUP(A114,'Data Siswa 5'!$A$4:$D$43,2,0)=0,"",VLOOKUP(A114,'Data Siswa 5'!$A$4:$D$43,2,0))</f>
        <v>936</v>
      </c>
      <c r="C114" s="228" t="str">
        <f>IF(VLOOKUP(A114,'Data Siswa 5'!$A$4:$D$43,4,0)=0,"",VLOOKUP(A114,'Data Siswa 5'!$A$4:$D$43,4,0))</f>
        <v>Siswa kelas V 36</v>
      </c>
      <c r="D114" s="10" t="s">
        <v>5</v>
      </c>
      <c r="E114" s="19"/>
      <c r="F114" s="19"/>
      <c r="G114" s="19"/>
      <c r="H114" s="19"/>
      <c r="I114" s="19"/>
      <c r="J114" s="19"/>
      <c r="K114" s="229" t="str">
        <f t="shared" ref="K114" si="190">IFERROR(ROUND(AVERAGE(E114:J116),0),"")</f>
        <v/>
      </c>
      <c r="L114" s="19"/>
      <c r="M114" s="229" t="str">
        <f t="shared" ref="M114" si="191">IFERROR(ROUND(AVERAGE(L114:L116),0),"")</f>
        <v/>
      </c>
      <c r="N114" s="19"/>
      <c r="O114" s="19"/>
      <c r="P114" s="19"/>
      <c r="Q114" s="19"/>
      <c r="R114" s="19"/>
      <c r="S114" s="229" t="str">
        <f t="shared" ref="S114" si="192">IFERROR(ROUND(AVERAGE(N114:R116),0),"")</f>
        <v/>
      </c>
      <c r="T114" s="19"/>
      <c r="U114" s="229" t="str">
        <f t="shared" ref="U114" si="193">IFERROR(ROUND(AVERAGE(T114:T116),0),"")</f>
        <v/>
      </c>
      <c r="V114" s="266" t="str">
        <f t="shared" ref="V114" si="194">IFERROR(ROUND((K114+M114+S114+(2*U114))/5,0),"")</f>
        <v/>
      </c>
      <c r="W114" s="77">
        <v>106</v>
      </c>
      <c r="Y114" s="34"/>
      <c r="Z114" s="77" t="str">
        <f t="shared" si="121"/>
        <v/>
      </c>
      <c r="AA114" s="77">
        <v>106</v>
      </c>
      <c r="AD114" s="77" t="str">
        <f t="shared" si="122"/>
        <v/>
      </c>
      <c r="AE114" s="77">
        <v>106</v>
      </c>
      <c r="AH114" s="77" t="str">
        <f t="shared" si="123"/>
        <v/>
      </c>
      <c r="AI114" s="77">
        <v>106</v>
      </c>
      <c r="AL114" s="34" t="str">
        <f t="shared" si="124"/>
        <v/>
      </c>
      <c r="AM114" s="134">
        <v>106</v>
      </c>
    </row>
    <row r="115" spans="1:39" ht="20.25" customHeight="1">
      <c r="A115" s="227"/>
      <c r="B115" s="232" t="str">
        <f>IF(VLOOKUP(A114,'Data Siswa 5'!$A$4:$D$43,3,0)=0,"",VLOOKUP(A114,'Data Siswa 5'!$A$4:$D$43,3,0))</f>
        <v/>
      </c>
      <c r="C115" s="228"/>
      <c r="D115" s="11" t="s">
        <v>6</v>
      </c>
      <c r="E115" s="20"/>
      <c r="F115" s="20"/>
      <c r="G115" s="20"/>
      <c r="H115" s="20"/>
      <c r="I115" s="20"/>
      <c r="J115" s="20"/>
      <c r="K115" s="230"/>
      <c r="L115" s="20"/>
      <c r="M115" s="230"/>
      <c r="N115" s="20"/>
      <c r="O115" s="20"/>
      <c r="P115" s="20"/>
      <c r="Q115" s="20"/>
      <c r="R115" s="20"/>
      <c r="S115" s="230"/>
      <c r="T115" s="20"/>
      <c r="U115" s="230"/>
      <c r="V115" s="267"/>
      <c r="W115" s="77">
        <v>107</v>
      </c>
      <c r="Y115" s="34"/>
      <c r="Z115" s="77">
        <f t="shared" si="121"/>
        <v>0</v>
      </c>
      <c r="AA115" s="77">
        <v>107</v>
      </c>
      <c r="AD115" s="77">
        <f t="shared" si="122"/>
        <v>0</v>
      </c>
      <c r="AE115" s="77">
        <v>107</v>
      </c>
      <c r="AH115" s="77">
        <f t="shared" si="123"/>
        <v>0</v>
      </c>
      <c r="AI115" s="77">
        <v>107</v>
      </c>
      <c r="AL115" s="34">
        <f t="shared" si="124"/>
        <v>0</v>
      </c>
      <c r="AM115" s="134">
        <v>107</v>
      </c>
    </row>
    <row r="116" spans="1:39" ht="20.25" customHeight="1">
      <c r="A116" s="227"/>
      <c r="B116" s="233"/>
      <c r="C116" s="228"/>
      <c r="D116" s="12" t="s">
        <v>7</v>
      </c>
      <c r="E116" s="21"/>
      <c r="F116" s="21"/>
      <c r="G116" s="21"/>
      <c r="H116" s="21"/>
      <c r="I116" s="21"/>
      <c r="J116" s="21"/>
      <c r="K116" s="231"/>
      <c r="L116" s="21"/>
      <c r="M116" s="231"/>
      <c r="N116" s="21"/>
      <c r="O116" s="21"/>
      <c r="P116" s="21"/>
      <c r="Q116" s="21"/>
      <c r="R116" s="21"/>
      <c r="S116" s="231"/>
      <c r="T116" s="21"/>
      <c r="U116" s="231"/>
      <c r="V116" s="268"/>
      <c r="W116" s="77">
        <v>108</v>
      </c>
      <c r="Y116" s="34"/>
      <c r="Z116" s="77">
        <f t="shared" si="121"/>
        <v>0</v>
      </c>
      <c r="AA116" s="77">
        <v>108</v>
      </c>
      <c r="AD116" s="77">
        <f t="shared" si="122"/>
        <v>0</v>
      </c>
      <c r="AE116" s="77">
        <v>108</v>
      </c>
      <c r="AH116" s="77">
        <f t="shared" si="123"/>
        <v>0</v>
      </c>
      <c r="AI116" s="77">
        <v>108</v>
      </c>
      <c r="AL116" s="34">
        <f t="shared" si="124"/>
        <v>0</v>
      </c>
      <c r="AM116" s="134">
        <v>108</v>
      </c>
    </row>
    <row r="117" spans="1:39" ht="20.25" customHeight="1">
      <c r="A117" s="227">
        <v>37</v>
      </c>
      <c r="B117" s="43" t="str">
        <f>IF(VLOOKUP(A117,'Data Siswa 5'!$A$4:$D$43,2,0)=0,"",VLOOKUP(A117,'Data Siswa 5'!$A$4:$D$43,2,0))</f>
        <v>937</v>
      </c>
      <c r="C117" s="228" t="str">
        <f>IF(VLOOKUP(A117,'Data Siswa 5'!$A$4:$D$43,4,0)=0,"",VLOOKUP(A117,'Data Siswa 5'!$A$4:$D$43,4,0))</f>
        <v>Siswa kelas V 37</v>
      </c>
      <c r="D117" s="10" t="s">
        <v>5</v>
      </c>
      <c r="E117" s="19"/>
      <c r="F117" s="19"/>
      <c r="G117" s="19"/>
      <c r="H117" s="19"/>
      <c r="I117" s="19"/>
      <c r="J117" s="19"/>
      <c r="K117" s="229" t="str">
        <f t="shared" ref="K117" si="195">IFERROR(ROUND(AVERAGE(E117:J119),0),"")</f>
        <v/>
      </c>
      <c r="L117" s="19"/>
      <c r="M117" s="229" t="str">
        <f t="shared" ref="M117" si="196">IFERROR(ROUND(AVERAGE(L117:L119),0),"")</f>
        <v/>
      </c>
      <c r="N117" s="19"/>
      <c r="O117" s="19"/>
      <c r="P117" s="19"/>
      <c r="Q117" s="19"/>
      <c r="R117" s="19"/>
      <c r="S117" s="229" t="str">
        <f t="shared" ref="S117" si="197">IFERROR(ROUND(AVERAGE(N117:R119),0),"")</f>
        <v/>
      </c>
      <c r="T117" s="19"/>
      <c r="U117" s="229" t="str">
        <f t="shared" ref="U117" si="198">IFERROR(ROUND(AVERAGE(T117:T119),0),"")</f>
        <v/>
      </c>
      <c r="V117" s="266" t="str">
        <f t="shared" ref="V117" si="199">IFERROR(ROUND((K117+M117+S117+(2*U117))/5,0),"")</f>
        <v/>
      </c>
      <c r="W117" s="77">
        <v>109</v>
      </c>
      <c r="Y117" s="34"/>
      <c r="Z117" s="77" t="str">
        <f t="shared" si="121"/>
        <v/>
      </c>
      <c r="AA117" s="77">
        <v>109</v>
      </c>
      <c r="AD117" s="77" t="str">
        <f t="shared" si="122"/>
        <v/>
      </c>
      <c r="AE117" s="77">
        <v>109</v>
      </c>
      <c r="AH117" s="77" t="str">
        <f t="shared" si="123"/>
        <v/>
      </c>
      <c r="AI117" s="77">
        <v>109</v>
      </c>
      <c r="AL117" s="34" t="str">
        <f t="shared" si="124"/>
        <v/>
      </c>
      <c r="AM117" s="134">
        <v>109</v>
      </c>
    </row>
    <row r="118" spans="1:39" ht="20.25" customHeight="1">
      <c r="A118" s="227"/>
      <c r="B118" s="232" t="str">
        <f>IF(VLOOKUP(A117,'Data Siswa 5'!$A$4:$D$43,3,0)=0,"",VLOOKUP(A117,'Data Siswa 5'!$A$4:$D$43,3,0))</f>
        <v/>
      </c>
      <c r="C118" s="228"/>
      <c r="D118" s="11" t="s">
        <v>6</v>
      </c>
      <c r="E118" s="20"/>
      <c r="F118" s="20"/>
      <c r="G118" s="20"/>
      <c r="H118" s="20"/>
      <c r="I118" s="20"/>
      <c r="J118" s="20"/>
      <c r="K118" s="230"/>
      <c r="L118" s="20"/>
      <c r="M118" s="230"/>
      <c r="N118" s="20"/>
      <c r="O118" s="20"/>
      <c r="P118" s="20"/>
      <c r="Q118" s="20"/>
      <c r="R118" s="20"/>
      <c r="S118" s="230"/>
      <c r="T118" s="20"/>
      <c r="U118" s="230"/>
      <c r="V118" s="267"/>
      <c r="W118" s="77">
        <v>110</v>
      </c>
      <c r="Y118" s="34"/>
      <c r="Z118" s="77">
        <f t="shared" si="121"/>
        <v>0</v>
      </c>
      <c r="AA118" s="77">
        <v>110</v>
      </c>
      <c r="AD118" s="77">
        <f t="shared" si="122"/>
        <v>0</v>
      </c>
      <c r="AE118" s="77">
        <v>110</v>
      </c>
      <c r="AH118" s="77">
        <f t="shared" si="123"/>
        <v>0</v>
      </c>
      <c r="AI118" s="77">
        <v>110</v>
      </c>
      <c r="AL118" s="34">
        <f t="shared" si="124"/>
        <v>0</v>
      </c>
      <c r="AM118" s="134">
        <v>110</v>
      </c>
    </row>
    <row r="119" spans="1:39" ht="20.25" customHeight="1">
      <c r="A119" s="227"/>
      <c r="B119" s="233"/>
      <c r="C119" s="228"/>
      <c r="D119" s="12" t="s">
        <v>7</v>
      </c>
      <c r="E119" s="21"/>
      <c r="F119" s="21"/>
      <c r="G119" s="21"/>
      <c r="H119" s="21"/>
      <c r="I119" s="21"/>
      <c r="J119" s="21"/>
      <c r="K119" s="231"/>
      <c r="L119" s="21"/>
      <c r="M119" s="231"/>
      <c r="N119" s="21"/>
      <c r="O119" s="21"/>
      <c r="P119" s="21"/>
      <c r="Q119" s="21"/>
      <c r="R119" s="21"/>
      <c r="S119" s="231"/>
      <c r="T119" s="21"/>
      <c r="U119" s="231"/>
      <c r="V119" s="268"/>
      <c r="W119" s="77">
        <v>111</v>
      </c>
      <c r="Y119" s="34"/>
      <c r="Z119" s="77">
        <f t="shared" si="121"/>
        <v>0</v>
      </c>
      <c r="AA119" s="77">
        <v>111</v>
      </c>
      <c r="AD119" s="77">
        <f t="shared" si="122"/>
        <v>0</v>
      </c>
      <c r="AE119" s="77">
        <v>111</v>
      </c>
      <c r="AH119" s="77">
        <f t="shared" si="123"/>
        <v>0</v>
      </c>
      <c r="AI119" s="77">
        <v>111</v>
      </c>
      <c r="AL119" s="34">
        <f t="shared" si="124"/>
        <v>0</v>
      </c>
      <c r="AM119" s="134">
        <v>111</v>
      </c>
    </row>
    <row r="120" spans="1:39" ht="20.25" customHeight="1">
      <c r="A120" s="227">
        <v>38</v>
      </c>
      <c r="B120" s="43" t="str">
        <f>IF(VLOOKUP(A120,'Data Siswa 5'!$A$4:$D$43,2,0)=0,"",VLOOKUP(A120,'Data Siswa 5'!$A$4:$D$43,2,0))</f>
        <v/>
      </c>
      <c r="C120" s="228" t="str">
        <f>IF(VLOOKUP(A120,'Data Siswa 5'!$A$4:$D$43,4,0)=0,"",VLOOKUP(A120,'Data Siswa 5'!$A$4:$D$43,4,0))</f>
        <v/>
      </c>
      <c r="D120" s="10" t="s">
        <v>5</v>
      </c>
      <c r="E120" s="19"/>
      <c r="F120" s="19"/>
      <c r="G120" s="19"/>
      <c r="H120" s="19"/>
      <c r="I120" s="19"/>
      <c r="J120" s="19"/>
      <c r="K120" s="229" t="str">
        <f t="shared" ref="K120" si="200">IFERROR(ROUND(AVERAGE(E120:J122),0),"")</f>
        <v/>
      </c>
      <c r="L120" s="19"/>
      <c r="M120" s="229" t="str">
        <f t="shared" ref="M120" si="201">IFERROR(ROUND(AVERAGE(L120:L122),0),"")</f>
        <v/>
      </c>
      <c r="N120" s="19"/>
      <c r="O120" s="19"/>
      <c r="P120" s="19"/>
      <c r="Q120" s="19"/>
      <c r="R120" s="19"/>
      <c r="S120" s="229" t="str">
        <f t="shared" ref="S120" si="202">IFERROR(ROUND(AVERAGE(N120:R122),0),"")</f>
        <v/>
      </c>
      <c r="T120" s="19"/>
      <c r="U120" s="229" t="str">
        <f t="shared" ref="U120" si="203">IFERROR(ROUND(AVERAGE(T120:T122),0),"")</f>
        <v/>
      </c>
      <c r="V120" s="266" t="str">
        <f t="shared" ref="V120" si="204">IFERROR(ROUND((K120+M120+S120+(2*U120))/5,0),"")</f>
        <v/>
      </c>
      <c r="W120" s="77">
        <v>112</v>
      </c>
      <c r="Y120" s="34"/>
      <c r="Z120" s="77" t="str">
        <f t="shared" si="121"/>
        <v/>
      </c>
      <c r="AA120" s="77">
        <v>112</v>
      </c>
      <c r="AD120" s="77" t="str">
        <f t="shared" si="122"/>
        <v/>
      </c>
      <c r="AE120" s="77">
        <v>112</v>
      </c>
      <c r="AH120" s="77" t="str">
        <f t="shared" si="123"/>
        <v/>
      </c>
      <c r="AI120" s="77">
        <v>112</v>
      </c>
      <c r="AL120" s="34" t="str">
        <f t="shared" si="124"/>
        <v/>
      </c>
      <c r="AM120" s="134">
        <v>112</v>
      </c>
    </row>
    <row r="121" spans="1:39" ht="20.25" customHeight="1">
      <c r="A121" s="227"/>
      <c r="B121" s="232" t="str">
        <f>IF(VLOOKUP(A120,'Data Siswa 5'!$A$4:$D$43,3,0)=0,"",VLOOKUP(A120,'Data Siswa 5'!$A$4:$D$43,3,0))</f>
        <v/>
      </c>
      <c r="C121" s="228"/>
      <c r="D121" s="11" t="s">
        <v>6</v>
      </c>
      <c r="E121" s="20"/>
      <c r="F121" s="20"/>
      <c r="G121" s="20"/>
      <c r="H121" s="20"/>
      <c r="I121" s="20"/>
      <c r="J121" s="20"/>
      <c r="K121" s="230"/>
      <c r="L121" s="20"/>
      <c r="M121" s="230"/>
      <c r="N121" s="20"/>
      <c r="O121" s="20"/>
      <c r="P121" s="20"/>
      <c r="Q121" s="20"/>
      <c r="R121" s="20"/>
      <c r="S121" s="230"/>
      <c r="T121" s="20"/>
      <c r="U121" s="230"/>
      <c r="V121" s="267"/>
      <c r="W121" s="77">
        <v>113</v>
      </c>
      <c r="Y121" s="34"/>
      <c r="Z121" s="77">
        <f t="shared" si="121"/>
        <v>0</v>
      </c>
      <c r="AA121" s="77">
        <v>113</v>
      </c>
      <c r="AD121" s="77">
        <f t="shared" si="122"/>
        <v>0</v>
      </c>
      <c r="AE121" s="77">
        <v>113</v>
      </c>
      <c r="AH121" s="77">
        <f t="shared" si="123"/>
        <v>0</v>
      </c>
      <c r="AI121" s="77">
        <v>113</v>
      </c>
      <c r="AL121" s="34">
        <f t="shared" si="124"/>
        <v>0</v>
      </c>
      <c r="AM121" s="134">
        <v>113</v>
      </c>
    </row>
    <row r="122" spans="1:39" ht="20.25" customHeight="1">
      <c r="A122" s="227"/>
      <c r="B122" s="233"/>
      <c r="C122" s="228"/>
      <c r="D122" s="12" t="s">
        <v>7</v>
      </c>
      <c r="E122" s="21"/>
      <c r="F122" s="21"/>
      <c r="G122" s="21"/>
      <c r="H122" s="21"/>
      <c r="I122" s="21"/>
      <c r="J122" s="21"/>
      <c r="K122" s="231"/>
      <c r="L122" s="21"/>
      <c r="M122" s="231"/>
      <c r="N122" s="21"/>
      <c r="O122" s="21"/>
      <c r="P122" s="21"/>
      <c r="Q122" s="21"/>
      <c r="R122" s="21"/>
      <c r="S122" s="231"/>
      <c r="T122" s="21"/>
      <c r="U122" s="231"/>
      <c r="V122" s="268"/>
      <c r="W122" s="77">
        <v>114</v>
      </c>
      <c r="Y122" s="34"/>
      <c r="Z122" s="77">
        <f t="shared" si="121"/>
        <v>0</v>
      </c>
      <c r="AA122" s="77">
        <v>114</v>
      </c>
      <c r="AD122" s="77">
        <f t="shared" si="122"/>
        <v>0</v>
      </c>
      <c r="AE122" s="77">
        <v>114</v>
      </c>
      <c r="AH122" s="77">
        <f t="shared" si="123"/>
        <v>0</v>
      </c>
      <c r="AI122" s="77">
        <v>114</v>
      </c>
      <c r="AL122" s="34">
        <f t="shared" si="124"/>
        <v>0</v>
      </c>
      <c r="AM122" s="134">
        <v>114</v>
      </c>
    </row>
    <row r="123" spans="1:39" ht="20.25" customHeight="1">
      <c r="A123" s="227">
        <v>39</v>
      </c>
      <c r="B123" s="43" t="str">
        <f>IF(VLOOKUP(A123,'Data Siswa 5'!$A$4:$D$43,2,0)=0,"",VLOOKUP(A123,'Data Siswa 5'!$A$4:$D$43,2,0))</f>
        <v/>
      </c>
      <c r="C123" s="228" t="str">
        <f>IF(VLOOKUP(A123,'Data Siswa 5'!$A$4:$D$43,4,0)=0,"",VLOOKUP(A123,'Data Siswa 5'!$A$4:$D$43,4,0))</f>
        <v/>
      </c>
      <c r="D123" s="10" t="s">
        <v>5</v>
      </c>
      <c r="E123" s="19"/>
      <c r="F123" s="19"/>
      <c r="G123" s="19"/>
      <c r="H123" s="19"/>
      <c r="I123" s="19"/>
      <c r="J123" s="19"/>
      <c r="K123" s="229" t="str">
        <f t="shared" ref="K123" si="205">IFERROR(ROUND(AVERAGE(E123:J125),0),"")</f>
        <v/>
      </c>
      <c r="L123" s="19"/>
      <c r="M123" s="229" t="str">
        <f t="shared" ref="M123" si="206">IFERROR(ROUND(AVERAGE(L123:L125),0),"")</f>
        <v/>
      </c>
      <c r="N123" s="19"/>
      <c r="O123" s="19"/>
      <c r="P123" s="19"/>
      <c r="Q123" s="19"/>
      <c r="R123" s="19"/>
      <c r="S123" s="229" t="str">
        <f t="shared" ref="S123" si="207">IFERROR(ROUND(AVERAGE(N123:R125),0),"")</f>
        <v/>
      </c>
      <c r="T123" s="19"/>
      <c r="U123" s="229" t="str">
        <f t="shared" ref="U123" si="208">IFERROR(ROUND(AVERAGE(T123:T125),0),"")</f>
        <v/>
      </c>
      <c r="V123" s="266" t="str">
        <f t="shared" ref="V123" si="209">IFERROR(ROUND((K123+M123+S123+(2*U123))/5,0),"")</f>
        <v/>
      </c>
      <c r="W123" s="77">
        <v>115</v>
      </c>
      <c r="Y123" s="34"/>
      <c r="Z123" s="77" t="str">
        <f t="shared" si="121"/>
        <v/>
      </c>
      <c r="AA123" s="77">
        <v>115</v>
      </c>
      <c r="AD123" s="77" t="str">
        <f t="shared" si="122"/>
        <v/>
      </c>
      <c r="AE123" s="77">
        <v>115</v>
      </c>
      <c r="AH123" s="77" t="str">
        <f t="shared" si="123"/>
        <v/>
      </c>
      <c r="AI123" s="77">
        <v>115</v>
      </c>
      <c r="AL123" s="34" t="str">
        <f t="shared" si="124"/>
        <v/>
      </c>
      <c r="AM123" s="134">
        <v>115</v>
      </c>
    </row>
    <row r="124" spans="1:39" ht="20.25" customHeight="1">
      <c r="A124" s="227"/>
      <c r="B124" s="232" t="str">
        <f>IF(VLOOKUP(A123,'Data Siswa 5'!$A$4:$D$43,3,0)=0,"",VLOOKUP(A123,'Data Siswa 5'!$A$4:$D$43,3,0))</f>
        <v/>
      </c>
      <c r="C124" s="228"/>
      <c r="D124" s="11" t="s">
        <v>6</v>
      </c>
      <c r="E124" s="20"/>
      <c r="F124" s="20"/>
      <c r="G124" s="20"/>
      <c r="H124" s="20"/>
      <c r="I124" s="20"/>
      <c r="J124" s="20"/>
      <c r="K124" s="230"/>
      <c r="L124" s="20"/>
      <c r="M124" s="230"/>
      <c r="N124" s="20"/>
      <c r="O124" s="20"/>
      <c r="P124" s="20"/>
      <c r="Q124" s="20"/>
      <c r="R124" s="20"/>
      <c r="S124" s="230"/>
      <c r="T124" s="20"/>
      <c r="U124" s="230"/>
      <c r="V124" s="267"/>
      <c r="W124" s="77">
        <v>116</v>
      </c>
      <c r="Y124" s="34"/>
      <c r="Z124" s="77">
        <f t="shared" si="121"/>
        <v>0</v>
      </c>
      <c r="AA124" s="77">
        <v>116</v>
      </c>
      <c r="AD124" s="77">
        <f t="shared" si="122"/>
        <v>0</v>
      </c>
      <c r="AE124" s="77">
        <v>116</v>
      </c>
      <c r="AH124" s="77">
        <f t="shared" si="123"/>
        <v>0</v>
      </c>
      <c r="AI124" s="77">
        <v>116</v>
      </c>
      <c r="AL124" s="34">
        <f t="shared" si="124"/>
        <v>0</v>
      </c>
      <c r="AM124" s="134">
        <v>116</v>
      </c>
    </row>
    <row r="125" spans="1:39" ht="20.25" customHeight="1">
      <c r="A125" s="227"/>
      <c r="B125" s="233"/>
      <c r="C125" s="228"/>
      <c r="D125" s="12" t="s">
        <v>7</v>
      </c>
      <c r="E125" s="21"/>
      <c r="F125" s="21"/>
      <c r="G125" s="21"/>
      <c r="H125" s="21"/>
      <c r="I125" s="21"/>
      <c r="J125" s="21"/>
      <c r="K125" s="231"/>
      <c r="L125" s="21"/>
      <c r="M125" s="231"/>
      <c r="N125" s="21"/>
      <c r="O125" s="21"/>
      <c r="P125" s="21"/>
      <c r="Q125" s="21"/>
      <c r="R125" s="21"/>
      <c r="S125" s="231"/>
      <c r="T125" s="21"/>
      <c r="U125" s="231"/>
      <c r="V125" s="268"/>
      <c r="W125" s="77">
        <v>117</v>
      </c>
      <c r="Y125" s="34"/>
      <c r="Z125" s="77">
        <f t="shared" si="121"/>
        <v>0</v>
      </c>
      <c r="AA125" s="77">
        <v>117</v>
      </c>
      <c r="AD125" s="77">
        <f t="shared" si="122"/>
        <v>0</v>
      </c>
      <c r="AE125" s="77">
        <v>117</v>
      </c>
      <c r="AH125" s="77">
        <f t="shared" si="123"/>
        <v>0</v>
      </c>
      <c r="AI125" s="77">
        <v>117</v>
      </c>
      <c r="AL125" s="34">
        <f t="shared" si="124"/>
        <v>0</v>
      </c>
      <c r="AM125" s="134">
        <v>117</v>
      </c>
    </row>
    <row r="126" spans="1:39" ht="20.25" customHeight="1">
      <c r="A126" s="227">
        <v>40</v>
      </c>
      <c r="B126" s="43" t="str">
        <f>IF(VLOOKUP(A126,'Data Siswa 5'!$A$4:$D$43,2,0)=0,"",VLOOKUP(A126,'Data Siswa 5'!$A$4:$D$43,2,0))</f>
        <v/>
      </c>
      <c r="C126" s="228" t="str">
        <f>IF(VLOOKUP(A126,'Data Siswa 5'!$A$4:$D$43,4,0)=0,"",VLOOKUP(A126,'Data Siswa 5'!$A$4:$D$43,4,0))</f>
        <v/>
      </c>
      <c r="D126" s="10" t="s">
        <v>5</v>
      </c>
      <c r="E126" s="19"/>
      <c r="F126" s="19"/>
      <c r="G126" s="19"/>
      <c r="H126" s="19"/>
      <c r="I126" s="19"/>
      <c r="J126" s="19"/>
      <c r="K126" s="229" t="str">
        <f t="shared" ref="K126" si="210">IFERROR(ROUND(AVERAGE(E126:J128),0),"")</f>
        <v/>
      </c>
      <c r="L126" s="19"/>
      <c r="M126" s="229" t="str">
        <f t="shared" ref="M126" si="211">IFERROR(ROUND(AVERAGE(L126:L128),0),"")</f>
        <v/>
      </c>
      <c r="N126" s="19"/>
      <c r="O126" s="19"/>
      <c r="P126" s="19"/>
      <c r="Q126" s="19"/>
      <c r="R126" s="19"/>
      <c r="S126" s="229" t="str">
        <f t="shared" ref="S126" si="212">IFERROR(ROUND(AVERAGE(N126:R128),0),"")</f>
        <v/>
      </c>
      <c r="T126" s="19"/>
      <c r="U126" s="229" t="str">
        <f t="shared" ref="U126" si="213">IFERROR(ROUND(AVERAGE(T126:T128),0),"")</f>
        <v/>
      </c>
      <c r="V126" s="266" t="str">
        <f t="shared" ref="V126" si="214">IFERROR(ROUND((K126+M126+S126+(2*U126))/5,0),"")</f>
        <v/>
      </c>
      <c r="W126" s="77">
        <v>118</v>
      </c>
      <c r="Y126" s="34"/>
      <c r="Z126" s="77" t="str">
        <f t="shared" si="121"/>
        <v/>
      </c>
      <c r="AA126" s="77">
        <v>118</v>
      </c>
      <c r="AD126" s="77" t="str">
        <f t="shared" si="122"/>
        <v/>
      </c>
      <c r="AE126" s="77">
        <v>118</v>
      </c>
      <c r="AH126" s="77" t="str">
        <f t="shared" si="123"/>
        <v/>
      </c>
      <c r="AI126" s="77">
        <v>118</v>
      </c>
      <c r="AL126" s="34" t="str">
        <f t="shared" si="124"/>
        <v/>
      </c>
      <c r="AM126" s="134">
        <v>118</v>
      </c>
    </row>
    <row r="127" spans="1:39" ht="20.25" customHeight="1">
      <c r="A127" s="227"/>
      <c r="B127" s="232" t="str">
        <f>IF(VLOOKUP(A126,'Data Siswa 5'!$A$4:$D$43,3,0)=0,"",VLOOKUP(A126,'Data Siswa 5'!$A$4:$D$43,3,0))</f>
        <v/>
      </c>
      <c r="C127" s="228"/>
      <c r="D127" s="11" t="s">
        <v>6</v>
      </c>
      <c r="E127" s="20"/>
      <c r="F127" s="20"/>
      <c r="G127" s="20"/>
      <c r="H127" s="20"/>
      <c r="I127" s="20"/>
      <c r="J127" s="20"/>
      <c r="K127" s="230"/>
      <c r="L127" s="20"/>
      <c r="M127" s="230"/>
      <c r="N127" s="20"/>
      <c r="O127" s="20"/>
      <c r="P127" s="20"/>
      <c r="Q127" s="20"/>
      <c r="R127" s="20"/>
      <c r="S127" s="230"/>
      <c r="T127" s="20"/>
      <c r="U127" s="230"/>
      <c r="V127" s="267"/>
      <c r="W127" s="77">
        <v>119</v>
      </c>
      <c r="Y127" s="34"/>
      <c r="Z127" s="77">
        <f t="shared" si="121"/>
        <v>0</v>
      </c>
      <c r="AA127" s="77">
        <v>119</v>
      </c>
      <c r="AD127" s="77">
        <f t="shared" si="122"/>
        <v>0</v>
      </c>
      <c r="AE127" s="77">
        <v>119</v>
      </c>
      <c r="AH127" s="77">
        <f t="shared" si="123"/>
        <v>0</v>
      </c>
      <c r="AI127" s="77">
        <v>119</v>
      </c>
      <c r="AL127" s="34">
        <f t="shared" si="124"/>
        <v>0</v>
      </c>
      <c r="AM127" s="134">
        <v>119</v>
      </c>
    </row>
    <row r="128" spans="1:39" ht="20.25" customHeight="1">
      <c r="A128" s="227"/>
      <c r="B128" s="233"/>
      <c r="C128" s="228"/>
      <c r="D128" s="12" t="s">
        <v>7</v>
      </c>
      <c r="E128" s="21"/>
      <c r="F128" s="21"/>
      <c r="G128" s="21"/>
      <c r="H128" s="21"/>
      <c r="I128" s="21"/>
      <c r="J128" s="21"/>
      <c r="K128" s="231"/>
      <c r="L128" s="21"/>
      <c r="M128" s="231"/>
      <c r="N128" s="21"/>
      <c r="O128" s="21"/>
      <c r="P128" s="21"/>
      <c r="Q128" s="21"/>
      <c r="R128" s="21"/>
      <c r="S128" s="231"/>
      <c r="T128" s="21"/>
      <c r="U128" s="231"/>
      <c r="V128" s="268"/>
      <c r="W128" s="77">
        <v>120</v>
      </c>
      <c r="Y128" s="34"/>
      <c r="Z128" s="77">
        <f t="shared" si="121"/>
        <v>0</v>
      </c>
      <c r="AA128" s="77">
        <v>120</v>
      </c>
      <c r="AD128" s="77">
        <f t="shared" si="122"/>
        <v>0</v>
      </c>
      <c r="AE128" s="77">
        <v>120</v>
      </c>
      <c r="AH128" s="77">
        <f t="shared" si="123"/>
        <v>0</v>
      </c>
      <c r="AI128" s="77">
        <v>120</v>
      </c>
      <c r="AL128" s="34">
        <f t="shared" si="124"/>
        <v>0</v>
      </c>
      <c r="AM128" s="134">
        <v>120</v>
      </c>
    </row>
    <row r="129" spans="1:22" ht="15.75">
      <c r="A129" s="18"/>
      <c r="B129" s="13"/>
      <c r="C129" s="22"/>
      <c r="D129" s="13"/>
      <c r="E129" s="22"/>
      <c r="F129" s="22"/>
      <c r="G129" s="22"/>
      <c r="H129" s="22"/>
      <c r="I129" s="22"/>
      <c r="J129" s="22"/>
      <c r="K129" s="22"/>
      <c r="L129" s="22"/>
      <c r="M129" s="22"/>
      <c r="N129" s="22"/>
      <c r="O129" s="22"/>
      <c r="P129" s="22"/>
      <c r="Q129" s="22"/>
      <c r="R129" s="22"/>
      <c r="S129" s="22"/>
      <c r="T129" s="22"/>
      <c r="U129" s="22"/>
      <c r="V129" s="22"/>
    </row>
    <row r="130" spans="1:22" ht="15.75">
      <c r="A130" s="18"/>
      <c r="B130" s="13"/>
      <c r="C130" s="22"/>
      <c r="D130" s="13"/>
      <c r="E130" s="22"/>
      <c r="F130" s="22"/>
      <c r="G130" s="22"/>
      <c r="H130" s="22"/>
      <c r="I130" s="22"/>
      <c r="J130" s="22"/>
      <c r="K130" s="22"/>
      <c r="L130" s="22"/>
      <c r="M130" s="22"/>
      <c r="N130" s="22"/>
      <c r="O130" s="22"/>
      <c r="P130" s="22"/>
      <c r="Q130" s="22"/>
      <c r="R130" s="22"/>
      <c r="S130" s="22"/>
      <c r="T130" s="22"/>
      <c r="U130" s="22"/>
      <c r="V130" s="22"/>
    </row>
    <row r="131" spans="1:22" ht="15.75">
      <c r="A131" s="18"/>
      <c r="B131" s="13"/>
      <c r="C131" s="22"/>
      <c r="D131" s="13"/>
      <c r="E131" s="22"/>
      <c r="F131" s="22"/>
      <c r="G131" s="22"/>
      <c r="H131" s="22"/>
      <c r="I131" s="22"/>
      <c r="J131" s="22"/>
      <c r="K131" s="22"/>
      <c r="L131" s="22"/>
      <c r="M131" s="22"/>
      <c r="N131" s="22"/>
      <c r="O131" s="22"/>
      <c r="P131" s="22"/>
      <c r="Q131" s="22"/>
      <c r="R131" s="22"/>
      <c r="S131" s="22"/>
      <c r="T131" s="22"/>
      <c r="U131" s="22"/>
      <c r="V131" s="22"/>
    </row>
    <row r="132" spans="1:22" ht="15.75">
      <c r="A132" s="18"/>
      <c r="B132" s="13"/>
      <c r="C132" s="22"/>
      <c r="D132" s="13"/>
      <c r="E132" s="22"/>
      <c r="F132" s="22"/>
      <c r="G132" s="22"/>
      <c r="H132" s="22"/>
      <c r="I132" s="22"/>
      <c r="J132" s="22"/>
      <c r="K132" s="22"/>
      <c r="L132" s="22"/>
      <c r="M132" s="22"/>
      <c r="N132" s="22"/>
      <c r="O132" s="22"/>
      <c r="P132" s="22"/>
      <c r="Q132" s="22"/>
      <c r="R132" s="22"/>
      <c r="S132" s="22"/>
      <c r="T132" s="22"/>
      <c r="U132" s="22"/>
      <c r="V132" s="22"/>
    </row>
    <row r="133" spans="1:22" ht="15.75">
      <c r="A133" s="18"/>
      <c r="B133" s="13"/>
      <c r="C133" s="22"/>
      <c r="D133" s="13"/>
      <c r="E133" s="22"/>
      <c r="F133" s="22"/>
      <c r="G133" s="22"/>
      <c r="H133" s="22"/>
      <c r="I133" s="22"/>
      <c r="J133" s="22"/>
      <c r="K133" s="22"/>
      <c r="L133" s="22"/>
      <c r="M133" s="22"/>
      <c r="N133" s="22"/>
      <c r="O133" s="22"/>
      <c r="P133" s="22"/>
      <c r="Q133" s="22"/>
      <c r="R133" s="22"/>
      <c r="S133" s="22"/>
      <c r="T133" s="22"/>
      <c r="U133" s="22"/>
      <c r="V133" s="22"/>
    </row>
    <row r="134" spans="1:22" ht="15.75">
      <c r="A134" s="18"/>
      <c r="B134" s="13"/>
      <c r="C134" s="22"/>
      <c r="D134" s="13"/>
      <c r="E134" s="22"/>
      <c r="F134" s="22"/>
      <c r="G134" s="22"/>
      <c r="H134" s="22"/>
      <c r="I134" s="22"/>
      <c r="J134" s="22"/>
      <c r="K134" s="22"/>
      <c r="L134" s="22"/>
      <c r="M134" s="22"/>
      <c r="N134" s="22"/>
      <c r="O134" s="22"/>
      <c r="P134" s="22"/>
      <c r="Q134" s="22"/>
      <c r="R134" s="22"/>
      <c r="S134" s="22"/>
      <c r="T134" s="22"/>
      <c r="U134" s="22"/>
      <c r="V134" s="22"/>
    </row>
    <row r="135" spans="1:22" ht="15.75">
      <c r="A135" s="18"/>
      <c r="B135" s="13"/>
      <c r="C135" s="22"/>
      <c r="D135" s="13"/>
      <c r="E135" s="22"/>
      <c r="F135" s="22"/>
      <c r="G135" s="22"/>
      <c r="H135" s="22"/>
      <c r="I135" s="22"/>
      <c r="J135" s="22"/>
      <c r="K135" s="22"/>
      <c r="L135" s="22"/>
      <c r="M135" s="22"/>
      <c r="N135" s="22"/>
      <c r="O135" s="22"/>
      <c r="P135" s="22"/>
      <c r="Q135" s="22"/>
      <c r="R135" s="22"/>
      <c r="S135" s="22"/>
      <c r="T135" s="22"/>
      <c r="U135" s="22"/>
      <c r="V135" s="22"/>
    </row>
    <row r="136" spans="1:22" ht="15.75">
      <c r="A136" s="18"/>
      <c r="B136" s="13"/>
      <c r="C136" s="22"/>
      <c r="D136" s="13"/>
      <c r="E136" s="22"/>
      <c r="F136" s="22"/>
      <c r="G136" s="22"/>
      <c r="H136" s="22"/>
      <c r="I136" s="22"/>
      <c r="J136" s="22"/>
      <c r="K136" s="22"/>
      <c r="L136" s="22"/>
      <c r="M136" s="22"/>
      <c r="N136" s="22"/>
      <c r="O136" s="22"/>
      <c r="P136" s="22"/>
      <c r="Q136" s="22"/>
      <c r="R136" s="22"/>
      <c r="S136" s="22"/>
      <c r="T136" s="22"/>
      <c r="U136" s="22"/>
      <c r="V136" s="22"/>
    </row>
    <row r="137" spans="1:22" ht="15.75">
      <c r="A137" s="18"/>
      <c r="B137" s="13"/>
      <c r="C137" s="22"/>
      <c r="D137" s="13"/>
      <c r="E137" s="22"/>
      <c r="F137" s="22"/>
      <c r="G137" s="22"/>
      <c r="H137" s="22"/>
      <c r="I137" s="22"/>
      <c r="J137" s="22"/>
      <c r="K137" s="22"/>
      <c r="L137" s="22"/>
      <c r="M137" s="22"/>
      <c r="N137" s="22"/>
      <c r="O137" s="22"/>
      <c r="P137" s="22"/>
      <c r="Q137" s="22"/>
      <c r="R137" s="22"/>
      <c r="S137" s="22"/>
      <c r="T137" s="22"/>
      <c r="U137" s="22"/>
      <c r="V137" s="22"/>
    </row>
    <row r="138" spans="1:22" ht="15.75"/>
    <row r="139" spans="1:22" ht="15.75"/>
    <row r="140" spans="1:22" ht="15.75"/>
    <row r="141" spans="1:22" ht="15.75"/>
    <row r="142" spans="1:22" ht="15.75"/>
    <row r="143" spans="1:22" ht="15.75"/>
    <row r="144" spans="1:22" ht="15.75"/>
    <row r="145" spans="4:9" ht="15.75"/>
    <row r="146" spans="4:9" ht="15.75"/>
    <row r="147" spans="4:9" ht="15.75"/>
    <row r="148" spans="4:9" ht="15.75"/>
    <row r="149" spans="4:9" ht="15.75"/>
    <row r="150" spans="4:9" ht="15.75" hidden="1" customHeight="1"/>
    <row r="151" spans="4:9" ht="15.75" hidden="1" customHeight="1"/>
    <row r="152" spans="4:9" ht="16.5" hidden="1" customHeight="1" thickBot="1">
      <c r="D152" s="15"/>
      <c r="E152" s="16"/>
      <c r="F152" s="16"/>
      <c r="G152" s="16"/>
      <c r="H152" s="16"/>
      <c r="I152" s="16"/>
    </row>
    <row r="153" spans="4:9" ht="15.75" hidden="1" customHeight="1"/>
    <row r="154" spans="4:9" ht="15.75" hidden="1" customHeight="1"/>
    <row r="155" spans="4:9" ht="15.75" hidden="1" customHeight="1"/>
  </sheetData>
  <sheetProtection sheet="1" objects="1" scenarios="1"/>
  <mergeCells count="339">
    <mergeCell ref="AL7:AO8"/>
    <mergeCell ref="W6:AK6"/>
    <mergeCell ref="A7:B7"/>
    <mergeCell ref="C7:C8"/>
    <mergeCell ref="D7:D8"/>
    <mergeCell ref="E7:K7"/>
    <mergeCell ref="L7:M7"/>
    <mergeCell ref="N7:S7"/>
    <mergeCell ref="T7:U7"/>
    <mergeCell ref="V7:V8"/>
    <mergeCell ref="W7:Y8"/>
    <mergeCell ref="K4:K6"/>
    <mergeCell ref="M4:M6"/>
    <mergeCell ref="S4:S6"/>
    <mergeCell ref="U4:U6"/>
    <mergeCell ref="V4:V6"/>
    <mergeCell ref="B10:B11"/>
    <mergeCell ref="A12:A14"/>
    <mergeCell ref="C12:C14"/>
    <mergeCell ref="K12:K14"/>
    <mergeCell ref="M12:M14"/>
    <mergeCell ref="S12:S14"/>
    <mergeCell ref="Z7:AC8"/>
    <mergeCell ref="AD7:AG8"/>
    <mergeCell ref="AH7:AK8"/>
    <mergeCell ref="A9:A11"/>
    <mergeCell ref="C9:C11"/>
    <mergeCell ref="K9:K11"/>
    <mergeCell ref="M9:M11"/>
    <mergeCell ref="S9:S11"/>
    <mergeCell ref="U9:U11"/>
    <mergeCell ref="V9:V11"/>
    <mergeCell ref="B16:B17"/>
    <mergeCell ref="A18:A20"/>
    <mergeCell ref="C18:C20"/>
    <mergeCell ref="K18:K20"/>
    <mergeCell ref="M18:M20"/>
    <mergeCell ref="S18:S20"/>
    <mergeCell ref="U12:U14"/>
    <mergeCell ref="V12:V14"/>
    <mergeCell ref="B13:B14"/>
    <mergeCell ref="A15:A17"/>
    <mergeCell ref="C15:C17"/>
    <mergeCell ref="K15:K17"/>
    <mergeCell ref="M15:M17"/>
    <mergeCell ref="S15:S17"/>
    <mergeCell ref="U15:U17"/>
    <mergeCell ref="V15:V17"/>
    <mergeCell ref="B22:B23"/>
    <mergeCell ref="A24:A26"/>
    <mergeCell ref="C24:C26"/>
    <mergeCell ref="K24:K26"/>
    <mergeCell ref="M24:M26"/>
    <mergeCell ref="S24:S26"/>
    <mergeCell ref="U18:U20"/>
    <mergeCell ref="V18:V20"/>
    <mergeCell ref="B19:B20"/>
    <mergeCell ref="A21:A23"/>
    <mergeCell ref="C21:C23"/>
    <mergeCell ref="K21:K23"/>
    <mergeCell ref="M21:M23"/>
    <mergeCell ref="S21:S23"/>
    <mergeCell ref="U21:U23"/>
    <mergeCell ref="V21:V23"/>
    <mergeCell ref="B28:B29"/>
    <mergeCell ref="A30:A32"/>
    <mergeCell ref="C30:C32"/>
    <mergeCell ref="K30:K32"/>
    <mergeCell ref="M30:M32"/>
    <mergeCell ref="S30:S32"/>
    <mergeCell ref="U24:U26"/>
    <mergeCell ref="V24:V26"/>
    <mergeCell ref="B25:B26"/>
    <mergeCell ref="A27:A29"/>
    <mergeCell ref="C27:C29"/>
    <mergeCell ref="K27:K29"/>
    <mergeCell ref="M27:M29"/>
    <mergeCell ref="S27:S29"/>
    <mergeCell ref="U27:U29"/>
    <mergeCell ref="V27:V29"/>
    <mergeCell ref="B34:B35"/>
    <mergeCell ref="A36:A38"/>
    <mergeCell ref="C36:C38"/>
    <mergeCell ref="K36:K38"/>
    <mergeCell ref="M36:M38"/>
    <mergeCell ref="S36:S38"/>
    <mergeCell ref="U30:U32"/>
    <mergeCell ref="V30:V32"/>
    <mergeCell ref="B31:B32"/>
    <mergeCell ref="A33:A35"/>
    <mergeCell ref="C33:C35"/>
    <mergeCell ref="K33:K35"/>
    <mergeCell ref="M33:M35"/>
    <mergeCell ref="S33:S35"/>
    <mergeCell ref="U33:U35"/>
    <mergeCell ref="V33:V35"/>
    <mergeCell ref="B40:B41"/>
    <mergeCell ref="A42:A44"/>
    <mergeCell ref="C42:C44"/>
    <mergeCell ref="K42:K44"/>
    <mergeCell ref="M42:M44"/>
    <mergeCell ref="S42:S44"/>
    <mergeCell ref="U36:U38"/>
    <mergeCell ref="V36:V38"/>
    <mergeCell ref="B37:B38"/>
    <mergeCell ref="A39:A41"/>
    <mergeCell ref="C39:C41"/>
    <mergeCell ref="K39:K41"/>
    <mergeCell ref="M39:M41"/>
    <mergeCell ref="S39:S41"/>
    <mergeCell ref="U39:U41"/>
    <mergeCell ref="V39:V41"/>
    <mergeCell ref="B46:B47"/>
    <mergeCell ref="A48:A50"/>
    <mergeCell ref="C48:C50"/>
    <mergeCell ref="K48:K50"/>
    <mergeCell ref="M48:M50"/>
    <mergeCell ref="S48:S50"/>
    <mergeCell ref="U42:U44"/>
    <mergeCell ref="V42:V44"/>
    <mergeCell ref="B43:B44"/>
    <mergeCell ref="A45:A47"/>
    <mergeCell ref="C45:C47"/>
    <mergeCell ref="K45:K47"/>
    <mergeCell ref="M45:M47"/>
    <mergeCell ref="S45:S47"/>
    <mergeCell ref="U45:U47"/>
    <mergeCell ref="V45:V47"/>
    <mergeCell ref="B52:B53"/>
    <mergeCell ref="A54:A56"/>
    <mergeCell ref="C54:C56"/>
    <mergeCell ref="K54:K56"/>
    <mergeCell ref="M54:M56"/>
    <mergeCell ref="S54:S56"/>
    <mergeCell ref="U48:U50"/>
    <mergeCell ref="V48:V50"/>
    <mergeCell ref="B49:B50"/>
    <mergeCell ref="A51:A53"/>
    <mergeCell ref="C51:C53"/>
    <mergeCell ref="K51:K53"/>
    <mergeCell ref="M51:M53"/>
    <mergeCell ref="S51:S53"/>
    <mergeCell ref="U51:U53"/>
    <mergeCell ref="V51:V53"/>
    <mergeCell ref="B58:B59"/>
    <mergeCell ref="A60:A62"/>
    <mergeCell ref="C60:C62"/>
    <mergeCell ref="K60:K62"/>
    <mergeCell ref="M60:M62"/>
    <mergeCell ref="S60:S62"/>
    <mergeCell ref="U54:U56"/>
    <mergeCell ref="V54:V56"/>
    <mergeCell ref="B55:B56"/>
    <mergeCell ref="A57:A59"/>
    <mergeCell ref="C57:C59"/>
    <mergeCell ref="K57:K59"/>
    <mergeCell ref="M57:M59"/>
    <mergeCell ref="S57:S59"/>
    <mergeCell ref="U57:U59"/>
    <mergeCell ref="V57:V59"/>
    <mergeCell ref="B64:B65"/>
    <mergeCell ref="A66:A68"/>
    <mergeCell ref="C66:C68"/>
    <mergeCell ref="K66:K68"/>
    <mergeCell ref="M66:M68"/>
    <mergeCell ref="S66:S68"/>
    <mergeCell ref="U60:U62"/>
    <mergeCell ref="V60:V62"/>
    <mergeCell ref="B61:B62"/>
    <mergeCell ref="A63:A65"/>
    <mergeCell ref="C63:C65"/>
    <mergeCell ref="K63:K65"/>
    <mergeCell ref="M63:M65"/>
    <mergeCell ref="S63:S65"/>
    <mergeCell ref="U63:U65"/>
    <mergeCell ref="V63:V65"/>
    <mergeCell ref="B70:B71"/>
    <mergeCell ref="A72:A74"/>
    <mergeCell ref="C72:C74"/>
    <mergeCell ref="K72:K74"/>
    <mergeCell ref="M72:M74"/>
    <mergeCell ref="S72:S74"/>
    <mergeCell ref="U66:U68"/>
    <mergeCell ref="V66:V68"/>
    <mergeCell ref="B67:B68"/>
    <mergeCell ref="A69:A71"/>
    <mergeCell ref="C69:C71"/>
    <mergeCell ref="K69:K71"/>
    <mergeCell ref="M69:M71"/>
    <mergeCell ref="S69:S71"/>
    <mergeCell ref="U69:U71"/>
    <mergeCell ref="V69:V71"/>
    <mergeCell ref="B76:B77"/>
    <mergeCell ref="A78:A80"/>
    <mergeCell ref="C78:C80"/>
    <mergeCell ref="K78:K80"/>
    <mergeCell ref="M78:M80"/>
    <mergeCell ref="S78:S80"/>
    <mergeCell ref="U72:U74"/>
    <mergeCell ref="V72:V74"/>
    <mergeCell ref="B73:B74"/>
    <mergeCell ref="A75:A77"/>
    <mergeCell ref="C75:C77"/>
    <mergeCell ref="K75:K77"/>
    <mergeCell ref="M75:M77"/>
    <mergeCell ref="S75:S77"/>
    <mergeCell ref="U75:U77"/>
    <mergeCell ref="V75:V77"/>
    <mergeCell ref="B82:B83"/>
    <mergeCell ref="A84:A86"/>
    <mergeCell ref="C84:C86"/>
    <mergeCell ref="K84:K86"/>
    <mergeCell ref="M84:M86"/>
    <mergeCell ref="S84:S86"/>
    <mergeCell ref="U78:U80"/>
    <mergeCell ref="V78:V80"/>
    <mergeCell ref="B79:B80"/>
    <mergeCell ref="A81:A83"/>
    <mergeCell ref="C81:C83"/>
    <mergeCell ref="K81:K83"/>
    <mergeCell ref="M81:M83"/>
    <mergeCell ref="S81:S83"/>
    <mergeCell ref="U81:U83"/>
    <mergeCell ref="V81:V83"/>
    <mergeCell ref="B88:B89"/>
    <mergeCell ref="A90:A92"/>
    <mergeCell ref="C90:C92"/>
    <mergeCell ref="K90:K92"/>
    <mergeCell ref="M90:M92"/>
    <mergeCell ref="S90:S92"/>
    <mergeCell ref="U84:U86"/>
    <mergeCell ref="V84:V86"/>
    <mergeCell ref="B85:B86"/>
    <mergeCell ref="A87:A89"/>
    <mergeCell ref="C87:C89"/>
    <mergeCell ref="K87:K89"/>
    <mergeCell ref="M87:M89"/>
    <mergeCell ref="S87:S89"/>
    <mergeCell ref="U87:U89"/>
    <mergeCell ref="V87:V89"/>
    <mergeCell ref="B94:B95"/>
    <mergeCell ref="A96:A98"/>
    <mergeCell ref="C96:C98"/>
    <mergeCell ref="K96:K98"/>
    <mergeCell ref="M96:M98"/>
    <mergeCell ref="S96:S98"/>
    <mergeCell ref="U90:U92"/>
    <mergeCell ref="V90:V92"/>
    <mergeCell ref="B91:B92"/>
    <mergeCell ref="A93:A95"/>
    <mergeCell ref="C93:C95"/>
    <mergeCell ref="K93:K95"/>
    <mergeCell ref="M93:M95"/>
    <mergeCell ref="S93:S95"/>
    <mergeCell ref="U93:U95"/>
    <mergeCell ref="V93:V95"/>
    <mergeCell ref="B100:B101"/>
    <mergeCell ref="A102:A104"/>
    <mergeCell ref="C102:C104"/>
    <mergeCell ref="K102:K104"/>
    <mergeCell ref="M102:M104"/>
    <mergeCell ref="S102:S104"/>
    <mergeCell ref="U96:U98"/>
    <mergeCell ref="V96:V98"/>
    <mergeCell ref="B97:B98"/>
    <mergeCell ref="A99:A101"/>
    <mergeCell ref="C99:C101"/>
    <mergeCell ref="K99:K101"/>
    <mergeCell ref="M99:M101"/>
    <mergeCell ref="S99:S101"/>
    <mergeCell ref="U99:U101"/>
    <mergeCell ref="V99:V101"/>
    <mergeCell ref="B106:B107"/>
    <mergeCell ref="A108:A110"/>
    <mergeCell ref="C108:C110"/>
    <mergeCell ref="K108:K110"/>
    <mergeCell ref="M108:M110"/>
    <mergeCell ref="S108:S110"/>
    <mergeCell ref="U102:U104"/>
    <mergeCell ref="V102:V104"/>
    <mergeCell ref="B103:B104"/>
    <mergeCell ref="A105:A107"/>
    <mergeCell ref="C105:C107"/>
    <mergeCell ref="K105:K107"/>
    <mergeCell ref="M105:M107"/>
    <mergeCell ref="S105:S107"/>
    <mergeCell ref="U105:U107"/>
    <mergeCell ref="V105:V107"/>
    <mergeCell ref="B112:B113"/>
    <mergeCell ref="A114:A116"/>
    <mergeCell ref="C114:C116"/>
    <mergeCell ref="K114:K116"/>
    <mergeCell ref="M114:M116"/>
    <mergeCell ref="S114:S116"/>
    <mergeCell ref="U108:U110"/>
    <mergeCell ref="V108:V110"/>
    <mergeCell ref="B109:B110"/>
    <mergeCell ref="A111:A113"/>
    <mergeCell ref="C111:C113"/>
    <mergeCell ref="K111:K113"/>
    <mergeCell ref="M111:M113"/>
    <mergeCell ref="S111:S113"/>
    <mergeCell ref="U111:U113"/>
    <mergeCell ref="V111:V113"/>
    <mergeCell ref="B118:B119"/>
    <mergeCell ref="A120:A122"/>
    <mergeCell ref="C120:C122"/>
    <mergeCell ref="K120:K122"/>
    <mergeCell ref="M120:M122"/>
    <mergeCell ref="S120:S122"/>
    <mergeCell ref="U114:U116"/>
    <mergeCell ref="V114:V116"/>
    <mergeCell ref="B115:B116"/>
    <mergeCell ref="A117:A119"/>
    <mergeCell ref="C117:C119"/>
    <mergeCell ref="K117:K119"/>
    <mergeCell ref="M117:M119"/>
    <mergeCell ref="S117:S119"/>
    <mergeCell ref="U117:U119"/>
    <mergeCell ref="V117:V119"/>
    <mergeCell ref="U120:U122"/>
    <mergeCell ref="V120:V122"/>
    <mergeCell ref="B121:B122"/>
    <mergeCell ref="A123:A125"/>
    <mergeCell ref="C123:C125"/>
    <mergeCell ref="K123:K125"/>
    <mergeCell ref="M123:M125"/>
    <mergeCell ref="S123:S125"/>
    <mergeCell ref="U123:U125"/>
    <mergeCell ref="V123:V125"/>
    <mergeCell ref="U126:U128"/>
    <mergeCell ref="V126:V128"/>
    <mergeCell ref="B127:B128"/>
    <mergeCell ref="B124:B125"/>
    <mergeCell ref="A126:A128"/>
    <mergeCell ref="C126:C128"/>
    <mergeCell ref="K126:K128"/>
    <mergeCell ref="M126:M128"/>
    <mergeCell ref="S126:S128"/>
  </mergeCells>
  <conditionalFormatting sqref="N9:R128 L9:L128">
    <cfRule type="cellIs" dxfId="20" priority="6" operator="lessThan">
      <formula>$C$5</formula>
    </cfRule>
  </conditionalFormatting>
  <conditionalFormatting sqref="E9:J128">
    <cfRule type="cellIs" dxfId="19" priority="5" operator="lessThan">
      <formula>$C$5</formula>
    </cfRule>
  </conditionalFormatting>
  <conditionalFormatting sqref="E3">
    <cfRule type="cellIs" dxfId="18" priority="3" operator="equal">
      <formula>"v"</formula>
    </cfRule>
    <cfRule type="cellIs" dxfId="17" priority="4" operator="equal">
      <formula>"x"</formula>
    </cfRule>
  </conditionalFormatting>
  <conditionalFormatting sqref="E4:J6 K4 L4:L6 M4 N4:R6 S4 T4:T6 U4:V4">
    <cfRule type="cellIs" dxfId="16" priority="2" operator="notEqual">
      <formula>$E$2</formula>
    </cfRule>
  </conditionalFormatting>
  <conditionalFormatting sqref="H1">
    <cfRule type="cellIs" dxfId="15" priority="1" operator="notEqual">
      <formula>$E$2</formula>
    </cfRule>
  </conditionalFormatting>
  <dataValidations count="1">
    <dataValidation type="decimal" allowBlank="1" showInputMessage="1" showErrorMessage="1" errorTitle="www.deuniv.blogspot.com" error="masukan nilai,_x000a_Minimal 10_x000a_Maksimal 100" sqref="E9:V128">
      <formula1>10</formula1>
      <formula2>100</formula2>
    </dataValidation>
  </dataValidations>
  <hyperlinks>
    <hyperlink ref="C7:C8" location="Sheet2!A1" display="Nama"/>
  </hyperlinks>
  <pageMargins left="0.7" right="0.7" top="0.75" bottom="0.75" header="0.3" footer="0.3"/>
  <pageSetup paperSize="9" orientation="portrait" horizontalDpi="4294967293" verticalDpi="0" r:id="rId1"/>
  <drawing r:id="rId2"/>
</worksheet>
</file>

<file path=xl/worksheets/sheet29.xml><?xml version="1.0" encoding="utf-8"?>
<worksheet xmlns="http://schemas.openxmlformats.org/spreadsheetml/2006/main" xmlns:r="http://schemas.openxmlformats.org/officeDocument/2006/relationships">
  <sheetPr codeName="Sheet15"/>
  <dimension ref="A1:V162"/>
  <sheetViews>
    <sheetView showGridLines="0" workbookViewId="0">
      <pane ySplit="3" topLeftCell="A118" activePane="bottomLeft" state="frozen"/>
      <selection pane="bottomLeft" activeCell="S11" sqref="S11:S130"/>
    </sheetView>
  </sheetViews>
  <sheetFormatPr defaultColWidth="9.140625" defaultRowHeight="15.75" customHeight="1" zeroHeight="1"/>
  <cols>
    <col min="1" max="1" width="5" style="86" customWidth="1"/>
    <col min="2" max="2" width="9.5703125" style="86" customWidth="1"/>
    <col min="3" max="3" width="20.5703125" style="86" customWidth="1"/>
    <col min="4" max="4" width="10.42578125" style="86" customWidth="1"/>
    <col min="5" max="22" width="5.85546875" style="90" customWidth="1"/>
    <col min="23" max="16368" width="9.140625" style="86"/>
    <col min="16369" max="16369" width="9.140625" style="86" customWidth="1"/>
    <col min="16370" max="16384" width="9.140625" style="86"/>
  </cols>
  <sheetData>
    <row r="1" spans="1:22" s="81" customFormat="1" ht="15.75" customHeight="1">
      <c r="E1" s="82" t="s">
        <v>55</v>
      </c>
      <c r="F1" s="83"/>
      <c r="G1" s="83"/>
      <c r="H1" s="83"/>
      <c r="I1" s="83"/>
      <c r="J1" s="83"/>
      <c r="K1" s="83"/>
      <c r="L1" s="83"/>
      <c r="M1" s="83"/>
      <c r="N1" s="83"/>
      <c r="O1" s="83"/>
      <c r="P1" s="83"/>
      <c r="Q1" s="83"/>
      <c r="R1" s="83"/>
      <c r="S1" s="83"/>
      <c r="T1" s="83"/>
      <c r="U1" s="83"/>
      <c r="V1" s="83"/>
    </row>
    <row r="2" spans="1:22" s="81" customFormat="1" ht="15.75" customHeight="1">
      <c r="E2" s="82" t="s">
        <v>56</v>
      </c>
      <c r="F2" s="83"/>
      <c r="G2" s="84" t="s">
        <v>58</v>
      </c>
      <c r="H2" s="83"/>
      <c r="J2" s="82" t="s">
        <v>57</v>
      </c>
      <c r="K2" s="83"/>
      <c r="L2" s="83"/>
      <c r="M2" s="83"/>
      <c r="N2" s="83"/>
      <c r="O2" s="83"/>
      <c r="P2" s="83"/>
      <c r="Q2" s="83"/>
      <c r="R2" s="83"/>
      <c r="S2" s="83"/>
      <c r="T2" s="83"/>
      <c r="U2" s="83"/>
      <c r="V2" s="83"/>
    </row>
    <row r="3" spans="1:22" s="81" customFormat="1" ht="15.75" customHeight="1">
      <c r="E3" s="82" t="s">
        <v>56</v>
      </c>
      <c r="F3" s="83"/>
      <c r="G3" s="84" t="s">
        <v>59</v>
      </c>
      <c r="H3" s="83"/>
      <c r="J3" s="82" t="s">
        <v>60</v>
      </c>
      <c r="K3" s="83"/>
      <c r="L3" s="83"/>
      <c r="M3" s="83"/>
      <c r="N3" s="83"/>
      <c r="O3" s="83"/>
      <c r="P3" s="83"/>
      <c r="Q3" s="85" t="s">
        <v>63</v>
      </c>
      <c r="R3" s="83"/>
      <c r="S3" s="83"/>
      <c r="T3" s="83"/>
      <c r="U3" s="83"/>
      <c r="V3" s="83"/>
    </row>
    <row r="4" spans="1:22">
      <c r="A4" s="214" t="s">
        <v>136</v>
      </c>
      <c r="B4" s="214"/>
      <c r="C4" s="214"/>
      <c r="D4" s="214"/>
      <c r="E4" s="214"/>
      <c r="F4" s="214"/>
      <c r="G4" s="214"/>
      <c r="H4" s="214"/>
      <c r="I4" s="214"/>
      <c r="J4" s="214"/>
      <c r="K4" s="214"/>
      <c r="L4" s="214"/>
      <c r="M4" s="214"/>
      <c r="N4" s="214"/>
      <c r="O4" s="214"/>
      <c r="P4" s="214"/>
      <c r="Q4" s="214"/>
      <c r="R4" s="214"/>
      <c r="S4" s="214"/>
      <c r="T4" s="214"/>
      <c r="U4" s="214"/>
      <c r="V4" s="214"/>
    </row>
    <row r="5" spans="1:22">
      <c r="A5" s="214" t="str">
        <f>'Halaman Depan'!C4</f>
        <v>SDN ...</v>
      </c>
      <c r="B5" s="214"/>
      <c r="C5" s="214"/>
      <c r="D5" s="214"/>
      <c r="E5" s="214"/>
      <c r="F5" s="214"/>
      <c r="G5" s="214"/>
      <c r="H5" s="214"/>
      <c r="I5" s="214"/>
      <c r="J5" s="214"/>
      <c r="K5" s="214"/>
      <c r="L5" s="214"/>
      <c r="M5" s="214"/>
      <c r="N5" s="214"/>
      <c r="O5" s="214"/>
      <c r="P5" s="214"/>
      <c r="Q5" s="214"/>
      <c r="R5" s="214"/>
      <c r="S5" s="214"/>
      <c r="T5" s="214"/>
      <c r="U5" s="214"/>
      <c r="V5" s="214"/>
    </row>
    <row r="6" spans="1:22">
      <c r="A6" s="264" t="s">
        <v>50</v>
      </c>
      <c r="B6" s="264"/>
      <c r="C6" s="264"/>
      <c r="D6" s="175" t="str">
        <f>'Halaman Depan'!$C$15</f>
        <v>Seni Budaya dan Kesenian</v>
      </c>
      <c r="E6" s="87"/>
      <c r="F6" s="87"/>
      <c r="G6" s="87"/>
      <c r="H6" s="87"/>
      <c r="I6" s="87"/>
      <c r="J6" s="87"/>
      <c r="K6" s="87"/>
      <c r="L6" s="87"/>
      <c r="M6" s="87"/>
      <c r="N6" s="87"/>
      <c r="O6" s="88" t="s">
        <v>53</v>
      </c>
      <c r="P6" s="86"/>
      <c r="Q6" s="86"/>
      <c r="R6" s="87"/>
      <c r="S6" s="88" t="str">
        <f>'Halaman Depan'!C13</f>
        <v>2014/2015</v>
      </c>
      <c r="T6" s="87"/>
      <c r="U6" s="87"/>
      <c r="V6" s="87"/>
    </row>
    <row r="7" spans="1:22">
      <c r="A7" s="264" t="s">
        <v>52</v>
      </c>
      <c r="B7" s="264"/>
      <c r="C7" s="264"/>
      <c r="D7" s="176">
        <f>'Halaman Depan'!H10</f>
        <v>50</v>
      </c>
      <c r="E7" s="87"/>
      <c r="F7" s="87"/>
      <c r="G7" s="87"/>
      <c r="H7" s="87"/>
      <c r="I7" s="87"/>
      <c r="J7" s="87"/>
      <c r="K7" s="87"/>
      <c r="L7" s="87"/>
      <c r="M7" s="87"/>
      <c r="N7" s="87"/>
      <c r="O7" s="88" t="s">
        <v>54</v>
      </c>
      <c r="P7" s="86"/>
      <c r="Q7" s="86"/>
      <c r="R7" s="87"/>
      <c r="S7" s="89" t="str">
        <f>'Halaman Depan'!C14</f>
        <v>2 (Dua)</v>
      </c>
      <c r="T7" s="87"/>
      <c r="U7" s="87"/>
      <c r="V7" s="87"/>
    </row>
    <row r="8" spans="1:22"/>
    <row r="9" spans="1:22">
      <c r="A9" s="244" t="s">
        <v>0</v>
      </c>
      <c r="B9" s="244"/>
      <c r="C9" s="277" t="s">
        <v>3</v>
      </c>
      <c r="D9" s="243" t="s">
        <v>4</v>
      </c>
      <c r="E9" s="243" t="s">
        <v>9</v>
      </c>
      <c r="F9" s="243"/>
      <c r="G9" s="243"/>
      <c r="H9" s="243"/>
      <c r="I9" s="243"/>
      <c r="J9" s="243"/>
      <c r="K9" s="243"/>
      <c r="L9" s="243" t="s">
        <v>12</v>
      </c>
      <c r="M9" s="243"/>
      <c r="N9" s="243" t="s">
        <v>13</v>
      </c>
      <c r="O9" s="243"/>
      <c r="P9" s="243"/>
      <c r="Q9" s="243"/>
      <c r="R9" s="243"/>
      <c r="S9" s="243"/>
      <c r="T9" s="243" t="s">
        <v>14</v>
      </c>
      <c r="U9" s="243"/>
      <c r="V9" s="243" t="s">
        <v>15</v>
      </c>
    </row>
    <row r="10" spans="1:22">
      <c r="A10" s="91" t="s">
        <v>1</v>
      </c>
      <c r="B10" s="91" t="s">
        <v>2</v>
      </c>
      <c r="C10" s="277"/>
      <c r="D10" s="243"/>
      <c r="E10" s="92">
        <v>1</v>
      </c>
      <c r="F10" s="92">
        <v>2</v>
      </c>
      <c r="G10" s="92">
        <v>3</v>
      </c>
      <c r="H10" s="92">
        <v>4</v>
      </c>
      <c r="I10" s="92">
        <v>5</v>
      </c>
      <c r="J10" s="92">
        <v>6</v>
      </c>
      <c r="K10" s="92" t="s">
        <v>8</v>
      </c>
      <c r="L10" s="92" t="s">
        <v>10</v>
      </c>
      <c r="M10" s="92" t="s">
        <v>11</v>
      </c>
      <c r="N10" s="92">
        <v>1</v>
      </c>
      <c r="O10" s="92">
        <v>2</v>
      </c>
      <c r="P10" s="92">
        <v>3</v>
      </c>
      <c r="Q10" s="92">
        <v>4</v>
      </c>
      <c r="R10" s="92">
        <v>5</v>
      </c>
      <c r="S10" s="92" t="s">
        <v>8</v>
      </c>
      <c r="T10" s="92" t="s">
        <v>10</v>
      </c>
      <c r="U10" s="92" t="s">
        <v>11</v>
      </c>
      <c r="V10" s="243"/>
    </row>
    <row r="11" spans="1:22">
      <c r="A11" s="262">
        <v>1</v>
      </c>
      <c r="B11" s="93" t="str">
        <f>IF(VLOOKUP(A11,'Data Siswa 5'!$A$4:$D$43,2,0)=0,"",VLOOKUP(A11,'Data Siswa 5'!$A$4:$D$43,2,0))</f>
        <v>901</v>
      </c>
      <c r="C11" s="273" t="str">
        <f>IF(VLOOKUP(A11,'Data Siswa 5'!$A$4:$D$43,4,0)=0,"",VLOOKUP(A11,'Data Siswa 5'!$A$4:$D$43,4,0))</f>
        <v>Siswa kelas V 1</v>
      </c>
      <c r="D11" s="94" t="s">
        <v>5</v>
      </c>
      <c r="E11" s="95" t="str">
        <f>IF('MP5'!E9=0,"",'MP5'!E9)</f>
        <v/>
      </c>
      <c r="F11" s="95" t="str">
        <f>IF('MP5'!F9=0,"",'MP5'!F9)</f>
        <v/>
      </c>
      <c r="G11" s="95" t="str">
        <f>IF('MP5'!G9=0,"",'MP5'!G9)</f>
        <v/>
      </c>
      <c r="H11" s="95" t="str">
        <f>IF('MP5'!H9=0,"",'MP5'!H9)</f>
        <v/>
      </c>
      <c r="I11" s="95" t="str">
        <f>IF('MP5'!I9=0,"",'MP5'!I9)</f>
        <v/>
      </c>
      <c r="J11" s="95" t="str">
        <f>IF('MP5'!J9=0,"",'MP5'!J9)</f>
        <v/>
      </c>
      <c r="K11" s="260" t="str">
        <f>IFERROR(ROUND(AVERAGE(E11:J13),0),"")</f>
        <v/>
      </c>
      <c r="L11" s="96" t="str">
        <f>IF('MP5'!L9=0,"",'MP5'!L9)</f>
        <v/>
      </c>
      <c r="M11" s="260" t="str">
        <f>IFERROR(ROUND(AVERAGE(L11:L13),0),"")</f>
        <v/>
      </c>
      <c r="N11" s="96" t="str">
        <f>IF('MP5'!N9=0,"",'MP5'!N9)</f>
        <v/>
      </c>
      <c r="O11" s="96" t="str">
        <f>IF('MP5'!O9=0,"",'MP5'!O9)</f>
        <v/>
      </c>
      <c r="P11" s="96" t="str">
        <f>IF('MP5'!P9=0,"",'MP5'!P9)</f>
        <v/>
      </c>
      <c r="Q11" s="96" t="str">
        <f>IF('MP5'!Q9=0,"",'MP5'!Q9)</f>
        <v/>
      </c>
      <c r="R11" s="96" t="str">
        <f>IF('MP5'!R9=0,"",'MP5'!R9)</f>
        <v/>
      </c>
      <c r="S11" s="260" t="str">
        <f>IFERROR(ROUND(AVERAGE(N11:R13),0),"")</f>
        <v/>
      </c>
      <c r="T11" s="96" t="str">
        <f>IF('MP5'!T9=0,"",'MP5'!T9)</f>
        <v/>
      </c>
      <c r="U11" s="260" t="str">
        <f>IFERROR(ROUND(AVERAGE(T11:T13),0),"")</f>
        <v/>
      </c>
      <c r="V11" s="246" t="str">
        <f>IFERROR(ROUND((K11+M11+S11+(2*U11))/5,0),"")</f>
        <v/>
      </c>
    </row>
    <row r="12" spans="1:22">
      <c r="A12" s="252"/>
      <c r="B12" s="249" t="str">
        <f>IF(VLOOKUP(A11,'Data Siswa 5'!$A$4:$D$43,3,0)=0,"",VLOOKUP(A11,'Data Siswa 5'!$A$4:$D$43,3,0))</f>
        <v/>
      </c>
      <c r="C12" s="274"/>
      <c r="D12" s="97" t="s">
        <v>6</v>
      </c>
      <c r="E12" s="98" t="str">
        <f>IF('MP5'!E10=0,"",'MP5'!E10)</f>
        <v/>
      </c>
      <c r="F12" s="98" t="str">
        <f>IF('MP5'!F10=0,"",'MP5'!F10)</f>
        <v/>
      </c>
      <c r="G12" s="98" t="str">
        <f>IF('MP5'!G10=0,"",'MP5'!G10)</f>
        <v/>
      </c>
      <c r="H12" s="98" t="str">
        <f>IF('MP5'!H10=0,"",'MP5'!H10)</f>
        <v/>
      </c>
      <c r="I12" s="98" t="str">
        <f>IF('MP5'!I10=0,"",'MP5'!I10)</f>
        <v/>
      </c>
      <c r="J12" s="98" t="str">
        <f>IF('MP5'!J10=0,"",'MP5'!J10)</f>
        <v/>
      </c>
      <c r="K12" s="258"/>
      <c r="L12" s="98" t="str">
        <f>IF('MP5'!L10=0,"",'MP5'!L10)</f>
        <v/>
      </c>
      <c r="M12" s="258"/>
      <c r="N12" s="98" t="str">
        <f>IF('MP5'!N10=0,"",'MP5'!N10)</f>
        <v/>
      </c>
      <c r="O12" s="98" t="str">
        <f>IF('MP5'!O10=0,"",'MP5'!O10)</f>
        <v/>
      </c>
      <c r="P12" s="98" t="str">
        <f>IF('MP5'!P10=0,"",'MP5'!P10)</f>
        <v/>
      </c>
      <c r="Q12" s="98" t="str">
        <f>IF('MP5'!Q10=0,"",'MP5'!Q10)</f>
        <v/>
      </c>
      <c r="R12" s="98" t="str">
        <f>IF('MP5'!R10=0,"",'MP5'!R10)</f>
        <v/>
      </c>
      <c r="S12" s="258"/>
      <c r="T12" s="99" t="str">
        <f>IF('MP5'!T10=0,"",'MP5'!T10)</f>
        <v/>
      </c>
      <c r="U12" s="258"/>
      <c r="V12" s="247"/>
    </row>
    <row r="13" spans="1:22">
      <c r="A13" s="253"/>
      <c r="B13" s="250"/>
      <c r="C13" s="275"/>
      <c r="D13" s="100" t="s">
        <v>7</v>
      </c>
      <c r="E13" s="101" t="str">
        <f>IF('MP5'!E11=0,"",'MP5'!E11)</f>
        <v/>
      </c>
      <c r="F13" s="101" t="str">
        <f>IF('MP5'!F11=0,"",'MP5'!F11)</f>
        <v/>
      </c>
      <c r="G13" s="101" t="str">
        <f>IF('MP5'!G11=0,"",'MP5'!G11)</f>
        <v/>
      </c>
      <c r="H13" s="101" t="str">
        <f>IF('MP5'!H11=0,"",'MP5'!H11)</f>
        <v/>
      </c>
      <c r="I13" s="101" t="str">
        <f>IF('MP5'!I11=0,"",'MP5'!I11)</f>
        <v/>
      </c>
      <c r="J13" s="101" t="str">
        <f>IF('MP5'!J11=0,"",'MP5'!J11)</f>
        <v/>
      </c>
      <c r="K13" s="259"/>
      <c r="L13" s="101" t="str">
        <f>IF('MP5'!L11=0,"",'MP5'!L11)</f>
        <v/>
      </c>
      <c r="M13" s="259"/>
      <c r="N13" s="101" t="str">
        <f>IF('MP5'!N11=0,"",'MP5'!N11)</f>
        <v/>
      </c>
      <c r="O13" s="101" t="str">
        <f>IF('MP5'!O11=0,"",'MP5'!O11)</f>
        <v/>
      </c>
      <c r="P13" s="101" t="str">
        <f>IF('MP5'!P11=0,"",'MP5'!P11)</f>
        <v/>
      </c>
      <c r="Q13" s="101" t="str">
        <f>IF('MP5'!Q11=0,"",'MP5'!Q11)</f>
        <v/>
      </c>
      <c r="R13" s="101" t="str">
        <f>IF('MP5'!R11=0,"",'MP5'!R11)</f>
        <v/>
      </c>
      <c r="S13" s="259"/>
      <c r="T13" s="102" t="str">
        <f>IF('MP5'!T11=0,"",'MP5'!T11)</f>
        <v/>
      </c>
      <c r="U13" s="259"/>
      <c r="V13" s="248"/>
    </row>
    <row r="14" spans="1:22">
      <c r="A14" s="251">
        <v>2</v>
      </c>
      <c r="B14" s="103" t="str">
        <f>IF(VLOOKUP(A14,'Data Siswa 5'!$A$4:$D$43,2,0)=0,"",VLOOKUP(A14,'Data Siswa 5'!$A$4:$D$43,2,0))</f>
        <v>902</v>
      </c>
      <c r="C14" s="276" t="str">
        <f>IF(VLOOKUP(A14,'Data Siswa 5'!$A$4:$D$43,4,0)=0,"",VLOOKUP(A14,'Data Siswa 5'!$A$4:$D$43,4,0))</f>
        <v>Siswa kelas V 2</v>
      </c>
      <c r="D14" s="104" t="s">
        <v>5</v>
      </c>
      <c r="E14" s="95" t="str">
        <f>IF('MP5'!E12=0,"",'MP5'!E12)</f>
        <v/>
      </c>
      <c r="F14" s="95" t="str">
        <f>IF('MP5'!F12=0,"",'MP5'!F12)</f>
        <v/>
      </c>
      <c r="G14" s="95" t="str">
        <f>IF('MP5'!G12=0,"",'MP5'!G12)</f>
        <v/>
      </c>
      <c r="H14" s="95" t="str">
        <f>IF('MP5'!H12=0,"",'MP5'!H12)</f>
        <v/>
      </c>
      <c r="I14" s="95" t="str">
        <f>IF('MP5'!I12=0,"",'MP5'!I12)</f>
        <v/>
      </c>
      <c r="J14" s="95" t="str">
        <f>IF('MP5'!J12=0,"",'MP5'!J12)</f>
        <v/>
      </c>
      <c r="K14" s="257" t="str">
        <f t="shared" ref="K14" si="0">IFERROR(ROUND(AVERAGE(E14:J16),0),"")</f>
        <v/>
      </c>
      <c r="L14" s="96" t="str">
        <f>IF('MP5'!L12=0,"",'MP5'!L12)</f>
        <v/>
      </c>
      <c r="M14" s="257" t="str">
        <f t="shared" ref="M14" si="1">IFERROR(ROUND(AVERAGE(L14:L16),0),"")</f>
        <v/>
      </c>
      <c r="N14" s="96" t="str">
        <f>IF('MP5'!N12=0,"",'MP5'!N12)</f>
        <v/>
      </c>
      <c r="O14" s="96" t="str">
        <f>IF('MP5'!O12=0,"",'MP5'!O12)</f>
        <v/>
      </c>
      <c r="P14" s="96" t="str">
        <f>IF('MP5'!P12=0,"",'MP5'!P12)</f>
        <v/>
      </c>
      <c r="Q14" s="96" t="str">
        <f>IF('MP5'!Q12=0,"",'MP5'!Q12)</f>
        <v/>
      </c>
      <c r="R14" s="96" t="str">
        <f>IF('MP5'!R12=0,"",'MP5'!R12)</f>
        <v/>
      </c>
      <c r="S14" s="260" t="str">
        <f t="shared" ref="S14" si="2">IFERROR(ROUND(AVERAGE(N14:R16),0),"")</f>
        <v/>
      </c>
      <c r="T14" s="96" t="str">
        <f>IF('MP5'!T12=0,"",'MP5'!T12)</f>
        <v/>
      </c>
      <c r="U14" s="257" t="str">
        <f t="shared" ref="U14" si="3">IFERROR(ROUND(AVERAGE(T14:T16),0),"")</f>
        <v/>
      </c>
      <c r="V14" s="261" t="str">
        <f t="shared" ref="V14" si="4">IFERROR(ROUND((K14+M14+S14+(2*U14))/5,0),"")</f>
        <v/>
      </c>
    </row>
    <row r="15" spans="1:22" ht="15" customHeight="1">
      <c r="A15" s="252"/>
      <c r="B15" s="249" t="str">
        <f>IF(VLOOKUP(A14,'Data Siswa 5'!$A$4:$D$43,3,0)=0,"",VLOOKUP(A14,'Data Siswa 5'!$A$4:$D$43,3,0))</f>
        <v/>
      </c>
      <c r="C15" s="274"/>
      <c r="D15" s="97" t="s">
        <v>6</v>
      </c>
      <c r="E15" s="98" t="str">
        <f>IF('MP5'!E13=0,"",'MP5'!E13)</f>
        <v/>
      </c>
      <c r="F15" s="98" t="str">
        <f>IF('MP5'!F13=0,"",'MP5'!F13)</f>
        <v/>
      </c>
      <c r="G15" s="98" t="str">
        <f>IF('MP5'!G13=0,"",'MP5'!G13)</f>
        <v/>
      </c>
      <c r="H15" s="98" t="str">
        <f>IF('MP5'!H13=0,"",'MP5'!H13)</f>
        <v/>
      </c>
      <c r="I15" s="98" t="str">
        <f>IF('MP5'!I13=0,"",'MP5'!I13)</f>
        <v/>
      </c>
      <c r="J15" s="98" t="str">
        <f>IF('MP5'!J13=0,"",'MP5'!J13)</f>
        <v/>
      </c>
      <c r="K15" s="258"/>
      <c r="L15" s="98" t="str">
        <f>IF('MP5'!L13=0,"",'MP5'!L13)</f>
        <v/>
      </c>
      <c r="M15" s="258"/>
      <c r="N15" s="98" t="str">
        <f>IF('MP5'!N13=0,"",'MP5'!N13)</f>
        <v/>
      </c>
      <c r="O15" s="98" t="str">
        <f>IF('MP5'!O13=0,"",'MP5'!O13)</f>
        <v/>
      </c>
      <c r="P15" s="98" t="str">
        <f>IF('MP5'!P13=0,"",'MP5'!P13)</f>
        <v/>
      </c>
      <c r="Q15" s="98" t="str">
        <f>IF('MP5'!Q13=0,"",'MP5'!Q13)</f>
        <v/>
      </c>
      <c r="R15" s="98" t="str">
        <f>IF('MP5'!R13=0,"",'MP5'!R13)</f>
        <v/>
      </c>
      <c r="S15" s="258"/>
      <c r="T15" s="99" t="str">
        <f>IF('MP5'!T13=0,"",'MP5'!T13)</f>
        <v/>
      </c>
      <c r="U15" s="258"/>
      <c r="V15" s="247"/>
    </row>
    <row r="16" spans="1:22">
      <c r="A16" s="253"/>
      <c r="B16" s="250"/>
      <c r="C16" s="275"/>
      <c r="D16" s="100" t="s">
        <v>7</v>
      </c>
      <c r="E16" s="101" t="str">
        <f>IF('MP5'!E14=0,"",'MP5'!E14)</f>
        <v/>
      </c>
      <c r="F16" s="101" t="str">
        <f>IF('MP5'!F14=0,"",'MP5'!F14)</f>
        <v/>
      </c>
      <c r="G16" s="101" t="str">
        <f>IF('MP5'!G14=0,"",'MP5'!G14)</f>
        <v/>
      </c>
      <c r="H16" s="101" t="str">
        <f>IF('MP5'!H14=0,"",'MP5'!H14)</f>
        <v/>
      </c>
      <c r="I16" s="101" t="str">
        <f>IF('MP5'!I14=0,"",'MP5'!I14)</f>
        <v/>
      </c>
      <c r="J16" s="101" t="str">
        <f>IF('MP5'!J14=0,"",'MP5'!J14)</f>
        <v/>
      </c>
      <c r="K16" s="259"/>
      <c r="L16" s="101" t="str">
        <f>IF('MP5'!L14=0,"",'MP5'!L14)</f>
        <v/>
      </c>
      <c r="M16" s="259"/>
      <c r="N16" s="101" t="str">
        <f>IF('MP5'!N14=0,"",'MP5'!N14)</f>
        <v/>
      </c>
      <c r="O16" s="101" t="str">
        <f>IF('MP5'!O14=0,"",'MP5'!O14)</f>
        <v/>
      </c>
      <c r="P16" s="101" t="str">
        <f>IF('MP5'!P14=0,"",'MP5'!P14)</f>
        <v/>
      </c>
      <c r="Q16" s="101" t="str">
        <f>IF('MP5'!Q14=0,"",'MP5'!Q14)</f>
        <v/>
      </c>
      <c r="R16" s="101" t="str">
        <f>IF('MP5'!R14=0,"",'MP5'!R14)</f>
        <v/>
      </c>
      <c r="S16" s="259"/>
      <c r="T16" s="102" t="str">
        <f>IF('MP5'!T14=0,"",'MP5'!T14)</f>
        <v/>
      </c>
      <c r="U16" s="259"/>
      <c r="V16" s="248"/>
    </row>
    <row r="17" spans="1:22">
      <c r="A17" s="262">
        <v>3</v>
      </c>
      <c r="B17" s="93" t="str">
        <f>IF(VLOOKUP(A17,'Data Siswa 5'!$A$4:$D$43,2,0)=0,"",VLOOKUP(A17,'Data Siswa 5'!$A$4:$D$43,2,0))</f>
        <v>903</v>
      </c>
      <c r="C17" s="273" t="str">
        <f>IF(VLOOKUP(A17,'Data Siswa 5'!$A$4:$D$43,4,0)=0,"",VLOOKUP(A17,'Data Siswa 5'!$A$4:$D$43,4,0))</f>
        <v>Siswa kelas V 3</v>
      </c>
      <c r="D17" s="94" t="s">
        <v>5</v>
      </c>
      <c r="E17" s="95" t="str">
        <f>IF('MP5'!E15=0,"",'MP5'!E15)</f>
        <v/>
      </c>
      <c r="F17" s="95" t="str">
        <f>IF('MP5'!F15=0,"",'MP5'!F15)</f>
        <v/>
      </c>
      <c r="G17" s="95" t="str">
        <f>IF('MP5'!G15=0,"",'MP5'!G15)</f>
        <v/>
      </c>
      <c r="H17" s="95" t="str">
        <f>IF('MP5'!H15=0,"",'MP5'!H15)</f>
        <v/>
      </c>
      <c r="I17" s="95" t="str">
        <f>IF('MP5'!I15=0,"",'MP5'!I15)</f>
        <v/>
      </c>
      <c r="J17" s="95" t="str">
        <f>IF('MP5'!J15=0,"",'MP5'!J15)</f>
        <v/>
      </c>
      <c r="K17" s="260" t="str">
        <f t="shared" ref="K17" si="5">IFERROR(ROUND(AVERAGE(E17:J19),0),"")</f>
        <v/>
      </c>
      <c r="L17" s="96" t="str">
        <f>IF('MP5'!L15=0,"",'MP5'!L15)</f>
        <v/>
      </c>
      <c r="M17" s="260" t="str">
        <f t="shared" ref="M17" si="6">IFERROR(ROUND(AVERAGE(L17:L19),0),"")</f>
        <v/>
      </c>
      <c r="N17" s="96" t="str">
        <f>IF('MP5'!N15=0,"",'MP5'!N15)</f>
        <v/>
      </c>
      <c r="O17" s="96" t="str">
        <f>IF('MP5'!O15=0,"",'MP5'!O15)</f>
        <v/>
      </c>
      <c r="P17" s="96" t="str">
        <f>IF('MP5'!P15=0,"",'MP5'!P15)</f>
        <v/>
      </c>
      <c r="Q17" s="96" t="str">
        <f>IF('MP5'!Q15=0,"",'MP5'!Q15)</f>
        <v/>
      </c>
      <c r="R17" s="96" t="str">
        <f>IF('MP5'!R15=0,"",'MP5'!R15)</f>
        <v/>
      </c>
      <c r="S17" s="260" t="str">
        <f t="shared" ref="S17" si="7">IFERROR(ROUND(AVERAGE(N17:R19),0),"")</f>
        <v/>
      </c>
      <c r="T17" s="96" t="str">
        <f>IF('MP5'!T15=0,"",'MP5'!T15)</f>
        <v/>
      </c>
      <c r="U17" s="260" t="str">
        <f t="shared" ref="U17" si="8">IFERROR(ROUND(AVERAGE(T17:T19),0),"")</f>
        <v/>
      </c>
      <c r="V17" s="246" t="str">
        <f t="shared" ref="V17" si="9">IFERROR(ROUND((K17+M17+S17+(2*U17))/5,0),"")</f>
        <v/>
      </c>
    </row>
    <row r="18" spans="1:22" ht="15" customHeight="1">
      <c r="A18" s="252"/>
      <c r="B18" s="249" t="str">
        <f>IF(VLOOKUP(A17,'Data Siswa 5'!$A$4:$D$43,3,0)=0,"",VLOOKUP(A17,'Data Siswa 5'!$A$4:$D$43,3,0))</f>
        <v/>
      </c>
      <c r="C18" s="274"/>
      <c r="D18" s="97" t="s">
        <v>6</v>
      </c>
      <c r="E18" s="98" t="str">
        <f>IF('MP5'!E16=0,"",'MP5'!E16)</f>
        <v/>
      </c>
      <c r="F18" s="98" t="str">
        <f>IF('MP5'!F16=0,"",'MP5'!F16)</f>
        <v/>
      </c>
      <c r="G18" s="98" t="str">
        <f>IF('MP5'!G16=0,"",'MP5'!G16)</f>
        <v/>
      </c>
      <c r="H18" s="98" t="str">
        <f>IF('MP5'!H16=0,"",'MP5'!H16)</f>
        <v/>
      </c>
      <c r="I18" s="98" t="str">
        <f>IF('MP5'!I16=0,"",'MP5'!I16)</f>
        <v/>
      </c>
      <c r="J18" s="98" t="str">
        <f>IF('MP5'!J16=0,"",'MP5'!J16)</f>
        <v/>
      </c>
      <c r="K18" s="258"/>
      <c r="L18" s="98" t="str">
        <f>IF('MP5'!L16=0,"",'MP5'!L16)</f>
        <v/>
      </c>
      <c r="M18" s="258"/>
      <c r="N18" s="98" t="str">
        <f>IF('MP5'!N16=0,"",'MP5'!N16)</f>
        <v/>
      </c>
      <c r="O18" s="98" t="str">
        <f>IF('MP5'!O16=0,"",'MP5'!O16)</f>
        <v/>
      </c>
      <c r="P18" s="98" t="str">
        <f>IF('MP5'!P16=0,"",'MP5'!P16)</f>
        <v/>
      </c>
      <c r="Q18" s="98" t="str">
        <f>IF('MP5'!Q16=0,"",'MP5'!Q16)</f>
        <v/>
      </c>
      <c r="R18" s="98" t="str">
        <f>IF('MP5'!R16=0,"",'MP5'!R16)</f>
        <v/>
      </c>
      <c r="S18" s="258"/>
      <c r="T18" s="99" t="str">
        <f>IF('MP5'!T16=0,"",'MP5'!T16)</f>
        <v/>
      </c>
      <c r="U18" s="258"/>
      <c r="V18" s="247"/>
    </row>
    <row r="19" spans="1:22">
      <c r="A19" s="253"/>
      <c r="B19" s="250"/>
      <c r="C19" s="275"/>
      <c r="D19" s="100" t="s">
        <v>7</v>
      </c>
      <c r="E19" s="101" t="str">
        <f>IF('MP5'!E17=0,"",'MP5'!E17)</f>
        <v/>
      </c>
      <c r="F19" s="101" t="str">
        <f>IF('MP5'!F17=0,"",'MP5'!F17)</f>
        <v/>
      </c>
      <c r="G19" s="101" t="str">
        <f>IF('MP5'!G17=0,"",'MP5'!G17)</f>
        <v/>
      </c>
      <c r="H19" s="101" t="str">
        <f>IF('MP5'!H17=0,"",'MP5'!H17)</f>
        <v/>
      </c>
      <c r="I19" s="101" t="str">
        <f>IF('MP5'!I17=0,"",'MP5'!I17)</f>
        <v/>
      </c>
      <c r="J19" s="101" t="str">
        <f>IF('MP5'!J17=0,"",'MP5'!J17)</f>
        <v/>
      </c>
      <c r="K19" s="259"/>
      <c r="L19" s="101" t="str">
        <f>IF('MP5'!L17=0,"",'MP5'!L17)</f>
        <v/>
      </c>
      <c r="M19" s="259"/>
      <c r="N19" s="101" t="str">
        <f>IF('MP5'!N17=0,"",'MP5'!N17)</f>
        <v/>
      </c>
      <c r="O19" s="101" t="str">
        <f>IF('MP5'!O17=0,"",'MP5'!O17)</f>
        <v/>
      </c>
      <c r="P19" s="101" t="str">
        <f>IF('MP5'!P17=0,"",'MP5'!P17)</f>
        <v/>
      </c>
      <c r="Q19" s="101" t="str">
        <f>IF('MP5'!Q17=0,"",'MP5'!Q17)</f>
        <v/>
      </c>
      <c r="R19" s="101" t="str">
        <f>IF('MP5'!R17=0,"",'MP5'!R17)</f>
        <v/>
      </c>
      <c r="S19" s="259"/>
      <c r="T19" s="102" t="str">
        <f>IF('MP5'!T17=0,"",'MP5'!T17)</f>
        <v/>
      </c>
      <c r="U19" s="259"/>
      <c r="V19" s="248"/>
    </row>
    <row r="20" spans="1:22">
      <c r="A20" s="262">
        <v>4</v>
      </c>
      <c r="B20" s="93" t="str">
        <f>IF(VLOOKUP(A20,'Data Siswa 5'!$A$4:$D$43,2,0)=0,"",VLOOKUP(A20,'Data Siswa 5'!$A$4:$D$43,2,0))</f>
        <v>904</v>
      </c>
      <c r="C20" s="273" t="str">
        <f>IF(VLOOKUP(A20,'Data Siswa 5'!$A$4:$D$43,4,0)=0,"",VLOOKUP(A20,'Data Siswa 5'!$A$4:$D$43,4,0))</f>
        <v>Siswa kelas V 4</v>
      </c>
      <c r="D20" s="94" t="s">
        <v>5</v>
      </c>
      <c r="E20" s="95" t="str">
        <f>IF('MP5'!E18=0,"",'MP5'!E18)</f>
        <v/>
      </c>
      <c r="F20" s="95" t="str">
        <f>IF('MP5'!F18=0,"",'MP5'!F18)</f>
        <v/>
      </c>
      <c r="G20" s="95" t="str">
        <f>IF('MP5'!G18=0,"",'MP5'!G18)</f>
        <v/>
      </c>
      <c r="H20" s="95" t="str">
        <f>IF('MP5'!H18=0,"",'MP5'!H18)</f>
        <v/>
      </c>
      <c r="I20" s="95" t="str">
        <f>IF('MP5'!I18=0,"",'MP5'!I18)</f>
        <v/>
      </c>
      <c r="J20" s="95" t="str">
        <f>IF('MP5'!J18=0,"",'MP5'!J18)</f>
        <v/>
      </c>
      <c r="K20" s="260" t="str">
        <f t="shared" ref="K20" si="10">IFERROR(ROUND(AVERAGE(E20:J22),0),"")</f>
        <v/>
      </c>
      <c r="L20" s="96" t="str">
        <f>IF('MP5'!L18=0,"",'MP5'!L18)</f>
        <v/>
      </c>
      <c r="M20" s="260" t="str">
        <f t="shared" ref="M20" si="11">IFERROR(ROUND(AVERAGE(L20:L22),0),"")</f>
        <v/>
      </c>
      <c r="N20" s="96" t="str">
        <f>IF('MP5'!N18=0,"",'MP5'!N18)</f>
        <v/>
      </c>
      <c r="O20" s="96" t="str">
        <f>IF('MP5'!O18=0,"",'MP5'!O18)</f>
        <v/>
      </c>
      <c r="P20" s="96" t="str">
        <f>IF('MP5'!P18=0,"",'MP5'!P18)</f>
        <v/>
      </c>
      <c r="Q20" s="96" t="str">
        <f>IF('MP5'!Q18=0,"",'MP5'!Q18)</f>
        <v/>
      </c>
      <c r="R20" s="96" t="str">
        <f>IF('MP5'!R18=0,"",'MP5'!R18)</f>
        <v/>
      </c>
      <c r="S20" s="260" t="str">
        <f t="shared" ref="S20" si="12">IFERROR(ROUND(AVERAGE(N20:R22),0),"")</f>
        <v/>
      </c>
      <c r="T20" s="96" t="str">
        <f>IF('MP5'!T18=0,"",'MP5'!T18)</f>
        <v/>
      </c>
      <c r="U20" s="260" t="str">
        <f t="shared" ref="U20" si="13">IFERROR(ROUND(AVERAGE(T20:T22),0),"")</f>
        <v/>
      </c>
      <c r="V20" s="246" t="str">
        <f t="shared" ref="V20" si="14">IFERROR(ROUND((K20+M20+S20+(2*U20))/5,0),"")</f>
        <v/>
      </c>
    </row>
    <row r="21" spans="1:22" ht="15" customHeight="1">
      <c r="A21" s="252"/>
      <c r="B21" s="249" t="str">
        <f>IF(VLOOKUP(A20,'Data Siswa 5'!$A$4:$D$43,3,0)=0,"",VLOOKUP(A20,'Data Siswa 5'!$A$4:$D$43,3,0))</f>
        <v/>
      </c>
      <c r="C21" s="274"/>
      <c r="D21" s="97" t="s">
        <v>6</v>
      </c>
      <c r="E21" s="98" t="str">
        <f>IF('MP5'!E19=0,"",'MP5'!E19)</f>
        <v/>
      </c>
      <c r="F21" s="98" t="str">
        <f>IF('MP5'!F19=0,"",'MP5'!F19)</f>
        <v/>
      </c>
      <c r="G21" s="98" t="str">
        <f>IF('MP5'!G19=0,"",'MP5'!G19)</f>
        <v/>
      </c>
      <c r="H21" s="98" t="str">
        <f>IF('MP5'!H19=0,"",'MP5'!H19)</f>
        <v/>
      </c>
      <c r="I21" s="98" t="str">
        <f>IF('MP5'!I19=0,"",'MP5'!I19)</f>
        <v/>
      </c>
      <c r="J21" s="98" t="str">
        <f>IF('MP5'!J19=0,"",'MP5'!J19)</f>
        <v/>
      </c>
      <c r="K21" s="258"/>
      <c r="L21" s="98" t="str">
        <f>IF('MP5'!L19=0,"",'MP5'!L19)</f>
        <v/>
      </c>
      <c r="M21" s="258"/>
      <c r="N21" s="98" t="str">
        <f>IF('MP5'!N19=0,"",'MP5'!N19)</f>
        <v/>
      </c>
      <c r="O21" s="98" t="str">
        <f>IF('MP5'!O19=0,"",'MP5'!O19)</f>
        <v/>
      </c>
      <c r="P21" s="98" t="str">
        <f>IF('MP5'!P19=0,"",'MP5'!P19)</f>
        <v/>
      </c>
      <c r="Q21" s="98" t="str">
        <f>IF('MP5'!Q19=0,"",'MP5'!Q19)</f>
        <v/>
      </c>
      <c r="R21" s="98" t="str">
        <f>IF('MP5'!R19=0,"",'MP5'!R19)</f>
        <v/>
      </c>
      <c r="S21" s="258"/>
      <c r="T21" s="99" t="str">
        <f>IF('MP5'!T19=0,"",'MP5'!T19)</f>
        <v/>
      </c>
      <c r="U21" s="258"/>
      <c r="V21" s="247"/>
    </row>
    <row r="22" spans="1:22">
      <c r="A22" s="253"/>
      <c r="B22" s="250"/>
      <c r="C22" s="275"/>
      <c r="D22" s="100" t="s">
        <v>7</v>
      </c>
      <c r="E22" s="101" t="str">
        <f>IF('MP5'!E20=0,"",'MP5'!E20)</f>
        <v/>
      </c>
      <c r="F22" s="101" t="str">
        <f>IF('MP5'!F20=0,"",'MP5'!F20)</f>
        <v/>
      </c>
      <c r="G22" s="101" t="str">
        <f>IF('MP5'!G20=0,"",'MP5'!G20)</f>
        <v/>
      </c>
      <c r="H22" s="101" t="str">
        <f>IF('MP5'!H20=0,"",'MP5'!H20)</f>
        <v/>
      </c>
      <c r="I22" s="101" t="str">
        <f>IF('MP5'!I20=0,"",'MP5'!I20)</f>
        <v/>
      </c>
      <c r="J22" s="101" t="str">
        <f>IF('MP5'!J20=0,"",'MP5'!J20)</f>
        <v/>
      </c>
      <c r="K22" s="259"/>
      <c r="L22" s="101" t="str">
        <f>IF('MP5'!L20=0,"",'MP5'!L20)</f>
        <v/>
      </c>
      <c r="M22" s="259"/>
      <c r="N22" s="101" t="str">
        <f>IF('MP5'!N20=0,"",'MP5'!N20)</f>
        <v/>
      </c>
      <c r="O22" s="101" t="str">
        <f>IF('MP5'!O20=0,"",'MP5'!O20)</f>
        <v/>
      </c>
      <c r="P22" s="101" t="str">
        <f>IF('MP5'!P20=0,"",'MP5'!P20)</f>
        <v/>
      </c>
      <c r="Q22" s="101" t="str">
        <f>IF('MP5'!Q20=0,"",'MP5'!Q20)</f>
        <v/>
      </c>
      <c r="R22" s="101" t="str">
        <f>IF('MP5'!R20=0,"",'MP5'!R20)</f>
        <v/>
      </c>
      <c r="S22" s="259"/>
      <c r="T22" s="102" t="str">
        <f>IF('MP5'!T20=0,"",'MP5'!T20)</f>
        <v/>
      </c>
      <c r="U22" s="259"/>
      <c r="V22" s="248"/>
    </row>
    <row r="23" spans="1:22">
      <c r="A23" s="262">
        <v>5</v>
      </c>
      <c r="B23" s="93" t="str">
        <f>IF(VLOOKUP(A23,'Data Siswa 5'!$A$4:$D$43,2,0)=0,"",VLOOKUP(A23,'Data Siswa 5'!$A$4:$D$43,2,0))</f>
        <v>905</v>
      </c>
      <c r="C23" s="273" t="str">
        <f>IF(VLOOKUP(A23,'Data Siswa 5'!$A$4:$D$43,4,0)=0,"",VLOOKUP(A23,'Data Siswa 5'!$A$4:$D$43,4,0))</f>
        <v>Siswa kelas V 5</v>
      </c>
      <c r="D23" s="94" t="s">
        <v>5</v>
      </c>
      <c r="E23" s="95" t="str">
        <f>IF('MP5'!E21=0,"",'MP5'!E21)</f>
        <v/>
      </c>
      <c r="F23" s="95" t="str">
        <f>IF('MP5'!F21=0,"",'MP5'!F21)</f>
        <v/>
      </c>
      <c r="G23" s="95" t="str">
        <f>IF('MP5'!G21=0,"",'MP5'!G21)</f>
        <v/>
      </c>
      <c r="H23" s="95" t="str">
        <f>IF('MP5'!H21=0,"",'MP5'!H21)</f>
        <v/>
      </c>
      <c r="I23" s="95" t="str">
        <f>IF('MP5'!I21=0,"",'MP5'!I21)</f>
        <v/>
      </c>
      <c r="J23" s="95" t="str">
        <f>IF('MP5'!J21=0,"",'MP5'!J21)</f>
        <v/>
      </c>
      <c r="K23" s="260" t="str">
        <f t="shared" ref="K23" si="15">IFERROR(ROUND(AVERAGE(E23:J25),0),"")</f>
        <v/>
      </c>
      <c r="L23" s="96" t="str">
        <f>IF('MP5'!L21=0,"",'MP5'!L21)</f>
        <v/>
      </c>
      <c r="M23" s="260" t="str">
        <f t="shared" ref="M23" si="16">IFERROR(ROUND(AVERAGE(L23:L25),0),"")</f>
        <v/>
      </c>
      <c r="N23" s="96" t="str">
        <f>IF('MP5'!N21=0,"",'MP5'!N21)</f>
        <v/>
      </c>
      <c r="O23" s="96" t="str">
        <f>IF('MP5'!O21=0,"",'MP5'!O21)</f>
        <v/>
      </c>
      <c r="P23" s="96" t="str">
        <f>IF('MP5'!P21=0,"",'MP5'!P21)</f>
        <v/>
      </c>
      <c r="Q23" s="96" t="str">
        <f>IF('MP5'!Q21=0,"",'MP5'!Q21)</f>
        <v/>
      </c>
      <c r="R23" s="96" t="str">
        <f>IF('MP5'!R21=0,"",'MP5'!R21)</f>
        <v/>
      </c>
      <c r="S23" s="260" t="str">
        <f t="shared" ref="S23" si="17">IFERROR(ROUND(AVERAGE(N23:R25),0),"")</f>
        <v/>
      </c>
      <c r="T23" s="96" t="str">
        <f>IF('MP5'!T21=0,"",'MP5'!T21)</f>
        <v/>
      </c>
      <c r="U23" s="260" t="str">
        <f t="shared" ref="U23" si="18">IFERROR(ROUND(AVERAGE(T23:T25),0),"")</f>
        <v/>
      </c>
      <c r="V23" s="246" t="str">
        <f t="shared" ref="V23" si="19">IFERROR(ROUND((K23+M23+S23+(2*U23))/5,0),"")</f>
        <v/>
      </c>
    </row>
    <row r="24" spans="1:22" ht="15" customHeight="1">
      <c r="A24" s="252"/>
      <c r="B24" s="249" t="str">
        <f>IF(VLOOKUP(A23,'Data Siswa 5'!$A$4:$D$43,3,0)=0,"",VLOOKUP(A23,'Data Siswa 5'!$A$4:$D$43,3,0))</f>
        <v/>
      </c>
      <c r="C24" s="274"/>
      <c r="D24" s="97" t="s">
        <v>6</v>
      </c>
      <c r="E24" s="98" t="str">
        <f>IF('MP5'!E22=0,"",'MP5'!E22)</f>
        <v/>
      </c>
      <c r="F24" s="98" t="str">
        <f>IF('MP5'!F22=0,"",'MP5'!F22)</f>
        <v/>
      </c>
      <c r="G24" s="98" t="str">
        <f>IF('MP5'!G22=0,"",'MP5'!G22)</f>
        <v/>
      </c>
      <c r="H24" s="98" t="str">
        <f>IF('MP5'!H22=0,"",'MP5'!H22)</f>
        <v/>
      </c>
      <c r="I24" s="98" t="str">
        <f>IF('MP5'!I22=0,"",'MP5'!I22)</f>
        <v/>
      </c>
      <c r="J24" s="98" t="str">
        <f>IF('MP5'!J22=0,"",'MP5'!J22)</f>
        <v/>
      </c>
      <c r="K24" s="258"/>
      <c r="L24" s="98" t="str">
        <f>IF('MP5'!L22=0,"",'MP5'!L22)</f>
        <v/>
      </c>
      <c r="M24" s="258"/>
      <c r="N24" s="98" t="str">
        <f>IF('MP5'!N22=0,"",'MP5'!N22)</f>
        <v/>
      </c>
      <c r="O24" s="98" t="str">
        <f>IF('MP5'!O22=0,"",'MP5'!O22)</f>
        <v/>
      </c>
      <c r="P24" s="98" t="str">
        <f>IF('MP5'!P22=0,"",'MP5'!P22)</f>
        <v/>
      </c>
      <c r="Q24" s="98" t="str">
        <f>IF('MP5'!Q22=0,"",'MP5'!Q22)</f>
        <v/>
      </c>
      <c r="R24" s="98" t="str">
        <f>IF('MP5'!R22=0,"",'MP5'!R22)</f>
        <v/>
      </c>
      <c r="S24" s="258"/>
      <c r="T24" s="99" t="str">
        <f>IF('MP5'!T22=0,"",'MP5'!T22)</f>
        <v/>
      </c>
      <c r="U24" s="258"/>
      <c r="V24" s="247"/>
    </row>
    <row r="25" spans="1:22">
      <c r="A25" s="253"/>
      <c r="B25" s="250"/>
      <c r="C25" s="275"/>
      <c r="D25" s="100" t="s">
        <v>7</v>
      </c>
      <c r="E25" s="101" t="str">
        <f>IF('MP5'!E23=0,"",'MP5'!E23)</f>
        <v/>
      </c>
      <c r="F25" s="101" t="str">
        <f>IF('MP5'!F23=0,"",'MP5'!F23)</f>
        <v/>
      </c>
      <c r="G25" s="101" t="str">
        <f>IF('MP5'!G23=0,"",'MP5'!G23)</f>
        <v/>
      </c>
      <c r="H25" s="101" t="str">
        <f>IF('MP5'!H23=0,"",'MP5'!H23)</f>
        <v/>
      </c>
      <c r="I25" s="101" t="str">
        <f>IF('MP5'!I23=0,"",'MP5'!I23)</f>
        <v/>
      </c>
      <c r="J25" s="101" t="str">
        <f>IF('MP5'!J23=0,"",'MP5'!J23)</f>
        <v/>
      </c>
      <c r="K25" s="259"/>
      <c r="L25" s="101" t="str">
        <f>IF('MP5'!L23=0,"",'MP5'!L23)</f>
        <v/>
      </c>
      <c r="M25" s="259"/>
      <c r="N25" s="101" t="str">
        <f>IF('MP5'!N23=0,"",'MP5'!N23)</f>
        <v/>
      </c>
      <c r="O25" s="101" t="str">
        <f>IF('MP5'!O23=0,"",'MP5'!O23)</f>
        <v/>
      </c>
      <c r="P25" s="101" t="str">
        <f>IF('MP5'!P23=0,"",'MP5'!P23)</f>
        <v/>
      </c>
      <c r="Q25" s="101" t="str">
        <f>IF('MP5'!Q23=0,"",'MP5'!Q23)</f>
        <v/>
      </c>
      <c r="R25" s="101" t="str">
        <f>IF('MP5'!R23=0,"",'MP5'!R23)</f>
        <v/>
      </c>
      <c r="S25" s="259"/>
      <c r="T25" s="102" t="str">
        <f>IF('MP5'!T23=0,"",'MP5'!T23)</f>
        <v/>
      </c>
      <c r="U25" s="259"/>
      <c r="V25" s="248"/>
    </row>
    <row r="26" spans="1:22">
      <c r="A26" s="262">
        <v>6</v>
      </c>
      <c r="B26" s="93" t="str">
        <f>IF(VLOOKUP(A26,'Data Siswa 5'!$A$4:$D$43,2,0)=0,"",VLOOKUP(A26,'Data Siswa 5'!$A$4:$D$43,2,0))</f>
        <v>906</v>
      </c>
      <c r="C26" s="273" t="str">
        <f>IF(VLOOKUP(A26,'Data Siswa 5'!$A$4:$D$43,4,0)=0,"",VLOOKUP(A26,'Data Siswa 5'!$A$4:$D$43,4,0))</f>
        <v>Siswa kelas V 6</v>
      </c>
      <c r="D26" s="94" t="s">
        <v>5</v>
      </c>
      <c r="E26" s="95" t="str">
        <f>IF('MP5'!E24=0,"",'MP5'!E24)</f>
        <v/>
      </c>
      <c r="F26" s="95" t="str">
        <f>IF('MP5'!F24=0,"",'MP5'!F24)</f>
        <v/>
      </c>
      <c r="G26" s="95" t="str">
        <f>IF('MP5'!G24=0,"",'MP5'!G24)</f>
        <v/>
      </c>
      <c r="H26" s="95" t="str">
        <f>IF('MP5'!H24=0,"",'MP5'!H24)</f>
        <v/>
      </c>
      <c r="I26" s="95" t="str">
        <f>IF('MP5'!I24=0,"",'MP5'!I24)</f>
        <v/>
      </c>
      <c r="J26" s="95" t="str">
        <f>IF('MP5'!J24=0,"",'MP5'!J24)</f>
        <v/>
      </c>
      <c r="K26" s="260" t="str">
        <f t="shared" ref="K26" si="20">IFERROR(ROUND(AVERAGE(E26:J28),0),"")</f>
        <v/>
      </c>
      <c r="L26" s="96" t="str">
        <f>IF('MP5'!L24=0,"",'MP5'!L24)</f>
        <v/>
      </c>
      <c r="M26" s="260" t="str">
        <f t="shared" ref="M26" si="21">IFERROR(ROUND(AVERAGE(L26:L28),0),"")</f>
        <v/>
      </c>
      <c r="N26" s="96" t="str">
        <f>IF('MP5'!N24=0,"",'MP5'!N24)</f>
        <v/>
      </c>
      <c r="O26" s="96" t="str">
        <f>IF('MP5'!O24=0,"",'MP5'!O24)</f>
        <v/>
      </c>
      <c r="P26" s="96" t="str">
        <f>IF('MP5'!P24=0,"",'MP5'!P24)</f>
        <v/>
      </c>
      <c r="Q26" s="96" t="str">
        <f>IF('MP5'!Q24=0,"",'MP5'!Q24)</f>
        <v/>
      </c>
      <c r="R26" s="96" t="str">
        <f>IF('MP5'!R24=0,"",'MP5'!R24)</f>
        <v/>
      </c>
      <c r="S26" s="260" t="str">
        <f t="shared" ref="S26" si="22">IFERROR(ROUND(AVERAGE(N26:R28),0),"")</f>
        <v/>
      </c>
      <c r="T26" s="96" t="str">
        <f>IF('MP5'!T24=0,"",'MP5'!T24)</f>
        <v/>
      </c>
      <c r="U26" s="260" t="str">
        <f t="shared" ref="U26" si="23">IFERROR(ROUND(AVERAGE(T26:T28),0),"")</f>
        <v/>
      </c>
      <c r="V26" s="246" t="str">
        <f t="shared" ref="V26" si="24">IFERROR(ROUND((K26+M26+S26+(2*U26))/5,0),"")</f>
        <v/>
      </c>
    </row>
    <row r="27" spans="1:22" ht="15" customHeight="1">
      <c r="A27" s="252"/>
      <c r="B27" s="249" t="str">
        <f>IF(VLOOKUP(A26,'Data Siswa 5'!$A$4:$D$43,3,0)=0,"",VLOOKUP(A26,'Data Siswa 5'!$A$4:$D$43,3,0))</f>
        <v/>
      </c>
      <c r="C27" s="274"/>
      <c r="D27" s="97" t="s">
        <v>6</v>
      </c>
      <c r="E27" s="98" t="str">
        <f>IF('MP5'!E25=0,"",'MP5'!E25)</f>
        <v/>
      </c>
      <c r="F27" s="98" t="str">
        <f>IF('MP5'!F25=0,"",'MP5'!F25)</f>
        <v/>
      </c>
      <c r="G27" s="98" t="str">
        <f>IF('MP5'!G25=0,"",'MP5'!G25)</f>
        <v/>
      </c>
      <c r="H27" s="98" t="str">
        <f>IF('MP5'!H25=0,"",'MP5'!H25)</f>
        <v/>
      </c>
      <c r="I27" s="98" t="str">
        <f>IF('MP5'!I25=0,"",'MP5'!I25)</f>
        <v/>
      </c>
      <c r="J27" s="98" t="str">
        <f>IF('MP5'!J25=0,"",'MP5'!J25)</f>
        <v/>
      </c>
      <c r="K27" s="258"/>
      <c r="L27" s="98" t="str">
        <f>IF('MP5'!L25=0,"",'MP5'!L25)</f>
        <v/>
      </c>
      <c r="M27" s="258"/>
      <c r="N27" s="98" t="str">
        <f>IF('MP5'!N25=0,"",'MP5'!N25)</f>
        <v/>
      </c>
      <c r="O27" s="98" t="str">
        <f>IF('MP5'!O25=0,"",'MP5'!O25)</f>
        <v/>
      </c>
      <c r="P27" s="98" t="str">
        <f>IF('MP5'!P25=0,"",'MP5'!P25)</f>
        <v/>
      </c>
      <c r="Q27" s="98" t="str">
        <f>IF('MP5'!Q25=0,"",'MP5'!Q25)</f>
        <v/>
      </c>
      <c r="R27" s="98" t="str">
        <f>IF('MP5'!R25=0,"",'MP5'!R25)</f>
        <v/>
      </c>
      <c r="S27" s="258"/>
      <c r="T27" s="99" t="str">
        <f>IF('MP5'!T25=0,"",'MP5'!T25)</f>
        <v/>
      </c>
      <c r="U27" s="258"/>
      <c r="V27" s="247"/>
    </row>
    <row r="28" spans="1:22">
      <c r="A28" s="253"/>
      <c r="B28" s="250"/>
      <c r="C28" s="275"/>
      <c r="D28" s="100" t="s">
        <v>7</v>
      </c>
      <c r="E28" s="101" t="str">
        <f>IF('MP5'!E26=0,"",'MP5'!E26)</f>
        <v/>
      </c>
      <c r="F28" s="101" t="str">
        <f>IF('MP5'!F26=0,"",'MP5'!F26)</f>
        <v/>
      </c>
      <c r="G28" s="101" t="str">
        <f>IF('MP5'!G26=0,"",'MP5'!G26)</f>
        <v/>
      </c>
      <c r="H28" s="101" t="str">
        <f>IF('MP5'!H26=0,"",'MP5'!H26)</f>
        <v/>
      </c>
      <c r="I28" s="101" t="str">
        <f>IF('MP5'!I26=0,"",'MP5'!I26)</f>
        <v/>
      </c>
      <c r="J28" s="101" t="str">
        <f>IF('MP5'!J26=0,"",'MP5'!J26)</f>
        <v/>
      </c>
      <c r="K28" s="259"/>
      <c r="L28" s="101" t="str">
        <f>IF('MP5'!L26=0,"",'MP5'!L26)</f>
        <v/>
      </c>
      <c r="M28" s="259"/>
      <c r="N28" s="101" t="str">
        <f>IF('MP5'!N26=0,"",'MP5'!N26)</f>
        <v/>
      </c>
      <c r="O28" s="101" t="str">
        <f>IF('MP5'!O26=0,"",'MP5'!O26)</f>
        <v/>
      </c>
      <c r="P28" s="101" t="str">
        <f>IF('MP5'!P26=0,"",'MP5'!P26)</f>
        <v/>
      </c>
      <c r="Q28" s="101" t="str">
        <f>IF('MP5'!Q26=0,"",'MP5'!Q26)</f>
        <v/>
      </c>
      <c r="R28" s="101" t="str">
        <f>IF('MP5'!R26=0,"",'MP5'!R26)</f>
        <v/>
      </c>
      <c r="S28" s="259"/>
      <c r="T28" s="102" t="str">
        <f>IF('MP5'!T26=0,"",'MP5'!T26)</f>
        <v/>
      </c>
      <c r="U28" s="259"/>
      <c r="V28" s="248"/>
    </row>
    <row r="29" spans="1:22">
      <c r="A29" s="262">
        <v>7</v>
      </c>
      <c r="B29" s="93" t="str">
        <f>IF(VLOOKUP(A29,'Data Siswa 5'!$A$4:$D$43,2,0)=0,"",VLOOKUP(A29,'Data Siswa 5'!$A$4:$D$43,2,0))</f>
        <v>907</v>
      </c>
      <c r="C29" s="273" t="str">
        <f>IF(VLOOKUP(A29,'Data Siswa 5'!$A$4:$D$43,4,0)=0,"",VLOOKUP(A29,'Data Siswa 5'!$A$4:$D$43,4,0))</f>
        <v>Siswa kelas V 7</v>
      </c>
      <c r="D29" s="94" t="s">
        <v>5</v>
      </c>
      <c r="E29" s="95" t="str">
        <f>IF('MP5'!E27=0,"",'MP5'!E27)</f>
        <v/>
      </c>
      <c r="F29" s="95" t="str">
        <f>IF('MP5'!F27=0,"",'MP5'!F27)</f>
        <v/>
      </c>
      <c r="G29" s="95" t="str">
        <f>IF('MP5'!G27=0,"",'MP5'!G27)</f>
        <v/>
      </c>
      <c r="H29" s="95" t="str">
        <f>IF('MP5'!H27=0,"",'MP5'!H27)</f>
        <v/>
      </c>
      <c r="I29" s="95" t="str">
        <f>IF('MP5'!I27=0,"",'MP5'!I27)</f>
        <v/>
      </c>
      <c r="J29" s="95" t="str">
        <f>IF('MP5'!J27=0,"",'MP5'!J27)</f>
        <v/>
      </c>
      <c r="K29" s="260" t="str">
        <f t="shared" ref="K29" si="25">IFERROR(ROUND(AVERAGE(E29:J31),0),"")</f>
        <v/>
      </c>
      <c r="L29" s="96" t="str">
        <f>IF('MP5'!L27=0,"",'MP5'!L27)</f>
        <v/>
      </c>
      <c r="M29" s="260" t="str">
        <f t="shared" ref="M29" si="26">IFERROR(ROUND(AVERAGE(L29:L31),0),"")</f>
        <v/>
      </c>
      <c r="N29" s="96" t="str">
        <f>IF('MP5'!N27=0,"",'MP5'!N27)</f>
        <v/>
      </c>
      <c r="O29" s="96" t="str">
        <f>IF('MP5'!O27=0,"",'MP5'!O27)</f>
        <v/>
      </c>
      <c r="P29" s="96" t="str">
        <f>IF('MP5'!P27=0,"",'MP5'!P27)</f>
        <v/>
      </c>
      <c r="Q29" s="96" t="str">
        <f>IF('MP5'!Q27=0,"",'MP5'!Q27)</f>
        <v/>
      </c>
      <c r="R29" s="96" t="str">
        <f>IF('MP5'!R27=0,"",'MP5'!R27)</f>
        <v/>
      </c>
      <c r="S29" s="260" t="str">
        <f t="shared" ref="S29" si="27">IFERROR(ROUND(AVERAGE(N29:R31),0),"")</f>
        <v/>
      </c>
      <c r="T29" s="96" t="str">
        <f>IF('MP5'!T27=0,"",'MP5'!T27)</f>
        <v/>
      </c>
      <c r="U29" s="260" t="str">
        <f t="shared" ref="U29" si="28">IFERROR(ROUND(AVERAGE(T29:T31),0),"")</f>
        <v/>
      </c>
      <c r="V29" s="246" t="str">
        <f t="shared" ref="V29" si="29">IFERROR(ROUND((K29+M29+S29+(2*U29))/5,0),"")</f>
        <v/>
      </c>
    </row>
    <row r="30" spans="1:22" ht="15" customHeight="1">
      <c r="A30" s="252"/>
      <c r="B30" s="249" t="str">
        <f>IF(VLOOKUP(A29,'Data Siswa 5'!$A$4:$D$43,3,0)=0,"",VLOOKUP(A29,'Data Siswa 5'!$A$4:$D$43,3,0))</f>
        <v/>
      </c>
      <c r="C30" s="274"/>
      <c r="D30" s="97" t="s">
        <v>6</v>
      </c>
      <c r="E30" s="98" t="str">
        <f>IF('MP5'!E28=0,"",'MP5'!E28)</f>
        <v/>
      </c>
      <c r="F30" s="98" t="str">
        <f>IF('MP5'!F28=0,"",'MP5'!F28)</f>
        <v/>
      </c>
      <c r="G30" s="98" t="str">
        <f>IF('MP5'!G28=0,"",'MP5'!G28)</f>
        <v/>
      </c>
      <c r="H30" s="98" t="str">
        <f>IF('MP5'!H28=0,"",'MP5'!H28)</f>
        <v/>
      </c>
      <c r="I30" s="98" t="str">
        <f>IF('MP5'!I28=0,"",'MP5'!I28)</f>
        <v/>
      </c>
      <c r="J30" s="98" t="str">
        <f>IF('MP5'!J28=0,"",'MP5'!J28)</f>
        <v/>
      </c>
      <c r="K30" s="258"/>
      <c r="L30" s="98" t="str">
        <f>IF('MP5'!L28=0,"",'MP5'!L28)</f>
        <v/>
      </c>
      <c r="M30" s="258"/>
      <c r="N30" s="98" t="str">
        <f>IF('MP5'!N28=0,"",'MP5'!N28)</f>
        <v/>
      </c>
      <c r="O30" s="98" t="str">
        <f>IF('MP5'!O28=0,"",'MP5'!O28)</f>
        <v/>
      </c>
      <c r="P30" s="98" t="str">
        <f>IF('MP5'!P28=0,"",'MP5'!P28)</f>
        <v/>
      </c>
      <c r="Q30" s="98" t="str">
        <f>IF('MP5'!Q28=0,"",'MP5'!Q28)</f>
        <v/>
      </c>
      <c r="R30" s="98" t="str">
        <f>IF('MP5'!R28=0,"",'MP5'!R28)</f>
        <v/>
      </c>
      <c r="S30" s="258"/>
      <c r="T30" s="99" t="str">
        <f>IF('MP5'!T28=0,"",'MP5'!T28)</f>
        <v/>
      </c>
      <c r="U30" s="258"/>
      <c r="V30" s="247"/>
    </row>
    <row r="31" spans="1:22">
      <c r="A31" s="253"/>
      <c r="B31" s="250"/>
      <c r="C31" s="275"/>
      <c r="D31" s="100" t="s">
        <v>7</v>
      </c>
      <c r="E31" s="101" t="str">
        <f>IF('MP5'!E29=0,"",'MP5'!E29)</f>
        <v/>
      </c>
      <c r="F31" s="101" t="str">
        <f>IF('MP5'!F29=0,"",'MP5'!F29)</f>
        <v/>
      </c>
      <c r="G31" s="101" t="str">
        <f>IF('MP5'!G29=0,"",'MP5'!G29)</f>
        <v/>
      </c>
      <c r="H31" s="101" t="str">
        <f>IF('MP5'!H29=0,"",'MP5'!H29)</f>
        <v/>
      </c>
      <c r="I31" s="101" t="str">
        <f>IF('MP5'!I29=0,"",'MP5'!I29)</f>
        <v/>
      </c>
      <c r="J31" s="101" t="str">
        <f>IF('MP5'!J29=0,"",'MP5'!J29)</f>
        <v/>
      </c>
      <c r="K31" s="259"/>
      <c r="L31" s="101" t="str">
        <f>IF('MP5'!L29=0,"",'MP5'!L29)</f>
        <v/>
      </c>
      <c r="M31" s="259"/>
      <c r="N31" s="101" t="str">
        <f>IF('MP5'!N29=0,"",'MP5'!N29)</f>
        <v/>
      </c>
      <c r="O31" s="101" t="str">
        <f>IF('MP5'!O29=0,"",'MP5'!O29)</f>
        <v/>
      </c>
      <c r="P31" s="101" t="str">
        <f>IF('MP5'!P29=0,"",'MP5'!P29)</f>
        <v/>
      </c>
      <c r="Q31" s="101" t="str">
        <f>IF('MP5'!Q29=0,"",'MP5'!Q29)</f>
        <v/>
      </c>
      <c r="R31" s="101" t="str">
        <f>IF('MP5'!R29=0,"",'MP5'!R29)</f>
        <v/>
      </c>
      <c r="S31" s="259"/>
      <c r="T31" s="102" t="str">
        <f>IF('MP5'!T29=0,"",'MP5'!T29)</f>
        <v/>
      </c>
      <c r="U31" s="259"/>
      <c r="V31" s="248"/>
    </row>
    <row r="32" spans="1:22">
      <c r="A32" s="262">
        <v>8</v>
      </c>
      <c r="B32" s="93" t="str">
        <f>IF(VLOOKUP(A32,'Data Siswa 5'!$A$4:$D$43,2,0)=0,"",VLOOKUP(A32,'Data Siswa 5'!$A$4:$D$43,2,0))</f>
        <v>908</v>
      </c>
      <c r="C32" s="273" t="str">
        <f>IF(VLOOKUP(A32,'Data Siswa 5'!$A$4:$D$43,4,0)=0,"",VLOOKUP(A32,'Data Siswa 5'!$A$4:$D$43,4,0))</f>
        <v>Siswa kelas V 8</v>
      </c>
      <c r="D32" s="94" t="s">
        <v>5</v>
      </c>
      <c r="E32" s="95" t="str">
        <f>IF('MP5'!E30=0,"",'MP5'!E30)</f>
        <v/>
      </c>
      <c r="F32" s="95" t="str">
        <f>IF('MP5'!F30=0,"",'MP5'!F30)</f>
        <v/>
      </c>
      <c r="G32" s="95" t="str">
        <f>IF('MP5'!G30=0,"",'MP5'!G30)</f>
        <v/>
      </c>
      <c r="H32" s="95" t="str">
        <f>IF('MP5'!H30=0,"",'MP5'!H30)</f>
        <v/>
      </c>
      <c r="I32" s="95" t="str">
        <f>IF('MP5'!I30=0,"",'MP5'!I30)</f>
        <v/>
      </c>
      <c r="J32" s="95" t="str">
        <f>IF('MP5'!J30=0,"",'MP5'!J30)</f>
        <v/>
      </c>
      <c r="K32" s="260" t="str">
        <f t="shared" ref="K32" si="30">IFERROR(ROUND(AVERAGE(E32:J34),0),"")</f>
        <v/>
      </c>
      <c r="L32" s="96" t="str">
        <f>IF('MP5'!L30=0,"",'MP5'!L30)</f>
        <v/>
      </c>
      <c r="M32" s="260" t="str">
        <f t="shared" ref="M32" si="31">IFERROR(ROUND(AVERAGE(L32:L34),0),"")</f>
        <v/>
      </c>
      <c r="N32" s="96" t="str">
        <f>IF('MP5'!N30=0,"",'MP5'!N30)</f>
        <v/>
      </c>
      <c r="O32" s="96" t="str">
        <f>IF('MP5'!O30=0,"",'MP5'!O30)</f>
        <v/>
      </c>
      <c r="P32" s="96" t="str">
        <f>IF('MP5'!P30=0,"",'MP5'!P30)</f>
        <v/>
      </c>
      <c r="Q32" s="96" t="str">
        <f>IF('MP5'!Q30=0,"",'MP5'!Q30)</f>
        <v/>
      </c>
      <c r="R32" s="96" t="str">
        <f>IF('MP5'!R30=0,"",'MP5'!R30)</f>
        <v/>
      </c>
      <c r="S32" s="260" t="str">
        <f t="shared" ref="S32" si="32">IFERROR(ROUND(AVERAGE(N32:R34),0),"")</f>
        <v/>
      </c>
      <c r="T32" s="96" t="str">
        <f>IF('MP5'!T30=0,"",'MP5'!T30)</f>
        <v/>
      </c>
      <c r="U32" s="260" t="str">
        <f t="shared" ref="U32" si="33">IFERROR(ROUND(AVERAGE(T32:T34),0),"")</f>
        <v/>
      </c>
      <c r="V32" s="246" t="str">
        <f t="shared" ref="V32" si="34">IFERROR(ROUND((K32+M32+S32+(2*U32))/5,0),"")</f>
        <v/>
      </c>
    </row>
    <row r="33" spans="1:22" ht="15" customHeight="1">
      <c r="A33" s="252"/>
      <c r="B33" s="249" t="str">
        <f>IF(VLOOKUP(A32,'Data Siswa 5'!$A$4:$D$43,3,0)=0,"",VLOOKUP(A32,'Data Siswa 5'!$A$4:$D$43,3,0))</f>
        <v/>
      </c>
      <c r="C33" s="274"/>
      <c r="D33" s="97" t="s">
        <v>6</v>
      </c>
      <c r="E33" s="98" t="str">
        <f>IF('MP5'!E31=0,"",'MP5'!E31)</f>
        <v/>
      </c>
      <c r="F33" s="98" t="str">
        <f>IF('MP5'!F31=0,"",'MP5'!F31)</f>
        <v/>
      </c>
      <c r="G33" s="98" t="str">
        <f>IF('MP5'!G31=0,"",'MP5'!G31)</f>
        <v/>
      </c>
      <c r="H33" s="98" t="str">
        <f>IF('MP5'!H31=0,"",'MP5'!H31)</f>
        <v/>
      </c>
      <c r="I33" s="98" t="str">
        <f>IF('MP5'!I31=0,"",'MP5'!I31)</f>
        <v/>
      </c>
      <c r="J33" s="98" t="str">
        <f>IF('MP5'!J31=0,"",'MP5'!J31)</f>
        <v/>
      </c>
      <c r="K33" s="258"/>
      <c r="L33" s="98" t="str">
        <f>IF('MP5'!L31=0,"",'MP5'!L31)</f>
        <v/>
      </c>
      <c r="M33" s="258"/>
      <c r="N33" s="98" t="str">
        <f>IF('MP5'!N31=0,"",'MP5'!N31)</f>
        <v/>
      </c>
      <c r="O33" s="98" t="str">
        <f>IF('MP5'!O31=0,"",'MP5'!O31)</f>
        <v/>
      </c>
      <c r="P33" s="98" t="str">
        <f>IF('MP5'!P31=0,"",'MP5'!P31)</f>
        <v/>
      </c>
      <c r="Q33" s="98" t="str">
        <f>IF('MP5'!Q31=0,"",'MP5'!Q31)</f>
        <v/>
      </c>
      <c r="R33" s="98" t="str">
        <f>IF('MP5'!R31=0,"",'MP5'!R31)</f>
        <v/>
      </c>
      <c r="S33" s="258"/>
      <c r="T33" s="99" t="str">
        <f>IF('MP5'!T31=0,"",'MP5'!T31)</f>
        <v/>
      </c>
      <c r="U33" s="258"/>
      <c r="V33" s="247"/>
    </row>
    <row r="34" spans="1:22">
      <c r="A34" s="253"/>
      <c r="B34" s="250"/>
      <c r="C34" s="275"/>
      <c r="D34" s="100" t="s">
        <v>7</v>
      </c>
      <c r="E34" s="101" t="str">
        <f>IF('MP5'!E32=0,"",'MP5'!E32)</f>
        <v/>
      </c>
      <c r="F34" s="101" t="str">
        <f>IF('MP5'!F32=0,"",'MP5'!F32)</f>
        <v/>
      </c>
      <c r="G34" s="101" t="str">
        <f>IF('MP5'!G32=0,"",'MP5'!G32)</f>
        <v/>
      </c>
      <c r="H34" s="101" t="str">
        <f>IF('MP5'!H32=0,"",'MP5'!H32)</f>
        <v/>
      </c>
      <c r="I34" s="101" t="str">
        <f>IF('MP5'!I32=0,"",'MP5'!I32)</f>
        <v/>
      </c>
      <c r="J34" s="101" t="str">
        <f>IF('MP5'!J32=0,"",'MP5'!J32)</f>
        <v/>
      </c>
      <c r="K34" s="259"/>
      <c r="L34" s="101" t="str">
        <f>IF('MP5'!L32=0,"",'MP5'!L32)</f>
        <v/>
      </c>
      <c r="M34" s="259"/>
      <c r="N34" s="101" t="str">
        <f>IF('MP5'!N32=0,"",'MP5'!N32)</f>
        <v/>
      </c>
      <c r="O34" s="101" t="str">
        <f>IF('MP5'!O32=0,"",'MP5'!O32)</f>
        <v/>
      </c>
      <c r="P34" s="101" t="str">
        <f>IF('MP5'!P32=0,"",'MP5'!P32)</f>
        <v/>
      </c>
      <c r="Q34" s="101" t="str">
        <f>IF('MP5'!Q32=0,"",'MP5'!Q32)</f>
        <v/>
      </c>
      <c r="R34" s="101" t="str">
        <f>IF('MP5'!R32=0,"",'MP5'!R32)</f>
        <v/>
      </c>
      <c r="S34" s="259"/>
      <c r="T34" s="102" t="str">
        <f>IF('MP5'!T32=0,"",'MP5'!T32)</f>
        <v/>
      </c>
      <c r="U34" s="259"/>
      <c r="V34" s="248"/>
    </row>
    <row r="35" spans="1:22">
      <c r="A35" s="262">
        <v>9</v>
      </c>
      <c r="B35" s="93" t="str">
        <f>IF(VLOOKUP(A35,'Data Siswa 5'!$A$4:$D$43,2,0)=0,"",VLOOKUP(A35,'Data Siswa 5'!$A$4:$D$43,2,0))</f>
        <v>909</v>
      </c>
      <c r="C35" s="273" t="str">
        <f>IF(VLOOKUP(A35,'Data Siswa 5'!$A$4:$D$43,4,0)=0,"",VLOOKUP(A35,'Data Siswa 5'!$A$4:$D$43,4,0))</f>
        <v>Siswa kelas V 9</v>
      </c>
      <c r="D35" s="94" t="s">
        <v>5</v>
      </c>
      <c r="E35" s="95" t="str">
        <f>IF('MP5'!E33=0,"",'MP5'!E33)</f>
        <v/>
      </c>
      <c r="F35" s="95" t="str">
        <f>IF('MP5'!F33=0,"",'MP5'!F33)</f>
        <v/>
      </c>
      <c r="G35" s="95" t="str">
        <f>IF('MP5'!G33=0,"",'MP5'!G33)</f>
        <v/>
      </c>
      <c r="H35" s="95" t="str">
        <f>IF('MP5'!H33=0,"",'MP5'!H33)</f>
        <v/>
      </c>
      <c r="I35" s="95" t="str">
        <f>IF('MP5'!I33=0,"",'MP5'!I33)</f>
        <v/>
      </c>
      <c r="J35" s="95" t="str">
        <f>IF('MP5'!J33=0,"",'MP5'!J33)</f>
        <v/>
      </c>
      <c r="K35" s="260" t="str">
        <f t="shared" ref="K35" si="35">IFERROR(ROUND(AVERAGE(E35:J37),0),"")</f>
        <v/>
      </c>
      <c r="L35" s="96" t="str">
        <f>IF('MP5'!L33=0,"",'MP5'!L33)</f>
        <v/>
      </c>
      <c r="M35" s="260" t="str">
        <f t="shared" ref="M35" si="36">IFERROR(ROUND(AVERAGE(L35:L37),0),"")</f>
        <v/>
      </c>
      <c r="N35" s="96" t="str">
        <f>IF('MP5'!N33=0,"",'MP5'!N33)</f>
        <v/>
      </c>
      <c r="O35" s="96" t="str">
        <f>IF('MP5'!O33=0,"",'MP5'!O33)</f>
        <v/>
      </c>
      <c r="P35" s="96" t="str">
        <f>IF('MP5'!P33=0,"",'MP5'!P33)</f>
        <v/>
      </c>
      <c r="Q35" s="96" t="str">
        <f>IF('MP5'!Q33=0,"",'MP5'!Q33)</f>
        <v/>
      </c>
      <c r="R35" s="96" t="str">
        <f>IF('MP5'!R33=0,"",'MP5'!R33)</f>
        <v/>
      </c>
      <c r="S35" s="260" t="str">
        <f t="shared" ref="S35" si="37">IFERROR(ROUND(AVERAGE(N35:R37),0),"")</f>
        <v/>
      </c>
      <c r="T35" s="96" t="str">
        <f>IF('MP5'!T33=0,"",'MP5'!T33)</f>
        <v/>
      </c>
      <c r="U35" s="260" t="str">
        <f t="shared" ref="U35" si="38">IFERROR(ROUND(AVERAGE(T35:T37),0),"")</f>
        <v/>
      </c>
      <c r="V35" s="246" t="str">
        <f t="shared" ref="V35" si="39">IFERROR(ROUND((K35+M35+S35+(2*U35))/5,0),"")</f>
        <v/>
      </c>
    </row>
    <row r="36" spans="1:22" ht="15" customHeight="1">
      <c r="A36" s="252"/>
      <c r="B36" s="249" t="str">
        <f>IF(VLOOKUP(A35,'Data Siswa 5'!$A$4:$D$43,3,0)=0,"",VLOOKUP(A35,'Data Siswa 5'!$A$4:$D$43,3,0))</f>
        <v/>
      </c>
      <c r="C36" s="274"/>
      <c r="D36" s="97" t="s">
        <v>6</v>
      </c>
      <c r="E36" s="98" t="str">
        <f>IF('MP5'!E34=0,"",'MP5'!E34)</f>
        <v/>
      </c>
      <c r="F36" s="98" t="str">
        <f>IF('MP5'!F34=0,"",'MP5'!F34)</f>
        <v/>
      </c>
      <c r="G36" s="98" t="str">
        <f>IF('MP5'!G34=0,"",'MP5'!G34)</f>
        <v/>
      </c>
      <c r="H36" s="98" t="str">
        <f>IF('MP5'!H34=0,"",'MP5'!H34)</f>
        <v/>
      </c>
      <c r="I36" s="98" t="str">
        <f>IF('MP5'!I34=0,"",'MP5'!I34)</f>
        <v/>
      </c>
      <c r="J36" s="98" t="str">
        <f>IF('MP5'!J34=0,"",'MP5'!J34)</f>
        <v/>
      </c>
      <c r="K36" s="258"/>
      <c r="L36" s="98" t="str">
        <f>IF('MP5'!L34=0,"",'MP5'!L34)</f>
        <v/>
      </c>
      <c r="M36" s="258"/>
      <c r="N36" s="98" t="str">
        <f>IF('MP5'!N34=0,"",'MP5'!N34)</f>
        <v/>
      </c>
      <c r="O36" s="98" t="str">
        <f>IF('MP5'!O34=0,"",'MP5'!O34)</f>
        <v/>
      </c>
      <c r="P36" s="98" t="str">
        <f>IF('MP5'!P34=0,"",'MP5'!P34)</f>
        <v/>
      </c>
      <c r="Q36" s="98" t="str">
        <f>IF('MP5'!Q34=0,"",'MP5'!Q34)</f>
        <v/>
      </c>
      <c r="R36" s="98" t="str">
        <f>IF('MP5'!R34=0,"",'MP5'!R34)</f>
        <v/>
      </c>
      <c r="S36" s="258"/>
      <c r="T36" s="99" t="str">
        <f>IF('MP5'!T34=0,"",'MP5'!T34)</f>
        <v/>
      </c>
      <c r="U36" s="258"/>
      <c r="V36" s="247"/>
    </row>
    <row r="37" spans="1:22">
      <c r="A37" s="253"/>
      <c r="B37" s="250"/>
      <c r="C37" s="275"/>
      <c r="D37" s="100" t="s">
        <v>7</v>
      </c>
      <c r="E37" s="101" t="str">
        <f>IF('MP5'!E35=0,"",'MP5'!E35)</f>
        <v/>
      </c>
      <c r="F37" s="101" t="str">
        <f>IF('MP5'!F35=0,"",'MP5'!F35)</f>
        <v/>
      </c>
      <c r="G37" s="101" t="str">
        <f>IF('MP5'!G35=0,"",'MP5'!G35)</f>
        <v/>
      </c>
      <c r="H37" s="101" t="str">
        <f>IF('MP5'!H35=0,"",'MP5'!H35)</f>
        <v/>
      </c>
      <c r="I37" s="101" t="str">
        <f>IF('MP5'!I35=0,"",'MP5'!I35)</f>
        <v/>
      </c>
      <c r="J37" s="101" t="str">
        <f>IF('MP5'!J35=0,"",'MP5'!J35)</f>
        <v/>
      </c>
      <c r="K37" s="259"/>
      <c r="L37" s="101" t="str">
        <f>IF('MP5'!L35=0,"",'MP5'!L35)</f>
        <v/>
      </c>
      <c r="M37" s="259"/>
      <c r="N37" s="101" t="str">
        <f>IF('MP5'!N35=0,"",'MP5'!N35)</f>
        <v/>
      </c>
      <c r="O37" s="101" t="str">
        <f>IF('MP5'!O35=0,"",'MP5'!O35)</f>
        <v/>
      </c>
      <c r="P37" s="101" t="str">
        <f>IF('MP5'!P35=0,"",'MP5'!P35)</f>
        <v/>
      </c>
      <c r="Q37" s="101" t="str">
        <f>IF('MP5'!Q35=0,"",'MP5'!Q35)</f>
        <v/>
      </c>
      <c r="R37" s="101" t="str">
        <f>IF('MP5'!R35=0,"",'MP5'!R35)</f>
        <v/>
      </c>
      <c r="S37" s="259"/>
      <c r="T37" s="102" t="str">
        <f>IF('MP5'!T35=0,"",'MP5'!T35)</f>
        <v/>
      </c>
      <c r="U37" s="259"/>
      <c r="V37" s="248"/>
    </row>
    <row r="38" spans="1:22">
      <c r="A38" s="262">
        <v>10</v>
      </c>
      <c r="B38" s="93" t="str">
        <f>IF(VLOOKUP(A38,'Data Siswa 5'!$A$4:$D$43,2,0)=0,"",VLOOKUP(A38,'Data Siswa 5'!$A$4:$D$43,2,0))</f>
        <v>910</v>
      </c>
      <c r="C38" s="273" t="str">
        <f>IF(VLOOKUP(A38,'Data Siswa 5'!$A$4:$D$43,4,0)=0,"",VLOOKUP(A38,'Data Siswa 5'!$A$4:$D$43,4,0))</f>
        <v>Siswa kelas V 10</v>
      </c>
      <c r="D38" s="94" t="s">
        <v>5</v>
      </c>
      <c r="E38" s="95" t="str">
        <f>IF('MP5'!E36=0,"",'MP5'!E36)</f>
        <v/>
      </c>
      <c r="F38" s="95" t="str">
        <f>IF('MP5'!F36=0,"",'MP5'!F36)</f>
        <v/>
      </c>
      <c r="G38" s="95" t="str">
        <f>IF('MP5'!G36=0,"",'MP5'!G36)</f>
        <v/>
      </c>
      <c r="H38" s="95" t="str">
        <f>IF('MP5'!H36=0,"",'MP5'!H36)</f>
        <v/>
      </c>
      <c r="I38" s="95" t="str">
        <f>IF('MP5'!I36=0,"",'MP5'!I36)</f>
        <v/>
      </c>
      <c r="J38" s="95" t="str">
        <f>IF('MP5'!J36=0,"",'MP5'!J36)</f>
        <v/>
      </c>
      <c r="K38" s="260" t="str">
        <f t="shared" ref="K38" si="40">IFERROR(ROUND(AVERAGE(E38:J40),0),"")</f>
        <v/>
      </c>
      <c r="L38" s="96" t="str">
        <f>IF('MP5'!L36=0,"",'MP5'!L36)</f>
        <v/>
      </c>
      <c r="M38" s="260" t="str">
        <f t="shared" ref="M38" si="41">IFERROR(ROUND(AVERAGE(L38:L40),0),"")</f>
        <v/>
      </c>
      <c r="N38" s="96" t="str">
        <f>IF('MP5'!N36=0,"",'MP5'!N36)</f>
        <v/>
      </c>
      <c r="O38" s="96" t="str">
        <f>IF('MP5'!O36=0,"",'MP5'!O36)</f>
        <v/>
      </c>
      <c r="P38" s="96" t="str">
        <f>IF('MP5'!P36=0,"",'MP5'!P36)</f>
        <v/>
      </c>
      <c r="Q38" s="96" t="str">
        <f>IF('MP5'!Q36=0,"",'MP5'!Q36)</f>
        <v/>
      </c>
      <c r="R38" s="96" t="str">
        <f>IF('MP5'!R36=0,"",'MP5'!R36)</f>
        <v/>
      </c>
      <c r="S38" s="260" t="str">
        <f t="shared" ref="S38" si="42">IFERROR(ROUND(AVERAGE(N38:R40),0),"")</f>
        <v/>
      </c>
      <c r="T38" s="96" t="str">
        <f>IF('MP5'!T36=0,"",'MP5'!T36)</f>
        <v/>
      </c>
      <c r="U38" s="260" t="str">
        <f t="shared" ref="U38" si="43">IFERROR(ROUND(AVERAGE(T38:T40),0),"")</f>
        <v/>
      </c>
      <c r="V38" s="246" t="str">
        <f t="shared" ref="V38" si="44">IFERROR(ROUND((K38+M38+S38+(2*U38))/5,0),"")</f>
        <v/>
      </c>
    </row>
    <row r="39" spans="1:22" ht="15" customHeight="1">
      <c r="A39" s="252"/>
      <c r="B39" s="249" t="str">
        <f>IF(VLOOKUP(A38,'Data Siswa 5'!$A$4:$D$43,3,0)=0,"",VLOOKUP(A38,'Data Siswa 5'!$A$4:$D$43,3,0))</f>
        <v/>
      </c>
      <c r="C39" s="274"/>
      <c r="D39" s="97" t="s">
        <v>6</v>
      </c>
      <c r="E39" s="98" t="str">
        <f>IF('MP5'!E37=0,"",'MP5'!E37)</f>
        <v/>
      </c>
      <c r="F39" s="98" t="str">
        <f>IF('MP5'!F37=0,"",'MP5'!F37)</f>
        <v/>
      </c>
      <c r="G39" s="98" t="str">
        <f>IF('MP5'!G37=0,"",'MP5'!G37)</f>
        <v/>
      </c>
      <c r="H39" s="98" t="str">
        <f>IF('MP5'!H37=0,"",'MP5'!H37)</f>
        <v/>
      </c>
      <c r="I39" s="98" t="str">
        <f>IF('MP5'!I37=0,"",'MP5'!I37)</f>
        <v/>
      </c>
      <c r="J39" s="98" t="str">
        <f>IF('MP5'!J37=0,"",'MP5'!J37)</f>
        <v/>
      </c>
      <c r="K39" s="258"/>
      <c r="L39" s="98" t="str">
        <f>IF('MP5'!L37=0,"",'MP5'!L37)</f>
        <v/>
      </c>
      <c r="M39" s="258"/>
      <c r="N39" s="98" t="str">
        <f>IF('MP5'!N37=0,"",'MP5'!N37)</f>
        <v/>
      </c>
      <c r="O39" s="98" t="str">
        <f>IF('MP5'!O37=0,"",'MP5'!O37)</f>
        <v/>
      </c>
      <c r="P39" s="98" t="str">
        <f>IF('MP5'!P37=0,"",'MP5'!P37)</f>
        <v/>
      </c>
      <c r="Q39" s="98" t="str">
        <f>IF('MP5'!Q37=0,"",'MP5'!Q37)</f>
        <v/>
      </c>
      <c r="R39" s="98" t="str">
        <f>IF('MP5'!R37=0,"",'MP5'!R37)</f>
        <v/>
      </c>
      <c r="S39" s="258"/>
      <c r="T39" s="99" t="str">
        <f>IF('MP5'!T37=0,"",'MP5'!T37)</f>
        <v/>
      </c>
      <c r="U39" s="258"/>
      <c r="V39" s="247"/>
    </row>
    <row r="40" spans="1:22">
      <c r="A40" s="253"/>
      <c r="B40" s="250"/>
      <c r="C40" s="275"/>
      <c r="D40" s="100" t="s">
        <v>7</v>
      </c>
      <c r="E40" s="101" t="str">
        <f>IF('MP5'!E38=0,"",'MP5'!E38)</f>
        <v/>
      </c>
      <c r="F40" s="101" t="str">
        <f>IF('MP5'!F38=0,"",'MP5'!F38)</f>
        <v/>
      </c>
      <c r="G40" s="101" t="str">
        <f>IF('MP5'!G38=0,"",'MP5'!G38)</f>
        <v/>
      </c>
      <c r="H40" s="101" t="str">
        <f>IF('MP5'!H38=0,"",'MP5'!H38)</f>
        <v/>
      </c>
      <c r="I40" s="101" t="str">
        <f>IF('MP5'!I38=0,"",'MP5'!I38)</f>
        <v/>
      </c>
      <c r="J40" s="101" t="str">
        <f>IF('MP5'!J38=0,"",'MP5'!J38)</f>
        <v/>
      </c>
      <c r="K40" s="259"/>
      <c r="L40" s="101" t="str">
        <f>IF('MP5'!L38=0,"",'MP5'!L38)</f>
        <v/>
      </c>
      <c r="M40" s="259"/>
      <c r="N40" s="101" t="str">
        <f>IF('MP5'!N38=0,"",'MP5'!N38)</f>
        <v/>
      </c>
      <c r="O40" s="101" t="str">
        <f>IF('MP5'!O38=0,"",'MP5'!O38)</f>
        <v/>
      </c>
      <c r="P40" s="101" t="str">
        <f>IF('MP5'!P38=0,"",'MP5'!P38)</f>
        <v/>
      </c>
      <c r="Q40" s="101" t="str">
        <f>IF('MP5'!Q38=0,"",'MP5'!Q38)</f>
        <v/>
      </c>
      <c r="R40" s="101" t="str">
        <f>IF('MP5'!R38=0,"",'MP5'!R38)</f>
        <v/>
      </c>
      <c r="S40" s="259"/>
      <c r="T40" s="102" t="str">
        <f>IF('MP5'!T38=0,"",'MP5'!T38)</f>
        <v/>
      </c>
      <c r="U40" s="259"/>
      <c r="V40" s="248"/>
    </row>
    <row r="41" spans="1:22">
      <c r="A41" s="262">
        <v>11</v>
      </c>
      <c r="B41" s="93" t="str">
        <f>IF(VLOOKUP(A41,'Data Siswa 5'!$A$4:$D$43,2,0)=0,"",VLOOKUP(A41,'Data Siswa 5'!$A$4:$D$43,2,0))</f>
        <v>911</v>
      </c>
      <c r="C41" s="273" t="str">
        <f>IF(VLOOKUP(A41,'Data Siswa 5'!$A$4:$D$43,4,0)=0,"",VLOOKUP(A41,'Data Siswa 5'!$A$4:$D$43,4,0))</f>
        <v>Siswa kelas V 11</v>
      </c>
      <c r="D41" s="94" t="s">
        <v>5</v>
      </c>
      <c r="E41" s="95" t="str">
        <f>IF('MP5'!E39=0,"",'MP5'!E39)</f>
        <v/>
      </c>
      <c r="F41" s="95" t="str">
        <f>IF('MP5'!F39=0,"",'MP5'!F39)</f>
        <v/>
      </c>
      <c r="G41" s="95" t="str">
        <f>IF('MP5'!G39=0,"",'MP5'!G39)</f>
        <v/>
      </c>
      <c r="H41" s="95" t="str">
        <f>IF('MP5'!H39=0,"",'MP5'!H39)</f>
        <v/>
      </c>
      <c r="I41" s="95" t="str">
        <f>IF('MP5'!I39=0,"",'MP5'!I39)</f>
        <v/>
      </c>
      <c r="J41" s="95" t="str">
        <f>IF('MP5'!J39=0,"",'MP5'!J39)</f>
        <v/>
      </c>
      <c r="K41" s="260" t="str">
        <f t="shared" ref="K41" si="45">IFERROR(ROUND(AVERAGE(E41:J43),0),"")</f>
        <v/>
      </c>
      <c r="L41" s="96" t="str">
        <f>IF('MP5'!L39=0,"",'MP5'!L39)</f>
        <v/>
      </c>
      <c r="M41" s="260" t="str">
        <f t="shared" ref="M41" si="46">IFERROR(ROUND(AVERAGE(L41:L43),0),"")</f>
        <v/>
      </c>
      <c r="N41" s="96" t="str">
        <f>IF('MP5'!N39=0,"",'MP5'!N39)</f>
        <v/>
      </c>
      <c r="O41" s="96" t="str">
        <f>IF('MP5'!O39=0,"",'MP5'!O39)</f>
        <v/>
      </c>
      <c r="P41" s="96" t="str">
        <f>IF('MP5'!P39=0,"",'MP5'!P39)</f>
        <v/>
      </c>
      <c r="Q41" s="96" t="str">
        <f>IF('MP5'!Q39=0,"",'MP5'!Q39)</f>
        <v/>
      </c>
      <c r="R41" s="96" t="str">
        <f>IF('MP5'!R39=0,"",'MP5'!R39)</f>
        <v/>
      </c>
      <c r="S41" s="260" t="str">
        <f t="shared" ref="S41" si="47">IFERROR(ROUND(AVERAGE(N41:R43),0),"")</f>
        <v/>
      </c>
      <c r="T41" s="96" t="str">
        <f>IF('MP5'!T39=0,"",'MP5'!T39)</f>
        <v/>
      </c>
      <c r="U41" s="260" t="str">
        <f t="shared" ref="U41" si="48">IFERROR(ROUND(AVERAGE(T41:T43),0),"")</f>
        <v/>
      </c>
      <c r="V41" s="246" t="str">
        <f t="shared" ref="V41" si="49">IFERROR(ROUND((K41+M41+S41+(2*U41))/5,0),"")</f>
        <v/>
      </c>
    </row>
    <row r="42" spans="1:22" ht="15" customHeight="1">
      <c r="A42" s="252"/>
      <c r="B42" s="249" t="str">
        <f>IF(VLOOKUP(A41,'Data Siswa 5'!$A$4:$D$43,3,0)=0,"",VLOOKUP(A41,'Data Siswa 5'!$A$4:$D$43,3,0))</f>
        <v/>
      </c>
      <c r="C42" s="274"/>
      <c r="D42" s="97" t="s">
        <v>6</v>
      </c>
      <c r="E42" s="98" t="str">
        <f>IF('MP5'!E40=0,"",'MP5'!E40)</f>
        <v/>
      </c>
      <c r="F42" s="98" t="str">
        <f>IF('MP5'!F40=0,"",'MP5'!F40)</f>
        <v/>
      </c>
      <c r="G42" s="98" t="str">
        <f>IF('MP5'!G40=0,"",'MP5'!G40)</f>
        <v/>
      </c>
      <c r="H42" s="98" t="str">
        <f>IF('MP5'!H40=0,"",'MP5'!H40)</f>
        <v/>
      </c>
      <c r="I42" s="98" t="str">
        <f>IF('MP5'!I40=0,"",'MP5'!I40)</f>
        <v/>
      </c>
      <c r="J42" s="98" t="str">
        <f>IF('MP5'!J40=0,"",'MP5'!J40)</f>
        <v/>
      </c>
      <c r="K42" s="258"/>
      <c r="L42" s="98" t="str">
        <f>IF('MP5'!L40=0,"",'MP5'!L40)</f>
        <v/>
      </c>
      <c r="M42" s="258"/>
      <c r="N42" s="98" t="str">
        <f>IF('MP5'!N40=0,"",'MP5'!N40)</f>
        <v/>
      </c>
      <c r="O42" s="98" t="str">
        <f>IF('MP5'!O40=0,"",'MP5'!O40)</f>
        <v/>
      </c>
      <c r="P42" s="98" t="str">
        <f>IF('MP5'!P40=0,"",'MP5'!P40)</f>
        <v/>
      </c>
      <c r="Q42" s="98" t="str">
        <f>IF('MP5'!Q40=0,"",'MP5'!Q40)</f>
        <v/>
      </c>
      <c r="R42" s="98" t="str">
        <f>IF('MP5'!R40=0,"",'MP5'!R40)</f>
        <v/>
      </c>
      <c r="S42" s="258"/>
      <c r="T42" s="99" t="str">
        <f>IF('MP5'!T40=0,"",'MP5'!T40)</f>
        <v/>
      </c>
      <c r="U42" s="258"/>
      <c r="V42" s="247"/>
    </row>
    <row r="43" spans="1:22">
      <c r="A43" s="253"/>
      <c r="B43" s="250"/>
      <c r="C43" s="275"/>
      <c r="D43" s="100" t="s">
        <v>7</v>
      </c>
      <c r="E43" s="101" t="str">
        <f>IF('MP5'!E41=0,"",'MP5'!E41)</f>
        <v/>
      </c>
      <c r="F43" s="101" t="str">
        <f>IF('MP5'!F41=0,"",'MP5'!F41)</f>
        <v/>
      </c>
      <c r="G43" s="101" t="str">
        <f>IF('MP5'!G41=0,"",'MP5'!G41)</f>
        <v/>
      </c>
      <c r="H43" s="101" t="str">
        <f>IF('MP5'!H41=0,"",'MP5'!H41)</f>
        <v/>
      </c>
      <c r="I43" s="101" t="str">
        <f>IF('MP5'!I41=0,"",'MP5'!I41)</f>
        <v/>
      </c>
      <c r="J43" s="101" t="str">
        <f>IF('MP5'!J41=0,"",'MP5'!J41)</f>
        <v/>
      </c>
      <c r="K43" s="259"/>
      <c r="L43" s="101" t="str">
        <f>IF('MP5'!L41=0,"",'MP5'!L41)</f>
        <v/>
      </c>
      <c r="M43" s="259"/>
      <c r="N43" s="101" t="str">
        <f>IF('MP5'!N41=0,"",'MP5'!N41)</f>
        <v/>
      </c>
      <c r="O43" s="101" t="str">
        <f>IF('MP5'!O41=0,"",'MP5'!O41)</f>
        <v/>
      </c>
      <c r="P43" s="101" t="str">
        <f>IF('MP5'!P41=0,"",'MP5'!P41)</f>
        <v/>
      </c>
      <c r="Q43" s="101" t="str">
        <f>IF('MP5'!Q41=0,"",'MP5'!Q41)</f>
        <v/>
      </c>
      <c r="R43" s="101" t="str">
        <f>IF('MP5'!R41=0,"",'MP5'!R41)</f>
        <v/>
      </c>
      <c r="S43" s="259"/>
      <c r="T43" s="102" t="str">
        <f>IF('MP5'!T41=0,"",'MP5'!T41)</f>
        <v/>
      </c>
      <c r="U43" s="259"/>
      <c r="V43" s="248"/>
    </row>
    <row r="44" spans="1:22">
      <c r="A44" s="262">
        <v>12</v>
      </c>
      <c r="B44" s="93" t="str">
        <f>IF(VLOOKUP(A44,'Data Siswa 5'!$A$4:$D$43,2,0)=0,"",VLOOKUP(A44,'Data Siswa 5'!$A$4:$D$43,2,0))</f>
        <v>912</v>
      </c>
      <c r="C44" s="273" t="str">
        <f>IF(VLOOKUP(A44,'Data Siswa 5'!$A$4:$D$43,4,0)=0,"",VLOOKUP(A44,'Data Siswa 5'!$A$4:$D$43,4,0))</f>
        <v>Siswa kelas V 12</v>
      </c>
      <c r="D44" s="94" t="s">
        <v>5</v>
      </c>
      <c r="E44" s="95" t="str">
        <f>IF('MP5'!E42=0,"",'MP5'!E42)</f>
        <v/>
      </c>
      <c r="F44" s="95" t="str">
        <f>IF('MP5'!F42=0,"",'MP5'!F42)</f>
        <v/>
      </c>
      <c r="G44" s="95" t="str">
        <f>IF('MP5'!G42=0,"",'MP5'!G42)</f>
        <v/>
      </c>
      <c r="H44" s="95" t="str">
        <f>IF('MP5'!H42=0,"",'MP5'!H42)</f>
        <v/>
      </c>
      <c r="I44" s="95" t="str">
        <f>IF('MP5'!I42=0,"",'MP5'!I42)</f>
        <v/>
      </c>
      <c r="J44" s="95" t="str">
        <f>IF('MP5'!J42=0,"",'MP5'!J42)</f>
        <v/>
      </c>
      <c r="K44" s="260" t="str">
        <f t="shared" ref="K44" si="50">IFERROR(ROUND(AVERAGE(E44:J46),0),"")</f>
        <v/>
      </c>
      <c r="L44" s="96" t="str">
        <f>IF('MP5'!L42=0,"",'MP5'!L42)</f>
        <v/>
      </c>
      <c r="M44" s="260" t="str">
        <f t="shared" ref="M44" si="51">IFERROR(ROUND(AVERAGE(L44:L46),0),"")</f>
        <v/>
      </c>
      <c r="N44" s="96" t="str">
        <f>IF('MP5'!N42=0,"",'MP5'!N42)</f>
        <v/>
      </c>
      <c r="O44" s="96" t="str">
        <f>IF('MP5'!O42=0,"",'MP5'!O42)</f>
        <v/>
      </c>
      <c r="P44" s="96" t="str">
        <f>IF('MP5'!P42=0,"",'MP5'!P42)</f>
        <v/>
      </c>
      <c r="Q44" s="96" t="str">
        <f>IF('MP5'!Q42=0,"",'MP5'!Q42)</f>
        <v/>
      </c>
      <c r="R44" s="96" t="str">
        <f>IF('MP5'!R42=0,"",'MP5'!R42)</f>
        <v/>
      </c>
      <c r="S44" s="260" t="str">
        <f t="shared" ref="S44" si="52">IFERROR(ROUND(AVERAGE(N44:R46),0),"")</f>
        <v/>
      </c>
      <c r="T44" s="96" t="str">
        <f>IF('MP5'!T42=0,"",'MP5'!T42)</f>
        <v/>
      </c>
      <c r="U44" s="260" t="str">
        <f t="shared" ref="U44" si="53">IFERROR(ROUND(AVERAGE(T44:T46),0),"")</f>
        <v/>
      </c>
      <c r="V44" s="246" t="str">
        <f t="shared" ref="V44" si="54">IFERROR(ROUND((K44+M44+S44+(2*U44))/5,0),"")</f>
        <v/>
      </c>
    </row>
    <row r="45" spans="1:22" ht="15" customHeight="1">
      <c r="A45" s="252"/>
      <c r="B45" s="249" t="str">
        <f>IF(VLOOKUP(A44,'Data Siswa 5'!$A$4:$D$43,3,0)=0,"",VLOOKUP(A44,'Data Siswa 5'!$A$4:$D$43,3,0))</f>
        <v/>
      </c>
      <c r="C45" s="274"/>
      <c r="D45" s="97" t="s">
        <v>6</v>
      </c>
      <c r="E45" s="98" t="str">
        <f>IF('MP5'!E43=0,"",'MP5'!E43)</f>
        <v/>
      </c>
      <c r="F45" s="98" t="str">
        <f>IF('MP5'!F43=0,"",'MP5'!F43)</f>
        <v/>
      </c>
      <c r="G45" s="98" t="str">
        <f>IF('MP5'!G43=0,"",'MP5'!G43)</f>
        <v/>
      </c>
      <c r="H45" s="98" t="str">
        <f>IF('MP5'!H43=0,"",'MP5'!H43)</f>
        <v/>
      </c>
      <c r="I45" s="98" t="str">
        <f>IF('MP5'!I43=0,"",'MP5'!I43)</f>
        <v/>
      </c>
      <c r="J45" s="98" t="str">
        <f>IF('MP5'!J43=0,"",'MP5'!J43)</f>
        <v/>
      </c>
      <c r="K45" s="258"/>
      <c r="L45" s="98" t="str">
        <f>IF('MP5'!L43=0,"",'MP5'!L43)</f>
        <v/>
      </c>
      <c r="M45" s="258"/>
      <c r="N45" s="98" t="str">
        <f>IF('MP5'!N43=0,"",'MP5'!N43)</f>
        <v/>
      </c>
      <c r="O45" s="98" t="str">
        <f>IF('MP5'!O43=0,"",'MP5'!O43)</f>
        <v/>
      </c>
      <c r="P45" s="98" t="str">
        <f>IF('MP5'!P43=0,"",'MP5'!P43)</f>
        <v/>
      </c>
      <c r="Q45" s="98" t="str">
        <f>IF('MP5'!Q43=0,"",'MP5'!Q43)</f>
        <v/>
      </c>
      <c r="R45" s="98" t="str">
        <f>IF('MP5'!R43=0,"",'MP5'!R43)</f>
        <v/>
      </c>
      <c r="S45" s="258"/>
      <c r="T45" s="99" t="str">
        <f>IF('MP5'!T43=0,"",'MP5'!T43)</f>
        <v/>
      </c>
      <c r="U45" s="258"/>
      <c r="V45" s="247"/>
    </row>
    <row r="46" spans="1:22">
      <c r="A46" s="253"/>
      <c r="B46" s="250"/>
      <c r="C46" s="275"/>
      <c r="D46" s="100" t="s">
        <v>7</v>
      </c>
      <c r="E46" s="101" t="str">
        <f>IF('MP5'!E44=0,"",'MP5'!E44)</f>
        <v/>
      </c>
      <c r="F46" s="101" t="str">
        <f>IF('MP5'!F44=0,"",'MP5'!F44)</f>
        <v/>
      </c>
      <c r="G46" s="101" t="str">
        <f>IF('MP5'!G44=0,"",'MP5'!G44)</f>
        <v/>
      </c>
      <c r="H46" s="101" t="str">
        <f>IF('MP5'!H44=0,"",'MP5'!H44)</f>
        <v/>
      </c>
      <c r="I46" s="101" t="str">
        <f>IF('MP5'!I44=0,"",'MP5'!I44)</f>
        <v/>
      </c>
      <c r="J46" s="101" t="str">
        <f>IF('MP5'!J44=0,"",'MP5'!J44)</f>
        <v/>
      </c>
      <c r="K46" s="259"/>
      <c r="L46" s="101" t="str">
        <f>IF('MP5'!L44=0,"",'MP5'!L44)</f>
        <v/>
      </c>
      <c r="M46" s="259"/>
      <c r="N46" s="101" t="str">
        <f>IF('MP5'!N44=0,"",'MP5'!N44)</f>
        <v/>
      </c>
      <c r="O46" s="101" t="str">
        <f>IF('MP5'!O44=0,"",'MP5'!O44)</f>
        <v/>
      </c>
      <c r="P46" s="101" t="str">
        <f>IF('MP5'!P44=0,"",'MP5'!P44)</f>
        <v/>
      </c>
      <c r="Q46" s="101" t="str">
        <f>IF('MP5'!Q44=0,"",'MP5'!Q44)</f>
        <v/>
      </c>
      <c r="R46" s="101" t="str">
        <f>IF('MP5'!R44=0,"",'MP5'!R44)</f>
        <v/>
      </c>
      <c r="S46" s="259"/>
      <c r="T46" s="102" t="str">
        <f>IF('MP5'!T44=0,"",'MP5'!T44)</f>
        <v/>
      </c>
      <c r="U46" s="259"/>
      <c r="V46" s="248"/>
    </row>
    <row r="47" spans="1:22">
      <c r="A47" s="262">
        <v>13</v>
      </c>
      <c r="B47" s="93" t="str">
        <f>IF(VLOOKUP(A47,'Data Siswa 5'!$A$4:$D$43,2,0)=0,"",VLOOKUP(A47,'Data Siswa 5'!$A$4:$D$43,2,0))</f>
        <v>913</v>
      </c>
      <c r="C47" s="273" t="str">
        <f>IF(VLOOKUP(A47,'Data Siswa 5'!$A$4:$D$43,4,0)=0,"",VLOOKUP(A47,'Data Siswa 5'!$A$4:$D$43,4,0))</f>
        <v>Siswa kelas V 13</v>
      </c>
      <c r="D47" s="94" t="s">
        <v>5</v>
      </c>
      <c r="E47" s="95" t="str">
        <f>IF('MP5'!E45=0,"",'MP5'!E45)</f>
        <v/>
      </c>
      <c r="F47" s="95" t="str">
        <f>IF('MP5'!F45=0,"",'MP5'!F45)</f>
        <v/>
      </c>
      <c r="G47" s="95" t="str">
        <f>IF('MP5'!G45=0,"",'MP5'!G45)</f>
        <v/>
      </c>
      <c r="H47" s="95" t="str">
        <f>IF('MP5'!H45=0,"",'MP5'!H45)</f>
        <v/>
      </c>
      <c r="I47" s="95" t="str">
        <f>IF('MP5'!I45=0,"",'MP5'!I45)</f>
        <v/>
      </c>
      <c r="J47" s="95" t="str">
        <f>IF('MP5'!J45=0,"",'MP5'!J45)</f>
        <v/>
      </c>
      <c r="K47" s="260" t="str">
        <f t="shared" ref="K47" si="55">IFERROR(ROUND(AVERAGE(E47:J49),0),"")</f>
        <v/>
      </c>
      <c r="L47" s="96" t="str">
        <f>IF('MP5'!L45=0,"",'MP5'!L45)</f>
        <v/>
      </c>
      <c r="M47" s="260" t="str">
        <f t="shared" ref="M47" si="56">IFERROR(ROUND(AVERAGE(L47:L49),0),"")</f>
        <v/>
      </c>
      <c r="N47" s="96" t="str">
        <f>IF('MP5'!N45=0,"",'MP5'!N45)</f>
        <v/>
      </c>
      <c r="O47" s="96" t="str">
        <f>IF('MP5'!O45=0,"",'MP5'!O45)</f>
        <v/>
      </c>
      <c r="P47" s="96" t="str">
        <f>IF('MP5'!P45=0,"",'MP5'!P45)</f>
        <v/>
      </c>
      <c r="Q47" s="96" t="str">
        <f>IF('MP5'!Q45=0,"",'MP5'!Q45)</f>
        <v/>
      </c>
      <c r="R47" s="96" t="str">
        <f>IF('MP5'!R45=0,"",'MP5'!R45)</f>
        <v/>
      </c>
      <c r="S47" s="260" t="str">
        <f t="shared" ref="S47" si="57">IFERROR(ROUND(AVERAGE(N47:R49),0),"")</f>
        <v/>
      </c>
      <c r="T47" s="96" t="str">
        <f>IF('MP5'!T45=0,"",'MP5'!T45)</f>
        <v/>
      </c>
      <c r="U47" s="260" t="str">
        <f t="shared" ref="U47" si="58">IFERROR(ROUND(AVERAGE(T47:T49),0),"")</f>
        <v/>
      </c>
      <c r="V47" s="246" t="str">
        <f t="shared" ref="V47" si="59">IFERROR(ROUND((K47+M47+S47+(2*U47))/5,0),"")</f>
        <v/>
      </c>
    </row>
    <row r="48" spans="1:22" ht="15" customHeight="1">
      <c r="A48" s="252"/>
      <c r="B48" s="249" t="str">
        <f>IF(VLOOKUP(A47,'Data Siswa 5'!$A$4:$D$43,3,0)=0,"",VLOOKUP(A47,'Data Siswa 5'!$A$4:$D$43,3,0))</f>
        <v/>
      </c>
      <c r="C48" s="274"/>
      <c r="D48" s="97" t="s">
        <v>6</v>
      </c>
      <c r="E48" s="98" t="str">
        <f>IF('MP5'!E46=0,"",'MP5'!E46)</f>
        <v/>
      </c>
      <c r="F48" s="98" t="str">
        <f>IF('MP5'!F46=0,"",'MP5'!F46)</f>
        <v/>
      </c>
      <c r="G48" s="98" t="str">
        <f>IF('MP5'!G46=0,"",'MP5'!G46)</f>
        <v/>
      </c>
      <c r="H48" s="98" t="str">
        <f>IF('MP5'!H46=0,"",'MP5'!H46)</f>
        <v/>
      </c>
      <c r="I48" s="98" t="str">
        <f>IF('MP5'!I46=0,"",'MP5'!I46)</f>
        <v/>
      </c>
      <c r="J48" s="98" t="str">
        <f>IF('MP5'!J46=0,"",'MP5'!J46)</f>
        <v/>
      </c>
      <c r="K48" s="258"/>
      <c r="L48" s="98" t="str">
        <f>IF('MP5'!L46=0,"",'MP5'!L46)</f>
        <v/>
      </c>
      <c r="M48" s="258"/>
      <c r="N48" s="98" t="str">
        <f>IF('MP5'!N46=0,"",'MP5'!N46)</f>
        <v/>
      </c>
      <c r="O48" s="98" t="str">
        <f>IF('MP5'!O46=0,"",'MP5'!O46)</f>
        <v/>
      </c>
      <c r="P48" s="98" t="str">
        <f>IF('MP5'!P46=0,"",'MP5'!P46)</f>
        <v/>
      </c>
      <c r="Q48" s="98" t="str">
        <f>IF('MP5'!Q46=0,"",'MP5'!Q46)</f>
        <v/>
      </c>
      <c r="R48" s="98" t="str">
        <f>IF('MP5'!R46=0,"",'MP5'!R46)</f>
        <v/>
      </c>
      <c r="S48" s="258"/>
      <c r="T48" s="99" t="str">
        <f>IF('MP5'!T46=0,"",'MP5'!T46)</f>
        <v/>
      </c>
      <c r="U48" s="258"/>
      <c r="V48" s="247"/>
    </row>
    <row r="49" spans="1:22">
      <c r="A49" s="253"/>
      <c r="B49" s="250"/>
      <c r="C49" s="275"/>
      <c r="D49" s="100" t="s">
        <v>7</v>
      </c>
      <c r="E49" s="101" t="str">
        <f>IF('MP5'!E47=0,"",'MP5'!E47)</f>
        <v/>
      </c>
      <c r="F49" s="101" t="str">
        <f>IF('MP5'!F47=0,"",'MP5'!F47)</f>
        <v/>
      </c>
      <c r="G49" s="101" t="str">
        <f>IF('MP5'!G47=0,"",'MP5'!G47)</f>
        <v/>
      </c>
      <c r="H49" s="101" t="str">
        <f>IF('MP5'!H47=0,"",'MP5'!H47)</f>
        <v/>
      </c>
      <c r="I49" s="101" t="str">
        <f>IF('MP5'!I47=0,"",'MP5'!I47)</f>
        <v/>
      </c>
      <c r="J49" s="101" t="str">
        <f>IF('MP5'!J47=0,"",'MP5'!J47)</f>
        <v/>
      </c>
      <c r="K49" s="259"/>
      <c r="L49" s="101" t="str">
        <f>IF('MP5'!L47=0,"",'MP5'!L47)</f>
        <v/>
      </c>
      <c r="M49" s="259"/>
      <c r="N49" s="101" t="str">
        <f>IF('MP5'!N47=0,"",'MP5'!N47)</f>
        <v/>
      </c>
      <c r="O49" s="101" t="str">
        <f>IF('MP5'!O47=0,"",'MP5'!O47)</f>
        <v/>
      </c>
      <c r="P49" s="101" t="str">
        <f>IF('MP5'!P47=0,"",'MP5'!P47)</f>
        <v/>
      </c>
      <c r="Q49" s="101" t="str">
        <f>IF('MP5'!Q47=0,"",'MP5'!Q47)</f>
        <v/>
      </c>
      <c r="R49" s="101" t="str">
        <f>IF('MP5'!R47=0,"",'MP5'!R47)</f>
        <v/>
      </c>
      <c r="S49" s="259"/>
      <c r="T49" s="102" t="str">
        <f>IF('MP5'!T47=0,"",'MP5'!T47)</f>
        <v/>
      </c>
      <c r="U49" s="259"/>
      <c r="V49" s="248"/>
    </row>
    <row r="50" spans="1:22">
      <c r="A50" s="262">
        <v>14</v>
      </c>
      <c r="B50" s="93" t="str">
        <f>IF(VLOOKUP(A50,'Data Siswa 5'!$A$4:$D$43,2,0)=0,"",VLOOKUP(A50,'Data Siswa 5'!$A$4:$D$43,2,0))</f>
        <v>914</v>
      </c>
      <c r="C50" s="273" t="str">
        <f>IF(VLOOKUP(A50,'Data Siswa 5'!$A$4:$D$43,4,0)=0,"",VLOOKUP(A50,'Data Siswa 5'!$A$4:$D$43,4,0))</f>
        <v>Siswa kelas V 14</v>
      </c>
      <c r="D50" s="94" t="s">
        <v>5</v>
      </c>
      <c r="E50" s="95" t="str">
        <f>IF('MP5'!E48=0,"",'MP5'!E48)</f>
        <v/>
      </c>
      <c r="F50" s="95" t="str">
        <f>IF('MP5'!F48=0,"",'MP5'!F48)</f>
        <v/>
      </c>
      <c r="G50" s="95" t="str">
        <f>IF('MP5'!G48=0,"",'MP5'!G48)</f>
        <v/>
      </c>
      <c r="H50" s="95" t="str">
        <f>IF('MP5'!H48=0,"",'MP5'!H48)</f>
        <v/>
      </c>
      <c r="I50" s="95" t="str">
        <f>IF('MP5'!I48=0,"",'MP5'!I48)</f>
        <v/>
      </c>
      <c r="J50" s="95" t="str">
        <f>IF('MP5'!J48=0,"",'MP5'!J48)</f>
        <v/>
      </c>
      <c r="K50" s="260" t="str">
        <f t="shared" ref="K50" si="60">IFERROR(ROUND(AVERAGE(E50:J52),0),"")</f>
        <v/>
      </c>
      <c r="L50" s="96" t="str">
        <f>IF('MP5'!L48=0,"",'MP5'!L48)</f>
        <v/>
      </c>
      <c r="M50" s="260" t="str">
        <f t="shared" ref="M50" si="61">IFERROR(ROUND(AVERAGE(L50:L52),0),"")</f>
        <v/>
      </c>
      <c r="N50" s="96" t="str">
        <f>IF('MP5'!N48=0,"",'MP5'!N48)</f>
        <v/>
      </c>
      <c r="O50" s="96" t="str">
        <f>IF('MP5'!O48=0,"",'MP5'!O48)</f>
        <v/>
      </c>
      <c r="P50" s="96" t="str">
        <f>IF('MP5'!P48=0,"",'MP5'!P48)</f>
        <v/>
      </c>
      <c r="Q50" s="96" t="str">
        <f>IF('MP5'!Q48=0,"",'MP5'!Q48)</f>
        <v/>
      </c>
      <c r="R50" s="96" t="str">
        <f>IF('MP5'!R48=0,"",'MP5'!R48)</f>
        <v/>
      </c>
      <c r="S50" s="260" t="str">
        <f t="shared" ref="S50" si="62">IFERROR(ROUND(AVERAGE(N50:R52),0),"")</f>
        <v/>
      </c>
      <c r="T50" s="96" t="str">
        <f>IF('MP5'!T48=0,"",'MP5'!T48)</f>
        <v/>
      </c>
      <c r="U50" s="260" t="str">
        <f t="shared" ref="U50" si="63">IFERROR(ROUND(AVERAGE(T50:T52),0),"")</f>
        <v/>
      </c>
      <c r="V50" s="246" t="str">
        <f t="shared" ref="V50" si="64">IFERROR(ROUND((K50+M50+S50+(2*U50))/5,0),"")</f>
        <v/>
      </c>
    </row>
    <row r="51" spans="1:22" ht="15" customHeight="1">
      <c r="A51" s="252"/>
      <c r="B51" s="249" t="str">
        <f>IF(VLOOKUP(A50,'Data Siswa 5'!$A$4:$D$43,3,0)=0,"",VLOOKUP(A50,'Data Siswa 5'!$A$4:$D$43,3,0))</f>
        <v/>
      </c>
      <c r="C51" s="274"/>
      <c r="D51" s="97" t="s">
        <v>6</v>
      </c>
      <c r="E51" s="98" t="str">
        <f>IF('MP5'!E49=0,"",'MP5'!E49)</f>
        <v/>
      </c>
      <c r="F51" s="98" t="str">
        <f>IF('MP5'!F49=0,"",'MP5'!F49)</f>
        <v/>
      </c>
      <c r="G51" s="98" t="str">
        <f>IF('MP5'!G49=0,"",'MP5'!G49)</f>
        <v/>
      </c>
      <c r="H51" s="98" t="str">
        <f>IF('MP5'!H49=0,"",'MP5'!H49)</f>
        <v/>
      </c>
      <c r="I51" s="98" t="str">
        <f>IF('MP5'!I49=0,"",'MP5'!I49)</f>
        <v/>
      </c>
      <c r="J51" s="98" t="str">
        <f>IF('MP5'!J49=0,"",'MP5'!J49)</f>
        <v/>
      </c>
      <c r="K51" s="258"/>
      <c r="L51" s="98" t="str">
        <f>IF('MP5'!L49=0,"",'MP5'!L49)</f>
        <v/>
      </c>
      <c r="M51" s="258"/>
      <c r="N51" s="98" t="str">
        <f>IF('MP5'!N49=0,"",'MP5'!N49)</f>
        <v/>
      </c>
      <c r="O51" s="98" t="str">
        <f>IF('MP5'!O49=0,"",'MP5'!O49)</f>
        <v/>
      </c>
      <c r="P51" s="98" t="str">
        <f>IF('MP5'!P49=0,"",'MP5'!P49)</f>
        <v/>
      </c>
      <c r="Q51" s="98" t="str">
        <f>IF('MP5'!Q49=0,"",'MP5'!Q49)</f>
        <v/>
      </c>
      <c r="R51" s="98" t="str">
        <f>IF('MP5'!R49=0,"",'MP5'!R49)</f>
        <v/>
      </c>
      <c r="S51" s="258"/>
      <c r="T51" s="99" t="str">
        <f>IF('MP5'!T49=0,"",'MP5'!T49)</f>
        <v/>
      </c>
      <c r="U51" s="258"/>
      <c r="V51" s="247"/>
    </row>
    <row r="52" spans="1:22">
      <c r="A52" s="253"/>
      <c r="B52" s="250"/>
      <c r="C52" s="275"/>
      <c r="D52" s="100" t="s">
        <v>7</v>
      </c>
      <c r="E52" s="101" t="str">
        <f>IF('MP5'!E50=0,"",'MP5'!E50)</f>
        <v/>
      </c>
      <c r="F52" s="101" t="str">
        <f>IF('MP5'!F50=0,"",'MP5'!F50)</f>
        <v/>
      </c>
      <c r="G52" s="101" t="str">
        <f>IF('MP5'!G50=0,"",'MP5'!G50)</f>
        <v/>
      </c>
      <c r="H52" s="101" t="str">
        <f>IF('MP5'!H50=0,"",'MP5'!H50)</f>
        <v/>
      </c>
      <c r="I52" s="101" t="str">
        <f>IF('MP5'!I50=0,"",'MP5'!I50)</f>
        <v/>
      </c>
      <c r="J52" s="101" t="str">
        <f>IF('MP5'!J50=0,"",'MP5'!J50)</f>
        <v/>
      </c>
      <c r="K52" s="259"/>
      <c r="L52" s="101" t="str">
        <f>IF('MP5'!L50=0,"",'MP5'!L50)</f>
        <v/>
      </c>
      <c r="M52" s="259"/>
      <c r="N52" s="101" t="str">
        <f>IF('MP5'!N50=0,"",'MP5'!N50)</f>
        <v/>
      </c>
      <c r="O52" s="101" t="str">
        <f>IF('MP5'!O50=0,"",'MP5'!O50)</f>
        <v/>
      </c>
      <c r="P52" s="101" t="str">
        <f>IF('MP5'!P50=0,"",'MP5'!P50)</f>
        <v/>
      </c>
      <c r="Q52" s="101" t="str">
        <f>IF('MP5'!Q50=0,"",'MP5'!Q50)</f>
        <v/>
      </c>
      <c r="R52" s="101" t="str">
        <f>IF('MP5'!R50=0,"",'MP5'!R50)</f>
        <v/>
      </c>
      <c r="S52" s="259"/>
      <c r="T52" s="102" t="str">
        <f>IF('MP5'!T50=0,"",'MP5'!T50)</f>
        <v/>
      </c>
      <c r="U52" s="259"/>
      <c r="V52" s="248"/>
    </row>
    <row r="53" spans="1:22">
      <c r="A53" s="262">
        <v>15</v>
      </c>
      <c r="B53" s="93" t="str">
        <f>IF(VLOOKUP(A53,'Data Siswa 5'!$A$4:$D$43,2,0)=0,"",VLOOKUP(A53,'Data Siswa 5'!$A$4:$D$43,2,0))</f>
        <v>915</v>
      </c>
      <c r="C53" s="273" t="str">
        <f>IF(VLOOKUP(A53,'Data Siswa 5'!$A$4:$D$43,4,0)=0,"",VLOOKUP(A53,'Data Siswa 5'!$A$4:$D$43,4,0))</f>
        <v>Siswa kelas V 15</v>
      </c>
      <c r="D53" s="94" t="s">
        <v>5</v>
      </c>
      <c r="E53" s="95" t="str">
        <f>IF('MP5'!E51=0,"",'MP5'!E51)</f>
        <v/>
      </c>
      <c r="F53" s="95" t="str">
        <f>IF('MP5'!F51=0,"",'MP5'!F51)</f>
        <v/>
      </c>
      <c r="G53" s="95" t="str">
        <f>IF('MP5'!G51=0,"",'MP5'!G51)</f>
        <v/>
      </c>
      <c r="H53" s="95" t="str">
        <f>IF('MP5'!H51=0,"",'MP5'!H51)</f>
        <v/>
      </c>
      <c r="I53" s="95" t="str">
        <f>IF('MP5'!I51=0,"",'MP5'!I51)</f>
        <v/>
      </c>
      <c r="J53" s="95" t="str">
        <f>IF('MP5'!J51=0,"",'MP5'!J51)</f>
        <v/>
      </c>
      <c r="K53" s="260" t="str">
        <f t="shared" ref="K53" si="65">IFERROR(ROUND(AVERAGE(E53:J55),0),"")</f>
        <v/>
      </c>
      <c r="L53" s="96" t="str">
        <f>IF('MP5'!L51=0,"",'MP5'!L51)</f>
        <v/>
      </c>
      <c r="M53" s="260" t="str">
        <f t="shared" ref="M53" si="66">IFERROR(ROUND(AVERAGE(L53:L55),0),"")</f>
        <v/>
      </c>
      <c r="N53" s="96" t="str">
        <f>IF('MP5'!N51=0,"",'MP5'!N51)</f>
        <v/>
      </c>
      <c r="O53" s="96" t="str">
        <f>IF('MP5'!O51=0,"",'MP5'!O51)</f>
        <v/>
      </c>
      <c r="P53" s="96" t="str">
        <f>IF('MP5'!P51=0,"",'MP5'!P51)</f>
        <v/>
      </c>
      <c r="Q53" s="96" t="str">
        <f>IF('MP5'!Q51=0,"",'MP5'!Q51)</f>
        <v/>
      </c>
      <c r="R53" s="96" t="str">
        <f>IF('MP5'!R51=0,"",'MP5'!R51)</f>
        <v/>
      </c>
      <c r="S53" s="260" t="str">
        <f t="shared" ref="S53" si="67">IFERROR(ROUND(AVERAGE(N53:R55),0),"")</f>
        <v/>
      </c>
      <c r="T53" s="96" t="str">
        <f>IF('MP5'!T51=0,"",'MP5'!T51)</f>
        <v/>
      </c>
      <c r="U53" s="260" t="str">
        <f t="shared" ref="U53" si="68">IFERROR(ROUND(AVERAGE(T53:T55),0),"")</f>
        <v/>
      </c>
      <c r="V53" s="246" t="str">
        <f t="shared" ref="V53" si="69">IFERROR(ROUND((K53+M53+S53+(2*U53))/5,0),"")</f>
        <v/>
      </c>
    </row>
    <row r="54" spans="1:22" ht="15" customHeight="1">
      <c r="A54" s="252"/>
      <c r="B54" s="249" t="str">
        <f>IF(VLOOKUP(A53,'Data Siswa 5'!$A$4:$D$43,3,0)=0,"",VLOOKUP(A53,'Data Siswa 5'!$A$4:$D$43,3,0))</f>
        <v/>
      </c>
      <c r="C54" s="274"/>
      <c r="D54" s="97" t="s">
        <v>6</v>
      </c>
      <c r="E54" s="98" t="str">
        <f>IF('MP5'!E52=0,"",'MP5'!E52)</f>
        <v/>
      </c>
      <c r="F54" s="98" t="str">
        <f>IF('MP5'!F52=0,"",'MP5'!F52)</f>
        <v/>
      </c>
      <c r="G54" s="98" t="str">
        <f>IF('MP5'!G52=0,"",'MP5'!G52)</f>
        <v/>
      </c>
      <c r="H54" s="98" t="str">
        <f>IF('MP5'!H52=0,"",'MP5'!H52)</f>
        <v/>
      </c>
      <c r="I54" s="98" t="str">
        <f>IF('MP5'!I52=0,"",'MP5'!I52)</f>
        <v/>
      </c>
      <c r="J54" s="98" t="str">
        <f>IF('MP5'!J52=0,"",'MP5'!J52)</f>
        <v/>
      </c>
      <c r="K54" s="258"/>
      <c r="L54" s="98" t="str">
        <f>IF('MP5'!L52=0,"",'MP5'!L52)</f>
        <v/>
      </c>
      <c r="M54" s="258"/>
      <c r="N54" s="98" t="str">
        <f>IF('MP5'!N52=0,"",'MP5'!N52)</f>
        <v/>
      </c>
      <c r="O54" s="98" t="str">
        <f>IF('MP5'!O52=0,"",'MP5'!O52)</f>
        <v/>
      </c>
      <c r="P54" s="98" t="str">
        <f>IF('MP5'!P52=0,"",'MP5'!P52)</f>
        <v/>
      </c>
      <c r="Q54" s="98" t="str">
        <f>IF('MP5'!Q52=0,"",'MP5'!Q52)</f>
        <v/>
      </c>
      <c r="R54" s="98" t="str">
        <f>IF('MP5'!R52=0,"",'MP5'!R52)</f>
        <v/>
      </c>
      <c r="S54" s="258"/>
      <c r="T54" s="99" t="str">
        <f>IF('MP5'!T52=0,"",'MP5'!T52)</f>
        <v/>
      </c>
      <c r="U54" s="258"/>
      <c r="V54" s="247"/>
    </row>
    <row r="55" spans="1:22">
      <c r="A55" s="253"/>
      <c r="B55" s="250"/>
      <c r="C55" s="275"/>
      <c r="D55" s="100" t="s">
        <v>7</v>
      </c>
      <c r="E55" s="101" t="str">
        <f>IF('MP5'!E53=0,"",'MP5'!E53)</f>
        <v/>
      </c>
      <c r="F55" s="101" t="str">
        <f>IF('MP5'!F53=0,"",'MP5'!F53)</f>
        <v/>
      </c>
      <c r="G55" s="101" t="str">
        <f>IF('MP5'!G53=0,"",'MP5'!G53)</f>
        <v/>
      </c>
      <c r="H55" s="101" t="str">
        <f>IF('MP5'!H53=0,"",'MP5'!H53)</f>
        <v/>
      </c>
      <c r="I55" s="101" t="str">
        <f>IF('MP5'!I53=0,"",'MP5'!I53)</f>
        <v/>
      </c>
      <c r="J55" s="101" t="str">
        <f>IF('MP5'!J53=0,"",'MP5'!J53)</f>
        <v/>
      </c>
      <c r="K55" s="259"/>
      <c r="L55" s="101" t="str">
        <f>IF('MP5'!L53=0,"",'MP5'!L53)</f>
        <v/>
      </c>
      <c r="M55" s="259"/>
      <c r="N55" s="101" t="str">
        <f>IF('MP5'!N53=0,"",'MP5'!N53)</f>
        <v/>
      </c>
      <c r="O55" s="101" t="str">
        <f>IF('MP5'!O53=0,"",'MP5'!O53)</f>
        <v/>
      </c>
      <c r="P55" s="101" t="str">
        <f>IF('MP5'!P53=0,"",'MP5'!P53)</f>
        <v/>
      </c>
      <c r="Q55" s="101" t="str">
        <f>IF('MP5'!Q53=0,"",'MP5'!Q53)</f>
        <v/>
      </c>
      <c r="R55" s="101" t="str">
        <f>IF('MP5'!R53=0,"",'MP5'!R53)</f>
        <v/>
      </c>
      <c r="S55" s="259"/>
      <c r="T55" s="102" t="str">
        <f>IF('MP5'!T53=0,"",'MP5'!T53)</f>
        <v/>
      </c>
      <c r="U55" s="259"/>
      <c r="V55" s="248"/>
    </row>
    <row r="56" spans="1:22">
      <c r="A56" s="262">
        <v>16</v>
      </c>
      <c r="B56" s="93" t="str">
        <f>IF(VLOOKUP(A56,'Data Siswa 5'!$A$4:$D$43,2,0)=0,"",VLOOKUP(A56,'Data Siswa 5'!$A$4:$D$43,2,0))</f>
        <v>916</v>
      </c>
      <c r="C56" s="273" t="str">
        <f>IF(VLOOKUP(A56,'Data Siswa 5'!$A$4:$D$43,4,0)=0,"",VLOOKUP(A56,'Data Siswa 5'!$A$4:$D$43,4,0))</f>
        <v>Siswa kelas V 16</v>
      </c>
      <c r="D56" s="94" t="s">
        <v>5</v>
      </c>
      <c r="E56" s="95" t="str">
        <f>IF('MP5'!E54=0,"",'MP5'!E54)</f>
        <v/>
      </c>
      <c r="F56" s="95" t="str">
        <f>IF('MP5'!F54=0,"",'MP5'!F54)</f>
        <v/>
      </c>
      <c r="G56" s="95" t="str">
        <f>IF('MP5'!G54=0,"",'MP5'!G54)</f>
        <v/>
      </c>
      <c r="H56" s="95" t="str">
        <f>IF('MP5'!H54=0,"",'MP5'!H54)</f>
        <v/>
      </c>
      <c r="I56" s="95" t="str">
        <f>IF('MP5'!I54=0,"",'MP5'!I54)</f>
        <v/>
      </c>
      <c r="J56" s="95" t="str">
        <f>IF('MP5'!J54=0,"",'MP5'!J54)</f>
        <v/>
      </c>
      <c r="K56" s="260" t="str">
        <f t="shared" ref="K56" si="70">IFERROR(ROUND(AVERAGE(E56:J58),0),"")</f>
        <v/>
      </c>
      <c r="L56" s="96" t="str">
        <f>IF('MP5'!L54=0,"",'MP5'!L54)</f>
        <v/>
      </c>
      <c r="M56" s="260" t="str">
        <f t="shared" ref="M56" si="71">IFERROR(ROUND(AVERAGE(L56:L58),0),"")</f>
        <v/>
      </c>
      <c r="N56" s="96" t="str">
        <f>IF('MP5'!N54=0,"",'MP5'!N54)</f>
        <v/>
      </c>
      <c r="O56" s="96" t="str">
        <f>IF('MP5'!O54=0,"",'MP5'!O54)</f>
        <v/>
      </c>
      <c r="P56" s="96" t="str">
        <f>IF('MP5'!P54=0,"",'MP5'!P54)</f>
        <v/>
      </c>
      <c r="Q56" s="96" t="str">
        <f>IF('MP5'!Q54=0,"",'MP5'!Q54)</f>
        <v/>
      </c>
      <c r="R56" s="96" t="str">
        <f>IF('MP5'!R54=0,"",'MP5'!R54)</f>
        <v/>
      </c>
      <c r="S56" s="260" t="str">
        <f t="shared" ref="S56" si="72">IFERROR(ROUND(AVERAGE(N56:R58),0),"")</f>
        <v/>
      </c>
      <c r="T56" s="96" t="str">
        <f>IF('MP5'!T54=0,"",'MP5'!T54)</f>
        <v/>
      </c>
      <c r="U56" s="260" t="str">
        <f t="shared" ref="U56" si="73">IFERROR(ROUND(AVERAGE(T56:T58),0),"")</f>
        <v/>
      </c>
      <c r="V56" s="246" t="str">
        <f t="shared" ref="V56" si="74">IFERROR(ROUND((K56+M56+S56+(2*U56))/5,0),"")</f>
        <v/>
      </c>
    </row>
    <row r="57" spans="1:22" ht="15" customHeight="1">
      <c r="A57" s="252"/>
      <c r="B57" s="249" t="str">
        <f>IF(VLOOKUP(A56,'Data Siswa 5'!$A$4:$D$43,3,0)=0,"",VLOOKUP(A56,'Data Siswa 5'!$A$4:$D$43,3,0))</f>
        <v/>
      </c>
      <c r="C57" s="274"/>
      <c r="D57" s="97" t="s">
        <v>6</v>
      </c>
      <c r="E57" s="98" t="str">
        <f>IF('MP5'!E55=0,"",'MP5'!E55)</f>
        <v/>
      </c>
      <c r="F57" s="98" t="str">
        <f>IF('MP5'!F55=0,"",'MP5'!F55)</f>
        <v/>
      </c>
      <c r="G57" s="98" t="str">
        <f>IF('MP5'!G55=0,"",'MP5'!G55)</f>
        <v/>
      </c>
      <c r="H57" s="98" t="str">
        <f>IF('MP5'!H55=0,"",'MP5'!H55)</f>
        <v/>
      </c>
      <c r="I57" s="98" t="str">
        <f>IF('MP5'!I55=0,"",'MP5'!I55)</f>
        <v/>
      </c>
      <c r="J57" s="98" t="str">
        <f>IF('MP5'!J55=0,"",'MP5'!J55)</f>
        <v/>
      </c>
      <c r="K57" s="258"/>
      <c r="L57" s="98" t="str">
        <f>IF('MP5'!L55=0,"",'MP5'!L55)</f>
        <v/>
      </c>
      <c r="M57" s="258"/>
      <c r="N57" s="98" t="str">
        <f>IF('MP5'!N55=0,"",'MP5'!N55)</f>
        <v/>
      </c>
      <c r="O57" s="98" t="str">
        <f>IF('MP5'!O55=0,"",'MP5'!O55)</f>
        <v/>
      </c>
      <c r="P57" s="98" t="str">
        <f>IF('MP5'!P55=0,"",'MP5'!P55)</f>
        <v/>
      </c>
      <c r="Q57" s="98" t="str">
        <f>IF('MP5'!Q55=0,"",'MP5'!Q55)</f>
        <v/>
      </c>
      <c r="R57" s="98" t="str">
        <f>IF('MP5'!R55=0,"",'MP5'!R55)</f>
        <v/>
      </c>
      <c r="S57" s="258"/>
      <c r="T57" s="99" t="str">
        <f>IF('MP5'!T55=0,"",'MP5'!T55)</f>
        <v/>
      </c>
      <c r="U57" s="258"/>
      <c r="V57" s="247"/>
    </row>
    <row r="58" spans="1:22">
      <c r="A58" s="253"/>
      <c r="B58" s="250"/>
      <c r="C58" s="275"/>
      <c r="D58" s="100" t="s">
        <v>7</v>
      </c>
      <c r="E58" s="101" t="str">
        <f>IF('MP5'!E56=0,"",'MP5'!E56)</f>
        <v/>
      </c>
      <c r="F58" s="101" t="str">
        <f>IF('MP5'!F56=0,"",'MP5'!F56)</f>
        <v/>
      </c>
      <c r="G58" s="101" t="str">
        <f>IF('MP5'!G56=0,"",'MP5'!G56)</f>
        <v/>
      </c>
      <c r="H58" s="101" t="str">
        <f>IF('MP5'!H56=0,"",'MP5'!H56)</f>
        <v/>
      </c>
      <c r="I58" s="101" t="str">
        <f>IF('MP5'!I56=0,"",'MP5'!I56)</f>
        <v/>
      </c>
      <c r="J58" s="101" t="str">
        <f>IF('MP5'!J56=0,"",'MP5'!J56)</f>
        <v/>
      </c>
      <c r="K58" s="259"/>
      <c r="L58" s="101" t="str">
        <f>IF('MP5'!L56=0,"",'MP5'!L56)</f>
        <v/>
      </c>
      <c r="M58" s="259"/>
      <c r="N58" s="101" t="str">
        <f>IF('MP5'!N56=0,"",'MP5'!N56)</f>
        <v/>
      </c>
      <c r="O58" s="101" t="str">
        <f>IF('MP5'!O56=0,"",'MP5'!O56)</f>
        <v/>
      </c>
      <c r="P58" s="101" t="str">
        <f>IF('MP5'!P56=0,"",'MP5'!P56)</f>
        <v/>
      </c>
      <c r="Q58" s="101" t="str">
        <f>IF('MP5'!Q56=0,"",'MP5'!Q56)</f>
        <v/>
      </c>
      <c r="R58" s="101" t="str">
        <f>IF('MP5'!R56=0,"",'MP5'!R56)</f>
        <v/>
      </c>
      <c r="S58" s="259"/>
      <c r="T58" s="102" t="str">
        <f>IF('MP5'!T56=0,"",'MP5'!T56)</f>
        <v/>
      </c>
      <c r="U58" s="259"/>
      <c r="V58" s="248"/>
    </row>
    <row r="59" spans="1:22">
      <c r="A59" s="262">
        <v>17</v>
      </c>
      <c r="B59" s="93" t="str">
        <f>IF(VLOOKUP(A59,'Data Siswa 5'!$A$4:$D$43,2,0)=0,"",VLOOKUP(A59,'Data Siswa 5'!$A$4:$D$43,2,0))</f>
        <v>917</v>
      </c>
      <c r="C59" s="273" t="str">
        <f>IF(VLOOKUP(A59,'Data Siswa 5'!$A$4:$D$43,4,0)=0,"",VLOOKUP(A59,'Data Siswa 5'!$A$4:$D$43,4,0))</f>
        <v>Siswa kelas V 17</v>
      </c>
      <c r="D59" s="94" t="s">
        <v>5</v>
      </c>
      <c r="E59" s="95" t="str">
        <f>IF('MP5'!E57=0,"",'MP5'!E57)</f>
        <v/>
      </c>
      <c r="F59" s="95" t="str">
        <f>IF('MP5'!F57=0,"",'MP5'!F57)</f>
        <v/>
      </c>
      <c r="G59" s="95" t="str">
        <f>IF('MP5'!G57=0,"",'MP5'!G57)</f>
        <v/>
      </c>
      <c r="H59" s="95" t="str">
        <f>IF('MP5'!H57=0,"",'MP5'!H57)</f>
        <v/>
      </c>
      <c r="I59" s="95" t="str">
        <f>IF('MP5'!I57=0,"",'MP5'!I57)</f>
        <v/>
      </c>
      <c r="J59" s="95" t="str">
        <f>IF('MP5'!J57=0,"",'MP5'!J57)</f>
        <v/>
      </c>
      <c r="K59" s="260" t="str">
        <f t="shared" ref="K59" si="75">IFERROR(ROUND(AVERAGE(E59:J61),0),"")</f>
        <v/>
      </c>
      <c r="L59" s="96" t="str">
        <f>IF('MP5'!L57=0,"",'MP5'!L57)</f>
        <v/>
      </c>
      <c r="M59" s="260" t="str">
        <f t="shared" ref="M59" si="76">IFERROR(ROUND(AVERAGE(L59:L61),0),"")</f>
        <v/>
      </c>
      <c r="N59" s="96" t="str">
        <f>IF('MP5'!N57=0,"",'MP5'!N57)</f>
        <v/>
      </c>
      <c r="O59" s="96" t="str">
        <f>IF('MP5'!O57=0,"",'MP5'!O57)</f>
        <v/>
      </c>
      <c r="P59" s="96" t="str">
        <f>IF('MP5'!P57=0,"",'MP5'!P57)</f>
        <v/>
      </c>
      <c r="Q59" s="96" t="str">
        <f>IF('MP5'!Q57=0,"",'MP5'!Q57)</f>
        <v/>
      </c>
      <c r="R59" s="96" t="str">
        <f>IF('MP5'!R57=0,"",'MP5'!R57)</f>
        <v/>
      </c>
      <c r="S59" s="260" t="str">
        <f t="shared" ref="S59" si="77">IFERROR(ROUND(AVERAGE(N59:R61),0),"")</f>
        <v/>
      </c>
      <c r="T59" s="96" t="str">
        <f>IF('MP5'!T57=0,"",'MP5'!T57)</f>
        <v/>
      </c>
      <c r="U59" s="260" t="str">
        <f t="shared" ref="U59" si="78">IFERROR(ROUND(AVERAGE(T59:T61),0),"")</f>
        <v/>
      </c>
      <c r="V59" s="246" t="str">
        <f t="shared" ref="V59" si="79">IFERROR(ROUND((K59+M59+S59+(2*U59))/5,0),"")</f>
        <v/>
      </c>
    </row>
    <row r="60" spans="1:22" ht="15" customHeight="1">
      <c r="A60" s="252"/>
      <c r="B60" s="249" t="str">
        <f>IF(VLOOKUP(A59,'Data Siswa 5'!$A$4:$D$43,3,0)=0,"",VLOOKUP(A59,'Data Siswa 5'!$A$4:$D$43,3,0))</f>
        <v/>
      </c>
      <c r="C60" s="274"/>
      <c r="D60" s="97" t="s">
        <v>6</v>
      </c>
      <c r="E60" s="98" t="str">
        <f>IF('MP5'!E58=0,"",'MP5'!E58)</f>
        <v/>
      </c>
      <c r="F60" s="98" t="str">
        <f>IF('MP5'!F58=0,"",'MP5'!F58)</f>
        <v/>
      </c>
      <c r="G60" s="98" t="str">
        <f>IF('MP5'!G58=0,"",'MP5'!G58)</f>
        <v/>
      </c>
      <c r="H60" s="98" t="str">
        <f>IF('MP5'!H58=0,"",'MP5'!H58)</f>
        <v/>
      </c>
      <c r="I60" s="98" t="str">
        <f>IF('MP5'!I58=0,"",'MP5'!I58)</f>
        <v/>
      </c>
      <c r="J60" s="98" t="str">
        <f>IF('MP5'!J58=0,"",'MP5'!J58)</f>
        <v/>
      </c>
      <c r="K60" s="258"/>
      <c r="L60" s="98" t="str">
        <f>IF('MP5'!L58=0,"",'MP5'!L58)</f>
        <v/>
      </c>
      <c r="M60" s="258"/>
      <c r="N60" s="98" t="str">
        <f>IF('MP5'!N58=0,"",'MP5'!N58)</f>
        <v/>
      </c>
      <c r="O60" s="98" t="str">
        <f>IF('MP5'!O58=0,"",'MP5'!O58)</f>
        <v/>
      </c>
      <c r="P60" s="98" t="str">
        <f>IF('MP5'!P58=0,"",'MP5'!P58)</f>
        <v/>
      </c>
      <c r="Q60" s="98" t="str">
        <f>IF('MP5'!Q58=0,"",'MP5'!Q58)</f>
        <v/>
      </c>
      <c r="R60" s="98" t="str">
        <f>IF('MP5'!R58=0,"",'MP5'!R58)</f>
        <v/>
      </c>
      <c r="S60" s="258"/>
      <c r="T60" s="99" t="str">
        <f>IF('MP5'!T58=0,"",'MP5'!T58)</f>
        <v/>
      </c>
      <c r="U60" s="258"/>
      <c r="V60" s="247"/>
    </row>
    <row r="61" spans="1:22">
      <c r="A61" s="253"/>
      <c r="B61" s="250"/>
      <c r="C61" s="275"/>
      <c r="D61" s="100" t="s">
        <v>7</v>
      </c>
      <c r="E61" s="101" t="str">
        <f>IF('MP5'!E59=0,"",'MP5'!E59)</f>
        <v/>
      </c>
      <c r="F61" s="101" t="str">
        <f>IF('MP5'!F59=0,"",'MP5'!F59)</f>
        <v/>
      </c>
      <c r="G61" s="101" t="str">
        <f>IF('MP5'!G59=0,"",'MP5'!G59)</f>
        <v/>
      </c>
      <c r="H61" s="101" t="str">
        <f>IF('MP5'!H59=0,"",'MP5'!H59)</f>
        <v/>
      </c>
      <c r="I61" s="101" t="str">
        <f>IF('MP5'!I59=0,"",'MP5'!I59)</f>
        <v/>
      </c>
      <c r="J61" s="101" t="str">
        <f>IF('MP5'!J59=0,"",'MP5'!J59)</f>
        <v/>
      </c>
      <c r="K61" s="259"/>
      <c r="L61" s="101" t="str">
        <f>IF('MP5'!L59=0,"",'MP5'!L59)</f>
        <v/>
      </c>
      <c r="M61" s="259"/>
      <c r="N61" s="101" t="str">
        <f>IF('MP5'!N59=0,"",'MP5'!N59)</f>
        <v/>
      </c>
      <c r="O61" s="101" t="str">
        <f>IF('MP5'!O59=0,"",'MP5'!O59)</f>
        <v/>
      </c>
      <c r="P61" s="101" t="str">
        <f>IF('MP5'!P59=0,"",'MP5'!P59)</f>
        <v/>
      </c>
      <c r="Q61" s="101" t="str">
        <f>IF('MP5'!Q59=0,"",'MP5'!Q59)</f>
        <v/>
      </c>
      <c r="R61" s="101" t="str">
        <f>IF('MP5'!R59=0,"",'MP5'!R59)</f>
        <v/>
      </c>
      <c r="S61" s="259"/>
      <c r="T61" s="102" t="str">
        <f>IF('MP5'!T59=0,"",'MP5'!T59)</f>
        <v/>
      </c>
      <c r="U61" s="259"/>
      <c r="V61" s="248"/>
    </row>
    <row r="62" spans="1:22">
      <c r="A62" s="262">
        <v>18</v>
      </c>
      <c r="B62" s="93" t="str">
        <f>IF(VLOOKUP(A62,'Data Siswa 5'!$A$4:$D$43,2,0)=0,"",VLOOKUP(A62,'Data Siswa 5'!$A$4:$D$43,2,0))</f>
        <v>918</v>
      </c>
      <c r="C62" s="273" t="str">
        <f>IF(VLOOKUP(A62,'Data Siswa 5'!$A$4:$D$43,4,0)=0,"",VLOOKUP(A62,'Data Siswa 5'!$A$4:$D$43,4,0))</f>
        <v>Siswa kelas V 18</v>
      </c>
      <c r="D62" s="94" t="s">
        <v>5</v>
      </c>
      <c r="E62" s="95" t="str">
        <f>IF('MP5'!E60=0,"",'MP5'!E60)</f>
        <v/>
      </c>
      <c r="F62" s="95" t="str">
        <f>IF('MP5'!F60=0,"",'MP5'!F60)</f>
        <v/>
      </c>
      <c r="G62" s="95" t="str">
        <f>IF('MP5'!G60=0,"",'MP5'!G60)</f>
        <v/>
      </c>
      <c r="H62" s="95" t="str">
        <f>IF('MP5'!H60=0,"",'MP5'!H60)</f>
        <v/>
      </c>
      <c r="I62" s="95" t="str">
        <f>IF('MP5'!I60=0,"",'MP5'!I60)</f>
        <v/>
      </c>
      <c r="J62" s="95" t="str">
        <f>IF('MP5'!J60=0,"",'MP5'!J60)</f>
        <v/>
      </c>
      <c r="K62" s="260" t="str">
        <f t="shared" ref="K62" si="80">IFERROR(ROUND(AVERAGE(E62:J64),0),"")</f>
        <v/>
      </c>
      <c r="L62" s="96" t="str">
        <f>IF('MP5'!L60=0,"",'MP5'!L60)</f>
        <v/>
      </c>
      <c r="M62" s="260" t="str">
        <f t="shared" ref="M62" si="81">IFERROR(ROUND(AVERAGE(L62:L64),0),"")</f>
        <v/>
      </c>
      <c r="N62" s="96" t="str">
        <f>IF('MP5'!N60=0,"",'MP5'!N60)</f>
        <v/>
      </c>
      <c r="O62" s="96" t="str">
        <f>IF('MP5'!O60=0,"",'MP5'!O60)</f>
        <v/>
      </c>
      <c r="P62" s="96" t="str">
        <f>IF('MP5'!P60=0,"",'MP5'!P60)</f>
        <v/>
      </c>
      <c r="Q62" s="96" t="str">
        <f>IF('MP5'!Q60=0,"",'MP5'!Q60)</f>
        <v/>
      </c>
      <c r="R62" s="96" t="str">
        <f>IF('MP5'!R60=0,"",'MP5'!R60)</f>
        <v/>
      </c>
      <c r="S62" s="260" t="str">
        <f t="shared" ref="S62" si="82">IFERROR(ROUND(AVERAGE(N62:R64),0),"")</f>
        <v/>
      </c>
      <c r="T62" s="96" t="str">
        <f>IF('MP5'!T60=0,"",'MP5'!T60)</f>
        <v/>
      </c>
      <c r="U62" s="260" t="str">
        <f t="shared" ref="U62" si="83">IFERROR(ROUND(AVERAGE(T62:T64),0),"")</f>
        <v/>
      </c>
      <c r="V62" s="246" t="str">
        <f t="shared" ref="V62" si="84">IFERROR(ROUND((K62+M62+S62+(2*U62))/5,0),"")</f>
        <v/>
      </c>
    </row>
    <row r="63" spans="1:22" ht="15" customHeight="1">
      <c r="A63" s="252"/>
      <c r="B63" s="249" t="str">
        <f>IF(VLOOKUP(A62,'Data Siswa 5'!$A$4:$D$43,3,0)=0,"",VLOOKUP(A62,'Data Siswa 5'!$A$4:$D$43,3,0))</f>
        <v/>
      </c>
      <c r="C63" s="274"/>
      <c r="D63" s="97" t="s">
        <v>6</v>
      </c>
      <c r="E63" s="98" t="str">
        <f>IF('MP5'!E61=0,"",'MP5'!E61)</f>
        <v/>
      </c>
      <c r="F63" s="98" t="str">
        <f>IF('MP5'!F61=0,"",'MP5'!F61)</f>
        <v/>
      </c>
      <c r="G63" s="98" t="str">
        <f>IF('MP5'!G61=0,"",'MP5'!G61)</f>
        <v/>
      </c>
      <c r="H63" s="98" t="str">
        <f>IF('MP5'!H61=0,"",'MP5'!H61)</f>
        <v/>
      </c>
      <c r="I63" s="98" t="str">
        <f>IF('MP5'!I61=0,"",'MP5'!I61)</f>
        <v/>
      </c>
      <c r="J63" s="98" t="str">
        <f>IF('MP5'!J61=0,"",'MP5'!J61)</f>
        <v/>
      </c>
      <c r="K63" s="258"/>
      <c r="L63" s="98" t="str">
        <f>IF('MP5'!L61=0,"",'MP5'!L61)</f>
        <v/>
      </c>
      <c r="M63" s="258"/>
      <c r="N63" s="98" t="str">
        <f>IF('MP5'!N61=0,"",'MP5'!N61)</f>
        <v/>
      </c>
      <c r="O63" s="98" t="str">
        <f>IF('MP5'!O61=0,"",'MP5'!O61)</f>
        <v/>
      </c>
      <c r="P63" s="98" t="str">
        <f>IF('MP5'!P61=0,"",'MP5'!P61)</f>
        <v/>
      </c>
      <c r="Q63" s="98" t="str">
        <f>IF('MP5'!Q61=0,"",'MP5'!Q61)</f>
        <v/>
      </c>
      <c r="R63" s="98" t="str">
        <f>IF('MP5'!R61=0,"",'MP5'!R61)</f>
        <v/>
      </c>
      <c r="S63" s="258"/>
      <c r="T63" s="99" t="str">
        <f>IF('MP5'!T61=0,"",'MP5'!T61)</f>
        <v/>
      </c>
      <c r="U63" s="258"/>
      <c r="V63" s="247"/>
    </row>
    <row r="64" spans="1:22">
      <c r="A64" s="253"/>
      <c r="B64" s="250"/>
      <c r="C64" s="275"/>
      <c r="D64" s="100" t="s">
        <v>7</v>
      </c>
      <c r="E64" s="101" t="str">
        <f>IF('MP5'!E62=0,"",'MP5'!E62)</f>
        <v/>
      </c>
      <c r="F64" s="101" t="str">
        <f>IF('MP5'!F62=0,"",'MP5'!F62)</f>
        <v/>
      </c>
      <c r="G64" s="101" t="str">
        <f>IF('MP5'!G62=0,"",'MP5'!G62)</f>
        <v/>
      </c>
      <c r="H64" s="101" t="str">
        <f>IF('MP5'!H62=0,"",'MP5'!H62)</f>
        <v/>
      </c>
      <c r="I64" s="101" t="str">
        <f>IF('MP5'!I62=0,"",'MP5'!I62)</f>
        <v/>
      </c>
      <c r="J64" s="101" t="str">
        <f>IF('MP5'!J62=0,"",'MP5'!J62)</f>
        <v/>
      </c>
      <c r="K64" s="259"/>
      <c r="L64" s="101" t="str">
        <f>IF('MP5'!L62=0,"",'MP5'!L62)</f>
        <v/>
      </c>
      <c r="M64" s="259"/>
      <c r="N64" s="101" t="str">
        <f>IF('MP5'!N62=0,"",'MP5'!N62)</f>
        <v/>
      </c>
      <c r="O64" s="101" t="str">
        <f>IF('MP5'!O62=0,"",'MP5'!O62)</f>
        <v/>
      </c>
      <c r="P64" s="101" t="str">
        <f>IF('MP5'!P62=0,"",'MP5'!P62)</f>
        <v/>
      </c>
      <c r="Q64" s="101" t="str">
        <f>IF('MP5'!Q62=0,"",'MP5'!Q62)</f>
        <v/>
      </c>
      <c r="R64" s="101" t="str">
        <f>IF('MP5'!R62=0,"",'MP5'!R62)</f>
        <v/>
      </c>
      <c r="S64" s="259"/>
      <c r="T64" s="102" t="str">
        <f>IF('MP5'!T62=0,"",'MP5'!T62)</f>
        <v/>
      </c>
      <c r="U64" s="259"/>
      <c r="V64" s="248"/>
    </row>
    <row r="65" spans="1:22">
      <c r="A65" s="262">
        <v>19</v>
      </c>
      <c r="B65" s="93" t="str">
        <f>IF(VLOOKUP(A65,'Data Siswa 5'!$A$4:$D$43,2,0)=0,"",VLOOKUP(A65,'Data Siswa 5'!$A$4:$D$43,2,0))</f>
        <v>919</v>
      </c>
      <c r="C65" s="273" t="str">
        <f>IF(VLOOKUP(A65,'Data Siswa 5'!$A$4:$D$43,4,0)=0,"",VLOOKUP(A65,'Data Siswa 5'!$A$4:$D$43,4,0))</f>
        <v>Siswa kelas V 19</v>
      </c>
      <c r="D65" s="94" t="s">
        <v>5</v>
      </c>
      <c r="E65" s="95" t="str">
        <f>IF('MP5'!E63=0,"",'MP5'!E63)</f>
        <v/>
      </c>
      <c r="F65" s="95" t="str">
        <f>IF('MP5'!F63=0,"",'MP5'!F63)</f>
        <v/>
      </c>
      <c r="G65" s="95" t="str">
        <f>IF('MP5'!G63=0,"",'MP5'!G63)</f>
        <v/>
      </c>
      <c r="H65" s="95" t="str">
        <f>IF('MP5'!H63=0,"",'MP5'!H63)</f>
        <v/>
      </c>
      <c r="I65" s="95" t="str">
        <f>IF('MP5'!I63=0,"",'MP5'!I63)</f>
        <v/>
      </c>
      <c r="J65" s="95" t="str">
        <f>IF('MP5'!J63=0,"",'MP5'!J63)</f>
        <v/>
      </c>
      <c r="K65" s="260" t="str">
        <f t="shared" ref="K65" si="85">IFERROR(ROUND(AVERAGE(E65:J67),0),"")</f>
        <v/>
      </c>
      <c r="L65" s="96" t="str">
        <f>IF('MP5'!L63=0,"",'MP5'!L63)</f>
        <v/>
      </c>
      <c r="M65" s="260" t="str">
        <f t="shared" ref="M65" si="86">IFERROR(ROUND(AVERAGE(L65:L67),0),"")</f>
        <v/>
      </c>
      <c r="N65" s="96" t="str">
        <f>IF('MP5'!N63=0,"",'MP5'!N63)</f>
        <v/>
      </c>
      <c r="O65" s="96" t="str">
        <f>IF('MP5'!O63=0,"",'MP5'!O63)</f>
        <v/>
      </c>
      <c r="P65" s="96" t="str">
        <f>IF('MP5'!P63=0,"",'MP5'!P63)</f>
        <v/>
      </c>
      <c r="Q65" s="96" t="str">
        <f>IF('MP5'!Q63=0,"",'MP5'!Q63)</f>
        <v/>
      </c>
      <c r="R65" s="96" t="str">
        <f>IF('MP5'!R63=0,"",'MP5'!R63)</f>
        <v/>
      </c>
      <c r="S65" s="260" t="str">
        <f t="shared" ref="S65" si="87">IFERROR(ROUND(AVERAGE(N65:R67),0),"")</f>
        <v/>
      </c>
      <c r="T65" s="96" t="str">
        <f>IF('MP5'!T63=0,"",'MP5'!T63)</f>
        <v/>
      </c>
      <c r="U65" s="260" t="str">
        <f t="shared" ref="U65" si="88">IFERROR(ROUND(AVERAGE(T65:T67),0),"")</f>
        <v/>
      </c>
      <c r="V65" s="246" t="str">
        <f t="shared" ref="V65" si="89">IFERROR(ROUND((K65+M65+S65+(2*U65))/5,0),"")</f>
        <v/>
      </c>
    </row>
    <row r="66" spans="1:22" ht="15" customHeight="1">
      <c r="A66" s="252"/>
      <c r="B66" s="249" t="str">
        <f>IF(VLOOKUP(A65,'Data Siswa 5'!$A$4:$D$43,3,0)=0,"",VLOOKUP(A65,'Data Siswa 5'!$A$4:$D$43,3,0))</f>
        <v/>
      </c>
      <c r="C66" s="274"/>
      <c r="D66" s="97" t="s">
        <v>6</v>
      </c>
      <c r="E66" s="98" t="str">
        <f>IF('MP5'!E64=0,"",'MP5'!E64)</f>
        <v/>
      </c>
      <c r="F66" s="98" t="str">
        <f>IF('MP5'!F64=0,"",'MP5'!F64)</f>
        <v/>
      </c>
      <c r="G66" s="98" t="str">
        <f>IF('MP5'!G64=0,"",'MP5'!G64)</f>
        <v/>
      </c>
      <c r="H66" s="98" t="str">
        <f>IF('MP5'!H64=0,"",'MP5'!H64)</f>
        <v/>
      </c>
      <c r="I66" s="98" t="str">
        <f>IF('MP5'!I64=0,"",'MP5'!I64)</f>
        <v/>
      </c>
      <c r="J66" s="98" t="str">
        <f>IF('MP5'!J64=0,"",'MP5'!J64)</f>
        <v/>
      </c>
      <c r="K66" s="258"/>
      <c r="L66" s="98" t="str">
        <f>IF('MP5'!L64=0,"",'MP5'!L64)</f>
        <v/>
      </c>
      <c r="M66" s="258"/>
      <c r="N66" s="98" t="str">
        <f>IF('MP5'!N64=0,"",'MP5'!N64)</f>
        <v/>
      </c>
      <c r="O66" s="98" t="str">
        <f>IF('MP5'!O64=0,"",'MP5'!O64)</f>
        <v/>
      </c>
      <c r="P66" s="98" t="str">
        <f>IF('MP5'!P64=0,"",'MP5'!P64)</f>
        <v/>
      </c>
      <c r="Q66" s="98" t="str">
        <f>IF('MP5'!Q64=0,"",'MP5'!Q64)</f>
        <v/>
      </c>
      <c r="R66" s="98" t="str">
        <f>IF('MP5'!R64=0,"",'MP5'!R64)</f>
        <v/>
      </c>
      <c r="S66" s="258"/>
      <c r="T66" s="99" t="str">
        <f>IF('MP5'!T64=0,"",'MP5'!T64)</f>
        <v/>
      </c>
      <c r="U66" s="258"/>
      <c r="V66" s="247"/>
    </row>
    <row r="67" spans="1:22">
      <c r="A67" s="253"/>
      <c r="B67" s="250"/>
      <c r="C67" s="275"/>
      <c r="D67" s="100" t="s">
        <v>7</v>
      </c>
      <c r="E67" s="101" t="str">
        <f>IF('MP5'!E65=0,"",'MP5'!E65)</f>
        <v/>
      </c>
      <c r="F67" s="101" t="str">
        <f>IF('MP5'!F65=0,"",'MP5'!F65)</f>
        <v/>
      </c>
      <c r="G67" s="101" t="str">
        <f>IF('MP5'!G65=0,"",'MP5'!G65)</f>
        <v/>
      </c>
      <c r="H67" s="101" t="str">
        <f>IF('MP5'!H65=0,"",'MP5'!H65)</f>
        <v/>
      </c>
      <c r="I67" s="101" t="str">
        <f>IF('MP5'!I65=0,"",'MP5'!I65)</f>
        <v/>
      </c>
      <c r="J67" s="101" t="str">
        <f>IF('MP5'!J65=0,"",'MP5'!J65)</f>
        <v/>
      </c>
      <c r="K67" s="259"/>
      <c r="L67" s="101" t="str">
        <f>IF('MP5'!L65=0,"",'MP5'!L65)</f>
        <v/>
      </c>
      <c r="M67" s="259"/>
      <c r="N67" s="101" t="str">
        <f>IF('MP5'!N65=0,"",'MP5'!N65)</f>
        <v/>
      </c>
      <c r="O67" s="101" t="str">
        <f>IF('MP5'!O65=0,"",'MP5'!O65)</f>
        <v/>
      </c>
      <c r="P67" s="101" t="str">
        <f>IF('MP5'!P65=0,"",'MP5'!P65)</f>
        <v/>
      </c>
      <c r="Q67" s="101" t="str">
        <f>IF('MP5'!Q65=0,"",'MP5'!Q65)</f>
        <v/>
      </c>
      <c r="R67" s="101" t="str">
        <f>IF('MP5'!R65=0,"",'MP5'!R65)</f>
        <v/>
      </c>
      <c r="S67" s="259"/>
      <c r="T67" s="102" t="str">
        <f>IF('MP5'!T65=0,"",'MP5'!T65)</f>
        <v/>
      </c>
      <c r="U67" s="259"/>
      <c r="V67" s="248"/>
    </row>
    <row r="68" spans="1:22">
      <c r="A68" s="262">
        <v>20</v>
      </c>
      <c r="B68" s="93" t="str">
        <f>IF(VLOOKUP(A68,'Data Siswa 5'!$A$4:$D$43,2,0)=0,"",VLOOKUP(A68,'Data Siswa 5'!$A$4:$D$43,2,0))</f>
        <v>920</v>
      </c>
      <c r="C68" s="273" t="str">
        <f>IF(VLOOKUP(A68,'Data Siswa 5'!$A$4:$D$43,4,0)=0,"",VLOOKUP(A68,'Data Siswa 5'!$A$4:$D$43,4,0))</f>
        <v>Siswa kelas V 20</v>
      </c>
      <c r="D68" s="94" t="s">
        <v>5</v>
      </c>
      <c r="E68" s="95" t="str">
        <f>IF('MP5'!E66=0,"",'MP5'!E66)</f>
        <v/>
      </c>
      <c r="F68" s="95" t="str">
        <f>IF('MP5'!F66=0,"",'MP5'!F66)</f>
        <v/>
      </c>
      <c r="G68" s="95" t="str">
        <f>IF('MP5'!G66=0,"",'MP5'!G66)</f>
        <v/>
      </c>
      <c r="H68" s="95" t="str">
        <f>IF('MP5'!H66=0,"",'MP5'!H66)</f>
        <v/>
      </c>
      <c r="I68" s="95" t="str">
        <f>IF('MP5'!I66=0,"",'MP5'!I66)</f>
        <v/>
      </c>
      <c r="J68" s="95" t="str">
        <f>IF('MP5'!J66=0,"",'MP5'!J66)</f>
        <v/>
      </c>
      <c r="K68" s="260" t="str">
        <f t="shared" ref="K68" si="90">IFERROR(ROUND(AVERAGE(E68:J70),0),"")</f>
        <v/>
      </c>
      <c r="L68" s="96" t="str">
        <f>IF('MP5'!L66=0,"",'MP5'!L66)</f>
        <v/>
      </c>
      <c r="M68" s="260" t="str">
        <f t="shared" ref="M68" si="91">IFERROR(ROUND(AVERAGE(L68:L70),0),"")</f>
        <v/>
      </c>
      <c r="N68" s="96" t="str">
        <f>IF('MP5'!N66=0,"",'MP5'!N66)</f>
        <v/>
      </c>
      <c r="O68" s="96" t="str">
        <f>IF('MP5'!O66=0,"",'MP5'!O66)</f>
        <v/>
      </c>
      <c r="P68" s="96" t="str">
        <f>IF('MP5'!P66=0,"",'MP5'!P66)</f>
        <v/>
      </c>
      <c r="Q68" s="96" t="str">
        <f>IF('MP5'!Q66=0,"",'MP5'!Q66)</f>
        <v/>
      </c>
      <c r="R68" s="96" t="str">
        <f>IF('MP5'!R66=0,"",'MP5'!R66)</f>
        <v/>
      </c>
      <c r="S68" s="260" t="str">
        <f t="shared" ref="S68" si="92">IFERROR(ROUND(AVERAGE(N68:R70),0),"")</f>
        <v/>
      </c>
      <c r="T68" s="96" t="str">
        <f>IF('MP5'!T66=0,"",'MP5'!T66)</f>
        <v/>
      </c>
      <c r="U68" s="260" t="str">
        <f t="shared" ref="U68" si="93">IFERROR(ROUND(AVERAGE(T68:T70),0),"")</f>
        <v/>
      </c>
      <c r="V68" s="246" t="str">
        <f t="shared" ref="V68" si="94">IFERROR(ROUND((K68+M68+S68+(2*U68))/5,0),"")</f>
        <v/>
      </c>
    </row>
    <row r="69" spans="1:22" ht="15" customHeight="1">
      <c r="A69" s="252"/>
      <c r="B69" s="249" t="str">
        <f>IF(VLOOKUP(A68,'Data Siswa 5'!$A$4:$D$43,3,0)=0,"",VLOOKUP(A68,'Data Siswa 5'!$A$4:$D$43,3,0))</f>
        <v/>
      </c>
      <c r="C69" s="274"/>
      <c r="D69" s="97" t="s">
        <v>6</v>
      </c>
      <c r="E69" s="98" t="str">
        <f>IF('MP5'!E67=0,"",'MP5'!E67)</f>
        <v/>
      </c>
      <c r="F69" s="98" t="str">
        <f>IF('MP5'!F67=0,"",'MP5'!F67)</f>
        <v/>
      </c>
      <c r="G69" s="98" t="str">
        <f>IF('MP5'!G67=0,"",'MP5'!G67)</f>
        <v/>
      </c>
      <c r="H69" s="98" t="str">
        <f>IF('MP5'!H67=0,"",'MP5'!H67)</f>
        <v/>
      </c>
      <c r="I69" s="98" t="str">
        <f>IF('MP5'!I67=0,"",'MP5'!I67)</f>
        <v/>
      </c>
      <c r="J69" s="98" t="str">
        <f>IF('MP5'!J67=0,"",'MP5'!J67)</f>
        <v/>
      </c>
      <c r="K69" s="258"/>
      <c r="L69" s="98" t="str">
        <f>IF('MP5'!L67=0,"",'MP5'!L67)</f>
        <v/>
      </c>
      <c r="M69" s="258"/>
      <c r="N69" s="98" t="str">
        <f>IF('MP5'!N67=0,"",'MP5'!N67)</f>
        <v/>
      </c>
      <c r="O69" s="98" t="str">
        <f>IF('MP5'!O67=0,"",'MP5'!O67)</f>
        <v/>
      </c>
      <c r="P69" s="98" t="str">
        <f>IF('MP5'!P67=0,"",'MP5'!P67)</f>
        <v/>
      </c>
      <c r="Q69" s="98" t="str">
        <f>IF('MP5'!Q67=0,"",'MP5'!Q67)</f>
        <v/>
      </c>
      <c r="R69" s="98" t="str">
        <f>IF('MP5'!R67=0,"",'MP5'!R67)</f>
        <v/>
      </c>
      <c r="S69" s="258"/>
      <c r="T69" s="99" t="str">
        <f>IF('MP5'!T67=0,"",'MP5'!T67)</f>
        <v/>
      </c>
      <c r="U69" s="258"/>
      <c r="V69" s="247"/>
    </row>
    <row r="70" spans="1:22">
      <c r="A70" s="253"/>
      <c r="B70" s="250"/>
      <c r="C70" s="275"/>
      <c r="D70" s="100" t="s">
        <v>7</v>
      </c>
      <c r="E70" s="101" t="str">
        <f>IF('MP5'!E68=0,"",'MP5'!E68)</f>
        <v/>
      </c>
      <c r="F70" s="101" t="str">
        <f>IF('MP5'!F68=0,"",'MP5'!F68)</f>
        <v/>
      </c>
      <c r="G70" s="101" t="str">
        <f>IF('MP5'!G68=0,"",'MP5'!G68)</f>
        <v/>
      </c>
      <c r="H70" s="101" t="str">
        <f>IF('MP5'!H68=0,"",'MP5'!H68)</f>
        <v/>
      </c>
      <c r="I70" s="101" t="str">
        <f>IF('MP5'!I68=0,"",'MP5'!I68)</f>
        <v/>
      </c>
      <c r="J70" s="101" t="str">
        <f>IF('MP5'!J68=0,"",'MP5'!J68)</f>
        <v/>
      </c>
      <c r="K70" s="259"/>
      <c r="L70" s="101" t="str">
        <f>IF('MP5'!L68=0,"",'MP5'!L68)</f>
        <v/>
      </c>
      <c r="M70" s="259"/>
      <c r="N70" s="101" t="str">
        <f>IF('MP5'!N68=0,"",'MP5'!N68)</f>
        <v/>
      </c>
      <c r="O70" s="101" t="str">
        <f>IF('MP5'!O68=0,"",'MP5'!O68)</f>
        <v/>
      </c>
      <c r="P70" s="101" t="str">
        <f>IF('MP5'!P68=0,"",'MP5'!P68)</f>
        <v/>
      </c>
      <c r="Q70" s="101" t="str">
        <f>IF('MP5'!Q68=0,"",'MP5'!Q68)</f>
        <v/>
      </c>
      <c r="R70" s="101" t="str">
        <f>IF('MP5'!R68=0,"",'MP5'!R68)</f>
        <v/>
      </c>
      <c r="S70" s="259"/>
      <c r="T70" s="102" t="str">
        <f>IF('MP5'!T68=0,"",'MP5'!T68)</f>
        <v/>
      </c>
      <c r="U70" s="259"/>
      <c r="V70" s="248"/>
    </row>
    <row r="71" spans="1:22">
      <c r="A71" s="262">
        <v>21</v>
      </c>
      <c r="B71" s="93" t="str">
        <f>IF(VLOOKUP(A71,'Data Siswa 5'!$A$4:$D$43,2,0)=0,"",VLOOKUP(A71,'Data Siswa 5'!$A$4:$D$43,2,0))</f>
        <v>921</v>
      </c>
      <c r="C71" s="273" t="str">
        <f>IF(VLOOKUP(A71,'Data Siswa 5'!$A$4:$D$43,4,0)=0,"",VLOOKUP(A71,'Data Siswa 5'!$A$4:$D$43,4,0))</f>
        <v>Siswa kelas V 21</v>
      </c>
      <c r="D71" s="94" t="s">
        <v>5</v>
      </c>
      <c r="E71" s="95" t="str">
        <f>IF('MP5'!E69=0,"",'MP5'!E69)</f>
        <v/>
      </c>
      <c r="F71" s="95" t="str">
        <f>IF('MP5'!F69=0,"",'MP5'!F69)</f>
        <v/>
      </c>
      <c r="G71" s="95" t="str">
        <f>IF('MP5'!G69=0,"",'MP5'!G69)</f>
        <v/>
      </c>
      <c r="H71" s="95" t="str">
        <f>IF('MP5'!H69=0,"",'MP5'!H69)</f>
        <v/>
      </c>
      <c r="I71" s="95" t="str">
        <f>IF('MP5'!I69=0,"",'MP5'!I69)</f>
        <v/>
      </c>
      <c r="J71" s="95" t="str">
        <f>IF('MP5'!J69=0,"",'MP5'!J69)</f>
        <v/>
      </c>
      <c r="K71" s="260" t="str">
        <f t="shared" ref="K71" si="95">IFERROR(ROUND(AVERAGE(E71:J73),0),"")</f>
        <v/>
      </c>
      <c r="L71" s="96" t="str">
        <f>IF('MP5'!L69=0,"",'MP5'!L69)</f>
        <v/>
      </c>
      <c r="M71" s="260" t="str">
        <f t="shared" ref="M71" si="96">IFERROR(ROUND(AVERAGE(L71:L73),0),"")</f>
        <v/>
      </c>
      <c r="N71" s="96" t="str">
        <f>IF('MP5'!N69=0,"",'MP5'!N69)</f>
        <v/>
      </c>
      <c r="O71" s="96" t="str">
        <f>IF('MP5'!O69=0,"",'MP5'!O69)</f>
        <v/>
      </c>
      <c r="P71" s="96" t="str">
        <f>IF('MP5'!P69=0,"",'MP5'!P69)</f>
        <v/>
      </c>
      <c r="Q71" s="96" t="str">
        <f>IF('MP5'!Q69=0,"",'MP5'!Q69)</f>
        <v/>
      </c>
      <c r="R71" s="96" t="str">
        <f>IF('MP5'!R69=0,"",'MP5'!R69)</f>
        <v/>
      </c>
      <c r="S71" s="260" t="str">
        <f t="shared" ref="S71" si="97">IFERROR(ROUND(AVERAGE(N71:R73),0),"")</f>
        <v/>
      </c>
      <c r="T71" s="96" t="str">
        <f>IF('MP5'!T69=0,"",'MP5'!T69)</f>
        <v/>
      </c>
      <c r="U71" s="260" t="str">
        <f t="shared" ref="U71" si="98">IFERROR(ROUND(AVERAGE(T71:T73),0),"")</f>
        <v/>
      </c>
      <c r="V71" s="246" t="str">
        <f t="shared" ref="V71" si="99">IFERROR(ROUND((K71+M71+S71+(2*U71))/5,0),"")</f>
        <v/>
      </c>
    </row>
    <row r="72" spans="1:22" ht="15" customHeight="1">
      <c r="A72" s="252"/>
      <c r="B72" s="249" t="str">
        <f>IF(VLOOKUP(A71,'Data Siswa 5'!$A$4:$D$43,3,0)=0,"",VLOOKUP(A71,'Data Siswa 5'!$A$4:$D$43,3,0))</f>
        <v/>
      </c>
      <c r="C72" s="274"/>
      <c r="D72" s="97" t="s">
        <v>6</v>
      </c>
      <c r="E72" s="98" t="str">
        <f>IF('MP5'!E70=0,"",'MP5'!E70)</f>
        <v/>
      </c>
      <c r="F72" s="98" t="str">
        <f>IF('MP5'!F70=0,"",'MP5'!F70)</f>
        <v/>
      </c>
      <c r="G72" s="98" t="str">
        <f>IF('MP5'!G70=0,"",'MP5'!G70)</f>
        <v/>
      </c>
      <c r="H72" s="98" t="str">
        <f>IF('MP5'!H70=0,"",'MP5'!H70)</f>
        <v/>
      </c>
      <c r="I72" s="98" t="str">
        <f>IF('MP5'!I70=0,"",'MP5'!I70)</f>
        <v/>
      </c>
      <c r="J72" s="98" t="str">
        <f>IF('MP5'!J70=0,"",'MP5'!J70)</f>
        <v/>
      </c>
      <c r="K72" s="258"/>
      <c r="L72" s="98" t="str">
        <f>IF('MP5'!L70=0,"",'MP5'!L70)</f>
        <v/>
      </c>
      <c r="M72" s="258"/>
      <c r="N72" s="98" t="str">
        <f>IF('MP5'!N70=0,"",'MP5'!N70)</f>
        <v/>
      </c>
      <c r="O72" s="98" t="str">
        <f>IF('MP5'!O70=0,"",'MP5'!O70)</f>
        <v/>
      </c>
      <c r="P72" s="98" t="str">
        <f>IF('MP5'!P70=0,"",'MP5'!P70)</f>
        <v/>
      </c>
      <c r="Q72" s="98" t="str">
        <f>IF('MP5'!Q70=0,"",'MP5'!Q70)</f>
        <v/>
      </c>
      <c r="R72" s="98" t="str">
        <f>IF('MP5'!R70=0,"",'MP5'!R70)</f>
        <v/>
      </c>
      <c r="S72" s="258"/>
      <c r="T72" s="99" t="str">
        <f>IF('MP5'!T70=0,"",'MP5'!T70)</f>
        <v/>
      </c>
      <c r="U72" s="258"/>
      <c r="V72" s="247"/>
    </row>
    <row r="73" spans="1:22">
      <c r="A73" s="253"/>
      <c r="B73" s="250"/>
      <c r="C73" s="275"/>
      <c r="D73" s="100" t="s">
        <v>7</v>
      </c>
      <c r="E73" s="101" t="str">
        <f>IF('MP5'!E71=0,"",'MP5'!E71)</f>
        <v/>
      </c>
      <c r="F73" s="101" t="str">
        <f>IF('MP5'!F71=0,"",'MP5'!F71)</f>
        <v/>
      </c>
      <c r="G73" s="101" t="str">
        <f>IF('MP5'!G71=0,"",'MP5'!G71)</f>
        <v/>
      </c>
      <c r="H73" s="101" t="str">
        <f>IF('MP5'!H71=0,"",'MP5'!H71)</f>
        <v/>
      </c>
      <c r="I73" s="101" t="str">
        <f>IF('MP5'!I71=0,"",'MP5'!I71)</f>
        <v/>
      </c>
      <c r="J73" s="101" t="str">
        <f>IF('MP5'!J71=0,"",'MP5'!J71)</f>
        <v/>
      </c>
      <c r="K73" s="259"/>
      <c r="L73" s="101" t="str">
        <f>IF('MP5'!L71=0,"",'MP5'!L71)</f>
        <v/>
      </c>
      <c r="M73" s="259"/>
      <c r="N73" s="101" t="str">
        <f>IF('MP5'!N71=0,"",'MP5'!N71)</f>
        <v/>
      </c>
      <c r="O73" s="101" t="str">
        <f>IF('MP5'!O71=0,"",'MP5'!O71)</f>
        <v/>
      </c>
      <c r="P73" s="101" t="str">
        <f>IF('MP5'!P71=0,"",'MP5'!P71)</f>
        <v/>
      </c>
      <c r="Q73" s="101" t="str">
        <f>IF('MP5'!Q71=0,"",'MP5'!Q71)</f>
        <v/>
      </c>
      <c r="R73" s="101" t="str">
        <f>IF('MP5'!R71=0,"",'MP5'!R71)</f>
        <v/>
      </c>
      <c r="S73" s="259"/>
      <c r="T73" s="102" t="str">
        <f>IF('MP5'!T71=0,"",'MP5'!T71)</f>
        <v/>
      </c>
      <c r="U73" s="259"/>
      <c r="V73" s="248"/>
    </row>
    <row r="74" spans="1:22">
      <c r="A74" s="262">
        <v>22</v>
      </c>
      <c r="B74" s="93" t="str">
        <f>IF(VLOOKUP(A74,'Data Siswa 5'!$A$4:$D$43,2,0)=0,"",VLOOKUP(A74,'Data Siswa 5'!$A$4:$D$43,2,0))</f>
        <v>922</v>
      </c>
      <c r="C74" s="273" t="str">
        <f>IF(VLOOKUP(A74,'Data Siswa 5'!$A$4:$D$43,4,0)=0,"",VLOOKUP(A74,'Data Siswa 5'!$A$4:$D$43,4,0))</f>
        <v>Siswa kelas V 22</v>
      </c>
      <c r="D74" s="94" t="s">
        <v>5</v>
      </c>
      <c r="E74" s="95" t="str">
        <f>IF('MP5'!E72=0,"",'MP5'!E72)</f>
        <v/>
      </c>
      <c r="F74" s="95" t="str">
        <f>IF('MP5'!F72=0,"",'MP5'!F72)</f>
        <v/>
      </c>
      <c r="G74" s="95" t="str">
        <f>IF('MP5'!G72=0,"",'MP5'!G72)</f>
        <v/>
      </c>
      <c r="H74" s="95" t="str">
        <f>IF('MP5'!H72=0,"",'MP5'!H72)</f>
        <v/>
      </c>
      <c r="I74" s="95" t="str">
        <f>IF('MP5'!I72=0,"",'MP5'!I72)</f>
        <v/>
      </c>
      <c r="J74" s="95" t="str">
        <f>IF('MP5'!J72=0,"",'MP5'!J72)</f>
        <v/>
      </c>
      <c r="K74" s="260" t="str">
        <f t="shared" ref="K74" si="100">IFERROR(ROUND(AVERAGE(E74:J76),0),"")</f>
        <v/>
      </c>
      <c r="L74" s="96" t="str">
        <f>IF('MP5'!L72=0,"",'MP5'!L72)</f>
        <v/>
      </c>
      <c r="M74" s="260" t="str">
        <f t="shared" ref="M74" si="101">IFERROR(ROUND(AVERAGE(L74:L76),0),"")</f>
        <v/>
      </c>
      <c r="N74" s="96" t="str">
        <f>IF('MP5'!N72=0,"",'MP5'!N72)</f>
        <v/>
      </c>
      <c r="O74" s="96" t="str">
        <f>IF('MP5'!O72=0,"",'MP5'!O72)</f>
        <v/>
      </c>
      <c r="P74" s="96" t="str">
        <f>IF('MP5'!P72=0,"",'MP5'!P72)</f>
        <v/>
      </c>
      <c r="Q74" s="96" t="str">
        <f>IF('MP5'!Q72=0,"",'MP5'!Q72)</f>
        <v/>
      </c>
      <c r="R74" s="96" t="str">
        <f>IF('MP5'!R72=0,"",'MP5'!R72)</f>
        <v/>
      </c>
      <c r="S74" s="260" t="str">
        <f t="shared" ref="S74" si="102">IFERROR(ROUND(AVERAGE(N74:R76),0),"")</f>
        <v/>
      </c>
      <c r="T74" s="96" t="str">
        <f>IF('MP5'!T72=0,"",'MP5'!T72)</f>
        <v/>
      </c>
      <c r="U74" s="260" t="str">
        <f t="shared" ref="U74" si="103">IFERROR(ROUND(AVERAGE(T74:T76),0),"")</f>
        <v/>
      </c>
      <c r="V74" s="246" t="str">
        <f t="shared" ref="V74" si="104">IFERROR(ROUND((K74+M74+S74+(2*U74))/5,0),"")</f>
        <v/>
      </c>
    </row>
    <row r="75" spans="1:22" ht="15" customHeight="1">
      <c r="A75" s="252"/>
      <c r="B75" s="249" t="str">
        <f>IF(VLOOKUP(A74,'Data Siswa 5'!$A$4:$D$43,3,0)=0,"",VLOOKUP(A74,'Data Siswa 5'!$A$4:$D$43,3,0))</f>
        <v/>
      </c>
      <c r="C75" s="274"/>
      <c r="D75" s="97" t="s">
        <v>6</v>
      </c>
      <c r="E75" s="98" t="str">
        <f>IF('MP5'!E73=0,"",'MP5'!E73)</f>
        <v/>
      </c>
      <c r="F75" s="98" t="str">
        <f>IF('MP5'!F73=0,"",'MP5'!F73)</f>
        <v/>
      </c>
      <c r="G75" s="98" t="str">
        <f>IF('MP5'!G73=0,"",'MP5'!G73)</f>
        <v/>
      </c>
      <c r="H75" s="98" t="str">
        <f>IF('MP5'!H73=0,"",'MP5'!H73)</f>
        <v/>
      </c>
      <c r="I75" s="98" t="str">
        <f>IF('MP5'!I73=0,"",'MP5'!I73)</f>
        <v/>
      </c>
      <c r="J75" s="98" t="str">
        <f>IF('MP5'!J73=0,"",'MP5'!J73)</f>
        <v/>
      </c>
      <c r="K75" s="258"/>
      <c r="L75" s="98" t="str">
        <f>IF('MP5'!L73=0,"",'MP5'!L73)</f>
        <v/>
      </c>
      <c r="M75" s="258"/>
      <c r="N75" s="98" t="str">
        <f>IF('MP5'!N73=0,"",'MP5'!N73)</f>
        <v/>
      </c>
      <c r="O75" s="98" t="str">
        <f>IF('MP5'!O73=0,"",'MP5'!O73)</f>
        <v/>
      </c>
      <c r="P75" s="98" t="str">
        <f>IF('MP5'!P73=0,"",'MP5'!P73)</f>
        <v/>
      </c>
      <c r="Q75" s="98" t="str">
        <f>IF('MP5'!Q73=0,"",'MP5'!Q73)</f>
        <v/>
      </c>
      <c r="R75" s="98" t="str">
        <f>IF('MP5'!R73=0,"",'MP5'!R73)</f>
        <v/>
      </c>
      <c r="S75" s="258"/>
      <c r="T75" s="99" t="str">
        <f>IF('MP5'!T73=0,"",'MP5'!T73)</f>
        <v/>
      </c>
      <c r="U75" s="258"/>
      <c r="V75" s="247"/>
    </row>
    <row r="76" spans="1:22">
      <c r="A76" s="253"/>
      <c r="B76" s="250"/>
      <c r="C76" s="275"/>
      <c r="D76" s="100" t="s">
        <v>7</v>
      </c>
      <c r="E76" s="101" t="str">
        <f>IF('MP5'!E74=0,"",'MP5'!E74)</f>
        <v/>
      </c>
      <c r="F76" s="101" t="str">
        <f>IF('MP5'!F74=0,"",'MP5'!F74)</f>
        <v/>
      </c>
      <c r="G76" s="101" t="str">
        <f>IF('MP5'!G74=0,"",'MP5'!G74)</f>
        <v/>
      </c>
      <c r="H76" s="101" t="str">
        <f>IF('MP5'!H74=0,"",'MP5'!H74)</f>
        <v/>
      </c>
      <c r="I76" s="101" t="str">
        <f>IF('MP5'!I74=0,"",'MP5'!I74)</f>
        <v/>
      </c>
      <c r="J76" s="101" t="str">
        <f>IF('MP5'!J74=0,"",'MP5'!J74)</f>
        <v/>
      </c>
      <c r="K76" s="259"/>
      <c r="L76" s="101" t="str">
        <f>IF('MP5'!L74=0,"",'MP5'!L74)</f>
        <v/>
      </c>
      <c r="M76" s="259"/>
      <c r="N76" s="101" t="str">
        <f>IF('MP5'!N74=0,"",'MP5'!N74)</f>
        <v/>
      </c>
      <c r="O76" s="101" t="str">
        <f>IF('MP5'!O74=0,"",'MP5'!O74)</f>
        <v/>
      </c>
      <c r="P76" s="101" t="str">
        <f>IF('MP5'!P74=0,"",'MP5'!P74)</f>
        <v/>
      </c>
      <c r="Q76" s="101" t="str">
        <f>IF('MP5'!Q74=0,"",'MP5'!Q74)</f>
        <v/>
      </c>
      <c r="R76" s="101" t="str">
        <f>IF('MP5'!R74=0,"",'MP5'!R74)</f>
        <v/>
      </c>
      <c r="S76" s="259"/>
      <c r="T76" s="102" t="str">
        <f>IF('MP5'!T74=0,"",'MP5'!T74)</f>
        <v/>
      </c>
      <c r="U76" s="259"/>
      <c r="V76" s="248"/>
    </row>
    <row r="77" spans="1:22">
      <c r="A77" s="262">
        <v>23</v>
      </c>
      <c r="B77" s="93" t="str">
        <f>IF(VLOOKUP(A77,'Data Siswa 5'!$A$4:$D$43,2,0)=0,"",VLOOKUP(A77,'Data Siswa 5'!$A$4:$D$43,2,0))</f>
        <v>923</v>
      </c>
      <c r="C77" s="273" t="str">
        <f>IF(VLOOKUP(A77,'Data Siswa 5'!$A$4:$D$43,4,0)=0,"",VLOOKUP(A77,'Data Siswa 5'!$A$4:$D$43,4,0))</f>
        <v>Siswa kelas V 23</v>
      </c>
      <c r="D77" s="94" t="s">
        <v>5</v>
      </c>
      <c r="E77" s="95" t="str">
        <f>IF('MP5'!E75=0,"",'MP5'!E75)</f>
        <v/>
      </c>
      <c r="F77" s="95" t="str">
        <f>IF('MP5'!F75=0,"",'MP5'!F75)</f>
        <v/>
      </c>
      <c r="G77" s="95" t="str">
        <f>IF('MP5'!G75=0,"",'MP5'!G75)</f>
        <v/>
      </c>
      <c r="H77" s="95" t="str">
        <f>IF('MP5'!H75=0,"",'MP5'!H75)</f>
        <v/>
      </c>
      <c r="I77" s="95" t="str">
        <f>IF('MP5'!I75=0,"",'MP5'!I75)</f>
        <v/>
      </c>
      <c r="J77" s="95" t="str">
        <f>IF('MP5'!J75=0,"",'MP5'!J75)</f>
        <v/>
      </c>
      <c r="K77" s="260" t="str">
        <f t="shared" ref="K77" si="105">IFERROR(ROUND(AVERAGE(E77:J79),0),"")</f>
        <v/>
      </c>
      <c r="L77" s="96" t="str">
        <f>IF('MP5'!L75=0,"",'MP5'!L75)</f>
        <v/>
      </c>
      <c r="M77" s="260" t="str">
        <f t="shared" ref="M77" si="106">IFERROR(ROUND(AVERAGE(L77:L79),0),"")</f>
        <v/>
      </c>
      <c r="N77" s="96" t="str">
        <f>IF('MP5'!N75=0,"",'MP5'!N75)</f>
        <v/>
      </c>
      <c r="O77" s="96" t="str">
        <f>IF('MP5'!O75=0,"",'MP5'!O75)</f>
        <v/>
      </c>
      <c r="P77" s="96" t="str">
        <f>IF('MP5'!P75=0,"",'MP5'!P75)</f>
        <v/>
      </c>
      <c r="Q77" s="96" t="str">
        <f>IF('MP5'!Q75=0,"",'MP5'!Q75)</f>
        <v/>
      </c>
      <c r="R77" s="96" t="str">
        <f>IF('MP5'!R75=0,"",'MP5'!R75)</f>
        <v/>
      </c>
      <c r="S77" s="260" t="str">
        <f t="shared" ref="S77" si="107">IFERROR(ROUND(AVERAGE(N77:R79),0),"")</f>
        <v/>
      </c>
      <c r="T77" s="96" t="str">
        <f>IF('MP5'!T75=0,"",'MP5'!T75)</f>
        <v/>
      </c>
      <c r="U77" s="260" t="str">
        <f t="shared" ref="U77" si="108">IFERROR(ROUND(AVERAGE(T77:T79),0),"")</f>
        <v/>
      </c>
      <c r="V77" s="246" t="str">
        <f t="shared" ref="V77" si="109">IFERROR(ROUND((K77+M77+S77+(2*U77))/5,0),"")</f>
        <v/>
      </c>
    </row>
    <row r="78" spans="1:22" ht="15" customHeight="1">
      <c r="A78" s="252"/>
      <c r="B78" s="249" t="str">
        <f>IF(VLOOKUP(A77,'Data Siswa 5'!$A$4:$D$43,3,0)=0,"",VLOOKUP(A77,'Data Siswa 5'!$A$4:$D$43,3,0))</f>
        <v/>
      </c>
      <c r="C78" s="274"/>
      <c r="D78" s="97" t="s">
        <v>6</v>
      </c>
      <c r="E78" s="98" t="str">
        <f>IF('MP5'!E76=0,"",'MP5'!E76)</f>
        <v/>
      </c>
      <c r="F78" s="98" t="str">
        <f>IF('MP5'!F76=0,"",'MP5'!F76)</f>
        <v/>
      </c>
      <c r="G78" s="98" t="str">
        <f>IF('MP5'!G76=0,"",'MP5'!G76)</f>
        <v/>
      </c>
      <c r="H78" s="98" t="str">
        <f>IF('MP5'!H76=0,"",'MP5'!H76)</f>
        <v/>
      </c>
      <c r="I78" s="98" t="str">
        <f>IF('MP5'!I76=0,"",'MP5'!I76)</f>
        <v/>
      </c>
      <c r="J78" s="98" t="str">
        <f>IF('MP5'!J76=0,"",'MP5'!J76)</f>
        <v/>
      </c>
      <c r="K78" s="258"/>
      <c r="L78" s="98" t="str">
        <f>IF('MP5'!L76=0,"",'MP5'!L76)</f>
        <v/>
      </c>
      <c r="M78" s="258"/>
      <c r="N78" s="98" t="str">
        <f>IF('MP5'!N76=0,"",'MP5'!N76)</f>
        <v/>
      </c>
      <c r="O78" s="98" t="str">
        <f>IF('MP5'!O76=0,"",'MP5'!O76)</f>
        <v/>
      </c>
      <c r="P78" s="98" t="str">
        <f>IF('MP5'!P76=0,"",'MP5'!P76)</f>
        <v/>
      </c>
      <c r="Q78" s="98" t="str">
        <f>IF('MP5'!Q76=0,"",'MP5'!Q76)</f>
        <v/>
      </c>
      <c r="R78" s="98" t="str">
        <f>IF('MP5'!R76=0,"",'MP5'!R76)</f>
        <v/>
      </c>
      <c r="S78" s="258"/>
      <c r="T78" s="99" t="str">
        <f>IF('MP5'!T76=0,"",'MP5'!T76)</f>
        <v/>
      </c>
      <c r="U78" s="258"/>
      <c r="V78" s="247"/>
    </row>
    <row r="79" spans="1:22">
      <c r="A79" s="253"/>
      <c r="B79" s="250"/>
      <c r="C79" s="275"/>
      <c r="D79" s="100" t="s">
        <v>7</v>
      </c>
      <c r="E79" s="101" t="str">
        <f>IF('MP5'!E77=0,"",'MP5'!E77)</f>
        <v/>
      </c>
      <c r="F79" s="101" t="str">
        <f>IF('MP5'!F77=0,"",'MP5'!F77)</f>
        <v/>
      </c>
      <c r="G79" s="101" t="str">
        <f>IF('MP5'!G77=0,"",'MP5'!G77)</f>
        <v/>
      </c>
      <c r="H79" s="101" t="str">
        <f>IF('MP5'!H77=0,"",'MP5'!H77)</f>
        <v/>
      </c>
      <c r="I79" s="101" t="str">
        <f>IF('MP5'!I77=0,"",'MP5'!I77)</f>
        <v/>
      </c>
      <c r="J79" s="101" t="str">
        <f>IF('MP5'!J77=0,"",'MP5'!J77)</f>
        <v/>
      </c>
      <c r="K79" s="259"/>
      <c r="L79" s="101" t="str">
        <f>IF('MP5'!L77=0,"",'MP5'!L77)</f>
        <v/>
      </c>
      <c r="M79" s="259"/>
      <c r="N79" s="101" t="str">
        <f>IF('MP5'!N77=0,"",'MP5'!N77)</f>
        <v/>
      </c>
      <c r="O79" s="101" t="str">
        <f>IF('MP5'!O77=0,"",'MP5'!O77)</f>
        <v/>
      </c>
      <c r="P79" s="101" t="str">
        <f>IF('MP5'!P77=0,"",'MP5'!P77)</f>
        <v/>
      </c>
      <c r="Q79" s="101" t="str">
        <f>IF('MP5'!Q77=0,"",'MP5'!Q77)</f>
        <v/>
      </c>
      <c r="R79" s="101" t="str">
        <f>IF('MP5'!R77=0,"",'MP5'!R77)</f>
        <v/>
      </c>
      <c r="S79" s="259"/>
      <c r="T79" s="102" t="str">
        <f>IF('MP5'!T77=0,"",'MP5'!T77)</f>
        <v/>
      </c>
      <c r="U79" s="259"/>
      <c r="V79" s="248"/>
    </row>
    <row r="80" spans="1:22">
      <c r="A80" s="251">
        <v>24</v>
      </c>
      <c r="B80" s="103" t="str">
        <f>IF(VLOOKUP(A80,'Data Siswa 5'!$A$4:$D$43,2,0)=0,"",VLOOKUP(A80,'Data Siswa 5'!$A$4:$D$43,2,0))</f>
        <v>924</v>
      </c>
      <c r="C80" s="276" t="str">
        <f>IF(VLOOKUP(A80,'Data Siswa 5'!$A$4:$D$43,4,0)=0,"",VLOOKUP(A80,'Data Siswa 5'!$A$4:$D$43,4,0))</f>
        <v>Siswa kelas V 24</v>
      </c>
      <c r="D80" s="104" t="s">
        <v>5</v>
      </c>
      <c r="E80" s="95" t="str">
        <f>IF('MP5'!E78=0,"",'MP5'!E78)</f>
        <v/>
      </c>
      <c r="F80" s="95" t="str">
        <f>IF('MP5'!F78=0,"",'MP5'!F78)</f>
        <v/>
      </c>
      <c r="G80" s="95" t="str">
        <f>IF('MP5'!G78=0,"",'MP5'!G78)</f>
        <v/>
      </c>
      <c r="H80" s="95" t="str">
        <f>IF('MP5'!H78=0,"",'MP5'!H78)</f>
        <v/>
      </c>
      <c r="I80" s="95" t="str">
        <f>IF('MP5'!I78=0,"",'MP5'!I78)</f>
        <v/>
      </c>
      <c r="J80" s="95" t="str">
        <f>IF('MP5'!J78=0,"",'MP5'!J78)</f>
        <v/>
      </c>
      <c r="K80" s="257" t="str">
        <f t="shared" ref="K80" si="110">IFERROR(ROUND(AVERAGE(E80:J82),0),"")</f>
        <v/>
      </c>
      <c r="L80" s="96" t="str">
        <f>IF('MP5'!L78=0,"",'MP5'!L78)</f>
        <v/>
      </c>
      <c r="M80" s="257" t="str">
        <f t="shared" ref="M80" si="111">IFERROR(ROUND(AVERAGE(L80:L82),0),"")</f>
        <v/>
      </c>
      <c r="N80" s="96" t="str">
        <f>IF('MP5'!N78=0,"",'MP5'!N78)</f>
        <v/>
      </c>
      <c r="O80" s="96" t="str">
        <f>IF('MP5'!O78=0,"",'MP5'!O78)</f>
        <v/>
      </c>
      <c r="P80" s="96" t="str">
        <f>IF('MP5'!P78=0,"",'MP5'!P78)</f>
        <v/>
      </c>
      <c r="Q80" s="96" t="str">
        <f>IF('MP5'!Q78=0,"",'MP5'!Q78)</f>
        <v/>
      </c>
      <c r="R80" s="96" t="str">
        <f>IF('MP5'!R78=0,"",'MP5'!R78)</f>
        <v/>
      </c>
      <c r="S80" s="260" t="str">
        <f t="shared" ref="S80" si="112">IFERROR(ROUND(AVERAGE(N80:R82),0),"")</f>
        <v/>
      </c>
      <c r="T80" s="96" t="str">
        <f>IF('MP5'!T78=0,"",'MP5'!T78)</f>
        <v/>
      </c>
      <c r="U80" s="257" t="str">
        <f t="shared" ref="U80" si="113">IFERROR(ROUND(AVERAGE(T80:T82),0),"")</f>
        <v/>
      </c>
      <c r="V80" s="261" t="str">
        <f t="shared" ref="V80" si="114">IFERROR(ROUND((K80+M80+S80+(2*U80))/5,0),"")</f>
        <v/>
      </c>
    </row>
    <row r="81" spans="1:22" ht="15" customHeight="1">
      <c r="A81" s="252"/>
      <c r="B81" s="249" t="str">
        <f>IF(VLOOKUP(A80,'Data Siswa 5'!$A$4:$D$43,3,0)=0,"",VLOOKUP(A80,'Data Siswa 5'!$A$4:$D$43,3,0))</f>
        <v/>
      </c>
      <c r="C81" s="274"/>
      <c r="D81" s="97" t="s">
        <v>6</v>
      </c>
      <c r="E81" s="98" t="str">
        <f>IF('MP5'!E79=0,"",'MP5'!E79)</f>
        <v/>
      </c>
      <c r="F81" s="98" t="str">
        <f>IF('MP5'!F79=0,"",'MP5'!F79)</f>
        <v/>
      </c>
      <c r="G81" s="98" t="str">
        <f>IF('MP5'!G79=0,"",'MP5'!G79)</f>
        <v/>
      </c>
      <c r="H81" s="98" t="str">
        <f>IF('MP5'!H79=0,"",'MP5'!H79)</f>
        <v/>
      </c>
      <c r="I81" s="98" t="str">
        <f>IF('MP5'!I79=0,"",'MP5'!I79)</f>
        <v/>
      </c>
      <c r="J81" s="98" t="str">
        <f>IF('MP5'!J79=0,"",'MP5'!J79)</f>
        <v/>
      </c>
      <c r="K81" s="258"/>
      <c r="L81" s="98" t="str">
        <f>IF('MP5'!L79=0,"",'MP5'!L79)</f>
        <v/>
      </c>
      <c r="M81" s="258"/>
      <c r="N81" s="98" t="str">
        <f>IF('MP5'!N79=0,"",'MP5'!N79)</f>
        <v/>
      </c>
      <c r="O81" s="98" t="str">
        <f>IF('MP5'!O79=0,"",'MP5'!O79)</f>
        <v/>
      </c>
      <c r="P81" s="98" t="str">
        <f>IF('MP5'!P79=0,"",'MP5'!P79)</f>
        <v/>
      </c>
      <c r="Q81" s="98" t="str">
        <f>IF('MP5'!Q79=0,"",'MP5'!Q79)</f>
        <v/>
      </c>
      <c r="R81" s="98" t="str">
        <f>IF('MP5'!R79=0,"",'MP5'!R79)</f>
        <v/>
      </c>
      <c r="S81" s="258"/>
      <c r="T81" s="99" t="str">
        <f>IF('MP5'!T79=0,"",'MP5'!T79)</f>
        <v/>
      </c>
      <c r="U81" s="258"/>
      <c r="V81" s="247"/>
    </row>
    <row r="82" spans="1:22">
      <c r="A82" s="253"/>
      <c r="B82" s="250"/>
      <c r="C82" s="275"/>
      <c r="D82" s="100" t="s">
        <v>7</v>
      </c>
      <c r="E82" s="101" t="str">
        <f>IF('MP5'!E80=0,"",'MP5'!E80)</f>
        <v/>
      </c>
      <c r="F82" s="101" t="str">
        <f>IF('MP5'!F80=0,"",'MP5'!F80)</f>
        <v/>
      </c>
      <c r="G82" s="101" t="str">
        <f>IF('MP5'!G80=0,"",'MP5'!G80)</f>
        <v/>
      </c>
      <c r="H82" s="101" t="str">
        <f>IF('MP5'!H80=0,"",'MP5'!H80)</f>
        <v/>
      </c>
      <c r="I82" s="101" t="str">
        <f>IF('MP5'!I80=0,"",'MP5'!I80)</f>
        <v/>
      </c>
      <c r="J82" s="101" t="str">
        <f>IF('MP5'!J80=0,"",'MP5'!J80)</f>
        <v/>
      </c>
      <c r="K82" s="259"/>
      <c r="L82" s="101" t="str">
        <f>IF('MP5'!L80=0,"",'MP5'!L80)</f>
        <v/>
      </c>
      <c r="M82" s="259"/>
      <c r="N82" s="101" t="str">
        <f>IF('MP5'!N80=0,"",'MP5'!N80)</f>
        <v/>
      </c>
      <c r="O82" s="101" t="str">
        <f>IF('MP5'!O80=0,"",'MP5'!O80)</f>
        <v/>
      </c>
      <c r="P82" s="101" t="str">
        <f>IF('MP5'!P80=0,"",'MP5'!P80)</f>
        <v/>
      </c>
      <c r="Q82" s="101" t="str">
        <f>IF('MP5'!Q80=0,"",'MP5'!Q80)</f>
        <v/>
      </c>
      <c r="R82" s="101" t="str">
        <f>IF('MP5'!R80=0,"",'MP5'!R80)</f>
        <v/>
      </c>
      <c r="S82" s="259"/>
      <c r="T82" s="102" t="str">
        <f>IF('MP5'!T80=0,"",'MP5'!T80)</f>
        <v/>
      </c>
      <c r="U82" s="259"/>
      <c r="V82" s="248"/>
    </row>
    <row r="83" spans="1:22">
      <c r="A83" s="262">
        <v>25</v>
      </c>
      <c r="B83" s="93" t="str">
        <f>IF(VLOOKUP(A83,'Data Siswa 5'!$A$4:$D$43,2,0)=0,"",VLOOKUP(A83,'Data Siswa 5'!$A$4:$D$43,2,0))</f>
        <v>925</v>
      </c>
      <c r="C83" s="273" t="str">
        <f>IF(VLOOKUP(A83,'Data Siswa 5'!$A$4:$D$43,4,0)=0,"",VLOOKUP(A83,'Data Siswa 5'!$A$4:$D$43,4,0))</f>
        <v>Siswa kelas V 25</v>
      </c>
      <c r="D83" s="94" t="s">
        <v>5</v>
      </c>
      <c r="E83" s="95" t="str">
        <f>IF('MP5'!E81=0,"",'MP5'!E81)</f>
        <v/>
      </c>
      <c r="F83" s="95" t="str">
        <f>IF('MP5'!F81=0,"",'MP5'!F81)</f>
        <v/>
      </c>
      <c r="G83" s="95" t="str">
        <f>IF('MP5'!G81=0,"",'MP5'!G81)</f>
        <v/>
      </c>
      <c r="H83" s="95" t="str">
        <f>IF('MP5'!H81=0,"",'MP5'!H81)</f>
        <v/>
      </c>
      <c r="I83" s="95" t="str">
        <f>IF('MP5'!I81=0,"",'MP5'!I81)</f>
        <v/>
      </c>
      <c r="J83" s="95" t="str">
        <f>IF('MP5'!J81=0,"",'MP5'!J81)</f>
        <v/>
      </c>
      <c r="K83" s="260" t="str">
        <f t="shared" ref="K83" si="115">IFERROR(ROUND(AVERAGE(E83:J85),0),"")</f>
        <v/>
      </c>
      <c r="L83" s="96" t="str">
        <f>IF('MP5'!L81=0,"",'MP5'!L81)</f>
        <v/>
      </c>
      <c r="M83" s="260" t="str">
        <f t="shared" ref="M83" si="116">IFERROR(ROUND(AVERAGE(L83:L85),0),"")</f>
        <v/>
      </c>
      <c r="N83" s="96" t="str">
        <f>IF('MP5'!N81=0,"",'MP5'!N81)</f>
        <v/>
      </c>
      <c r="O83" s="96" t="str">
        <f>IF('MP5'!O81=0,"",'MP5'!O81)</f>
        <v/>
      </c>
      <c r="P83" s="96" t="str">
        <f>IF('MP5'!P81=0,"",'MP5'!P81)</f>
        <v/>
      </c>
      <c r="Q83" s="96" t="str">
        <f>IF('MP5'!Q81=0,"",'MP5'!Q81)</f>
        <v/>
      </c>
      <c r="R83" s="96" t="str">
        <f>IF('MP5'!R81=0,"",'MP5'!R81)</f>
        <v/>
      </c>
      <c r="S83" s="260" t="str">
        <f t="shared" ref="S83" si="117">IFERROR(ROUND(AVERAGE(N83:R85),0),"")</f>
        <v/>
      </c>
      <c r="T83" s="96" t="str">
        <f>IF('MP5'!T81=0,"",'MP5'!T81)</f>
        <v/>
      </c>
      <c r="U83" s="260" t="str">
        <f t="shared" ref="U83" si="118">IFERROR(ROUND(AVERAGE(T83:T85),0),"")</f>
        <v/>
      </c>
      <c r="V83" s="246" t="str">
        <f t="shared" ref="V83" si="119">IFERROR(ROUND((K83+M83+S83+(2*U83))/5,0),"")</f>
        <v/>
      </c>
    </row>
    <row r="84" spans="1:22" ht="15" customHeight="1">
      <c r="A84" s="252"/>
      <c r="B84" s="249" t="str">
        <f>IF(VLOOKUP(A83,'Data Siswa 5'!$A$4:$D$43,3,0)=0,"",VLOOKUP(A83,'Data Siswa 5'!$A$4:$D$43,3,0))</f>
        <v/>
      </c>
      <c r="C84" s="274"/>
      <c r="D84" s="97" t="s">
        <v>6</v>
      </c>
      <c r="E84" s="98" t="str">
        <f>IF('MP5'!E82=0,"",'MP5'!E82)</f>
        <v/>
      </c>
      <c r="F84" s="98" t="str">
        <f>IF('MP5'!F82=0,"",'MP5'!F82)</f>
        <v/>
      </c>
      <c r="G84" s="98" t="str">
        <f>IF('MP5'!G82=0,"",'MP5'!G82)</f>
        <v/>
      </c>
      <c r="H84" s="98" t="str">
        <f>IF('MP5'!H82=0,"",'MP5'!H82)</f>
        <v/>
      </c>
      <c r="I84" s="98" t="str">
        <f>IF('MP5'!I82=0,"",'MP5'!I82)</f>
        <v/>
      </c>
      <c r="J84" s="98" t="str">
        <f>IF('MP5'!J82=0,"",'MP5'!J82)</f>
        <v/>
      </c>
      <c r="K84" s="258"/>
      <c r="L84" s="98" t="str">
        <f>IF('MP5'!L82=0,"",'MP5'!L82)</f>
        <v/>
      </c>
      <c r="M84" s="258"/>
      <c r="N84" s="98" t="str">
        <f>IF('MP5'!N82=0,"",'MP5'!N82)</f>
        <v/>
      </c>
      <c r="O84" s="98" t="str">
        <f>IF('MP5'!O82=0,"",'MP5'!O82)</f>
        <v/>
      </c>
      <c r="P84" s="98" t="str">
        <f>IF('MP5'!P82=0,"",'MP5'!P82)</f>
        <v/>
      </c>
      <c r="Q84" s="98" t="str">
        <f>IF('MP5'!Q82=0,"",'MP5'!Q82)</f>
        <v/>
      </c>
      <c r="R84" s="98" t="str">
        <f>IF('MP5'!R82=0,"",'MP5'!R82)</f>
        <v/>
      </c>
      <c r="S84" s="258"/>
      <c r="T84" s="99" t="str">
        <f>IF('MP5'!T82=0,"",'MP5'!T82)</f>
        <v/>
      </c>
      <c r="U84" s="258"/>
      <c r="V84" s="247"/>
    </row>
    <row r="85" spans="1:22">
      <c r="A85" s="253"/>
      <c r="B85" s="250"/>
      <c r="C85" s="275"/>
      <c r="D85" s="100" t="s">
        <v>7</v>
      </c>
      <c r="E85" s="101" t="str">
        <f>IF('MP5'!E83=0,"",'MP5'!E83)</f>
        <v/>
      </c>
      <c r="F85" s="101" t="str">
        <f>IF('MP5'!F83=0,"",'MP5'!F83)</f>
        <v/>
      </c>
      <c r="G85" s="101" t="str">
        <f>IF('MP5'!G83=0,"",'MP5'!G83)</f>
        <v/>
      </c>
      <c r="H85" s="101" t="str">
        <f>IF('MP5'!H83=0,"",'MP5'!H83)</f>
        <v/>
      </c>
      <c r="I85" s="101" t="str">
        <f>IF('MP5'!I83=0,"",'MP5'!I83)</f>
        <v/>
      </c>
      <c r="J85" s="101" t="str">
        <f>IF('MP5'!J83=0,"",'MP5'!J83)</f>
        <v/>
      </c>
      <c r="K85" s="259"/>
      <c r="L85" s="101" t="str">
        <f>IF('MP5'!L83=0,"",'MP5'!L83)</f>
        <v/>
      </c>
      <c r="M85" s="259"/>
      <c r="N85" s="101" t="str">
        <f>IF('MP5'!N83=0,"",'MP5'!N83)</f>
        <v/>
      </c>
      <c r="O85" s="101" t="str">
        <f>IF('MP5'!O83=0,"",'MP5'!O83)</f>
        <v/>
      </c>
      <c r="P85" s="101" t="str">
        <f>IF('MP5'!P83=0,"",'MP5'!P83)</f>
        <v/>
      </c>
      <c r="Q85" s="101" t="str">
        <f>IF('MP5'!Q83=0,"",'MP5'!Q83)</f>
        <v/>
      </c>
      <c r="R85" s="101" t="str">
        <f>IF('MP5'!R83=0,"",'MP5'!R83)</f>
        <v/>
      </c>
      <c r="S85" s="259"/>
      <c r="T85" s="102" t="str">
        <f>IF('MP5'!T83=0,"",'MP5'!T83)</f>
        <v/>
      </c>
      <c r="U85" s="259"/>
      <c r="V85" s="248"/>
    </row>
    <row r="86" spans="1:22">
      <c r="A86" s="262">
        <v>26</v>
      </c>
      <c r="B86" s="93" t="str">
        <f>IF(VLOOKUP(A86,'Data Siswa 5'!$A$4:$D$43,2,0)=0,"",VLOOKUP(A86,'Data Siswa 5'!$A$4:$D$43,2,0))</f>
        <v>926</v>
      </c>
      <c r="C86" s="273" t="str">
        <f>IF(VLOOKUP(A86,'Data Siswa 5'!$A$4:$D$43,4,0)=0,"",VLOOKUP(A86,'Data Siswa 5'!$A$4:$D$43,4,0))</f>
        <v>Siswa kelas V 26</v>
      </c>
      <c r="D86" s="94" t="s">
        <v>5</v>
      </c>
      <c r="E86" s="95" t="str">
        <f>IF('MP5'!E84=0,"",'MP5'!E84)</f>
        <v/>
      </c>
      <c r="F86" s="95" t="str">
        <f>IF('MP5'!F84=0,"",'MP5'!F84)</f>
        <v/>
      </c>
      <c r="G86" s="95" t="str">
        <f>IF('MP5'!G84=0,"",'MP5'!G84)</f>
        <v/>
      </c>
      <c r="H86" s="95" t="str">
        <f>IF('MP5'!H84=0,"",'MP5'!H84)</f>
        <v/>
      </c>
      <c r="I86" s="95" t="str">
        <f>IF('MP5'!I84=0,"",'MP5'!I84)</f>
        <v/>
      </c>
      <c r="J86" s="95" t="str">
        <f>IF('MP5'!J84=0,"",'MP5'!J84)</f>
        <v/>
      </c>
      <c r="K86" s="260" t="str">
        <f t="shared" ref="K86" si="120">IFERROR(ROUND(AVERAGE(E86:J88),0),"")</f>
        <v/>
      </c>
      <c r="L86" s="96" t="str">
        <f>IF('MP5'!L84=0,"",'MP5'!L84)</f>
        <v/>
      </c>
      <c r="M86" s="260" t="str">
        <f t="shared" ref="M86" si="121">IFERROR(ROUND(AVERAGE(L86:L88),0),"")</f>
        <v/>
      </c>
      <c r="N86" s="96" t="str">
        <f>IF('MP5'!N84=0,"",'MP5'!N84)</f>
        <v/>
      </c>
      <c r="O86" s="96" t="str">
        <f>IF('MP5'!O84=0,"",'MP5'!O84)</f>
        <v/>
      </c>
      <c r="P86" s="96" t="str">
        <f>IF('MP5'!P84=0,"",'MP5'!P84)</f>
        <v/>
      </c>
      <c r="Q86" s="96" t="str">
        <f>IF('MP5'!Q84=0,"",'MP5'!Q84)</f>
        <v/>
      </c>
      <c r="R86" s="96" t="str">
        <f>IF('MP5'!R84=0,"",'MP5'!R84)</f>
        <v/>
      </c>
      <c r="S86" s="260" t="str">
        <f t="shared" ref="S86" si="122">IFERROR(ROUND(AVERAGE(N86:R88),0),"")</f>
        <v/>
      </c>
      <c r="T86" s="96" t="str">
        <f>IF('MP5'!T84=0,"",'MP5'!T84)</f>
        <v/>
      </c>
      <c r="U86" s="260" t="str">
        <f t="shared" ref="U86" si="123">IFERROR(ROUND(AVERAGE(T86:T88),0),"")</f>
        <v/>
      </c>
      <c r="V86" s="246" t="str">
        <f t="shared" ref="V86" si="124">IFERROR(ROUND((K86+M86+S86+(2*U86))/5,0),"")</f>
        <v/>
      </c>
    </row>
    <row r="87" spans="1:22" ht="15" customHeight="1">
      <c r="A87" s="252"/>
      <c r="B87" s="249" t="str">
        <f>IF(VLOOKUP(A86,'Data Siswa 5'!$A$4:$D$43,3,0)=0,"",VLOOKUP(A86,'Data Siswa 5'!$A$4:$D$43,3,0))</f>
        <v/>
      </c>
      <c r="C87" s="274"/>
      <c r="D87" s="97" t="s">
        <v>6</v>
      </c>
      <c r="E87" s="98" t="str">
        <f>IF('MP5'!E85=0,"",'MP5'!E85)</f>
        <v/>
      </c>
      <c r="F87" s="98" t="str">
        <f>IF('MP5'!F85=0,"",'MP5'!F85)</f>
        <v/>
      </c>
      <c r="G87" s="98" t="str">
        <f>IF('MP5'!G85=0,"",'MP5'!G85)</f>
        <v/>
      </c>
      <c r="H87" s="98" t="str">
        <f>IF('MP5'!H85=0,"",'MP5'!H85)</f>
        <v/>
      </c>
      <c r="I87" s="98" t="str">
        <f>IF('MP5'!I85=0,"",'MP5'!I85)</f>
        <v/>
      </c>
      <c r="J87" s="98" t="str">
        <f>IF('MP5'!J85=0,"",'MP5'!J85)</f>
        <v/>
      </c>
      <c r="K87" s="258"/>
      <c r="L87" s="98" t="str">
        <f>IF('MP5'!L85=0,"",'MP5'!L85)</f>
        <v/>
      </c>
      <c r="M87" s="258"/>
      <c r="N87" s="98" t="str">
        <f>IF('MP5'!N85=0,"",'MP5'!N85)</f>
        <v/>
      </c>
      <c r="O87" s="98" t="str">
        <f>IF('MP5'!O85=0,"",'MP5'!O85)</f>
        <v/>
      </c>
      <c r="P87" s="98" t="str">
        <f>IF('MP5'!P85=0,"",'MP5'!P85)</f>
        <v/>
      </c>
      <c r="Q87" s="98" t="str">
        <f>IF('MP5'!Q85=0,"",'MP5'!Q85)</f>
        <v/>
      </c>
      <c r="R87" s="98" t="str">
        <f>IF('MP5'!R85=0,"",'MP5'!R85)</f>
        <v/>
      </c>
      <c r="S87" s="258"/>
      <c r="T87" s="99" t="str">
        <f>IF('MP5'!T85=0,"",'MP5'!T85)</f>
        <v/>
      </c>
      <c r="U87" s="258"/>
      <c r="V87" s="247"/>
    </row>
    <row r="88" spans="1:22">
      <c r="A88" s="253"/>
      <c r="B88" s="250"/>
      <c r="C88" s="275"/>
      <c r="D88" s="100" t="s">
        <v>7</v>
      </c>
      <c r="E88" s="101" t="str">
        <f>IF('MP5'!E86=0,"",'MP5'!E86)</f>
        <v/>
      </c>
      <c r="F88" s="101" t="str">
        <f>IF('MP5'!F86=0,"",'MP5'!F86)</f>
        <v/>
      </c>
      <c r="G88" s="101" t="str">
        <f>IF('MP5'!G86=0,"",'MP5'!G86)</f>
        <v/>
      </c>
      <c r="H88" s="101" t="str">
        <f>IF('MP5'!H86=0,"",'MP5'!H86)</f>
        <v/>
      </c>
      <c r="I88" s="101" t="str">
        <f>IF('MP5'!I86=0,"",'MP5'!I86)</f>
        <v/>
      </c>
      <c r="J88" s="101" t="str">
        <f>IF('MP5'!J86=0,"",'MP5'!J86)</f>
        <v/>
      </c>
      <c r="K88" s="259"/>
      <c r="L88" s="101" t="str">
        <f>IF('MP5'!L86=0,"",'MP5'!L86)</f>
        <v/>
      </c>
      <c r="M88" s="259"/>
      <c r="N88" s="101" t="str">
        <f>IF('MP5'!N86=0,"",'MP5'!N86)</f>
        <v/>
      </c>
      <c r="O88" s="101" t="str">
        <f>IF('MP5'!O86=0,"",'MP5'!O86)</f>
        <v/>
      </c>
      <c r="P88" s="101" t="str">
        <f>IF('MP5'!P86=0,"",'MP5'!P86)</f>
        <v/>
      </c>
      <c r="Q88" s="101" t="str">
        <f>IF('MP5'!Q86=0,"",'MP5'!Q86)</f>
        <v/>
      </c>
      <c r="R88" s="101" t="str">
        <f>IF('MP5'!R86=0,"",'MP5'!R86)</f>
        <v/>
      </c>
      <c r="S88" s="259"/>
      <c r="T88" s="102" t="str">
        <f>IF('MP5'!T86=0,"",'MP5'!T86)</f>
        <v/>
      </c>
      <c r="U88" s="259"/>
      <c r="V88" s="248"/>
    </row>
    <row r="89" spans="1:22">
      <c r="A89" s="262">
        <v>27</v>
      </c>
      <c r="B89" s="93" t="str">
        <f>IF(VLOOKUP(A89,'Data Siswa 5'!$A$4:$D$43,2,0)=0,"",VLOOKUP(A89,'Data Siswa 5'!$A$4:$D$43,2,0))</f>
        <v>927</v>
      </c>
      <c r="C89" s="273" t="str">
        <f>IF(VLOOKUP(A89,'Data Siswa 5'!$A$4:$D$43,4,0)=0,"",VLOOKUP(A89,'Data Siswa 5'!$A$4:$D$43,4,0))</f>
        <v>Siswa kelas V 27</v>
      </c>
      <c r="D89" s="94" t="s">
        <v>5</v>
      </c>
      <c r="E89" s="95" t="str">
        <f>IF('MP5'!E87=0,"",'MP5'!E87)</f>
        <v/>
      </c>
      <c r="F89" s="95" t="str">
        <f>IF('MP5'!F87=0,"",'MP5'!F87)</f>
        <v/>
      </c>
      <c r="G89" s="95" t="str">
        <f>IF('MP5'!G87=0,"",'MP5'!G87)</f>
        <v/>
      </c>
      <c r="H89" s="95" t="str">
        <f>IF('MP5'!H87=0,"",'MP5'!H87)</f>
        <v/>
      </c>
      <c r="I89" s="95" t="str">
        <f>IF('MP5'!I87=0,"",'MP5'!I87)</f>
        <v/>
      </c>
      <c r="J89" s="95" t="str">
        <f>IF('MP5'!J87=0,"",'MP5'!J87)</f>
        <v/>
      </c>
      <c r="K89" s="260" t="str">
        <f t="shared" ref="K89" si="125">IFERROR(ROUND(AVERAGE(E89:J91),0),"")</f>
        <v/>
      </c>
      <c r="L89" s="96" t="str">
        <f>IF('MP5'!L87=0,"",'MP5'!L87)</f>
        <v/>
      </c>
      <c r="M89" s="260" t="str">
        <f t="shared" ref="M89" si="126">IFERROR(ROUND(AVERAGE(L89:L91),0),"")</f>
        <v/>
      </c>
      <c r="N89" s="96" t="str">
        <f>IF('MP5'!N87=0,"",'MP5'!N87)</f>
        <v/>
      </c>
      <c r="O89" s="96" t="str">
        <f>IF('MP5'!O87=0,"",'MP5'!O87)</f>
        <v/>
      </c>
      <c r="P89" s="96" t="str">
        <f>IF('MP5'!P87=0,"",'MP5'!P87)</f>
        <v/>
      </c>
      <c r="Q89" s="96" t="str">
        <f>IF('MP5'!Q87=0,"",'MP5'!Q87)</f>
        <v/>
      </c>
      <c r="R89" s="96" t="str">
        <f>IF('MP5'!R87=0,"",'MP5'!R87)</f>
        <v/>
      </c>
      <c r="S89" s="260" t="str">
        <f t="shared" ref="S89" si="127">IFERROR(ROUND(AVERAGE(N89:R91),0),"")</f>
        <v/>
      </c>
      <c r="T89" s="96" t="str">
        <f>IF('MP5'!T87=0,"",'MP5'!T87)</f>
        <v/>
      </c>
      <c r="U89" s="260" t="str">
        <f t="shared" ref="U89" si="128">IFERROR(ROUND(AVERAGE(T89:T91),0),"")</f>
        <v/>
      </c>
      <c r="V89" s="246" t="str">
        <f t="shared" ref="V89" si="129">IFERROR(ROUND((K89+M89+S89+(2*U89))/5,0),"")</f>
        <v/>
      </c>
    </row>
    <row r="90" spans="1:22" ht="15" customHeight="1">
      <c r="A90" s="252"/>
      <c r="B90" s="249" t="str">
        <f>IF(VLOOKUP(A89,'Data Siswa 5'!$A$4:$D$43,3,0)=0,"",VLOOKUP(A89,'Data Siswa 5'!$A$4:$D$43,3,0))</f>
        <v/>
      </c>
      <c r="C90" s="274"/>
      <c r="D90" s="97" t="s">
        <v>6</v>
      </c>
      <c r="E90" s="98" t="str">
        <f>IF('MP5'!E88=0,"",'MP5'!E88)</f>
        <v/>
      </c>
      <c r="F90" s="98" t="str">
        <f>IF('MP5'!F88=0,"",'MP5'!F88)</f>
        <v/>
      </c>
      <c r="G90" s="98" t="str">
        <f>IF('MP5'!G88=0,"",'MP5'!G88)</f>
        <v/>
      </c>
      <c r="H90" s="98" t="str">
        <f>IF('MP5'!H88=0,"",'MP5'!H88)</f>
        <v/>
      </c>
      <c r="I90" s="98" t="str">
        <f>IF('MP5'!I88=0,"",'MP5'!I88)</f>
        <v/>
      </c>
      <c r="J90" s="98" t="str">
        <f>IF('MP5'!J88=0,"",'MP5'!J88)</f>
        <v/>
      </c>
      <c r="K90" s="258"/>
      <c r="L90" s="98" t="str">
        <f>IF('MP5'!L88=0,"",'MP5'!L88)</f>
        <v/>
      </c>
      <c r="M90" s="258"/>
      <c r="N90" s="98" t="str">
        <f>IF('MP5'!N88=0,"",'MP5'!N88)</f>
        <v/>
      </c>
      <c r="O90" s="98" t="str">
        <f>IF('MP5'!O88=0,"",'MP5'!O88)</f>
        <v/>
      </c>
      <c r="P90" s="98" t="str">
        <f>IF('MP5'!P88=0,"",'MP5'!P88)</f>
        <v/>
      </c>
      <c r="Q90" s="98" t="str">
        <f>IF('MP5'!Q88=0,"",'MP5'!Q88)</f>
        <v/>
      </c>
      <c r="R90" s="98" t="str">
        <f>IF('MP5'!R88=0,"",'MP5'!R88)</f>
        <v/>
      </c>
      <c r="S90" s="258"/>
      <c r="T90" s="99" t="str">
        <f>IF('MP5'!T88=0,"",'MP5'!T88)</f>
        <v/>
      </c>
      <c r="U90" s="258"/>
      <c r="V90" s="247"/>
    </row>
    <row r="91" spans="1:22">
      <c r="A91" s="253"/>
      <c r="B91" s="250"/>
      <c r="C91" s="275"/>
      <c r="D91" s="100" t="s">
        <v>7</v>
      </c>
      <c r="E91" s="101" t="str">
        <f>IF('MP5'!E89=0,"",'MP5'!E89)</f>
        <v/>
      </c>
      <c r="F91" s="101" t="str">
        <f>IF('MP5'!F89=0,"",'MP5'!F89)</f>
        <v/>
      </c>
      <c r="G91" s="101" t="str">
        <f>IF('MP5'!G89=0,"",'MP5'!G89)</f>
        <v/>
      </c>
      <c r="H91" s="101" t="str">
        <f>IF('MP5'!H89=0,"",'MP5'!H89)</f>
        <v/>
      </c>
      <c r="I91" s="101" t="str">
        <f>IF('MP5'!I89=0,"",'MP5'!I89)</f>
        <v/>
      </c>
      <c r="J91" s="101" t="str">
        <f>IF('MP5'!J89=0,"",'MP5'!J89)</f>
        <v/>
      </c>
      <c r="K91" s="259"/>
      <c r="L91" s="101" t="str">
        <f>IF('MP5'!L89=0,"",'MP5'!L89)</f>
        <v/>
      </c>
      <c r="M91" s="259"/>
      <c r="N91" s="101" t="str">
        <f>IF('MP5'!N89=0,"",'MP5'!N89)</f>
        <v/>
      </c>
      <c r="O91" s="101" t="str">
        <f>IF('MP5'!O89=0,"",'MP5'!O89)</f>
        <v/>
      </c>
      <c r="P91" s="101" t="str">
        <f>IF('MP5'!P89=0,"",'MP5'!P89)</f>
        <v/>
      </c>
      <c r="Q91" s="101" t="str">
        <f>IF('MP5'!Q89=0,"",'MP5'!Q89)</f>
        <v/>
      </c>
      <c r="R91" s="101" t="str">
        <f>IF('MP5'!R89=0,"",'MP5'!R89)</f>
        <v/>
      </c>
      <c r="S91" s="259"/>
      <c r="T91" s="102" t="str">
        <f>IF('MP5'!T89=0,"",'MP5'!T89)</f>
        <v/>
      </c>
      <c r="U91" s="259"/>
      <c r="V91" s="248"/>
    </row>
    <row r="92" spans="1:22">
      <c r="A92" s="262">
        <v>28</v>
      </c>
      <c r="B92" s="93" t="str">
        <f>IF(VLOOKUP(A92,'Data Siswa 5'!$A$4:$D$43,2,0)=0,"",VLOOKUP(A92,'Data Siswa 5'!$A$4:$D$43,2,0))</f>
        <v>928</v>
      </c>
      <c r="C92" s="273" t="str">
        <f>IF(VLOOKUP(A92,'Data Siswa 5'!$A$4:$D$43,4,0)=0,"",VLOOKUP(A92,'Data Siswa 5'!$A$4:$D$43,4,0))</f>
        <v>Siswa kelas V 28</v>
      </c>
      <c r="D92" s="94" t="s">
        <v>5</v>
      </c>
      <c r="E92" s="95" t="str">
        <f>IF('MP5'!E90=0,"",'MP5'!E90)</f>
        <v/>
      </c>
      <c r="F92" s="95" t="str">
        <f>IF('MP5'!F90=0,"",'MP5'!F90)</f>
        <v/>
      </c>
      <c r="G92" s="95" t="str">
        <f>IF('MP5'!G90=0,"",'MP5'!G90)</f>
        <v/>
      </c>
      <c r="H92" s="95" t="str">
        <f>IF('MP5'!H90=0,"",'MP5'!H90)</f>
        <v/>
      </c>
      <c r="I92" s="95" t="str">
        <f>IF('MP5'!I90=0,"",'MP5'!I90)</f>
        <v/>
      </c>
      <c r="J92" s="95" t="str">
        <f>IF('MP5'!J90=0,"",'MP5'!J90)</f>
        <v/>
      </c>
      <c r="K92" s="260" t="str">
        <f t="shared" ref="K92" si="130">IFERROR(ROUND(AVERAGE(E92:J94),0),"")</f>
        <v/>
      </c>
      <c r="L92" s="96" t="str">
        <f>IF('MP5'!L90=0,"",'MP5'!L90)</f>
        <v/>
      </c>
      <c r="M92" s="260" t="str">
        <f t="shared" ref="M92" si="131">IFERROR(ROUND(AVERAGE(L92:L94),0),"")</f>
        <v/>
      </c>
      <c r="N92" s="96" t="str">
        <f>IF('MP5'!N90=0,"",'MP5'!N90)</f>
        <v/>
      </c>
      <c r="O92" s="96" t="str">
        <f>IF('MP5'!O90=0,"",'MP5'!O90)</f>
        <v/>
      </c>
      <c r="P92" s="96" t="str">
        <f>IF('MP5'!P90=0,"",'MP5'!P90)</f>
        <v/>
      </c>
      <c r="Q92" s="96" t="str">
        <f>IF('MP5'!Q90=0,"",'MP5'!Q90)</f>
        <v/>
      </c>
      <c r="R92" s="96" t="str">
        <f>IF('MP5'!R90=0,"",'MP5'!R90)</f>
        <v/>
      </c>
      <c r="S92" s="260" t="str">
        <f t="shared" ref="S92" si="132">IFERROR(ROUND(AVERAGE(N92:R94),0),"")</f>
        <v/>
      </c>
      <c r="T92" s="96" t="str">
        <f>IF('MP5'!T90=0,"",'MP5'!T90)</f>
        <v/>
      </c>
      <c r="U92" s="260" t="str">
        <f t="shared" ref="U92" si="133">IFERROR(ROUND(AVERAGE(T92:T94),0),"")</f>
        <v/>
      </c>
      <c r="V92" s="246" t="str">
        <f t="shared" ref="V92" si="134">IFERROR(ROUND((K92+M92+S92+(2*U92))/5,0),"")</f>
        <v/>
      </c>
    </row>
    <row r="93" spans="1:22" ht="15" customHeight="1">
      <c r="A93" s="252"/>
      <c r="B93" s="249" t="str">
        <f>IF(VLOOKUP(A92,'Data Siswa 5'!$A$4:$D$43,3,0)=0,"",VLOOKUP(A92,'Data Siswa 5'!$A$4:$D$43,3,0))</f>
        <v/>
      </c>
      <c r="C93" s="274"/>
      <c r="D93" s="97" t="s">
        <v>6</v>
      </c>
      <c r="E93" s="98" t="str">
        <f>IF('MP5'!E91=0,"",'MP5'!E91)</f>
        <v/>
      </c>
      <c r="F93" s="98" t="str">
        <f>IF('MP5'!F91=0,"",'MP5'!F91)</f>
        <v/>
      </c>
      <c r="G93" s="98" t="str">
        <f>IF('MP5'!G91=0,"",'MP5'!G91)</f>
        <v/>
      </c>
      <c r="H93" s="98" t="str">
        <f>IF('MP5'!H91=0,"",'MP5'!H91)</f>
        <v/>
      </c>
      <c r="I93" s="98" t="str">
        <f>IF('MP5'!I91=0,"",'MP5'!I91)</f>
        <v/>
      </c>
      <c r="J93" s="98" t="str">
        <f>IF('MP5'!J91=0,"",'MP5'!J91)</f>
        <v/>
      </c>
      <c r="K93" s="258"/>
      <c r="L93" s="98" t="str">
        <f>IF('MP5'!L91=0,"",'MP5'!L91)</f>
        <v/>
      </c>
      <c r="M93" s="258"/>
      <c r="N93" s="98" t="str">
        <f>IF('MP5'!N91=0,"",'MP5'!N91)</f>
        <v/>
      </c>
      <c r="O93" s="98" t="str">
        <f>IF('MP5'!O91=0,"",'MP5'!O91)</f>
        <v/>
      </c>
      <c r="P93" s="98" t="str">
        <f>IF('MP5'!P91=0,"",'MP5'!P91)</f>
        <v/>
      </c>
      <c r="Q93" s="98" t="str">
        <f>IF('MP5'!Q91=0,"",'MP5'!Q91)</f>
        <v/>
      </c>
      <c r="R93" s="98" t="str">
        <f>IF('MP5'!R91=0,"",'MP5'!R91)</f>
        <v/>
      </c>
      <c r="S93" s="258"/>
      <c r="T93" s="99" t="str">
        <f>IF('MP5'!T91=0,"",'MP5'!T91)</f>
        <v/>
      </c>
      <c r="U93" s="258"/>
      <c r="V93" s="247"/>
    </row>
    <row r="94" spans="1:22">
      <c r="A94" s="253"/>
      <c r="B94" s="250"/>
      <c r="C94" s="275"/>
      <c r="D94" s="100" t="s">
        <v>7</v>
      </c>
      <c r="E94" s="101" t="str">
        <f>IF('MP5'!E92=0,"",'MP5'!E92)</f>
        <v/>
      </c>
      <c r="F94" s="101" t="str">
        <f>IF('MP5'!F92=0,"",'MP5'!F92)</f>
        <v/>
      </c>
      <c r="G94" s="101" t="str">
        <f>IF('MP5'!G92=0,"",'MP5'!G92)</f>
        <v/>
      </c>
      <c r="H94" s="101" t="str">
        <f>IF('MP5'!H92=0,"",'MP5'!H92)</f>
        <v/>
      </c>
      <c r="I94" s="101" t="str">
        <f>IF('MP5'!I92=0,"",'MP5'!I92)</f>
        <v/>
      </c>
      <c r="J94" s="101" t="str">
        <f>IF('MP5'!J92=0,"",'MP5'!J92)</f>
        <v/>
      </c>
      <c r="K94" s="259"/>
      <c r="L94" s="101" t="str">
        <f>IF('MP5'!L92=0,"",'MP5'!L92)</f>
        <v/>
      </c>
      <c r="M94" s="259"/>
      <c r="N94" s="101" t="str">
        <f>IF('MP5'!N92=0,"",'MP5'!N92)</f>
        <v/>
      </c>
      <c r="O94" s="101" t="str">
        <f>IF('MP5'!O92=0,"",'MP5'!O92)</f>
        <v/>
      </c>
      <c r="P94" s="101" t="str">
        <f>IF('MP5'!P92=0,"",'MP5'!P92)</f>
        <v/>
      </c>
      <c r="Q94" s="101" t="str">
        <f>IF('MP5'!Q92=0,"",'MP5'!Q92)</f>
        <v/>
      </c>
      <c r="R94" s="101" t="str">
        <f>IF('MP5'!R92=0,"",'MP5'!R92)</f>
        <v/>
      </c>
      <c r="S94" s="259"/>
      <c r="T94" s="102" t="str">
        <f>IF('MP5'!T92=0,"",'MP5'!T92)</f>
        <v/>
      </c>
      <c r="U94" s="259"/>
      <c r="V94" s="248"/>
    </row>
    <row r="95" spans="1:22">
      <c r="A95" s="262">
        <v>29</v>
      </c>
      <c r="B95" s="93" t="str">
        <f>IF(VLOOKUP(A95,'Data Siswa 5'!$A$4:$D$43,2,0)=0,"",VLOOKUP(A95,'Data Siswa 5'!$A$4:$D$43,2,0))</f>
        <v>929</v>
      </c>
      <c r="C95" s="273" t="str">
        <f>IF(VLOOKUP(A95,'Data Siswa 5'!$A$4:$D$43,4,0)=0,"",VLOOKUP(A95,'Data Siswa 5'!$A$4:$D$43,4,0))</f>
        <v>Siswa kelas V 29</v>
      </c>
      <c r="D95" s="94" t="s">
        <v>5</v>
      </c>
      <c r="E95" s="95" t="str">
        <f>IF('MP5'!E93=0,"",'MP5'!E93)</f>
        <v/>
      </c>
      <c r="F95" s="95" t="str">
        <f>IF('MP5'!F93=0,"",'MP5'!F93)</f>
        <v/>
      </c>
      <c r="G95" s="95" t="str">
        <f>IF('MP5'!G93=0,"",'MP5'!G93)</f>
        <v/>
      </c>
      <c r="H95" s="95" t="str">
        <f>IF('MP5'!H93=0,"",'MP5'!H93)</f>
        <v/>
      </c>
      <c r="I95" s="95" t="str">
        <f>IF('MP5'!I93=0,"",'MP5'!I93)</f>
        <v/>
      </c>
      <c r="J95" s="95" t="str">
        <f>IF('MP5'!J93=0,"",'MP5'!J93)</f>
        <v/>
      </c>
      <c r="K95" s="260" t="str">
        <f t="shared" ref="K95" si="135">IFERROR(ROUND(AVERAGE(E95:J97),0),"")</f>
        <v/>
      </c>
      <c r="L95" s="96" t="str">
        <f>IF('MP5'!L93=0,"",'MP5'!L93)</f>
        <v/>
      </c>
      <c r="M95" s="260" t="str">
        <f t="shared" ref="M95" si="136">IFERROR(ROUND(AVERAGE(L95:L97),0),"")</f>
        <v/>
      </c>
      <c r="N95" s="96" t="str">
        <f>IF('MP5'!N93=0,"",'MP5'!N93)</f>
        <v/>
      </c>
      <c r="O95" s="96" t="str">
        <f>IF('MP5'!O93=0,"",'MP5'!O93)</f>
        <v/>
      </c>
      <c r="P95" s="96" t="str">
        <f>IF('MP5'!P93=0,"",'MP5'!P93)</f>
        <v/>
      </c>
      <c r="Q95" s="96" t="str">
        <f>IF('MP5'!Q93=0,"",'MP5'!Q93)</f>
        <v/>
      </c>
      <c r="R95" s="96" t="str">
        <f>IF('MP5'!R93=0,"",'MP5'!R93)</f>
        <v/>
      </c>
      <c r="S95" s="260" t="str">
        <f t="shared" ref="S95" si="137">IFERROR(ROUND(AVERAGE(N95:R97),0),"")</f>
        <v/>
      </c>
      <c r="T95" s="96" t="str">
        <f>IF('MP5'!T93=0,"",'MP5'!T93)</f>
        <v/>
      </c>
      <c r="U95" s="260" t="str">
        <f t="shared" ref="U95" si="138">IFERROR(ROUND(AVERAGE(T95:T97),0),"")</f>
        <v/>
      </c>
      <c r="V95" s="246" t="str">
        <f t="shared" ref="V95" si="139">IFERROR(ROUND((K95+M95+S95+(2*U95))/5,0),"")</f>
        <v/>
      </c>
    </row>
    <row r="96" spans="1:22" ht="15" customHeight="1">
      <c r="A96" s="252"/>
      <c r="B96" s="249" t="str">
        <f>IF(VLOOKUP(A95,'Data Siswa 5'!$A$4:$D$43,3,0)=0,"",VLOOKUP(A95,'Data Siswa 5'!$A$4:$D$43,3,0))</f>
        <v/>
      </c>
      <c r="C96" s="274"/>
      <c r="D96" s="97" t="s">
        <v>6</v>
      </c>
      <c r="E96" s="98" t="str">
        <f>IF('MP5'!E94=0,"",'MP5'!E94)</f>
        <v/>
      </c>
      <c r="F96" s="98" t="str">
        <f>IF('MP5'!F94=0,"",'MP5'!F94)</f>
        <v/>
      </c>
      <c r="G96" s="98" t="str">
        <f>IF('MP5'!G94=0,"",'MP5'!G94)</f>
        <v/>
      </c>
      <c r="H96" s="98" t="str">
        <f>IF('MP5'!H94=0,"",'MP5'!H94)</f>
        <v/>
      </c>
      <c r="I96" s="98" t="str">
        <f>IF('MP5'!I94=0,"",'MP5'!I94)</f>
        <v/>
      </c>
      <c r="J96" s="98" t="str">
        <f>IF('MP5'!J94=0,"",'MP5'!J94)</f>
        <v/>
      </c>
      <c r="K96" s="258"/>
      <c r="L96" s="98" t="str">
        <f>IF('MP5'!L94=0,"",'MP5'!L94)</f>
        <v/>
      </c>
      <c r="M96" s="258"/>
      <c r="N96" s="98" t="str">
        <f>IF('MP5'!N94=0,"",'MP5'!N94)</f>
        <v/>
      </c>
      <c r="O96" s="98" t="str">
        <f>IF('MP5'!O94=0,"",'MP5'!O94)</f>
        <v/>
      </c>
      <c r="P96" s="98" t="str">
        <f>IF('MP5'!P94=0,"",'MP5'!P94)</f>
        <v/>
      </c>
      <c r="Q96" s="98" t="str">
        <f>IF('MP5'!Q94=0,"",'MP5'!Q94)</f>
        <v/>
      </c>
      <c r="R96" s="98" t="str">
        <f>IF('MP5'!R94=0,"",'MP5'!R94)</f>
        <v/>
      </c>
      <c r="S96" s="258"/>
      <c r="T96" s="99" t="str">
        <f>IF('MP5'!T94=0,"",'MP5'!T94)</f>
        <v/>
      </c>
      <c r="U96" s="258"/>
      <c r="V96" s="247"/>
    </row>
    <row r="97" spans="1:22">
      <c r="A97" s="253"/>
      <c r="B97" s="250"/>
      <c r="C97" s="275"/>
      <c r="D97" s="100" t="s">
        <v>7</v>
      </c>
      <c r="E97" s="101" t="str">
        <f>IF('MP5'!E95=0,"",'MP5'!E95)</f>
        <v/>
      </c>
      <c r="F97" s="101" t="str">
        <f>IF('MP5'!F95=0,"",'MP5'!F95)</f>
        <v/>
      </c>
      <c r="G97" s="101" t="str">
        <f>IF('MP5'!G95=0,"",'MP5'!G95)</f>
        <v/>
      </c>
      <c r="H97" s="101" t="str">
        <f>IF('MP5'!H95=0,"",'MP5'!H95)</f>
        <v/>
      </c>
      <c r="I97" s="101" t="str">
        <f>IF('MP5'!I95=0,"",'MP5'!I95)</f>
        <v/>
      </c>
      <c r="J97" s="101" t="str">
        <f>IF('MP5'!J95=0,"",'MP5'!J95)</f>
        <v/>
      </c>
      <c r="K97" s="259"/>
      <c r="L97" s="101" t="str">
        <f>IF('MP5'!L95=0,"",'MP5'!L95)</f>
        <v/>
      </c>
      <c r="M97" s="259"/>
      <c r="N97" s="101" t="str">
        <f>IF('MP5'!N95=0,"",'MP5'!N95)</f>
        <v/>
      </c>
      <c r="O97" s="101" t="str">
        <f>IF('MP5'!O95=0,"",'MP5'!O95)</f>
        <v/>
      </c>
      <c r="P97" s="101" t="str">
        <f>IF('MP5'!P95=0,"",'MP5'!P95)</f>
        <v/>
      </c>
      <c r="Q97" s="101" t="str">
        <f>IF('MP5'!Q95=0,"",'MP5'!Q95)</f>
        <v/>
      </c>
      <c r="R97" s="101" t="str">
        <f>IF('MP5'!R95=0,"",'MP5'!R95)</f>
        <v/>
      </c>
      <c r="S97" s="259"/>
      <c r="T97" s="102" t="str">
        <f>IF('MP5'!T95=0,"",'MP5'!T95)</f>
        <v/>
      </c>
      <c r="U97" s="259"/>
      <c r="V97" s="248"/>
    </row>
    <row r="98" spans="1:22">
      <c r="A98" s="262">
        <v>30</v>
      </c>
      <c r="B98" s="93" t="str">
        <f>IF(VLOOKUP(A98,'Data Siswa 5'!$A$4:$D$43,2,0)=0,"",VLOOKUP(A98,'Data Siswa 5'!$A$4:$D$43,2,0))</f>
        <v>930</v>
      </c>
      <c r="C98" s="273" t="str">
        <f>IF(VLOOKUP(A98,'Data Siswa 5'!$A$4:$D$43,4,0)=0,"",VLOOKUP(A98,'Data Siswa 5'!$A$4:$D$43,4,0))</f>
        <v>Siswa kelas V 30</v>
      </c>
      <c r="D98" s="94" t="s">
        <v>5</v>
      </c>
      <c r="E98" s="95" t="str">
        <f>IF('MP5'!E96=0,"",'MP5'!E96)</f>
        <v/>
      </c>
      <c r="F98" s="95" t="str">
        <f>IF('MP5'!F96=0,"",'MP5'!F96)</f>
        <v/>
      </c>
      <c r="G98" s="95" t="str">
        <f>IF('MP5'!G96=0,"",'MP5'!G96)</f>
        <v/>
      </c>
      <c r="H98" s="95" t="str">
        <f>IF('MP5'!H96=0,"",'MP5'!H96)</f>
        <v/>
      </c>
      <c r="I98" s="95" t="str">
        <f>IF('MP5'!I96=0,"",'MP5'!I96)</f>
        <v/>
      </c>
      <c r="J98" s="95" t="str">
        <f>IF('MP5'!J96=0,"",'MP5'!J96)</f>
        <v/>
      </c>
      <c r="K98" s="260" t="str">
        <f t="shared" ref="K98" si="140">IFERROR(ROUND(AVERAGE(E98:J100),0),"")</f>
        <v/>
      </c>
      <c r="L98" s="96" t="str">
        <f>IF('MP5'!L96=0,"",'MP5'!L96)</f>
        <v/>
      </c>
      <c r="M98" s="260" t="str">
        <f t="shared" ref="M98" si="141">IFERROR(ROUND(AVERAGE(L98:L100),0),"")</f>
        <v/>
      </c>
      <c r="N98" s="96" t="str">
        <f>IF('MP5'!N96=0,"",'MP5'!N96)</f>
        <v/>
      </c>
      <c r="O98" s="96" t="str">
        <f>IF('MP5'!O96=0,"",'MP5'!O96)</f>
        <v/>
      </c>
      <c r="P98" s="96" t="str">
        <f>IF('MP5'!P96=0,"",'MP5'!P96)</f>
        <v/>
      </c>
      <c r="Q98" s="96" t="str">
        <f>IF('MP5'!Q96=0,"",'MP5'!Q96)</f>
        <v/>
      </c>
      <c r="R98" s="96" t="str">
        <f>IF('MP5'!R96=0,"",'MP5'!R96)</f>
        <v/>
      </c>
      <c r="S98" s="260" t="str">
        <f t="shared" ref="S98" si="142">IFERROR(ROUND(AVERAGE(N98:R100),0),"")</f>
        <v/>
      </c>
      <c r="T98" s="96" t="str">
        <f>IF('MP5'!T96=0,"",'MP5'!T96)</f>
        <v/>
      </c>
      <c r="U98" s="260" t="str">
        <f t="shared" ref="U98" si="143">IFERROR(ROUND(AVERAGE(T98:T100),0),"")</f>
        <v/>
      </c>
      <c r="V98" s="246" t="str">
        <f t="shared" ref="V98" si="144">IFERROR(ROUND((K98+M98+S98+(2*U98))/5,0),"")</f>
        <v/>
      </c>
    </row>
    <row r="99" spans="1:22" ht="15" customHeight="1">
      <c r="A99" s="252"/>
      <c r="B99" s="249" t="str">
        <f>IF(VLOOKUP(A98,'Data Siswa 5'!$A$4:$D$43,3,0)=0,"",VLOOKUP(A98,'Data Siswa 5'!$A$4:$D$43,3,0))</f>
        <v/>
      </c>
      <c r="C99" s="274"/>
      <c r="D99" s="97" t="s">
        <v>6</v>
      </c>
      <c r="E99" s="98" t="str">
        <f>IF('MP5'!E97=0,"",'MP5'!E97)</f>
        <v/>
      </c>
      <c r="F99" s="98" t="str">
        <f>IF('MP5'!F97=0,"",'MP5'!F97)</f>
        <v/>
      </c>
      <c r="G99" s="98" t="str">
        <f>IF('MP5'!G97=0,"",'MP5'!G97)</f>
        <v/>
      </c>
      <c r="H99" s="98" t="str">
        <f>IF('MP5'!H97=0,"",'MP5'!H97)</f>
        <v/>
      </c>
      <c r="I99" s="98" t="str">
        <f>IF('MP5'!I97=0,"",'MP5'!I97)</f>
        <v/>
      </c>
      <c r="J99" s="98" t="str">
        <f>IF('MP5'!J97=0,"",'MP5'!J97)</f>
        <v/>
      </c>
      <c r="K99" s="258"/>
      <c r="L99" s="98" t="str">
        <f>IF('MP5'!L97=0,"",'MP5'!L97)</f>
        <v/>
      </c>
      <c r="M99" s="258"/>
      <c r="N99" s="98" t="str">
        <f>IF('MP5'!N97=0,"",'MP5'!N97)</f>
        <v/>
      </c>
      <c r="O99" s="98" t="str">
        <f>IF('MP5'!O97=0,"",'MP5'!O97)</f>
        <v/>
      </c>
      <c r="P99" s="98" t="str">
        <f>IF('MP5'!P97=0,"",'MP5'!P97)</f>
        <v/>
      </c>
      <c r="Q99" s="98" t="str">
        <f>IF('MP5'!Q97=0,"",'MP5'!Q97)</f>
        <v/>
      </c>
      <c r="R99" s="98" t="str">
        <f>IF('MP5'!R97=0,"",'MP5'!R97)</f>
        <v/>
      </c>
      <c r="S99" s="258"/>
      <c r="T99" s="99" t="str">
        <f>IF('MP5'!T97=0,"",'MP5'!T97)</f>
        <v/>
      </c>
      <c r="U99" s="258"/>
      <c r="V99" s="247"/>
    </row>
    <row r="100" spans="1:22">
      <c r="A100" s="253"/>
      <c r="B100" s="250"/>
      <c r="C100" s="275"/>
      <c r="D100" s="100" t="s">
        <v>7</v>
      </c>
      <c r="E100" s="101" t="str">
        <f>IF('MP5'!E98=0,"",'MP5'!E98)</f>
        <v/>
      </c>
      <c r="F100" s="101" t="str">
        <f>IF('MP5'!F98=0,"",'MP5'!F98)</f>
        <v/>
      </c>
      <c r="G100" s="101" t="str">
        <f>IF('MP5'!G98=0,"",'MP5'!G98)</f>
        <v/>
      </c>
      <c r="H100" s="101" t="str">
        <f>IF('MP5'!H98=0,"",'MP5'!H98)</f>
        <v/>
      </c>
      <c r="I100" s="101" t="str">
        <f>IF('MP5'!I98=0,"",'MP5'!I98)</f>
        <v/>
      </c>
      <c r="J100" s="101" t="str">
        <f>IF('MP5'!J98=0,"",'MP5'!J98)</f>
        <v/>
      </c>
      <c r="K100" s="259"/>
      <c r="L100" s="101" t="str">
        <f>IF('MP5'!L98=0,"",'MP5'!L98)</f>
        <v/>
      </c>
      <c r="M100" s="259"/>
      <c r="N100" s="101" t="str">
        <f>IF('MP5'!N98=0,"",'MP5'!N98)</f>
        <v/>
      </c>
      <c r="O100" s="101" t="str">
        <f>IF('MP5'!O98=0,"",'MP5'!O98)</f>
        <v/>
      </c>
      <c r="P100" s="101" t="str">
        <f>IF('MP5'!P98=0,"",'MP5'!P98)</f>
        <v/>
      </c>
      <c r="Q100" s="101" t="str">
        <f>IF('MP5'!Q98=0,"",'MP5'!Q98)</f>
        <v/>
      </c>
      <c r="R100" s="101" t="str">
        <f>IF('MP5'!R98=0,"",'MP5'!R98)</f>
        <v/>
      </c>
      <c r="S100" s="259"/>
      <c r="T100" s="102" t="str">
        <f>IF('MP5'!T98=0,"",'MP5'!T98)</f>
        <v/>
      </c>
      <c r="U100" s="259"/>
      <c r="V100" s="248"/>
    </row>
    <row r="101" spans="1:22">
      <c r="A101" s="262">
        <v>31</v>
      </c>
      <c r="B101" s="93" t="str">
        <f>IF(VLOOKUP(A101,'Data Siswa 5'!$A$4:$D$43,2,0)=0,"",VLOOKUP(A101,'Data Siswa 5'!$A$4:$D$43,2,0))</f>
        <v>931</v>
      </c>
      <c r="C101" s="273" t="str">
        <f>IF(VLOOKUP(A101,'Data Siswa 5'!$A$4:$D$43,4,0)=0,"",VLOOKUP(A101,'Data Siswa 5'!$A$4:$D$43,4,0))</f>
        <v>Siswa kelas V 31</v>
      </c>
      <c r="D101" s="94" t="s">
        <v>5</v>
      </c>
      <c r="E101" s="95" t="str">
        <f>IF('MP5'!E99=0,"",'MP5'!E99)</f>
        <v/>
      </c>
      <c r="F101" s="95" t="str">
        <f>IF('MP5'!F99=0,"",'MP5'!F99)</f>
        <v/>
      </c>
      <c r="G101" s="95" t="str">
        <f>IF('MP5'!G99=0,"",'MP5'!G99)</f>
        <v/>
      </c>
      <c r="H101" s="95" t="str">
        <f>IF('MP5'!H99=0,"",'MP5'!H99)</f>
        <v/>
      </c>
      <c r="I101" s="95" t="str">
        <f>IF('MP5'!I99=0,"",'MP5'!I99)</f>
        <v/>
      </c>
      <c r="J101" s="95" t="str">
        <f>IF('MP5'!J99=0,"",'MP5'!J99)</f>
        <v/>
      </c>
      <c r="K101" s="260" t="str">
        <f t="shared" ref="K101" si="145">IFERROR(ROUND(AVERAGE(E101:J103),0),"")</f>
        <v/>
      </c>
      <c r="L101" s="96" t="str">
        <f>IF('MP5'!L99=0,"",'MP5'!L99)</f>
        <v/>
      </c>
      <c r="M101" s="260" t="str">
        <f t="shared" ref="M101" si="146">IFERROR(ROUND(AVERAGE(L101:L103),0),"")</f>
        <v/>
      </c>
      <c r="N101" s="96" t="str">
        <f>IF('MP5'!N99=0,"",'MP5'!N99)</f>
        <v/>
      </c>
      <c r="O101" s="96" t="str">
        <f>IF('MP5'!O99=0,"",'MP5'!O99)</f>
        <v/>
      </c>
      <c r="P101" s="96" t="str">
        <f>IF('MP5'!P99=0,"",'MP5'!P99)</f>
        <v/>
      </c>
      <c r="Q101" s="96" t="str">
        <f>IF('MP5'!Q99=0,"",'MP5'!Q99)</f>
        <v/>
      </c>
      <c r="R101" s="96" t="str">
        <f>IF('MP5'!R99=0,"",'MP5'!R99)</f>
        <v/>
      </c>
      <c r="S101" s="260" t="str">
        <f t="shared" ref="S101" si="147">IFERROR(ROUND(AVERAGE(N101:R103),0),"")</f>
        <v/>
      </c>
      <c r="T101" s="96" t="str">
        <f>IF('MP5'!T99=0,"",'MP5'!T99)</f>
        <v/>
      </c>
      <c r="U101" s="260" t="str">
        <f t="shared" ref="U101" si="148">IFERROR(ROUND(AVERAGE(T101:T103),0),"")</f>
        <v/>
      </c>
      <c r="V101" s="246" t="str">
        <f t="shared" ref="V101" si="149">IFERROR(ROUND((K101+M101+S101+(2*U101))/5,0),"")</f>
        <v/>
      </c>
    </row>
    <row r="102" spans="1:22" ht="15" customHeight="1">
      <c r="A102" s="252"/>
      <c r="B102" s="249" t="str">
        <f>IF(VLOOKUP(A101,'Data Siswa 5'!$A$4:$D$43,3,0)=0,"",VLOOKUP(A101,'Data Siswa 5'!$A$4:$D$43,3,0))</f>
        <v/>
      </c>
      <c r="C102" s="274"/>
      <c r="D102" s="97" t="s">
        <v>6</v>
      </c>
      <c r="E102" s="98" t="str">
        <f>IF('MP5'!E100=0,"",'MP5'!E100)</f>
        <v/>
      </c>
      <c r="F102" s="98" t="str">
        <f>IF('MP5'!F100=0,"",'MP5'!F100)</f>
        <v/>
      </c>
      <c r="G102" s="98" t="str">
        <f>IF('MP5'!G100=0,"",'MP5'!G100)</f>
        <v/>
      </c>
      <c r="H102" s="98" t="str">
        <f>IF('MP5'!H100=0,"",'MP5'!H100)</f>
        <v/>
      </c>
      <c r="I102" s="98" t="str">
        <f>IF('MP5'!I100=0,"",'MP5'!I100)</f>
        <v/>
      </c>
      <c r="J102" s="98" t="str">
        <f>IF('MP5'!J100=0,"",'MP5'!J100)</f>
        <v/>
      </c>
      <c r="K102" s="258"/>
      <c r="L102" s="98" t="str">
        <f>IF('MP5'!L100=0,"",'MP5'!L100)</f>
        <v/>
      </c>
      <c r="M102" s="258"/>
      <c r="N102" s="98" t="str">
        <f>IF('MP5'!N100=0,"",'MP5'!N100)</f>
        <v/>
      </c>
      <c r="O102" s="98" t="str">
        <f>IF('MP5'!O100=0,"",'MP5'!O100)</f>
        <v/>
      </c>
      <c r="P102" s="98" t="str">
        <f>IF('MP5'!P100=0,"",'MP5'!P100)</f>
        <v/>
      </c>
      <c r="Q102" s="98" t="str">
        <f>IF('MP5'!Q100=0,"",'MP5'!Q100)</f>
        <v/>
      </c>
      <c r="R102" s="98" t="str">
        <f>IF('MP5'!R100=0,"",'MP5'!R100)</f>
        <v/>
      </c>
      <c r="S102" s="258"/>
      <c r="T102" s="99" t="str">
        <f>IF('MP5'!T100=0,"",'MP5'!T100)</f>
        <v/>
      </c>
      <c r="U102" s="258"/>
      <c r="V102" s="247"/>
    </row>
    <row r="103" spans="1:22">
      <c r="A103" s="253"/>
      <c r="B103" s="250"/>
      <c r="C103" s="275"/>
      <c r="D103" s="100" t="s">
        <v>7</v>
      </c>
      <c r="E103" s="101" t="str">
        <f>IF('MP5'!E101=0,"",'MP5'!E101)</f>
        <v/>
      </c>
      <c r="F103" s="101" t="str">
        <f>IF('MP5'!F101=0,"",'MP5'!F101)</f>
        <v/>
      </c>
      <c r="G103" s="101" t="str">
        <f>IF('MP5'!G101=0,"",'MP5'!G101)</f>
        <v/>
      </c>
      <c r="H103" s="101" t="str">
        <f>IF('MP5'!H101=0,"",'MP5'!H101)</f>
        <v/>
      </c>
      <c r="I103" s="101" t="str">
        <f>IF('MP5'!I101=0,"",'MP5'!I101)</f>
        <v/>
      </c>
      <c r="J103" s="101" t="str">
        <f>IF('MP5'!J101=0,"",'MP5'!J101)</f>
        <v/>
      </c>
      <c r="K103" s="259"/>
      <c r="L103" s="101" t="str">
        <f>IF('MP5'!L101=0,"",'MP5'!L101)</f>
        <v/>
      </c>
      <c r="M103" s="259"/>
      <c r="N103" s="101" t="str">
        <f>IF('MP5'!N101=0,"",'MP5'!N101)</f>
        <v/>
      </c>
      <c r="O103" s="101" t="str">
        <f>IF('MP5'!O101=0,"",'MP5'!O101)</f>
        <v/>
      </c>
      <c r="P103" s="101" t="str">
        <f>IF('MP5'!P101=0,"",'MP5'!P101)</f>
        <v/>
      </c>
      <c r="Q103" s="101" t="str">
        <f>IF('MP5'!Q101=0,"",'MP5'!Q101)</f>
        <v/>
      </c>
      <c r="R103" s="101" t="str">
        <f>IF('MP5'!R101=0,"",'MP5'!R101)</f>
        <v/>
      </c>
      <c r="S103" s="259"/>
      <c r="T103" s="102" t="str">
        <f>IF('MP5'!T101=0,"",'MP5'!T101)</f>
        <v/>
      </c>
      <c r="U103" s="259"/>
      <c r="V103" s="248"/>
    </row>
    <row r="104" spans="1:22">
      <c r="A104" s="262">
        <v>32</v>
      </c>
      <c r="B104" s="93" t="str">
        <f>IF(VLOOKUP(A104,'Data Siswa 5'!$A$4:$D$43,2,0)=0,"",VLOOKUP(A104,'Data Siswa 5'!$A$4:$D$43,2,0))</f>
        <v>932</v>
      </c>
      <c r="C104" s="273" t="str">
        <f>IF(VLOOKUP(A104,'Data Siswa 5'!$A$4:$D$43,4,0)=0,"",VLOOKUP(A104,'Data Siswa 5'!$A$4:$D$43,4,0))</f>
        <v>Siswa kelas V 32</v>
      </c>
      <c r="D104" s="94" t="s">
        <v>5</v>
      </c>
      <c r="E104" s="95" t="str">
        <f>IF('MP5'!E102=0,"",'MP5'!E102)</f>
        <v/>
      </c>
      <c r="F104" s="95" t="str">
        <f>IF('MP5'!F102=0,"",'MP5'!F102)</f>
        <v/>
      </c>
      <c r="G104" s="95" t="str">
        <f>IF('MP5'!G102=0,"",'MP5'!G102)</f>
        <v/>
      </c>
      <c r="H104" s="95" t="str">
        <f>IF('MP5'!H102=0,"",'MP5'!H102)</f>
        <v/>
      </c>
      <c r="I104" s="95" t="str">
        <f>IF('MP5'!I102=0,"",'MP5'!I102)</f>
        <v/>
      </c>
      <c r="J104" s="95" t="str">
        <f>IF('MP5'!J102=0,"",'MP5'!J102)</f>
        <v/>
      </c>
      <c r="K104" s="260" t="str">
        <f t="shared" ref="K104" si="150">IFERROR(ROUND(AVERAGE(E104:J106),0),"")</f>
        <v/>
      </c>
      <c r="L104" s="96" t="str">
        <f>IF('MP5'!L102=0,"",'MP5'!L102)</f>
        <v/>
      </c>
      <c r="M104" s="260" t="str">
        <f t="shared" ref="M104" si="151">IFERROR(ROUND(AVERAGE(L104:L106),0),"")</f>
        <v/>
      </c>
      <c r="N104" s="96" t="str">
        <f>IF('MP5'!N102=0,"",'MP5'!N102)</f>
        <v/>
      </c>
      <c r="O104" s="96" t="str">
        <f>IF('MP5'!O102=0,"",'MP5'!O102)</f>
        <v/>
      </c>
      <c r="P104" s="96" t="str">
        <f>IF('MP5'!P102=0,"",'MP5'!P102)</f>
        <v/>
      </c>
      <c r="Q104" s="96" t="str">
        <f>IF('MP5'!Q102=0,"",'MP5'!Q102)</f>
        <v/>
      </c>
      <c r="R104" s="96" t="str">
        <f>IF('MP5'!R102=0,"",'MP5'!R102)</f>
        <v/>
      </c>
      <c r="S104" s="260" t="str">
        <f t="shared" ref="S104" si="152">IFERROR(ROUND(AVERAGE(N104:R106),0),"")</f>
        <v/>
      </c>
      <c r="T104" s="96" t="str">
        <f>IF('MP5'!T102=0,"",'MP5'!T102)</f>
        <v/>
      </c>
      <c r="U104" s="260" t="str">
        <f t="shared" ref="U104" si="153">IFERROR(ROUND(AVERAGE(T104:T106),0),"")</f>
        <v/>
      </c>
      <c r="V104" s="246" t="str">
        <f t="shared" ref="V104" si="154">IFERROR(ROUND((K104+M104+S104+(2*U104))/5,0),"")</f>
        <v/>
      </c>
    </row>
    <row r="105" spans="1:22" ht="15" customHeight="1">
      <c r="A105" s="252"/>
      <c r="B105" s="249" t="str">
        <f>IF(VLOOKUP(A104,'Data Siswa 5'!$A$4:$D$43,3,0)=0,"",VLOOKUP(A104,'Data Siswa 5'!$A$4:$D$43,3,0))</f>
        <v/>
      </c>
      <c r="C105" s="274"/>
      <c r="D105" s="97" t="s">
        <v>6</v>
      </c>
      <c r="E105" s="98" t="str">
        <f>IF('MP5'!E103=0,"",'MP5'!E103)</f>
        <v/>
      </c>
      <c r="F105" s="98" t="str">
        <f>IF('MP5'!F103=0,"",'MP5'!F103)</f>
        <v/>
      </c>
      <c r="G105" s="98" t="str">
        <f>IF('MP5'!G103=0,"",'MP5'!G103)</f>
        <v/>
      </c>
      <c r="H105" s="98" t="str">
        <f>IF('MP5'!H103=0,"",'MP5'!H103)</f>
        <v/>
      </c>
      <c r="I105" s="98" t="str">
        <f>IF('MP5'!I103=0,"",'MP5'!I103)</f>
        <v/>
      </c>
      <c r="J105" s="98" t="str">
        <f>IF('MP5'!J103=0,"",'MP5'!J103)</f>
        <v/>
      </c>
      <c r="K105" s="258"/>
      <c r="L105" s="98" t="str">
        <f>IF('MP5'!L103=0,"",'MP5'!L103)</f>
        <v/>
      </c>
      <c r="M105" s="258"/>
      <c r="N105" s="98" t="str">
        <f>IF('MP5'!N103=0,"",'MP5'!N103)</f>
        <v/>
      </c>
      <c r="O105" s="98" t="str">
        <f>IF('MP5'!O103=0,"",'MP5'!O103)</f>
        <v/>
      </c>
      <c r="P105" s="98" t="str">
        <f>IF('MP5'!P103=0,"",'MP5'!P103)</f>
        <v/>
      </c>
      <c r="Q105" s="98" t="str">
        <f>IF('MP5'!Q103=0,"",'MP5'!Q103)</f>
        <v/>
      </c>
      <c r="R105" s="98" t="str">
        <f>IF('MP5'!R103=0,"",'MP5'!R103)</f>
        <v/>
      </c>
      <c r="S105" s="258"/>
      <c r="T105" s="99" t="str">
        <f>IF('MP5'!T103=0,"",'MP5'!T103)</f>
        <v/>
      </c>
      <c r="U105" s="258"/>
      <c r="V105" s="247"/>
    </row>
    <row r="106" spans="1:22">
      <c r="A106" s="253"/>
      <c r="B106" s="250"/>
      <c r="C106" s="275"/>
      <c r="D106" s="100" t="s">
        <v>7</v>
      </c>
      <c r="E106" s="101" t="str">
        <f>IF('MP5'!E104=0,"",'MP5'!E104)</f>
        <v/>
      </c>
      <c r="F106" s="101" t="str">
        <f>IF('MP5'!F104=0,"",'MP5'!F104)</f>
        <v/>
      </c>
      <c r="G106" s="101" t="str">
        <f>IF('MP5'!G104=0,"",'MP5'!G104)</f>
        <v/>
      </c>
      <c r="H106" s="101" t="str">
        <f>IF('MP5'!H104=0,"",'MP5'!H104)</f>
        <v/>
      </c>
      <c r="I106" s="101" t="str">
        <f>IF('MP5'!I104=0,"",'MP5'!I104)</f>
        <v/>
      </c>
      <c r="J106" s="101" t="str">
        <f>IF('MP5'!J104=0,"",'MP5'!J104)</f>
        <v/>
      </c>
      <c r="K106" s="259"/>
      <c r="L106" s="101" t="str">
        <f>IF('MP5'!L104=0,"",'MP5'!L104)</f>
        <v/>
      </c>
      <c r="M106" s="259"/>
      <c r="N106" s="101" t="str">
        <f>IF('MP5'!N104=0,"",'MP5'!N104)</f>
        <v/>
      </c>
      <c r="O106" s="101" t="str">
        <f>IF('MP5'!O104=0,"",'MP5'!O104)</f>
        <v/>
      </c>
      <c r="P106" s="101" t="str">
        <f>IF('MP5'!P104=0,"",'MP5'!P104)</f>
        <v/>
      </c>
      <c r="Q106" s="101" t="str">
        <f>IF('MP5'!Q104=0,"",'MP5'!Q104)</f>
        <v/>
      </c>
      <c r="R106" s="101" t="str">
        <f>IF('MP5'!R104=0,"",'MP5'!R104)</f>
        <v/>
      </c>
      <c r="S106" s="259"/>
      <c r="T106" s="102" t="str">
        <f>IF('MP5'!T104=0,"",'MP5'!T104)</f>
        <v/>
      </c>
      <c r="U106" s="259"/>
      <c r="V106" s="248"/>
    </row>
    <row r="107" spans="1:22">
      <c r="A107" s="262">
        <v>33</v>
      </c>
      <c r="B107" s="93" t="str">
        <f>IF(VLOOKUP(A107,'Data Siswa 5'!$A$4:$D$43,2,0)=0,"",VLOOKUP(A107,'Data Siswa 5'!$A$4:$D$43,2,0))</f>
        <v>933</v>
      </c>
      <c r="C107" s="273" t="str">
        <f>IF(VLOOKUP(A107,'Data Siswa 5'!$A$4:$D$43,4,0)=0,"",VLOOKUP(A107,'Data Siswa 5'!$A$4:$D$43,4,0))</f>
        <v>Siswa kelas V 33</v>
      </c>
      <c r="D107" s="94" t="s">
        <v>5</v>
      </c>
      <c r="E107" s="95" t="str">
        <f>IF('MP5'!E105=0,"",'MP5'!E105)</f>
        <v/>
      </c>
      <c r="F107" s="95" t="str">
        <f>IF('MP5'!F105=0,"",'MP5'!F105)</f>
        <v/>
      </c>
      <c r="G107" s="95" t="str">
        <f>IF('MP5'!G105=0,"",'MP5'!G105)</f>
        <v/>
      </c>
      <c r="H107" s="95" t="str">
        <f>IF('MP5'!H105=0,"",'MP5'!H105)</f>
        <v/>
      </c>
      <c r="I107" s="95" t="str">
        <f>IF('MP5'!I105=0,"",'MP5'!I105)</f>
        <v/>
      </c>
      <c r="J107" s="95" t="str">
        <f>IF('MP5'!J105=0,"",'MP5'!J105)</f>
        <v/>
      </c>
      <c r="K107" s="260" t="str">
        <f t="shared" ref="K107" si="155">IFERROR(ROUND(AVERAGE(E107:J109),0),"")</f>
        <v/>
      </c>
      <c r="L107" s="96" t="str">
        <f>IF('MP5'!L105=0,"",'MP5'!L105)</f>
        <v/>
      </c>
      <c r="M107" s="260" t="str">
        <f t="shared" ref="M107" si="156">IFERROR(ROUND(AVERAGE(L107:L109),0),"")</f>
        <v/>
      </c>
      <c r="N107" s="96" t="str">
        <f>IF('MP5'!N105=0,"",'MP5'!N105)</f>
        <v/>
      </c>
      <c r="O107" s="96" t="str">
        <f>IF('MP5'!O105=0,"",'MP5'!O105)</f>
        <v/>
      </c>
      <c r="P107" s="96" t="str">
        <f>IF('MP5'!P105=0,"",'MP5'!P105)</f>
        <v/>
      </c>
      <c r="Q107" s="96" t="str">
        <f>IF('MP5'!Q105=0,"",'MP5'!Q105)</f>
        <v/>
      </c>
      <c r="R107" s="96" t="str">
        <f>IF('MP5'!R105=0,"",'MP5'!R105)</f>
        <v/>
      </c>
      <c r="S107" s="260" t="str">
        <f t="shared" ref="S107" si="157">IFERROR(ROUND(AVERAGE(N107:R109),0),"")</f>
        <v/>
      </c>
      <c r="T107" s="96" t="str">
        <f>IF('MP5'!T105=0,"",'MP5'!T105)</f>
        <v/>
      </c>
      <c r="U107" s="260" t="str">
        <f t="shared" ref="U107" si="158">IFERROR(ROUND(AVERAGE(T107:T109),0),"")</f>
        <v/>
      </c>
      <c r="V107" s="246" t="str">
        <f t="shared" ref="V107" si="159">IFERROR(ROUND((K107+M107+S107+(2*U107))/5,0),"")</f>
        <v/>
      </c>
    </row>
    <row r="108" spans="1:22" ht="15" customHeight="1">
      <c r="A108" s="252"/>
      <c r="B108" s="249" t="str">
        <f>IF(VLOOKUP(A107,'Data Siswa 5'!$A$4:$D$43,3,0)=0,"",VLOOKUP(A107,'Data Siswa 5'!$A$4:$D$43,3,0))</f>
        <v/>
      </c>
      <c r="C108" s="274"/>
      <c r="D108" s="97" t="s">
        <v>6</v>
      </c>
      <c r="E108" s="98" t="str">
        <f>IF('MP5'!E106=0,"",'MP5'!E106)</f>
        <v/>
      </c>
      <c r="F108" s="98" t="str">
        <f>IF('MP5'!F106=0,"",'MP5'!F106)</f>
        <v/>
      </c>
      <c r="G108" s="98" t="str">
        <f>IF('MP5'!G106=0,"",'MP5'!G106)</f>
        <v/>
      </c>
      <c r="H108" s="98" t="str">
        <f>IF('MP5'!H106=0,"",'MP5'!H106)</f>
        <v/>
      </c>
      <c r="I108" s="98" t="str">
        <f>IF('MP5'!I106=0,"",'MP5'!I106)</f>
        <v/>
      </c>
      <c r="J108" s="98" t="str">
        <f>IF('MP5'!J106=0,"",'MP5'!J106)</f>
        <v/>
      </c>
      <c r="K108" s="258"/>
      <c r="L108" s="98" t="str">
        <f>IF('MP5'!L106=0,"",'MP5'!L106)</f>
        <v/>
      </c>
      <c r="M108" s="258"/>
      <c r="N108" s="98" t="str">
        <f>IF('MP5'!N106=0,"",'MP5'!N106)</f>
        <v/>
      </c>
      <c r="O108" s="98" t="str">
        <f>IF('MP5'!O106=0,"",'MP5'!O106)</f>
        <v/>
      </c>
      <c r="P108" s="98" t="str">
        <f>IF('MP5'!P106=0,"",'MP5'!P106)</f>
        <v/>
      </c>
      <c r="Q108" s="98" t="str">
        <f>IF('MP5'!Q106=0,"",'MP5'!Q106)</f>
        <v/>
      </c>
      <c r="R108" s="98" t="str">
        <f>IF('MP5'!R106=0,"",'MP5'!R106)</f>
        <v/>
      </c>
      <c r="S108" s="258"/>
      <c r="T108" s="99" t="str">
        <f>IF('MP5'!T106=0,"",'MP5'!T106)</f>
        <v/>
      </c>
      <c r="U108" s="258"/>
      <c r="V108" s="247"/>
    </row>
    <row r="109" spans="1:22">
      <c r="A109" s="253"/>
      <c r="B109" s="250"/>
      <c r="C109" s="275"/>
      <c r="D109" s="100" t="s">
        <v>7</v>
      </c>
      <c r="E109" s="101" t="str">
        <f>IF('MP5'!E107=0,"",'MP5'!E107)</f>
        <v/>
      </c>
      <c r="F109" s="101" t="str">
        <f>IF('MP5'!F107=0,"",'MP5'!F107)</f>
        <v/>
      </c>
      <c r="G109" s="101" t="str">
        <f>IF('MP5'!G107=0,"",'MP5'!G107)</f>
        <v/>
      </c>
      <c r="H109" s="101" t="str">
        <f>IF('MP5'!H107=0,"",'MP5'!H107)</f>
        <v/>
      </c>
      <c r="I109" s="101" t="str">
        <f>IF('MP5'!I107=0,"",'MP5'!I107)</f>
        <v/>
      </c>
      <c r="J109" s="101" t="str">
        <f>IF('MP5'!J107=0,"",'MP5'!J107)</f>
        <v/>
      </c>
      <c r="K109" s="259"/>
      <c r="L109" s="101" t="str">
        <f>IF('MP5'!L107=0,"",'MP5'!L107)</f>
        <v/>
      </c>
      <c r="M109" s="259"/>
      <c r="N109" s="101" t="str">
        <f>IF('MP5'!N107=0,"",'MP5'!N107)</f>
        <v/>
      </c>
      <c r="O109" s="101" t="str">
        <f>IF('MP5'!O107=0,"",'MP5'!O107)</f>
        <v/>
      </c>
      <c r="P109" s="101" t="str">
        <f>IF('MP5'!P107=0,"",'MP5'!P107)</f>
        <v/>
      </c>
      <c r="Q109" s="101" t="str">
        <f>IF('MP5'!Q107=0,"",'MP5'!Q107)</f>
        <v/>
      </c>
      <c r="R109" s="101" t="str">
        <f>IF('MP5'!R107=0,"",'MP5'!R107)</f>
        <v/>
      </c>
      <c r="S109" s="259"/>
      <c r="T109" s="102" t="str">
        <f>IF('MP5'!T107=0,"",'MP5'!T107)</f>
        <v/>
      </c>
      <c r="U109" s="259"/>
      <c r="V109" s="248"/>
    </row>
    <row r="110" spans="1:22">
      <c r="A110" s="262">
        <v>34</v>
      </c>
      <c r="B110" s="93" t="str">
        <f>IF(VLOOKUP(A110,'Data Siswa 5'!$A$4:$D$43,2,0)=0,"",VLOOKUP(A110,'Data Siswa 5'!$A$4:$D$43,2,0))</f>
        <v>934</v>
      </c>
      <c r="C110" s="273" t="str">
        <f>IF(VLOOKUP(A110,'Data Siswa 5'!$A$4:$D$43,4,0)=0,"",VLOOKUP(A110,'Data Siswa 5'!$A$4:$D$43,4,0))</f>
        <v>Siswa kelas V 34</v>
      </c>
      <c r="D110" s="94" t="s">
        <v>5</v>
      </c>
      <c r="E110" s="95" t="str">
        <f>IF('MP5'!E108=0,"",'MP5'!E108)</f>
        <v/>
      </c>
      <c r="F110" s="95" t="str">
        <f>IF('MP5'!F108=0,"",'MP5'!F108)</f>
        <v/>
      </c>
      <c r="G110" s="95" t="str">
        <f>IF('MP5'!G108=0,"",'MP5'!G108)</f>
        <v/>
      </c>
      <c r="H110" s="95" t="str">
        <f>IF('MP5'!H108=0,"",'MP5'!H108)</f>
        <v/>
      </c>
      <c r="I110" s="95" t="str">
        <f>IF('MP5'!I108=0,"",'MP5'!I108)</f>
        <v/>
      </c>
      <c r="J110" s="95" t="str">
        <f>IF('MP5'!J108=0,"",'MP5'!J108)</f>
        <v/>
      </c>
      <c r="K110" s="260" t="str">
        <f t="shared" ref="K110" si="160">IFERROR(ROUND(AVERAGE(E110:J112),0),"")</f>
        <v/>
      </c>
      <c r="L110" s="96" t="str">
        <f>IF('MP5'!L108=0,"",'MP5'!L108)</f>
        <v/>
      </c>
      <c r="M110" s="260" t="str">
        <f t="shared" ref="M110" si="161">IFERROR(ROUND(AVERAGE(L110:L112),0),"")</f>
        <v/>
      </c>
      <c r="N110" s="96" t="str">
        <f>IF('MP5'!N108=0,"",'MP5'!N108)</f>
        <v/>
      </c>
      <c r="O110" s="96" t="str">
        <f>IF('MP5'!O108=0,"",'MP5'!O108)</f>
        <v/>
      </c>
      <c r="P110" s="96" t="str">
        <f>IF('MP5'!P108=0,"",'MP5'!P108)</f>
        <v/>
      </c>
      <c r="Q110" s="96" t="str">
        <f>IF('MP5'!Q108=0,"",'MP5'!Q108)</f>
        <v/>
      </c>
      <c r="R110" s="96" t="str">
        <f>IF('MP5'!R108=0,"",'MP5'!R108)</f>
        <v/>
      </c>
      <c r="S110" s="260" t="str">
        <f t="shared" ref="S110" si="162">IFERROR(ROUND(AVERAGE(N110:R112),0),"")</f>
        <v/>
      </c>
      <c r="T110" s="96" t="str">
        <f>IF('MP5'!T108=0,"",'MP5'!T108)</f>
        <v/>
      </c>
      <c r="U110" s="260" t="str">
        <f t="shared" ref="U110" si="163">IFERROR(ROUND(AVERAGE(T110:T112),0),"")</f>
        <v/>
      </c>
      <c r="V110" s="246" t="str">
        <f t="shared" ref="V110" si="164">IFERROR(ROUND((K110+M110+S110+(2*U110))/5,0),"")</f>
        <v/>
      </c>
    </row>
    <row r="111" spans="1:22" ht="15" customHeight="1">
      <c r="A111" s="252"/>
      <c r="B111" s="249" t="str">
        <f>IF(VLOOKUP(A110,'Data Siswa 5'!$A$4:$D$43,3,0)=0,"",VLOOKUP(A110,'Data Siswa 5'!$A$4:$D$43,3,0))</f>
        <v/>
      </c>
      <c r="C111" s="274"/>
      <c r="D111" s="97" t="s">
        <v>6</v>
      </c>
      <c r="E111" s="98" t="str">
        <f>IF('MP5'!E109=0,"",'MP5'!E109)</f>
        <v/>
      </c>
      <c r="F111" s="98" t="str">
        <f>IF('MP5'!F109=0,"",'MP5'!F109)</f>
        <v/>
      </c>
      <c r="G111" s="98" t="str">
        <f>IF('MP5'!G109=0,"",'MP5'!G109)</f>
        <v/>
      </c>
      <c r="H111" s="98" t="str">
        <f>IF('MP5'!H109=0,"",'MP5'!H109)</f>
        <v/>
      </c>
      <c r="I111" s="98" t="str">
        <f>IF('MP5'!I109=0,"",'MP5'!I109)</f>
        <v/>
      </c>
      <c r="J111" s="98" t="str">
        <f>IF('MP5'!J109=0,"",'MP5'!J109)</f>
        <v/>
      </c>
      <c r="K111" s="258"/>
      <c r="L111" s="98" t="str">
        <f>IF('MP5'!L109=0,"",'MP5'!L109)</f>
        <v/>
      </c>
      <c r="M111" s="258"/>
      <c r="N111" s="98" t="str">
        <f>IF('MP5'!N109=0,"",'MP5'!N109)</f>
        <v/>
      </c>
      <c r="O111" s="98" t="str">
        <f>IF('MP5'!O109=0,"",'MP5'!O109)</f>
        <v/>
      </c>
      <c r="P111" s="98" t="str">
        <f>IF('MP5'!P109=0,"",'MP5'!P109)</f>
        <v/>
      </c>
      <c r="Q111" s="98" t="str">
        <f>IF('MP5'!Q109=0,"",'MP5'!Q109)</f>
        <v/>
      </c>
      <c r="R111" s="98" t="str">
        <f>IF('MP5'!R109=0,"",'MP5'!R109)</f>
        <v/>
      </c>
      <c r="S111" s="258"/>
      <c r="T111" s="99" t="str">
        <f>IF('MP5'!T109=0,"",'MP5'!T109)</f>
        <v/>
      </c>
      <c r="U111" s="258"/>
      <c r="V111" s="247"/>
    </row>
    <row r="112" spans="1:22">
      <c r="A112" s="253"/>
      <c r="B112" s="250"/>
      <c r="C112" s="275"/>
      <c r="D112" s="100" t="s">
        <v>7</v>
      </c>
      <c r="E112" s="101" t="str">
        <f>IF('MP5'!E110=0,"",'MP5'!E110)</f>
        <v/>
      </c>
      <c r="F112" s="101" t="str">
        <f>IF('MP5'!F110=0,"",'MP5'!F110)</f>
        <v/>
      </c>
      <c r="G112" s="101" t="str">
        <f>IF('MP5'!G110=0,"",'MP5'!G110)</f>
        <v/>
      </c>
      <c r="H112" s="101" t="str">
        <f>IF('MP5'!H110=0,"",'MP5'!H110)</f>
        <v/>
      </c>
      <c r="I112" s="101" t="str">
        <f>IF('MP5'!I110=0,"",'MP5'!I110)</f>
        <v/>
      </c>
      <c r="J112" s="101" t="str">
        <f>IF('MP5'!J110=0,"",'MP5'!J110)</f>
        <v/>
      </c>
      <c r="K112" s="259"/>
      <c r="L112" s="101" t="str">
        <f>IF('MP5'!L110=0,"",'MP5'!L110)</f>
        <v/>
      </c>
      <c r="M112" s="259"/>
      <c r="N112" s="101" t="str">
        <f>IF('MP5'!N110=0,"",'MP5'!N110)</f>
        <v/>
      </c>
      <c r="O112" s="101" t="str">
        <f>IF('MP5'!O110=0,"",'MP5'!O110)</f>
        <v/>
      </c>
      <c r="P112" s="101" t="str">
        <f>IF('MP5'!P110=0,"",'MP5'!P110)</f>
        <v/>
      </c>
      <c r="Q112" s="101" t="str">
        <f>IF('MP5'!Q110=0,"",'MP5'!Q110)</f>
        <v/>
      </c>
      <c r="R112" s="101" t="str">
        <f>IF('MP5'!R110=0,"",'MP5'!R110)</f>
        <v/>
      </c>
      <c r="S112" s="259"/>
      <c r="T112" s="102" t="str">
        <f>IF('MP5'!T110=0,"",'MP5'!T110)</f>
        <v/>
      </c>
      <c r="U112" s="259"/>
      <c r="V112" s="248"/>
    </row>
    <row r="113" spans="1:22">
      <c r="A113" s="262">
        <v>35</v>
      </c>
      <c r="B113" s="93" t="str">
        <f>IF(VLOOKUP(A113,'Data Siswa 5'!$A$4:$D$43,2,0)=0,"",VLOOKUP(A113,'Data Siswa 5'!$A$4:$D$43,2,0))</f>
        <v>935</v>
      </c>
      <c r="C113" s="273" t="str">
        <f>IF(VLOOKUP(A113,'Data Siswa 5'!$A$4:$D$43,4,0)=0,"",VLOOKUP(A113,'Data Siswa 5'!$A$4:$D$43,4,0))</f>
        <v>Siswa kelas V 35</v>
      </c>
      <c r="D113" s="94" t="s">
        <v>5</v>
      </c>
      <c r="E113" s="95" t="str">
        <f>IF('MP5'!E111=0,"",'MP5'!E111)</f>
        <v/>
      </c>
      <c r="F113" s="95" t="str">
        <f>IF('MP5'!F111=0,"",'MP5'!F111)</f>
        <v/>
      </c>
      <c r="G113" s="95" t="str">
        <f>IF('MP5'!G111=0,"",'MP5'!G111)</f>
        <v/>
      </c>
      <c r="H113" s="95" t="str">
        <f>IF('MP5'!H111=0,"",'MP5'!H111)</f>
        <v/>
      </c>
      <c r="I113" s="95" t="str">
        <f>IF('MP5'!I111=0,"",'MP5'!I111)</f>
        <v/>
      </c>
      <c r="J113" s="95" t="str">
        <f>IF('MP5'!J111=0,"",'MP5'!J111)</f>
        <v/>
      </c>
      <c r="K113" s="260" t="str">
        <f t="shared" ref="K113" si="165">IFERROR(ROUND(AVERAGE(E113:J115),0),"")</f>
        <v/>
      </c>
      <c r="L113" s="96" t="str">
        <f>IF('MP5'!L111=0,"",'MP5'!L111)</f>
        <v/>
      </c>
      <c r="M113" s="260" t="str">
        <f t="shared" ref="M113" si="166">IFERROR(ROUND(AVERAGE(L113:L115),0),"")</f>
        <v/>
      </c>
      <c r="N113" s="96" t="str">
        <f>IF('MP5'!N111=0,"",'MP5'!N111)</f>
        <v/>
      </c>
      <c r="O113" s="96" t="str">
        <f>IF('MP5'!O111=0,"",'MP5'!O111)</f>
        <v/>
      </c>
      <c r="P113" s="96" t="str">
        <f>IF('MP5'!P111=0,"",'MP5'!P111)</f>
        <v/>
      </c>
      <c r="Q113" s="96" t="str">
        <f>IF('MP5'!Q111=0,"",'MP5'!Q111)</f>
        <v/>
      </c>
      <c r="R113" s="96" t="str">
        <f>IF('MP5'!R111=0,"",'MP5'!R111)</f>
        <v/>
      </c>
      <c r="S113" s="260" t="str">
        <f t="shared" ref="S113" si="167">IFERROR(ROUND(AVERAGE(N113:R115),0),"")</f>
        <v/>
      </c>
      <c r="T113" s="96" t="str">
        <f>IF('MP5'!T111=0,"",'MP5'!T111)</f>
        <v/>
      </c>
      <c r="U113" s="260" t="str">
        <f t="shared" ref="U113" si="168">IFERROR(ROUND(AVERAGE(T113:T115),0),"")</f>
        <v/>
      </c>
      <c r="V113" s="246" t="str">
        <f t="shared" ref="V113" si="169">IFERROR(ROUND((K113+M113+S113+(2*U113))/5,0),"")</f>
        <v/>
      </c>
    </row>
    <row r="114" spans="1:22" ht="15" customHeight="1">
      <c r="A114" s="252"/>
      <c r="B114" s="249" t="str">
        <f>IF(VLOOKUP(A113,'Data Siswa 5'!$A$4:$D$43,3,0)=0,"",VLOOKUP(A113,'Data Siswa 5'!$A$4:$D$43,3,0))</f>
        <v/>
      </c>
      <c r="C114" s="274"/>
      <c r="D114" s="97" t="s">
        <v>6</v>
      </c>
      <c r="E114" s="98" t="str">
        <f>IF('MP5'!E112=0,"",'MP5'!E112)</f>
        <v/>
      </c>
      <c r="F114" s="98" t="str">
        <f>IF('MP5'!F112=0,"",'MP5'!F112)</f>
        <v/>
      </c>
      <c r="G114" s="98" t="str">
        <f>IF('MP5'!G112=0,"",'MP5'!G112)</f>
        <v/>
      </c>
      <c r="H114" s="98" t="str">
        <f>IF('MP5'!H112=0,"",'MP5'!H112)</f>
        <v/>
      </c>
      <c r="I114" s="98" t="str">
        <f>IF('MP5'!I112=0,"",'MP5'!I112)</f>
        <v/>
      </c>
      <c r="J114" s="98" t="str">
        <f>IF('MP5'!J112=0,"",'MP5'!J112)</f>
        <v/>
      </c>
      <c r="K114" s="258"/>
      <c r="L114" s="98" t="str">
        <f>IF('MP5'!L112=0,"",'MP5'!L112)</f>
        <v/>
      </c>
      <c r="M114" s="258"/>
      <c r="N114" s="98" t="str">
        <f>IF('MP5'!N112=0,"",'MP5'!N112)</f>
        <v/>
      </c>
      <c r="O114" s="98" t="str">
        <f>IF('MP5'!O112=0,"",'MP5'!O112)</f>
        <v/>
      </c>
      <c r="P114" s="98" t="str">
        <f>IF('MP5'!P112=0,"",'MP5'!P112)</f>
        <v/>
      </c>
      <c r="Q114" s="98" t="str">
        <f>IF('MP5'!Q112=0,"",'MP5'!Q112)</f>
        <v/>
      </c>
      <c r="R114" s="98" t="str">
        <f>IF('MP5'!R112=0,"",'MP5'!R112)</f>
        <v/>
      </c>
      <c r="S114" s="258"/>
      <c r="T114" s="99" t="str">
        <f>IF('MP5'!T112=0,"",'MP5'!T112)</f>
        <v/>
      </c>
      <c r="U114" s="258"/>
      <c r="V114" s="247"/>
    </row>
    <row r="115" spans="1:22">
      <c r="A115" s="253"/>
      <c r="B115" s="250"/>
      <c r="C115" s="275"/>
      <c r="D115" s="100" t="s">
        <v>7</v>
      </c>
      <c r="E115" s="101" t="str">
        <f>IF('MP5'!E113=0,"",'MP5'!E113)</f>
        <v/>
      </c>
      <c r="F115" s="101" t="str">
        <f>IF('MP5'!F113=0,"",'MP5'!F113)</f>
        <v/>
      </c>
      <c r="G115" s="101" t="str">
        <f>IF('MP5'!G113=0,"",'MP5'!G113)</f>
        <v/>
      </c>
      <c r="H115" s="101" t="str">
        <f>IF('MP5'!H113=0,"",'MP5'!H113)</f>
        <v/>
      </c>
      <c r="I115" s="101" t="str">
        <f>IF('MP5'!I113=0,"",'MP5'!I113)</f>
        <v/>
      </c>
      <c r="J115" s="101" t="str">
        <f>IF('MP5'!J113=0,"",'MP5'!J113)</f>
        <v/>
      </c>
      <c r="K115" s="259"/>
      <c r="L115" s="101" t="str">
        <f>IF('MP5'!L113=0,"",'MP5'!L113)</f>
        <v/>
      </c>
      <c r="M115" s="259"/>
      <c r="N115" s="101" t="str">
        <f>IF('MP5'!N113=0,"",'MP5'!N113)</f>
        <v/>
      </c>
      <c r="O115" s="101" t="str">
        <f>IF('MP5'!O113=0,"",'MP5'!O113)</f>
        <v/>
      </c>
      <c r="P115" s="101" t="str">
        <f>IF('MP5'!P113=0,"",'MP5'!P113)</f>
        <v/>
      </c>
      <c r="Q115" s="101" t="str">
        <f>IF('MP5'!Q113=0,"",'MP5'!Q113)</f>
        <v/>
      </c>
      <c r="R115" s="101" t="str">
        <f>IF('MP5'!R113=0,"",'MP5'!R113)</f>
        <v/>
      </c>
      <c r="S115" s="259"/>
      <c r="T115" s="102" t="str">
        <f>IF('MP5'!T113=0,"",'MP5'!T113)</f>
        <v/>
      </c>
      <c r="U115" s="259"/>
      <c r="V115" s="248"/>
    </row>
    <row r="116" spans="1:22">
      <c r="A116" s="262">
        <v>36</v>
      </c>
      <c r="B116" s="93" t="str">
        <f>IF(VLOOKUP(A116,'Data Siswa 5'!$A$4:$D$43,2,0)=0,"",VLOOKUP(A116,'Data Siswa 5'!$A$4:$D$43,2,0))</f>
        <v>936</v>
      </c>
      <c r="C116" s="273" t="str">
        <f>IF(VLOOKUP(A116,'Data Siswa 5'!$A$4:$D$43,4,0)=0,"",VLOOKUP(A116,'Data Siswa 5'!$A$4:$D$43,4,0))</f>
        <v>Siswa kelas V 36</v>
      </c>
      <c r="D116" s="94" t="s">
        <v>5</v>
      </c>
      <c r="E116" s="95" t="str">
        <f>IF('MP5'!E114=0,"",'MP5'!E114)</f>
        <v/>
      </c>
      <c r="F116" s="95" t="str">
        <f>IF('MP5'!F114=0,"",'MP5'!F114)</f>
        <v/>
      </c>
      <c r="G116" s="95" t="str">
        <f>IF('MP5'!G114=0,"",'MP5'!G114)</f>
        <v/>
      </c>
      <c r="H116" s="95" t="str">
        <f>IF('MP5'!H114=0,"",'MP5'!H114)</f>
        <v/>
      </c>
      <c r="I116" s="95" t="str">
        <f>IF('MP5'!I114=0,"",'MP5'!I114)</f>
        <v/>
      </c>
      <c r="J116" s="95" t="str">
        <f>IF('MP5'!J114=0,"",'MP5'!J114)</f>
        <v/>
      </c>
      <c r="K116" s="260" t="str">
        <f t="shared" ref="K116" si="170">IFERROR(ROUND(AVERAGE(E116:J118),0),"")</f>
        <v/>
      </c>
      <c r="L116" s="96" t="str">
        <f>IF('MP5'!L114=0,"",'MP5'!L114)</f>
        <v/>
      </c>
      <c r="M116" s="260" t="str">
        <f t="shared" ref="M116" si="171">IFERROR(ROUND(AVERAGE(L116:L118),0),"")</f>
        <v/>
      </c>
      <c r="N116" s="96" t="str">
        <f>IF('MP5'!N114=0,"",'MP5'!N114)</f>
        <v/>
      </c>
      <c r="O116" s="96" t="str">
        <f>IF('MP5'!O114=0,"",'MP5'!O114)</f>
        <v/>
      </c>
      <c r="P116" s="96" t="str">
        <f>IF('MP5'!P114=0,"",'MP5'!P114)</f>
        <v/>
      </c>
      <c r="Q116" s="96" t="str">
        <f>IF('MP5'!Q114=0,"",'MP5'!Q114)</f>
        <v/>
      </c>
      <c r="R116" s="96" t="str">
        <f>IF('MP5'!R114=0,"",'MP5'!R114)</f>
        <v/>
      </c>
      <c r="S116" s="260" t="str">
        <f t="shared" ref="S116" si="172">IFERROR(ROUND(AVERAGE(N116:R118),0),"")</f>
        <v/>
      </c>
      <c r="T116" s="96" t="str">
        <f>IF('MP5'!T114=0,"",'MP5'!T114)</f>
        <v/>
      </c>
      <c r="U116" s="260" t="str">
        <f t="shared" ref="U116" si="173">IFERROR(ROUND(AVERAGE(T116:T118),0),"")</f>
        <v/>
      </c>
      <c r="V116" s="246" t="str">
        <f t="shared" ref="V116" si="174">IFERROR(ROUND((K116+M116+S116+(2*U116))/5,0),"")</f>
        <v/>
      </c>
    </row>
    <row r="117" spans="1:22" ht="15" customHeight="1">
      <c r="A117" s="252"/>
      <c r="B117" s="249" t="str">
        <f>IF(VLOOKUP(A116,'Data Siswa 5'!$A$4:$D$43,3,0)=0,"",VLOOKUP(A116,'Data Siswa 5'!$A$4:$D$43,3,0))</f>
        <v/>
      </c>
      <c r="C117" s="274"/>
      <c r="D117" s="97" t="s">
        <v>6</v>
      </c>
      <c r="E117" s="98" t="str">
        <f>IF('MP5'!E115=0,"",'MP5'!E115)</f>
        <v/>
      </c>
      <c r="F117" s="98" t="str">
        <f>IF('MP5'!F115=0,"",'MP5'!F115)</f>
        <v/>
      </c>
      <c r="G117" s="98" t="str">
        <f>IF('MP5'!G115=0,"",'MP5'!G115)</f>
        <v/>
      </c>
      <c r="H117" s="98" t="str">
        <f>IF('MP5'!H115=0,"",'MP5'!H115)</f>
        <v/>
      </c>
      <c r="I117" s="98" t="str">
        <f>IF('MP5'!I115=0,"",'MP5'!I115)</f>
        <v/>
      </c>
      <c r="J117" s="98" t="str">
        <f>IF('MP5'!J115=0,"",'MP5'!J115)</f>
        <v/>
      </c>
      <c r="K117" s="258"/>
      <c r="L117" s="98" t="str">
        <f>IF('MP5'!L115=0,"",'MP5'!L115)</f>
        <v/>
      </c>
      <c r="M117" s="258"/>
      <c r="N117" s="98" t="str">
        <f>IF('MP5'!N115=0,"",'MP5'!N115)</f>
        <v/>
      </c>
      <c r="O117" s="98" t="str">
        <f>IF('MP5'!O115=0,"",'MP5'!O115)</f>
        <v/>
      </c>
      <c r="P117" s="98" t="str">
        <f>IF('MP5'!P115=0,"",'MP5'!P115)</f>
        <v/>
      </c>
      <c r="Q117" s="98" t="str">
        <f>IF('MP5'!Q115=0,"",'MP5'!Q115)</f>
        <v/>
      </c>
      <c r="R117" s="98" t="str">
        <f>IF('MP5'!R115=0,"",'MP5'!R115)</f>
        <v/>
      </c>
      <c r="S117" s="258"/>
      <c r="T117" s="99" t="str">
        <f>IF('MP5'!T115=0,"",'MP5'!T115)</f>
        <v/>
      </c>
      <c r="U117" s="258"/>
      <c r="V117" s="247"/>
    </row>
    <row r="118" spans="1:22">
      <c r="A118" s="253"/>
      <c r="B118" s="250"/>
      <c r="C118" s="275"/>
      <c r="D118" s="100" t="s">
        <v>7</v>
      </c>
      <c r="E118" s="101" t="str">
        <f>IF('MP5'!E116=0,"",'MP5'!E116)</f>
        <v/>
      </c>
      <c r="F118" s="101" t="str">
        <f>IF('MP5'!F116=0,"",'MP5'!F116)</f>
        <v/>
      </c>
      <c r="G118" s="101" t="str">
        <f>IF('MP5'!G116=0,"",'MP5'!G116)</f>
        <v/>
      </c>
      <c r="H118" s="101" t="str">
        <f>IF('MP5'!H116=0,"",'MP5'!H116)</f>
        <v/>
      </c>
      <c r="I118" s="101" t="str">
        <f>IF('MP5'!I116=0,"",'MP5'!I116)</f>
        <v/>
      </c>
      <c r="J118" s="101" t="str">
        <f>IF('MP5'!J116=0,"",'MP5'!J116)</f>
        <v/>
      </c>
      <c r="K118" s="259"/>
      <c r="L118" s="101" t="str">
        <f>IF('MP5'!L116=0,"",'MP5'!L116)</f>
        <v/>
      </c>
      <c r="M118" s="259"/>
      <c r="N118" s="101" t="str">
        <f>IF('MP5'!N116=0,"",'MP5'!N116)</f>
        <v/>
      </c>
      <c r="O118" s="101" t="str">
        <f>IF('MP5'!O116=0,"",'MP5'!O116)</f>
        <v/>
      </c>
      <c r="P118" s="101" t="str">
        <f>IF('MP5'!P116=0,"",'MP5'!P116)</f>
        <v/>
      </c>
      <c r="Q118" s="101" t="str">
        <f>IF('MP5'!Q116=0,"",'MP5'!Q116)</f>
        <v/>
      </c>
      <c r="R118" s="101" t="str">
        <f>IF('MP5'!R116=0,"",'MP5'!R116)</f>
        <v/>
      </c>
      <c r="S118" s="259"/>
      <c r="T118" s="102" t="str">
        <f>IF('MP5'!T116=0,"",'MP5'!T116)</f>
        <v/>
      </c>
      <c r="U118" s="259"/>
      <c r="V118" s="248"/>
    </row>
    <row r="119" spans="1:22">
      <c r="A119" s="262">
        <v>37</v>
      </c>
      <c r="B119" s="93" t="str">
        <f>IF(VLOOKUP(A119,'Data Siswa 5'!$A$4:$D$43,2,0)=0,"",VLOOKUP(A119,'Data Siswa 5'!$A$4:$D$43,2,0))</f>
        <v>937</v>
      </c>
      <c r="C119" s="273" t="str">
        <f>IF(VLOOKUP(A119,'Data Siswa 5'!$A$4:$D$43,4,0)=0,"",VLOOKUP(A119,'Data Siswa 5'!$A$4:$D$43,4,0))</f>
        <v>Siswa kelas V 37</v>
      </c>
      <c r="D119" s="94" t="s">
        <v>5</v>
      </c>
      <c r="E119" s="95" t="str">
        <f>IF('MP5'!E117=0,"",'MP5'!E117)</f>
        <v/>
      </c>
      <c r="F119" s="95" t="str">
        <f>IF('MP5'!F117=0,"",'MP5'!F117)</f>
        <v/>
      </c>
      <c r="G119" s="95" t="str">
        <f>IF('MP5'!G117=0,"",'MP5'!G117)</f>
        <v/>
      </c>
      <c r="H119" s="95" t="str">
        <f>IF('MP5'!H117=0,"",'MP5'!H117)</f>
        <v/>
      </c>
      <c r="I119" s="95" t="str">
        <f>IF('MP5'!I117=0,"",'MP5'!I117)</f>
        <v/>
      </c>
      <c r="J119" s="95" t="str">
        <f>IF('MP5'!J117=0,"",'MP5'!J117)</f>
        <v/>
      </c>
      <c r="K119" s="260" t="str">
        <f t="shared" ref="K119" si="175">IFERROR(ROUND(AVERAGE(E119:J121),0),"")</f>
        <v/>
      </c>
      <c r="L119" s="96" t="str">
        <f>IF('MP5'!L117=0,"",'MP5'!L117)</f>
        <v/>
      </c>
      <c r="M119" s="260" t="str">
        <f t="shared" ref="M119" si="176">IFERROR(ROUND(AVERAGE(L119:L121),0),"")</f>
        <v/>
      </c>
      <c r="N119" s="96" t="str">
        <f>IF('MP5'!N117=0,"",'MP5'!N117)</f>
        <v/>
      </c>
      <c r="O119" s="96" t="str">
        <f>IF('MP5'!O117=0,"",'MP5'!O117)</f>
        <v/>
      </c>
      <c r="P119" s="96" t="str">
        <f>IF('MP5'!P117=0,"",'MP5'!P117)</f>
        <v/>
      </c>
      <c r="Q119" s="96" t="str">
        <f>IF('MP5'!Q117=0,"",'MP5'!Q117)</f>
        <v/>
      </c>
      <c r="R119" s="96" t="str">
        <f>IF('MP5'!R117=0,"",'MP5'!R117)</f>
        <v/>
      </c>
      <c r="S119" s="260" t="str">
        <f t="shared" ref="S119" si="177">IFERROR(ROUND(AVERAGE(N119:R121),0),"")</f>
        <v/>
      </c>
      <c r="T119" s="96" t="str">
        <f>IF('MP5'!T117=0,"",'MP5'!T117)</f>
        <v/>
      </c>
      <c r="U119" s="260" t="str">
        <f t="shared" ref="U119" si="178">IFERROR(ROUND(AVERAGE(T119:T121),0),"")</f>
        <v/>
      </c>
      <c r="V119" s="246" t="str">
        <f t="shared" ref="V119" si="179">IFERROR(ROUND((K119+M119+S119+(2*U119))/5,0),"")</f>
        <v/>
      </c>
    </row>
    <row r="120" spans="1:22" ht="15" customHeight="1">
      <c r="A120" s="252"/>
      <c r="B120" s="249" t="str">
        <f>IF(VLOOKUP(A119,'Data Siswa 5'!$A$4:$D$43,3,0)=0,"",VLOOKUP(A119,'Data Siswa 5'!$A$4:$D$43,3,0))</f>
        <v/>
      </c>
      <c r="C120" s="274"/>
      <c r="D120" s="97" t="s">
        <v>6</v>
      </c>
      <c r="E120" s="98" t="str">
        <f>IF('MP5'!E118=0,"",'MP5'!E118)</f>
        <v/>
      </c>
      <c r="F120" s="98" t="str">
        <f>IF('MP5'!F118=0,"",'MP5'!F118)</f>
        <v/>
      </c>
      <c r="G120" s="98" t="str">
        <f>IF('MP5'!G118=0,"",'MP5'!G118)</f>
        <v/>
      </c>
      <c r="H120" s="98" t="str">
        <f>IF('MP5'!H118=0,"",'MP5'!H118)</f>
        <v/>
      </c>
      <c r="I120" s="98" t="str">
        <f>IF('MP5'!I118=0,"",'MP5'!I118)</f>
        <v/>
      </c>
      <c r="J120" s="98" t="str">
        <f>IF('MP5'!J118=0,"",'MP5'!J118)</f>
        <v/>
      </c>
      <c r="K120" s="258"/>
      <c r="L120" s="98" t="str">
        <f>IF('MP5'!L118=0,"",'MP5'!L118)</f>
        <v/>
      </c>
      <c r="M120" s="258"/>
      <c r="N120" s="98" t="str">
        <f>IF('MP5'!N118=0,"",'MP5'!N118)</f>
        <v/>
      </c>
      <c r="O120" s="98" t="str">
        <f>IF('MP5'!O118=0,"",'MP5'!O118)</f>
        <v/>
      </c>
      <c r="P120" s="98" t="str">
        <f>IF('MP5'!P118=0,"",'MP5'!P118)</f>
        <v/>
      </c>
      <c r="Q120" s="98" t="str">
        <f>IF('MP5'!Q118=0,"",'MP5'!Q118)</f>
        <v/>
      </c>
      <c r="R120" s="98" t="str">
        <f>IF('MP5'!R118=0,"",'MP5'!R118)</f>
        <v/>
      </c>
      <c r="S120" s="258"/>
      <c r="T120" s="99" t="str">
        <f>IF('MP5'!T118=0,"",'MP5'!T118)</f>
        <v/>
      </c>
      <c r="U120" s="258"/>
      <c r="V120" s="247"/>
    </row>
    <row r="121" spans="1:22">
      <c r="A121" s="253"/>
      <c r="B121" s="250"/>
      <c r="C121" s="275"/>
      <c r="D121" s="100" t="s">
        <v>7</v>
      </c>
      <c r="E121" s="101" t="str">
        <f>IF('MP5'!E119=0,"",'MP5'!E119)</f>
        <v/>
      </c>
      <c r="F121" s="101" t="str">
        <f>IF('MP5'!F119=0,"",'MP5'!F119)</f>
        <v/>
      </c>
      <c r="G121" s="101" t="str">
        <f>IF('MP5'!G119=0,"",'MP5'!G119)</f>
        <v/>
      </c>
      <c r="H121" s="101" t="str">
        <f>IF('MP5'!H119=0,"",'MP5'!H119)</f>
        <v/>
      </c>
      <c r="I121" s="101" t="str">
        <f>IF('MP5'!I119=0,"",'MP5'!I119)</f>
        <v/>
      </c>
      <c r="J121" s="101" t="str">
        <f>IF('MP5'!J119=0,"",'MP5'!J119)</f>
        <v/>
      </c>
      <c r="K121" s="259"/>
      <c r="L121" s="101" t="str">
        <f>IF('MP5'!L119=0,"",'MP5'!L119)</f>
        <v/>
      </c>
      <c r="M121" s="259"/>
      <c r="N121" s="101" t="str">
        <f>IF('MP5'!N119=0,"",'MP5'!N119)</f>
        <v/>
      </c>
      <c r="O121" s="101" t="str">
        <f>IF('MP5'!O119=0,"",'MP5'!O119)</f>
        <v/>
      </c>
      <c r="P121" s="101" t="str">
        <f>IF('MP5'!P119=0,"",'MP5'!P119)</f>
        <v/>
      </c>
      <c r="Q121" s="101" t="str">
        <f>IF('MP5'!Q119=0,"",'MP5'!Q119)</f>
        <v/>
      </c>
      <c r="R121" s="101" t="str">
        <f>IF('MP5'!R119=0,"",'MP5'!R119)</f>
        <v/>
      </c>
      <c r="S121" s="259"/>
      <c r="T121" s="102" t="str">
        <f>IF('MP5'!T119=0,"",'MP5'!T119)</f>
        <v/>
      </c>
      <c r="U121" s="259"/>
      <c r="V121" s="248"/>
    </row>
    <row r="122" spans="1:22">
      <c r="A122" s="262">
        <v>38</v>
      </c>
      <c r="B122" s="93" t="str">
        <f>IF(VLOOKUP(A122,'Data Siswa 5'!$A$4:$D$43,2,0)=0,"",VLOOKUP(A122,'Data Siswa 5'!$A$4:$D$43,2,0))</f>
        <v/>
      </c>
      <c r="C122" s="273" t="str">
        <f>IF(VLOOKUP(A122,'Data Siswa 5'!$A$4:$D$43,4,0)=0,"",VLOOKUP(A122,'Data Siswa 5'!$A$4:$D$43,4,0))</f>
        <v/>
      </c>
      <c r="D122" s="94" t="s">
        <v>5</v>
      </c>
      <c r="E122" s="95" t="str">
        <f>IF('MP5'!E120=0,"",'MP5'!E120)</f>
        <v/>
      </c>
      <c r="F122" s="95" t="str">
        <f>IF('MP5'!F120=0,"",'MP5'!F120)</f>
        <v/>
      </c>
      <c r="G122" s="95" t="str">
        <f>IF('MP5'!G120=0,"",'MP5'!G120)</f>
        <v/>
      </c>
      <c r="H122" s="95" t="str">
        <f>IF('MP5'!H120=0,"",'MP5'!H120)</f>
        <v/>
      </c>
      <c r="I122" s="95" t="str">
        <f>IF('MP5'!I120=0,"",'MP5'!I120)</f>
        <v/>
      </c>
      <c r="J122" s="95" t="str">
        <f>IF('MP5'!J120=0,"",'MP5'!J120)</f>
        <v/>
      </c>
      <c r="K122" s="260" t="str">
        <f t="shared" ref="K122" si="180">IFERROR(ROUND(AVERAGE(E122:J124),0),"")</f>
        <v/>
      </c>
      <c r="L122" s="96" t="str">
        <f>IF('MP5'!L120=0,"",'MP5'!L120)</f>
        <v/>
      </c>
      <c r="M122" s="260" t="str">
        <f t="shared" ref="M122" si="181">IFERROR(ROUND(AVERAGE(L122:L124),0),"")</f>
        <v/>
      </c>
      <c r="N122" s="96" t="str">
        <f>IF('MP5'!N120=0,"",'MP5'!N120)</f>
        <v/>
      </c>
      <c r="O122" s="96" t="str">
        <f>IF('MP5'!O120=0,"",'MP5'!O120)</f>
        <v/>
      </c>
      <c r="P122" s="96" t="str">
        <f>IF('MP5'!P120=0,"",'MP5'!P120)</f>
        <v/>
      </c>
      <c r="Q122" s="96" t="str">
        <f>IF('MP5'!Q120=0,"",'MP5'!Q120)</f>
        <v/>
      </c>
      <c r="R122" s="96" t="str">
        <f>IF('MP5'!R120=0,"",'MP5'!R120)</f>
        <v/>
      </c>
      <c r="S122" s="260" t="str">
        <f t="shared" ref="S122" si="182">IFERROR(ROUND(AVERAGE(N122:R124),0),"")</f>
        <v/>
      </c>
      <c r="T122" s="96" t="str">
        <f>IF('MP5'!T120=0,"",'MP5'!T120)</f>
        <v/>
      </c>
      <c r="U122" s="260" t="str">
        <f t="shared" ref="U122" si="183">IFERROR(ROUND(AVERAGE(T122:T124),0),"")</f>
        <v/>
      </c>
      <c r="V122" s="246" t="str">
        <f t="shared" ref="V122" si="184">IFERROR(ROUND((K122+M122+S122+(2*U122))/5,0),"")</f>
        <v/>
      </c>
    </row>
    <row r="123" spans="1:22" ht="15" customHeight="1">
      <c r="A123" s="252"/>
      <c r="B123" s="249" t="str">
        <f>IF(VLOOKUP(A122,'Data Siswa 5'!$A$4:$D$43,3,0)=0,"",VLOOKUP(A122,'Data Siswa 5'!$A$4:$D$43,3,0))</f>
        <v/>
      </c>
      <c r="C123" s="274"/>
      <c r="D123" s="97" t="s">
        <v>6</v>
      </c>
      <c r="E123" s="98" t="str">
        <f>IF('MP5'!E121=0,"",'MP5'!E121)</f>
        <v/>
      </c>
      <c r="F123" s="98" t="str">
        <f>IF('MP5'!F121=0,"",'MP5'!F121)</f>
        <v/>
      </c>
      <c r="G123" s="98" t="str">
        <f>IF('MP5'!G121=0,"",'MP5'!G121)</f>
        <v/>
      </c>
      <c r="H123" s="98" t="str">
        <f>IF('MP5'!H121=0,"",'MP5'!H121)</f>
        <v/>
      </c>
      <c r="I123" s="98" t="str">
        <f>IF('MP5'!I121=0,"",'MP5'!I121)</f>
        <v/>
      </c>
      <c r="J123" s="98" t="str">
        <f>IF('MP5'!J121=0,"",'MP5'!J121)</f>
        <v/>
      </c>
      <c r="K123" s="258"/>
      <c r="L123" s="98" t="str">
        <f>IF('MP5'!L121=0,"",'MP5'!L121)</f>
        <v/>
      </c>
      <c r="M123" s="258"/>
      <c r="N123" s="98" t="str">
        <f>IF('MP5'!N121=0,"",'MP5'!N121)</f>
        <v/>
      </c>
      <c r="O123" s="98" t="str">
        <f>IF('MP5'!O121=0,"",'MP5'!O121)</f>
        <v/>
      </c>
      <c r="P123" s="98" t="str">
        <f>IF('MP5'!P121=0,"",'MP5'!P121)</f>
        <v/>
      </c>
      <c r="Q123" s="98" t="str">
        <f>IF('MP5'!Q121=0,"",'MP5'!Q121)</f>
        <v/>
      </c>
      <c r="R123" s="98" t="str">
        <f>IF('MP5'!R121=0,"",'MP5'!R121)</f>
        <v/>
      </c>
      <c r="S123" s="258"/>
      <c r="T123" s="99" t="str">
        <f>IF('MP5'!T121=0,"",'MP5'!T121)</f>
        <v/>
      </c>
      <c r="U123" s="258"/>
      <c r="V123" s="247"/>
    </row>
    <row r="124" spans="1:22">
      <c r="A124" s="253"/>
      <c r="B124" s="250"/>
      <c r="C124" s="275"/>
      <c r="D124" s="100" t="s">
        <v>7</v>
      </c>
      <c r="E124" s="101" t="str">
        <f>IF('MP5'!E122=0,"",'MP5'!E122)</f>
        <v/>
      </c>
      <c r="F124" s="101" t="str">
        <f>IF('MP5'!F122=0,"",'MP5'!F122)</f>
        <v/>
      </c>
      <c r="G124" s="101" t="str">
        <f>IF('MP5'!G122=0,"",'MP5'!G122)</f>
        <v/>
      </c>
      <c r="H124" s="101" t="str">
        <f>IF('MP5'!H122=0,"",'MP5'!H122)</f>
        <v/>
      </c>
      <c r="I124" s="101" t="str">
        <f>IF('MP5'!I122=0,"",'MP5'!I122)</f>
        <v/>
      </c>
      <c r="J124" s="101" t="str">
        <f>IF('MP5'!J122=0,"",'MP5'!J122)</f>
        <v/>
      </c>
      <c r="K124" s="259"/>
      <c r="L124" s="101" t="str">
        <f>IF('MP5'!L122=0,"",'MP5'!L122)</f>
        <v/>
      </c>
      <c r="M124" s="259"/>
      <c r="N124" s="101" t="str">
        <f>IF('MP5'!N122=0,"",'MP5'!N122)</f>
        <v/>
      </c>
      <c r="O124" s="101" t="str">
        <f>IF('MP5'!O122=0,"",'MP5'!O122)</f>
        <v/>
      </c>
      <c r="P124" s="101" t="str">
        <f>IF('MP5'!P122=0,"",'MP5'!P122)</f>
        <v/>
      </c>
      <c r="Q124" s="101" t="str">
        <f>IF('MP5'!Q122=0,"",'MP5'!Q122)</f>
        <v/>
      </c>
      <c r="R124" s="101" t="str">
        <f>IF('MP5'!R122=0,"",'MP5'!R122)</f>
        <v/>
      </c>
      <c r="S124" s="259"/>
      <c r="T124" s="102" t="str">
        <f>IF('MP5'!T122=0,"",'MP5'!T122)</f>
        <v/>
      </c>
      <c r="U124" s="259"/>
      <c r="V124" s="248"/>
    </row>
    <row r="125" spans="1:22">
      <c r="A125" s="262">
        <v>39</v>
      </c>
      <c r="B125" s="93" t="str">
        <f>IF(VLOOKUP(A125,'Data Siswa 5'!$A$4:$D$43,2,0)=0,"",VLOOKUP(A125,'Data Siswa 5'!$A$4:$D$43,2,0))</f>
        <v/>
      </c>
      <c r="C125" s="273" t="str">
        <f>IF(VLOOKUP(A125,'Data Siswa 5'!$A$4:$D$43,4,0)=0,"",VLOOKUP(A125,'Data Siswa 5'!$A$4:$D$43,4,0))</f>
        <v/>
      </c>
      <c r="D125" s="94" t="s">
        <v>5</v>
      </c>
      <c r="E125" s="95" t="str">
        <f>IF('MP5'!E123=0,"",'MP5'!E123)</f>
        <v/>
      </c>
      <c r="F125" s="95" t="str">
        <f>IF('MP5'!F123=0,"",'MP5'!F123)</f>
        <v/>
      </c>
      <c r="G125" s="95" t="str">
        <f>IF('MP5'!G123=0,"",'MP5'!G123)</f>
        <v/>
      </c>
      <c r="H125" s="95" t="str">
        <f>IF('MP5'!H123=0,"",'MP5'!H123)</f>
        <v/>
      </c>
      <c r="I125" s="95" t="str">
        <f>IF('MP5'!I123=0,"",'MP5'!I123)</f>
        <v/>
      </c>
      <c r="J125" s="95" t="str">
        <f>IF('MP5'!J123=0,"",'MP5'!J123)</f>
        <v/>
      </c>
      <c r="K125" s="260" t="str">
        <f t="shared" ref="K125" si="185">IFERROR(ROUND(AVERAGE(E125:J127),0),"")</f>
        <v/>
      </c>
      <c r="L125" s="96" t="str">
        <f>IF('MP5'!L123=0,"",'MP5'!L123)</f>
        <v/>
      </c>
      <c r="M125" s="260" t="str">
        <f t="shared" ref="M125" si="186">IFERROR(ROUND(AVERAGE(L125:L127),0),"")</f>
        <v/>
      </c>
      <c r="N125" s="96" t="str">
        <f>IF('MP5'!N123=0,"",'MP5'!N123)</f>
        <v/>
      </c>
      <c r="O125" s="96" t="str">
        <f>IF('MP5'!O123=0,"",'MP5'!O123)</f>
        <v/>
      </c>
      <c r="P125" s="96" t="str">
        <f>IF('MP5'!P123=0,"",'MP5'!P123)</f>
        <v/>
      </c>
      <c r="Q125" s="96" t="str">
        <f>IF('MP5'!Q123=0,"",'MP5'!Q123)</f>
        <v/>
      </c>
      <c r="R125" s="96" t="str">
        <f>IF('MP5'!R123=0,"",'MP5'!R123)</f>
        <v/>
      </c>
      <c r="S125" s="260" t="str">
        <f t="shared" ref="S125" si="187">IFERROR(ROUND(AVERAGE(N125:R127),0),"")</f>
        <v/>
      </c>
      <c r="T125" s="96" t="str">
        <f>IF('MP5'!T123=0,"",'MP5'!T123)</f>
        <v/>
      </c>
      <c r="U125" s="260" t="str">
        <f t="shared" ref="U125" si="188">IFERROR(ROUND(AVERAGE(T125:T127),0),"")</f>
        <v/>
      </c>
      <c r="V125" s="246" t="str">
        <f t="shared" ref="V125" si="189">IFERROR(ROUND((K125+M125+S125+(2*U125))/5,0),"")</f>
        <v/>
      </c>
    </row>
    <row r="126" spans="1:22" ht="15" customHeight="1">
      <c r="A126" s="252"/>
      <c r="B126" s="249" t="str">
        <f>IF(VLOOKUP(A125,'Data Siswa 5'!$A$4:$D$43,3,0)=0,"",VLOOKUP(A125,'Data Siswa 5'!$A$4:$D$43,3,0))</f>
        <v/>
      </c>
      <c r="C126" s="274"/>
      <c r="D126" s="97" t="s">
        <v>6</v>
      </c>
      <c r="E126" s="98" t="str">
        <f>IF('MP5'!E124=0,"",'MP5'!E124)</f>
        <v/>
      </c>
      <c r="F126" s="98" t="str">
        <f>IF('MP5'!F124=0,"",'MP5'!F124)</f>
        <v/>
      </c>
      <c r="G126" s="98" t="str">
        <f>IF('MP5'!G124=0,"",'MP5'!G124)</f>
        <v/>
      </c>
      <c r="H126" s="98" t="str">
        <f>IF('MP5'!H124=0,"",'MP5'!H124)</f>
        <v/>
      </c>
      <c r="I126" s="98" t="str">
        <f>IF('MP5'!I124=0,"",'MP5'!I124)</f>
        <v/>
      </c>
      <c r="J126" s="98" t="str">
        <f>IF('MP5'!J124=0,"",'MP5'!J124)</f>
        <v/>
      </c>
      <c r="K126" s="258"/>
      <c r="L126" s="98" t="str">
        <f>IF('MP5'!L124=0,"",'MP5'!L124)</f>
        <v/>
      </c>
      <c r="M126" s="258"/>
      <c r="N126" s="98" t="str">
        <f>IF('MP5'!N124=0,"",'MP5'!N124)</f>
        <v/>
      </c>
      <c r="O126" s="98" t="str">
        <f>IF('MP5'!O124=0,"",'MP5'!O124)</f>
        <v/>
      </c>
      <c r="P126" s="98" t="str">
        <f>IF('MP5'!P124=0,"",'MP5'!P124)</f>
        <v/>
      </c>
      <c r="Q126" s="98" t="str">
        <f>IF('MP5'!Q124=0,"",'MP5'!Q124)</f>
        <v/>
      </c>
      <c r="R126" s="98" t="str">
        <f>IF('MP5'!R124=0,"",'MP5'!R124)</f>
        <v/>
      </c>
      <c r="S126" s="258"/>
      <c r="T126" s="99" t="str">
        <f>IF('MP5'!T124=0,"",'MP5'!T124)</f>
        <v/>
      </c>
      <c r="U126" s="258"/>
      <c r="V126" s="247"/>
    </row>
    <row r="127" spans="1:22">
      <c r="A127" s="253"/>
      <c r="B127" s="250"/>
      <c r="C127" s="275"/>
      <c r="D127" s="100" t="s">
        <v>7</v>
      </c>
      <c r="E127" s="101" t="str">
        <f>IF('MP5'!E125=0,"",'MP5'!E125)</f>
        <v/>
      </c>
      <c r="F127" s="101" t="str">
        <f>IF('MP5'!F125=0,"",'MP5'!F125)</f>
        <v/>
      </c>
      <c r="G127" s="101" t="str">
        <f>IF('MP5'!G125=0,"",'MP5'!G125)</f>
        <v/>
      </c>
      <c r="H127" s="101" t="str">
        <f>IF('MP5'!H125=0,"",'MP5'!H125)</f>
        <v/>
      </c>
      <c r="I127" s="101" t="str">
        <f>IF('MP5'!I125=0,"",'MP5'!I125)</f>
        <v/>
      </c>
      <c r="J127" s="101" t="str">
        <f>IF('MP5'!J125=0,"",'MP5'!J125)</f>
        <v/>
      </c>
      <c r="K127" s="259"/>
      <c r="L127" s="101" t="str">
        <f>IF('MP5'!L125=0,"",'MP5'!L125)</f>
        <v/>
      </c>
      <c r="M127" s="259"/>
      <c r="N127" s="101" t="str">
        <f>IF('MP5'!N125=0,"",'MP5'!N125)</f>
        <v/>
      </c>
      <c r="O127" s="101" t="str">
        <f>IF('MP5'!O125=0,"",'MP5'!O125)</f>
        <v/>
      </c>
      <c r="P127" s="101" t="str">
        <f>IF('MP5'!P125=0,"",'MP5'!P125)</f>
        <v/>
      </c>
      <c r="Q127" s="101" t="str">
        <f>IF('MP5'!Q125=0,"",'MP5'!Q125)</f>
        <v/>
      </c>
      <c r="R127" s="101" t="str">
        <f>IF('MP5'!R125=0,"",'MP5'!R125)</f>
        <v/>
      </c>
      <c r="S127" s="259"/>
      <c r="T127" s="102" t="str">
        <f>IF('MP5'!T125=0,"",'MP5'!T125)</f>
        <v/>
      </c>
      <c r="U127" s="259"/>
      <c r="V127" s="248"/>
    </row>
    <row r="128" spans="1:22">
      <c r="A128" s="262">
        <v>40</v>
      </c>
      <c r="B128" s="93" t="str">
        <f>IF(VLOOKUP(A128,'Data Siswa 5'!$A$4:$D$43,2,0)=0,"",VLOOKUP(A128,'Data Siswa 5'!$A$4:$D$43,2,0))</f>
        <v/>
      </c>
      <c r="C128" s="273" t="str">
        <f>IF(VLOOKUP(A128,'Data Siswa 5'!$A$4:$D$43,4,0)=0,"",VLOOKUP(A128,'Data Siswa 5'!$A$4:$D$43,4,0))</f>
        <v/>
      </c>
      <c r="D128" s="94" t="s">
        <v>5</v>
      </c>
      <c r="E128" s="95" t="str">
        <f>IF('MP5'!E126=0,"",'MP5'!E126)</f>
        <v/>
      </c>
      <c r="F128" s="95" t="str">
        <f>IF('MP5'!F126=0,"",'MP5'!F126)</f>
        <v/>
      </c>
      <c r="G128" s="95" t="str">
        <f>IF('MP5'!G126=0,"",'MP5'!G126)</f>
        <v/>
      </c>
      <c r="H128" s="95" t="str">
        <f>IF('MP5'!H126=0,"",'MP5'!H126)</f>
        <v/>
      </c>
      <c r="I128" s="95" t="str">
        <f>IF('MP5'!I126=0,"",'MP5'!I126)</f>
        <v/>
      </c>
      <c r="J128" s="95" t="str">
        <f>IF('MP5'!J126=0,"",'MP5'!J126)</f>
        <v/>
      </c>
      <c r="K128" s="260" t="str">
        <f t="shared" ref="K128" si="190">IFERROR(ROUND(AVERAGE(E128:J130),0),"")</f>
        <v/>
      </c>
      <c r="L128" s="96" t="str">
        <f>IF('MP5'!L126=0,"",'MP5'!L126)</f>
        <v/>
      </c>
      <c r="M128" s="260" t="str">
        <f t="shared" ref="M128" si="191">IFERROR(ROUND(AVERAGE(L128:L130),0),"")</f>
        <v/>
      </c>
      <c r="N128" s="96" t="str">
        <f>IF('MP5'!N126=0,"",'MP5'!N126)</f>
        <v/>
      </c>
      <c r="O128" s="96" t="str">
        <f>IF('MP5'!O126=0,"",'MP5'!O126)</f>
        <v/>
      </c>
      <c r="P128" s="96" t="str">
        <f>IF('MP5'!P126=0,"",'MP5'!P126)</f>
        <v/>
      </c>
      <c r="Q128" s="96" t="str">
        <f>IF('MP5'!Q126=0,"",'MP5'!Q126)</f>
        <v/>
      </c>
      <c r="R128" s="96" t="str">
        <f>IF('MP5'!R126=0,"",'MP5'!R126)</f>
        <v/>
      </c>
      <c r="S128" s="260" t="str">
        <f t="shared" ref="S128" si="192">IFERROR(ROUND(AVERAGE(N128:R130),0),"")</f>
        <v/>
      </c>
      <c r="T128" s="96" t="str">
        <f>IF('MP5'!T126=0,"",'MP5'!T126)</f>
        <v/>
      </c>
      <c r="U128" s="260" t="str">
        <f t="shared" ref="U128" si="193">IFERROR(ROUND(AVERAGE(T128:T130),0),"")</f>
        <v/>
      </c>
      <c r="V128" s="246" t="str">
        <f t="shared" ref="V128" si="194">IFERROR(ROUND((K128+M128+S128+(2*U128))/5,0),"")</f>
        <v/>
      </c>
    </row>
    <row r="129" spans="1:22" ht="15" customHeight="1">
      <c r="A129" s="252"/>
      <c r="B129" s="249" t="str">
        <f>IF(VLOOKUP(A128,'Data Siswa 5'!$A$4:$D$43,3,0)=0,"",VLOOKUP(A128,'Data Siswa 5'!$A$4:$D$43,3,0))</f>
        <v/>
      </c>
      <c r="C129" s="274"/>
      <c r="D129" s="97" t="s">
        <v>6</v>
      </c>
      <c r="E129" s="98" t="str">
        <f>IF('MP5'!E127=0,"",'MP5'!E127)</f>
        <v/>
      </c>
      <c r="F129" s="98" t="str">
        <f>IF('MP5'!F127=0,"",'MP5'!F127)</f>
        <v/>
      </c>
      <c r="G129" s="98" t="str">
        <f>IF('MP5'!G127=0,"",'MP5'!G127)</f>
        <v/>
      </c>
      <c r="H129" s="98" t="str">
        <f>IF('MP5'!H127=0,"",'MP5'!H127)</f>
        <v/>
      </c>
      <c r="I129" s="98" t="str">
        <f>IF('MP5'!I127=0,"",'MP5'!I127)</f>
        <v/>
      </c>
      <c r="J129" s="98" t="str">
        <f>IF('MP5'!J127=0,"",'MP5'!J127)</f>
        <v/>
      </c>
      <c r="K129" s="258"/>
      <c r="L129" s="98" t="str">
        <f>IF('MP5'!L127=0,"",'MP5'!L127)</f>
        <v/>
      </c>
      <c r="M129" s="258"/>
      <c r="N129" s="98" t="str">
        <f>IF('MP5'!N127=0,"",'MP5'!N127)</f>
        <v/>
      </c>
      <c r="O129" s="98" t="str">
        <f>IF('MP5'!O127=0,"",'MP5'!O127)</f>
        <v/>
      </c>
      <c r="P129" s="98" t="str">
        <f>IF('MP5'!P127=0,"",'MP5'!P127)</f>
        <v/>
      </c>
      <c r="Q129" s="98" t="str">
        <f>IF('MP5'!Q127=0,"",'MP5'!Q127)</f>
        <v/>
      </c>
      <c r="R129" s="98" t="str">
        <f>IF('MP5'!R127=0,"",'MP5'!R127)</f>
        <v/>
      </c>
      <c r="S129" s="258"/>
      <c r="T129" s="99" t="str">
        <f>IF('MP5'!T127=0,"",'MP5'!T127)</f>
        <v/>
      </c>
      <c r="U129" s="258"/>
      <c r="V129" s="247"/>
    </row>
    <row r="130" spans="1:22">
      <c r="A130" s="253"/>
      <c r="B130" s="250"/>
      <c r="C130" s="275"/>
      <c r="D130" s="100" t="s">
        <v>7</v>
      </c>
      <c r="E130" s="101" t="str">
        <f>IF('MP5'!E128=0,"",'MP5'!E128)</f>
        <v/>
      </c>
      <c r="F130" s="101" t="str">
        <f>IF('MP5'!F128=0,"",'MP5'!F128)</f>
        <v/>
      </c>
      <c r="G130" s="101" t="str">
        <f>IF('MP5'!G128=0,"",'MP5'!G128)</f>
        <v/>
      </c>
      <c r="H130" s="101" t="str">
        <f>IF('MP5'!H128=0,"",'MP5'!H128)</f>
        <v/>
      </c>
      <c r="I130" s="101" t="str">
        <f>IF('MP5'!I128=0,"",'MP5'!I128)</f>
        <v/>
      </c>
      <c r="J130" s="101" t="str">
        <f>IF('MP5'!J128=0,"",'MP5'!J128)</f>
        <v/>
      </c>
      <c r="K130" s="259"/>
      <c r="L130" s="101" t="str">
        <f>IF('MP5'!L128=0,"",'MP5'!L128)</f>
        <v/>
      </c>
      <c r="M130" s="259"/>
      <c r="N130" s="101" t="str">
        <f>IF('MP5'!N128=0,"",'MP5'!N128)</f>
        <v/>
      </c>
      <c r="O130" s="101" t="str">
        <f>IF('MP5'!O128=0,"",'MP5'!O128)</f>
        <v/>
      </c>
      <c r="P130" s="101" t="str">
        <f>IF('MP5'!P128=0,"",'MP5'!P128)</f>
        <v/>
      </c>
      <c r="Q130" s="101" t="str">
        <f>IF('MP5'!Q128=0,"",'MP5'!Q128)</f>
        <v/>
      </c>
      <c r="R130" s="101" t="str">
        <f>IF('MP5'!R128=0,"",'MP5'!R128)</f>
        <v/>
      </c>
      <c r="S130" s="259"/>
      <c r="T130" s="102" t="str">
        <f>IF('MP5'!T128=0,"",'MP5'!T128)</f>
        <v/>
      </c>
      <c r="U130" s="259"/>
      <c r="V130" s="248"/>
    </row>
    <row r="131" spans="1:22">
      <c r="A131" s="105"/>
      <c r="B131" s="106"/>
      <c r="C131" s="107"/>
      <c r="D131" s="106"/>
      <c r="E131" s="107"/>
      <c r="F131" s="107"/>
      <c r="G131" s="107"/>
      <c r="H131" s="107"/>
      <c r="I131" s="107"/>
      <c r="J131" s="107"/>
      <c r="K131" s="107"/>
      <c r="L131" s="107"/>
      <c r="M131" s="107"/>
      <c r="N131" s="107"/>
      <c r="O131" s="107"/>
      <c r="P131" s="107"/>
      <c r="Q131" s="107"/>
      <c r="R131" s="107"/>
      <c r="S131" s="107"/>
      <c r="T131" s="107"/>
      <c r="U131" s="107"/>
      <c r="V131" s="107"/>
    </row>
    <row r="132" spans="1:22">
      <c r="A132" s="105"/>
      <c r="B132" s="106"/>
      <c r="D132" s="106"/>
      <c r="E132" s="107"/>
      <c r="F132" s="107"/>
      <c r="G132" s="107"/>
      <c r="H132" s="107"/>
      <c r="I132" s="107"/>
      <c r="J132" s="107"/>
      <c r="K132" s="107"/>
      <c r="L132" s="107"/>
      <c r="M132" s="107"/>
      <c r="N132" s="108"/>
      <c r="O132" s="108"/>
      <c r="P132" s="108"/>
      <c r="Q132" s="107"/>
      <c r="R132" s="107"/>
      <c r="S132" s="107"/>
      <c r="T132" s="107"/>
      <c r="U132" s="107"/>
      <c r="V132" s="107"/>
    </row>
    <row r="133" spans="1:22">
      <c r="C133" s="109" t="s">
        <v>51</v>
      </c>
      <c r="D133" s="110"/>
      <c r="E133" s="111"/>
      <c r="F133" s="111"/>
      <c r="G133" s="111"/>
      <c r="K133" s="107"/>
      <c r="L133" s="107"/>
      <c r="M133" s="107"/>
      <c r="N133" s="112"/>
      <c r="O133" s="113" t="e">
        <f>CONCATENATE(#REF!,","," ",#REF!)</f>
        <v>#REF!</v>
      </c>
      <c r="P133" s="113"/>
      <c r="Q133" s="113"/>
      <c r="R133" s="113"/>
      <c r="S133" s="107"/>
      <c r="T133" s="107"/>
      <c r="U133" s="107"/>
      <c r="V133" s="107"/>
    </row>
    <row r="134" spans="1:22">
      <c r="C134" s="86" t="s">
        <v>45</v>
      </c>
      <c r="D134" s="110"/>
      <c r="E134" s="111"/>
      <c r="F134" s="111"/>
      <c r="G134" s="111"/>
      <c r="K134" s="107"/>
      <c r="L134" s="107"/>
      <c r="M134" s="107"/>
      <c r="N134" s="108"/>
      <c r="O134" s="108" t="s">
        <v>28</v>
      </c>
      <c r="P134" s="108"/>
      <c r="Q134" s="107"/>
      <c r="R134" s="107"/>
      <c r="S134" s="107"/>
      <c r="T134" s="107"/>
      <c r="U134" s="107"/>
      <c r="V134" s="107"/>
    </row>
    <row r="135" spans="1:22">
      <c r="D135" s="110"/>
      <c r="E135" s="111"/>
      <c r="F135" s="111"/>
      <c r="G135" s="111"/>
      <c r="K135" s="107"/>
      <c r="L135" s="107"/>
      <c r="M135" s="107"/>
      <c r="N135" s="108"/>
      <c r="O135" s="108"/>
      <c r="P135" s="108"/>
      <c r="Q135" s="107"/>
      <c r="R135" s="107"/>
      <c r="S135" s="107"/>
      <c r="T135" s="107"/>
      <c r="U135" s="107"/>
      <c r="V135" s="107"/>
    </row>
    <row r="136" spans="1:22">
      <c r="D136" s="110"/>
      <c r="E136" s="111"/>
      <c r="F136" s="111"/>
      <c r="G136" s="111"/>
      <c r="K136" s="107"/>
      <c r="L136" s="107"/>
      <c r="M136" s="107"/>
      <c r="N136" s="108"/>
      <c r="O136" s="108"/>
      <c r="P136" s="108"/>
      <c r="Q136" s="107"/>
      <c r="R136" s="107"/>
      <c r="S136" s="107"/>
      <c r="T136" s="107"/>
      <c r="U136" s="107"/>
      <c r="V136" s="107"/>
    </row>
    <row r="137" spans="1:22">
      <c r="K137" s="107"/>
      <c r="L137" s="107"/>
      <c r="M137" s="107"/>
      <c r="N137" s="108"/>
      <c r="O137" s="108"/>
      <c r="P137" s="108"/>
      <c r="Q137" s="107"/>
      <c r="R137" s="107"/>
      <c r="S137" s="107"/>
      <c r="T137" s="107"/>
      <c r="U137" s="107"/>
      <c r="V137" s="107"/>
    </row>
    <row r="138" spans="1:22">
      <c r="C138" s="114" t="str">
        <f>'Halaman Depan'!$C$6</f>
        <v>...., S.Pd.SD.</v>
      </c>
      <c r="K138" s="107"/>
      <c r="L138" s="107"/>
      <c r="M138" s="107"/>
      <c r="N138" s="86"/>
      <c r="O138" s="115" t="str">
        <f>'Halaman Depan'!$C$8</f>
        <v>..., S.Pd.I.</v>
      </c>
      <c r="P138" s="108"/>
      <c r="Q138" s="107"/>
      <c r="R138" s="107"/>
      <c r="S138" s="107"/>
      <c r="T138" s="107"/>
      <c r="U138" s="107"/>
      <c r="V138" s="107"/>
    </row>
    <row r="139" spans="1:22">
      <c r="C139" s="116" t="str">
        <f>CONCATENATE("NIP."," ",'Halaman Depan'!$C$7)</f>
        <v>NIP. 19...</v>
      </c>
      <c r="K139" s="107"/>
      <c r="L139" s="107"/>
      <c r="M139" s="107"/>
      <c r="N139" s="86"/>
      <c r="O139" s="116" t="str">
        <f>CONCATENATE("NIP."," ",'Halaman Depan'!$C$9)</f>
        <v xml:space="preserve">NIP.  </v>
      </c>
      <c r="P139" s="108"/>
      <c r="Q139" s="107"/>
      <c r="R139" s="107"/>
      <c r="S139" s="107"/>
      <c r="T139" s="107"/>
      <c r="U139" s="107"/>
      <c r="V139" s="107"/>
    </row>
    <row r="140" spans="1:22">
      <c r="K140" s="107"/>
      <c r="L140" s="107"/>
      <c r="M140" s="107"/>
      <c r="N140" s="107"/>
      <c r="O140" s="107"/>
      <c r="P140" s="107"/>
      <c r="Q140" s="107"/>
      <c r="R140" s="107"/>
      <c r="S140" s="107"/>
      <c r="T140" s="107"/>
      <c r="U140" s="107"/>
      <c r="V140" s="107"/>
    </row>
    <row r="141" spans="1:22"/>
    <row r="142" spans="1:22"/>
    <row r="143" spans="1:22"/>
    <row r="144" spans="1:22"/>
    <row r="145" spans="1:9">
      <c r="C145" s="106"/>
      <c r="D145" s="106"/>
      <c r="E145" s="107"/>
      <c r="F145" s="107"/>
      <c r="G145" s="107"/>
      <c r="H145" s="107"/>
      <c r="I145" s="107"/>
    </row>
    <row r="146" spans="1:9">
      <c r="C146" s="106"/>
      <c r="D146" s="106"/>
      <c r="E146" s="107"/>
      <c r="F146" s="107"/>
      <c r="G146" s="107"/>
      <c r="H146" s="107"/>
      <c r="I146" s="107"/>
    </row>
    <row r="147" spans="1:9"/>
    <row r="148" spans="1:9"/>
    <row r="149" spans="1:9" s="90" customFormat="1"/>
    <row r="150" spans="1:9" s="90" customFormat="1"/>
    <row r="151" spans="1:9" s="90" customFormat="1"/>
    <row r="152" spans="1:9" s="90" customFormat="1"/>
    <row r="153" spans="1:9" s="90" customFormat="1"/>
    <row r="154" spans="1:9" s="90" customFormat="1"/>
    <row r="155" spans="1:9" s="90" customFormat="1"/>
    <row r="156" spans="1:9" s="90" customFormat="1"/>
    <row r="157" spans="1:9" s="90" customFormat="1">
      <c r="A157" s="86"/>
      <c r="B157" s="86"/>
      <c r="C157" s="86"/>
      <c r="D157" s="86"/>
    </row>
    <row r="158" spans="1:9" s="90" customFormat="1">
      <c r="A158" s="86"/>
      <c r="B158" s="86"/>
      <c r="C158" s="86"/>
      <c r="D158" s="86"/>
    </row>
    <row r="159" spans="1:9" ht="15.75" customHeight="1"/>
    <row r="160" spans="1:9" ht="15.75" customHeight="1"/>
    <row r="161" ht="15.75" customHeight="1"/>
    <row r="162" ht="15.75" customHeight="1"/>
  </sheetData>
  <sheetProtection sheet="1" objects="1" scenarios="1"/>
  <mergeCells count="332">
    <mergeCell ref="A4:V4"/>
    <mergeCell ref="A5:V5"/>
    <mergeCell ref="A6:C6"/>
    <mergeCell ref="A7:C7"/>
    <mergeCell ref="A9:B9"/>
    <mergeCell ref="C9:C10"/>
    <mergeCell ref="D9:D10"/>
    <mergeCell ref="E9:K9"/>
    <mergeCell ref="L9:M9"/>
    <mergeCell ref="N9:S9"/>
    <mergeCell ref="T9:U9"/>
    <mergeCell ref="V9:V10"/>
    <mergeCell ref="A11:A13"/>
    <mergeCell ref="C11:C13"/>
    <mergeCell ref="K11:K13"/>
    <mergeCell ref="M11:M13"/>
    <mergeCell ref="S11:S13"/>
    <mergeCell ref="U11:U13"/>
    <mergeCell ref="V11:V13"/>
    <mergeCell ref="B12:B13"/>
    <mergeCell ref="V14:V16"/>
    <mergeCell ref="B15:B16"/>
    <mergeCell ref="A17:A19"/>
    <mergeCell ref="C17:C19"/>
    <mergeCell ref="K17:K19"/>
    <mergeCell ref="M17:M19"/>
    <mergeCell ref="S17:S19"/>
    <mergeCell ref="U17:U19"/>
    <mergeCell ref="V17:V19"/>
    <mergeCell ref="B18:B19"/>
    <mergeCell ref="A14:A16"/>
    <mergeCell ref="C14:C16"/>
    <mergeCell ref="K14:K16"/>
    <mergeCell ref="M14:M16"/>
    <mergeCell ref="S14:S16"/>
    <mergeCell ref="U14:U16"/>
    <mergeCell ref="V20:V22"/>
    <mergeCell ref="B21:B22"/>
    <mergeCell ref="A23:A25"/>
    <mergeCell ref="C23:C25"/>
    <mergeCell ref="K23:K25"/>
    <mergeCell ref="M23:M25"/>
    <mergeCell ref="S23:S25"/>
    <mergeCell ref="U23:U25"/>
    <mergeCell ref="V23:V25"/>
    <mergeCell ref="B24:B25"/>
    <mergeCell ref="A20:A22"/>
    <mergeCell ref="C20:C22"/>
    <mergeCell ref="K20:K22"/>
    <mergeCell ref="M20:M22"/>
    <mergeCell ref="S20:S22"/>
    <mergeCell ref="U20:U22"/>
    <mergeCell ref="V26:V28"/>
    <mergeCell ref="B27:B28"/>
    <mergeCell ref="A29:A31"/>
    <mergeCell ref="C29:C31"/>
    <mergeCell ref="K29:K31"/>
    <mergeCell ref="M29:M31"/>
    <mergeCell ref="S29:S31"/>
    <mergeCell ref="U29:U31"/>
    <mergeCell ref="V29:V31"/>
    <mergeCell ref="B30:B31"/>
    <mergeCell ref="A26:A28"/>
    <mergeCell ref="C26:C28"/>
    <mergeCell ref="K26:K28"/>
    <mergeCell ref="M26:M28"/>
    <mergeCell ref="S26:S28"/>
    <mergeCell ref="U26:U28"/>
    <mergeCell ref="V32:V34"/>
    <mergeCell ref="B33:B34"/>
    <mergeCell ref="A35:A37"/>
    <mergeCell ref="C35:C37"/>
    <mergeCell ref="K35:K37"/>
    <mergeCell ref="M35:M37"/>
    <mergeCell ref="S35:S37"/>
    <mergeCell ref="U35:U37"/>
    <mergeCell ref="V35:V37"/>
    <mergeCell ref="B36:B37"/>
    <mergeCell ref="A32:A34"/>
    <mergeCell ref="C32:C34"/>
    <mergeCell ref="K32:K34"/>
    <mergeCell ref="M32:M34"/>
    <mergeCell ref="S32:S34"/>
    <mergeCell ref="U32:U34"/>
    <mergeCell ref="V38:V40"/>
    <mergeCell ref="B39:B40"/>
    <mergeCell ref="A41:A43"/>
    <mergeCell ref="C41:C43"/>
    <mergeCell ref="K41:K43"/>
    <mergeCell ref="M41:M43"/>
    <mergeCell ref="S41:S43"/>
    <mergeCell ref="U41:U43"/>
    <mergeCell ref="V41:V43"/>
    <mergeCell ref="B42:B43"/>
    <mergeCell ref="A38:A40"/>
    <mergeCell ref="C38:C40"/>
    <mergeCell ref="K38:K40"/>
    <mergeCell ref="M38:M40"/>
    <mergeCell ref="S38:S40"/>
    <mergeCell ref="U38:U40"/>
    <mergeCell ref="V44:V46"/>
    <mergeCell ref="B45:B46"/>
    <mergeCell ref="A47:A49"/>
    <mergeCell ref="C47:C49"/>
    <mergeCell ref="K47:K49"/>
    <mergeCell ref="M47:M49"/>
    <mergeCell ref="S47:S49"/>
    <mergeCell ref="U47:U49"/>
    <mergeCell ref="V47:V49"/>
    <mergeCell ref="B48:B49"/>
    <mergeCell ref="A44:A46"/>
    <mergeCell ref="C44:C46"/>
    <mergeCell ref="K44:K46"/>
    <mergeCell ref="M44:M46"/>
    <mergeCell ref="S44:S46"/>
    <mergeCell ref="U44:U46"/>
    <mergeCell ref="V50:V52"/>
    <mergeCell ref="B51:B52"/>
    <mergeCell ref="A53:A55"/>
    <mergeCell ref="C53:C55"/>
    <mergeCell ref="K53:K55"/>
    <mergeCell ref="M53:M55"/>
    <mergeCell ref="S53:S55"/>
    <mergeCell ref="U53:U55"/>
    <mergeCell ref="V53:V55"/>
    <mergeCell ref="B54:B55"/>
    <mergeCell ref="A50:A52"/>
    <mergeCell ref="C50:C52"/>
    <mergeCell ref="K50:K52"/>
    <mergeCell ref="M50:M52"/>
    <mergeCell ref="S50:S52"/>
    <mergeCell ref="U50:U52"/>
    <mergeCell ref="V56:V58"/>
    <mergeCell ref="B57:B58"/>
    <mergeCell ref="A59:A61"/>
    <mergeCell ref="C59:C61"/>
    <mergeCell ref="K59:K61"/>
    <mergeCell ref="M59:M61"/>
    <mergeCell ref="S59:S61"/>
    <mergeCell ref="U59:U61"/>
    <mergeCell ref="V59:V61"/>
    <mergeCell ref="B60:B61"/>
    <mergeCell ref="A56:A58"/>
    <mergeCell ref="C56:C58"/>
    <mergeCell ref="K56:K58"/>
    <mergeCell ref="M56:M58"/>
    <mergeCell ref="S56:S58"/>
    <mergeCell ref="U56:U58"/>
    <mergeCell ref="V62:V64"/>
    <mergeCell ref="B63:B64"/>
    <mergeCell ref="A65:A67"/>
    <mergeCell ref="C65:C67"/>
    <mergeCell ref="K65:K67"/>
    <mergeCell ref="M65:M67"/>
    <mergeCell ref="S65:S67"/>
    <mergeCell ref="U65:U67"/>
    <mergeCell ref="V65:V67"/>
    <mergeCell ref="B66:B67"/>
    <mergeCell ref="A62:A64"/>
    <mergeCell ref="C62:C64"/>
    <mergeCell ref="K62:K64"/>
    <mergeCell ref="M62:M64"/>
    <mergeCell ref="S62:S64"/>
    <mergeCell ref="U62:U64"/>
    <mergeCell ref="V68:V70"/>
    <mergeCell ref="B69:B70"/>
    <mergeCell ref="A71:A73"/>
    <mergeCell ref="C71:C73"/>
    <mergeCell ref="K71:K73"/>
    <mergeCell ref="M71:M73"/>
    <mergeCell ref="S71:S73"/>
    <mergeCell ref="U71:U73"/>
    <mergeCell ref="V71:V73"/>
    <mergeCell ref="B72:B73"/>
    <mergeCell ref="A68:A70"/>
    <mergeCell ref="C68:C70"/>
    <mergeCell ref="K68:K70"/>
    <mergeCell ref="M68:M70"/>
    <mergeCell ref="S68:S70"/>
    <mergeCell ref="U68:U70"/>
    <mergeCell ref="V74:V76"/>
    <mergeCell ref="B75:B76"/>
    <mergeCell ref="A77:A79"/>
    <mergeCell ref="C77:C79"/>
    <mergeCell ref="K77:K79"/>
    <mergeCell ref="M77:M79"/>
    <mergeCell ref="S77:S79"/>
    <mergeCell ref="U77:U79"/>
    <mergeCell ref="V77:V79"/>
    <mergeCell ref="B78:B79"/>
    <mergeCell ref="A74:A76"/>
    <mergeCell ref="C74:C76"/>
    <mergeCell ref="K74:K76"/>
    <mergeCell ref="M74:M76"/>
    <mergeCell ref="S74:S76"/>
    <mergeCell ref="U74:U76"/>
    <mergeCell ref="V80:V82"/>
    <mergeCell ref="B81:B82"/>
    <mergeCell ref="A83:A85"/>
    <mergeCell ref="C83:C85"/>
    <mergeCell ref="K83:K85"/>
    <mergeCell ref="M83:M85"/>
    <mergeCell ref="S83:S85"/>
    <mergeCell ref="U83:U85"/>
    <mergeCell ref="V83:V85"/>
    <mergeCell ref="B84:B85"/>
    <mergeCell ref="A80:A82"/>
    <mergeCell ref="C80:C82"/>
    <mergeCell ref="K80:K82"/>
    <mergeCell ref="M80:M82"/>
    <mergeCell ref="S80:S82"/>
    <mergeCell ref="U80:U82"/>
    <mergeCell ref="V86:V88"/>
    <mergeCell ref="B87:B88"/>
    <mergeCell ref="A89:A91"/>
    <mergeCell ref="C89:C91"/>
    <mergeCell ref="K89:K91"/>
    <mergeCell ref="M89:M91"/>
    <mergeCell ref="S89:S91"/>
    <mergeCell ref="U89:U91"/>
    <mergeCell ref="V89:V91"/>
    <mergeCell ref="B90:B91"/>
    <mergeCell ref="A86:A88"/>
    <mergeCell ref="C86:C88"/>
    <mergeCell ref="K86:K88"/>
    <mergeCell ref="M86:M88"/>
    <mergeCell ref="S86:S88"/>
    <mergeCell ref="U86:U88"/>
    <mergeCell ref="V92:V94"/>
    <mergeCell ref="B93:B94"/>
    <mergeCell ref="A95:A97"/>
    <mergeCell ref="C95:C97"/>
    <mergeCell ref="K95:K97"/>
    <mergeCell ref="M95:M97"/>
    <mergeCell ref="S95:S97"/>
    <mergeCell ref="U95:U97"/>
    <mergeCell ref="V95:V97"/>
    <mergeCell ref="B96:B97"/>
    <mergeCell ref="A92:A94"/>
    <mergeCell ref="C92:C94"/>
    <mergeCell ref="K92:K94"/>
    <mergeCell ref="M92:M94"/>
    <mergeCell ref="S92:S94"/>
    <mergeCell ref="U92:U94"/>
    <mergeCell ref="V98:V100"/>
    <mergeCell ref="B99:B100"/>
    <mergeCell ref="A101:A103"/>
    <mergeCell ref="C101:C103"/>
    <mergeCell ref="K101:K103"/>
    <mergeCell ref="M101:M103"/>
    <mergeCell ref="S101:S103"/>
    <mergeCell ref="U101:U103"/>
    <mergeCell ref="V101:V103"/>
    <mergeCell ref="B102:B103"/>
    <mergeCell ref="A98:A100"/>
    <mergeCell ref="C98:C100"/>
    <mergeCell ref="K98:K100"/>
    <mergeCell ref="M98:M100"/>
    <mergeCell ref="S98:S100"/>
    <mergeCell ref="U98:U100"/>
    <mergeCell ref="V104:V106"/>
    <mergeCell ref="B105:B106"/>
    <mergeCell ref="A107:A109"/>
    <mergeCell ref="C107:C109"/>
    <mergeCell ref="K107:K109"/>
    <mergeCell ref="M107:M109"/>
    <mergeCell ref="S107:S109"/>
    <mergeCell ref="U107:U109"/>
    <mergeCell ref="V107:V109"/>
    <mergeCell ref="B108:B109"/>
    <mergeCell ref="A104:A106"/>
    <mergeCell ref="C104:C106"/>
    <mergeCell ref="K104:K106"/>
    <mergeCell ref="M104:M106"/>
    <mergeCell ref="S104:S106"/>
    <mergeCell ref="U104:U106"/>
    <mergeCell ref="V110:V112"/>
    <mergeCell ref="B111:B112"/>
    <mergeCell ref="A113:A115"/>
    <mergeCell ref="C113:C115"/>
    <mergeCell ref="K113:K115"/>
    <mergeCell ref="M113:M115"/>
    <mergeCell ref="S113:S115"/>
    <mergeCell ref="U113:U115"/>
    <mergeCell ref="V113:V115"/>
    <mergeCell ref="B114:B115"/>
    <mergeCell ref="A110:A112"/>
    <mergeCell ref="C110:C112"/>
    <mergeCell ref="K110:K112"/>
    <mergeCell ref="M110:M112"/>
    <mergeCell ref="S110:S112"/>
    <mergeCell ref="U110:U112"/>
    <mergeCell ref="V116:V118"/>
    <mergeCell ref="B117:B118"/>
    <mergeCell ref="A119:A121"/>
    <mergeCell ref="C119:C121"/>
    <mergeCell ref="K119:K121"/>
    <mergeCell ref="M119:M121"/>
    <mergeCell ref="S119:S121"/>
    <mergeCell ref="U119:U121"/>
    <mergeCell ref="V119:V121"/>
    <mergeCell ref="B120:B121"/>
    <mergeCell ref="A116:A118"/>
    <mergeCell ref="C116:C118"/>
    <mergeCell ref="K116:K118"/>
    <mergeCell ref="M116:M118"/>
    <mergeCell ref="S116:S118"/>
    <mergeCell ref="U116:U118"/>
    <mergeCell ref="V128:V130"/>
    <mergeCell ref="B129:B130"/>
    <mergeCell ref="A128:A130"/>
    <mergeCell ref="C128:C130"/>
    <mergeCell ref="K128:K130"/>
    <mergeCell ref="M128:M130"/>
    <mergeCell ref="S128:S130"/>
    <mergeCell ref="U128:U130"/>
    <mergeCell ref="V122:V124"/>
    <mergeCell ref="B123:B124"/>
    <mergeCell ref="A125:A127"/>
    <mergeCell ref="C125:C127"/>
    <mergeCell ref="K125:K127"/>
    <mergeCell ref="M125:M127"/>
    <mergeCell ref="S125:S127"/>
    <mergeCell ref="U125:U127"/>
    <mergeCell ref="V125:V127"/>
    <mergeCell ref="B126:B127"/>
    <mergeCell ref="A122:A124"/>
    <mergeCell ref="C122:C124"/>
    <mergeCell ref="K122:K124"/>
    <mergeCell ref="M122:M124"/>
    <mergeCell ref="S122:S124"/>
    <mergeCell ref="U122:U124"/>
  </mergeCells>
  <conditionalFormatting sqref="E95:V130">
    <cfRule type="cellIs" dxfId="14" priority="5" operator="lessThan">
      <formula>$D$7</formula>
    </cfRule>
    <cfRule type="cellIs" dxfId="13" priority="6" operator="lessThan">
      <formula>$D$7</formula>
    </cfRule>
  </conditionalFormatting>
  <conditionalFormatting sqref="K11:K94 U11:V94 E11:J130 L11:L130 M11:S94 N14:R130 T11:T130">
    <cfRule type="cellIs" dxfId="12" priority="4" operator="lessThan">
      <formula>$D$7</formula>
    </cfRule>
  </conditionalFormatting>
  <conditionalFormatting sqref="S95:S130">
    <cfRule type="cellIs" dxfId="11" priority="2" operator="lessThan">
      <formula>$D$7</formula>
    </cfRule>
    <cfRule type="cellIs" dxfId="10" priority="3" operator="lessThan">
      <formula>$D$7</formula>
    </cfRule>
  </conditionalFormatting>
  <conditionalFormatting sqref="S11:S130">
    <cfRule type="cellIs" dxfId="9" priority="1" operator="lessThan">
      <formula>$D$7</formula>
    </cfRule>
  </conditionalFormatting>
  <hyperlinks>
    <hyperlink ref="C9:C10" location="Sheet2!A1" display="Nama"/>
  </hyperlinks>
  <pageMargins left="0.51181102362204722" right="1.4960629921259843" top="0.74803149606299213" bottom="0.55118110236220474" header="0.31496062992125984" footer="0.31496062992125984"/>
  <pageSetup paperSize="5" orientation="landscape" horizontalDpi="4294967293" verticalDpi="0" r:id="rId1"/>
  <drawing r:id="rId2"/>
</worksheet>
</file>

<file path=xl/worksheets/sheet3.xml><?xml version="1.0" encoding="utf-8"?>
<worksheet xmlns="http://schemas.openxmlformats.org/spreadsheetml/2006/main" xmlns:r="http://schemas.openxmlformats.org/officeDocument/2006/relationships">
  <sheetPr codeName="Sheet37"/>
  <dimension ref="A1:V50"/>
  <sheetViews>
    <sheetView showGridLines="0" workbookViewId="0">
      <pane xSplit="15" ySplit="14" topLeftCell="P15" activePane="bottomRight" state="frozen"/>
      <selection pane="topRight" activeCell="P1" sqref="P1"/>
      <selection pane="bottomLeft" activeCell="A15" sqref="A15"/>
      <selection pane="bottomRight"/>
    </sheetView>
  </sheetViews>
  <sheetFormatPr defaultColWidth="0" defaultRowHeight="15"/>
  <cols>
    <col min="1" max="1" width="7.140625" customWidth="1"/>
    <col min="2" max="2" width="6.85546875" customWidth="1"/>
    <col min="3" max="3" width="15.5703125" customWidth="1"/>
    <col min="4" max="13" width="9.140625" customWidth="1"/>
    <col min="14" max="14" width="14.5703125" customWidth="1"/>
    <col min="15" max="15" width="9.140625" customWidth="1"/>
    <col min="16" max="16" width="3.7109375" customWidth="1"/>
    <col min="17" max="17" width="17.140625" hidden="1" customWidth="1"/>
    <col min="18" max="16384" width="9.140625" hidden="1"/>
  </cols>
  <sheetData>
    <row r="1" spans="1:22" s="140" customFormat="1" ht="24" customHeight="1">
      <c r="C1" s="177" t="s">
        <v>64</v>
      </c>
      <c r="D1" s="178">
        <v>40</v>
      </c>
      <c r="E1" s="179"/>
      <c r="F1" s="180" t="s">
        <v>93</v>
      </c>
      <c r="G1" s="181" t="e">
        <f>VLOOKUP($D$1,'Rekap NR'!$A$12:$O$51,15,0)</f>
        <v>#VALUE!</v>
      </c>
      <c r="H1" s="180" t="s">
        <v>66</v>
      </c>
      <c r="I1" s="181">
        <f>COUNT('Rekap NR'!H12:H51)</f>
        <v>0</v>
      </c>
      <c r="J1" s="180" t="s">
        <v>67</v>
      </c>
      <c r="K1" s="179"/>
      <c r="L1" s="179"/>
      <c r="M1" s="179"/>
      <c r="N1" s="179"/>
      <c r="O1" s="179"/>
    </row>
    <row r="2" spans="1:22">
      <c r="C2" s="182"/>
      <c r="D2" s="183"/>
      <c r="E2" s="183"/>
      <c r="F2" s="183"/>
      <c r="G2" s="183"/>
      <c r="H2" s="183"/>
      <c r="I2" s="183"/>
      <c r="J2" s="183"/>
      <c r="K2" s="183"/>
      <c r="L2" s="183"/>
      <c r="M2" s="183"/>
      <c r="N2" s="183"/>
      <c r="O2" s="183"/>
    </row>
    <row r="3" spans="1:22" s="4" customFormat="1" ht="15.75">
      <c r="C3" s="184" t="s">
        <v>23</v>
      </c>
      <c r="D3" s="211">
        <f>VLOOKUP(D1,'Data Siswa 6'!$A$4:$D$43,4)</f>
        <v>0</v>
      </c>
      <c r="E3" s="211"/>
      <c r="F3" s="211"/>
      <c r="G3" s="211"/>
      <c r="H3" s="211"/>
      <c r="I3" s="211"/>
      <c r="J3" s="185"/>
      <c r="K3" s="186" t="s">
        <v>180</v>
      </c>
      <c r="L3" s="186"/>
      <c r="M3" s="186"/>
      <c r="N3" s="186"/>
      <c r="O3" s="186"/>
    </row>
    <row r="4" spans="1:22">
      <c r="C4" s="183"/>
      <c r="D4" s="183"/>
      <c r="E4" s="183"/>
      <c r="F4" s="183"/>
      <c r="G4" s="183"/>
      <c r="H4" s="183"/>
      <c r="I4" s="183"/>
      <c r="J4" s="183"/>
      <c r="K4" s="183"/>
      <c r="L4" s="183"/>
      <c r="M4" s="183"/>
      <c r="N4" s="183"/>
      <c r="O4" s="187" t="s">
        <v>181</v>
      </c>
    </row>
    <row r="5" spans="1:22">
      <c r="C5" s="183"/>
      <c r="D5" s="183"/>
      <c r="E5" s="183"/>
      <c r="F5" s="183"/>
      <c r="G5" s="183"/>
      <c r="H5" s="183"/>
      <c r="I5" s="183"/>
      <c r="J5" s="183"/>
      <c r="K5" s="183"/>
      <c r="L5" s="183"/>
      <c r="M5" s="183"/>
      <c r="N5" s="183"/>
      <c r="O5" s="183"/>
    </row>
    <row r="6" spans="1:22">
      <c r="C6" s="183"/>
      <c r="D6" s="183"/>
      <c r="E6" s="183"/>
      <c r="F6" s="183"/>
      <c r="G6" s="183"/>
      <c r="H6" s="183"/>
      <c r="I6" s="183"/>
      <c r="J6" s="183"/>
      <c r="K6" s="183"/>
      <c r="L6" s="183"/>
      <c r="M6" s="183"/>
      <c r="N6" s="183"/>
      <c r="O6" s="183"/>
    </row>
    <row r="7" spans="1:22">
      <c r="C7" s="183"/>
      <c r="D7" s="183"/>
      <c r="E7" s="183"/>
      <c r="F7" s="183"/>
      <c r="G7" s="183"/>
      <c r="H7" s="183"/>
      <c r="I7" s="183"/>
      <c r="J7" s="183"/>
      <c r="K7" s="183"/>
      <c r="L7" s="183"/>
      <c r="M7" s="183"/>
      <c r="N7" s="183"/>
      <c r="O7" s="183"/>
    </row>
    <row r="8" spans="1:22">
      <c r="A8" t="s">
        <v>87</v>
      </c>
      <c r="B8" t="s">
        <v>17</v>
      </c>
      <c r="C8" s="183"/>
      <c r="D8" s="183"/>
      <c r="E8" s="183"/>
      <c r="F8" s="183"/>
      <c r="G8" s="183"/>
      <c r="H8" s="183"/>
      <c r="I8" s="183"/>
      <c r="J8" s="183"/>
      <c r="K8" s="183"/>
      <c r="L8" s="183"/>
      <c r="M8" s="183"/>
      <c r="N8" s="183"/>
      <c r="O8" s="183"/>
    </row>
    <row r="9" spans="1:22">
      <c r="A9" t="s">
        <v>88</v>
      </c>
      <c r="B9" s="139" t="str">
        <f>VLOOKUP($D$1,'Rekap UH'!$A$12:$H$51,8)</f>
        <v/>
      </c>
      <c r="C9" s="183"/>
      <c r="D9" s="183"/>
      <c r="E9" s="183"/>
      <c r="F9" s="183"/>
      <c r="G9" s="183"/>
      <c r="H9" s="183"/>
      <c r="I9" s="183"/>
      <c r="J9" s="183"/>
      <c r="K9" s="183"/>
      <c r="L9" s="183"/>
      <c r="M9" s="183"/>
      <c r="N9" s="183"/>
      <c r="O9" s="183"/>
    </row>
    <row r="10" spans="1:22">
      <c r="A10" t="s">
        <v>89</v>
      </c>
      <c r="B10" s="139" t="str">
        <f>VLOOKUP($D$1,'Rekap TGS'!$A$12:$H$51,8)</f>
        <v/>
      </c>
      <c r="C10" s="183"/>
      <c r="D10" s="183"/>
      <c r="E10" s="183"/>
      <c r="F10" s="183"/>
      <c r="G10" s="183"/>
      <c r="H10" s="183"/>
      <c r="I10" s="183"/>
      <c r="J10" s="183"/>
      <c r="K10" s="183"/>
      <c r="L10" s="183"/>
      <c r="M10" s="183"/>
      <c r="N10" s="183"/>
      <c r="O10" s="183"/>
      <c r="Q10" t="s">
        <v>3</v>
      </c>
      <c r="R10" t="s">
        <v>88</v>
      </c>
      <c r="S10" t="s">
        <v>89</v>
      </c>
      <c r="T10" t="s">
        <v>12</v>
      </c>
      <c r="U10" t="s">
        <v>90</v>
      </c>
      <c r="V10" t="s">
        <v>15</v>
      </c>
    </row>
    <row r="11" spans="1:22">
      <c r="A11" t="s">
        <v>12</v>
      </c>
      <c r="B11" s="139" t="str">
        <f>VLOOKUP($D$1,'Rekap UTS'!$A$12:$H$51,8)</f>
        <v/>
      </c>
      <c r="C11" s="183"/>
      <c r="D11" s="183"/>
      <c r="E11" s="183"/>
      <c r="F11" s="183"/>
      <c r="G11" s="183"/>
      <c r="H11" s="183"/>
      <c r="I11" s="183"/>
      <c r="J11" s="183"/>
      <c r="K11" s="183"/>
      <c r="L11" s="183"/>
      <c r="M11" s="183"/>
      <c r="N11" s="183"/>
      <c r="O11" s="183"/>
      <c r="Q11" t="str">
        <f>IF(VLOOKUP('Rekap NR'!A12,Table3[],4)=0,"",VLOOKUP('Rekap NR'!A12,Table3[],4))</f>
        <v>Siswa kelas 1 1</v>
      </c>
      <c r="R11" s="138" t="e">
        <f>'Rekap UH'!#REF!</f>
        <v>#REF!</v>
      </c>
      <c r="S11" s="138" t="e">
        <f>'Rekap TGS'!#REF!</f>
        <v>#REF!</v>
      </c>
      <c r="T11" s="138" t="e">
        <f>'Rekap UTS'!#REF!</f>
        <v>#REF!</v>
      </c>
      <c r="U11" s="138" t="e">
        <f>'Rekap UAS'!#REF!</f>
        <v>#REF!</v>
      </c>
      <c r="V11" s="138" t="e">
        <f>'Rekap NR'!#REF!</f>
        <v>#REF!</v>
      </c>
    </row>
    <row r="12" spans="1:22">
      <c r="A12" t="s">
        <v>90</v>
      </c>
      <c r="B12" s="139" t="str">
        <f>VLOOKUP($D$1,'Rekap UAS'!$A$12:$H$51,8)</f>
        <v/>
      </c>
      <c r="C12" s="183"/>
      <c r="D12" s="183"/>
      <c r="E12" s="183"/>
      <c r="F12" s="183"/>
      <c r="G12" s="183"/>
      <c r="H12" s="183"/>
      <c r="I12" s="183"/>
      <c r="J12" s="183"/>
      <c r="K12" s="183"/>
      <c r="L12" s="183"/>
      <c r="M12" s="183"/>
      <c r="N12" s="183"/>
      <c r="O12" s="183"/>
      <c r="Q12" t="str">
        <f>IF(VLOOKUP('Rekap NR'!A13,Table3[],4)=0,"",VLOOKUP('Rekap NR'!A13,Table3[],4))</f>
        <v>Siswa kelas 1 2</v>
      </c>
      <c r="R12" s="138" t="e">
        <f>'Rekap UH'!#REF!</f>
        <v>#REF!</v>
      </c>
      <c r="S12" s="138" t="e">
        <f>'Rekap TGS'!#REF!</f>
        <v>#REF!</v>
      </c>
      <c r="T12" s="138" t="e">
        <f>'Rekap UTS'!#REF!</f>
        <v>#REF!</v>
      </c>
      <c r="U12" s="138" t="e">
        <f>'Rekap UAS'!#REF!</f>
        <v>#REF!</v>
      </c>
      <c r="V12" s="138" t="e">
        <f>'Rekap NR'!#REF!</f>
        <v>#REF!</v>
      </c>
    </row>
    <row r="13" spans="1:22">
      <c r="A13" t="s">
        <v>15</v>
      </c>
      <c r="B13" s="139" t="str">
        <f>VLOOKUP($D$1,'Rekap NR'!$A$12:$H$51,8)</f>
        <v/>
      </c>
      <c r="C13" s="183"/>
      <c r="D13" s="183"/>
      <c r="E13" s="183"/>
      <c r="F13" s="183"/>
      <c r="G13" s="183"/>
      <c r="H13" s="183"/>
      <c r="I13" s="183"/>
      <c r="J13" s="183"/>
      <c r="K13" s="183"/>
      <c r="L13" s="183"/>
      <c r="M13" s="183"/>
      <c r="N13" s="183"/>
      <c r="O13" s="183"/>
      <c r="Q13" t="str">
        <f>IF(VLOOKUP('Rekap NR'!A14,Table3[],4)=0,"",VLOOKUP('Rekap NR'!A14,Table3[],4))</f>
        <v>Siswa kelas 1 3</v>
      </c>
      <c r="R13" s="138" t="e">
        <f>'Rekap UH'!#REF!</f>
        <v>#REF!</v>
      </c>
      <c r="S13" s="138" t="e">
        <f>'Rekap TGS'!#REF!</f>
        <v>#REF!</v>
      </c>
      <c r="T13" s="138" t="e">
        <f>'Rekap UTS'!#REF!</f>
        <v>#REF!</v>
      </c>
      <c r="U13" s="138" t="e">
        <f>'Rekap UAS'!#REF!</f>
        <v>#REF!</v>
      </c>
      <c r="V13" s="138" t="e">
        <f>'Rekap NR'!#REF!</f>
        <v>#REF!</v>
      </c>
    </row>
    <row r="14" spans="1:22">
      <c r="C14" s="183"/>
      <c r="D14" s="183"/>
      <c r="E14" s="183"/>
      <c r="F14" s="183"/>
      <c r="G14" s="183"/>
      <c r="H14" s="183"/>
      <c r="I14" s="183"/>
      <c r="J14" s="183"/>
      <c r="K14" s="183"/>
      <c r="L14" s="183"/>
      <c r="M14" s="183"/>
      <c r="N14" s="183"/>
      <c r="O14" s="183"/>
      <c r="Q14" t="str">
        <f>IF(VLOOKUP('Rekap NR'!A15,Table3[],4)=0,"",VLOOKUP('Rekap NR'!A15,Table3[],4))</f>
        <v>Siswa kelas 1 4</v>
      </c>
      <c r="R14" s="138" t="e">
        <f>'Rekap UH'!#REF!</f>
        <v>#REF!</v>
      </c>
      <c r="S14" s="138" t="e">
        <f>'Rekap TGS'!#REF!</f>
        <v>#REF!</v>
      </c>
      <c r="T14" s="138" t="e">
        <f>'Rekap UTS'!#REF!</f>
        <v>#REF!</v>
      </c>
      <c r="U14" s="138" t="e">
        <f>'Rekap UAS'!#REF!</f>
        <v>#REF!</v>
      </c>
      <c r="V14" s="138" t="e">
        <f>'Rekap NR'!#REF!</f>
        <v>#REF!</v>
      </c>
    </row>
    <row r="15" spans="1:22">
      <c r="C15" s="183"/>
      <c r="D15" s="183"/>
      <c r="E15" s="183"/>
      <c r="F15" s="183"/>
      <c r="G15" s="183"/>
      <c r="H15" s="183"/>
      <c r="I15" s="183"/>
      <c r="J15" s="183"/>
      <c r="K15" s="183"/>
      <c r="L15" s="183"/>
      <c r="M15" s="183"/>
      <c r="N15" s="183"/>
      <c r="O15" s="183"/>
      <c r="Q15" t="str">
        <f>IF(VLOOKUP('Rekap NR'!A16,Table3[],4)=0,"",VLOOKUP('Rekap NR'!A16,Table3[],4))</f>
        <v>Siswa kelas 1 5</v>
      </c>
      <c r="R15" s="138" t="e">
        <f>'Rekap UH'!#REF!</f>
        <v>#REF!</v>
      </c>
      <c r="S15" s="138" t="e">
        <f>'Rekap TGS'!#REF!</f>
        <v>#REF!</v>
      </c>
      <c r="T15" s="138" t="e">
        <f>'Rekap UTS'!#REF!</f>
        <v>#REF!</v>
      </c>
      <c r="U15" s="138" t="e">
        <f>'Rekap UAS'!#REF!</f>
        <v>#REF!</v>
      </c>
      <c r="V15" s="138" t="e">
        <f>'Rekap NR'!#REF!</f>
        <v>#REF!</v>
      </c>
    </row>
    <row r="16" spans="1:22">
      <c r="C16" s="183"/>
      <c r="D16" s="183"/>
      <c r="E16" s="183"/>
      <c r="F16" s="183"/>
      <c r="G16" s="183"/>
      <c r="H16" s="183"/>
      <c r="I16" s="183"/>
      <c r="J16" s="183"/>
      <c r="K16" s="183"/>
      <c r="L16" s="183"/>
      <c r="M16" s="183"/>
      <c r="N16" s="183"/>
      <c r="O16" s="183"/>
      <c r="Q16" t="str">
        <f>IF(VLOOKUP('Rekap NR'!A17,Table3[],4)=0,"",VLOOKUP('Rekap NR'!A17,Table3[],4))</f>
        <v>Siswa kelas 1 6</v>
      </c>
      <c r="R16" s="138" t="e">
        <f>'Rekap UH'!#REF!</f>
        <v>#REF!</v>
      </c>
      <c r="S16" s="138" t="e">
        <f>'Rekap TGS'!#REF!</f>
        <v>#REF!</v>
      </c>
      <c r="T16" s="138" t="e">
        <f>'Rekap UTS'!#REF!</f>
        <v>#REF!</v>
      </c>
      <c r="U16" s="138" t="e">
        <f>'Rekap UAS'!#REF!</f>
        <v>#REF!</v>
      </c>
      <c r="V16" s="138" t="e">
        <f>'Rekap NR'!#REF!</f>
        <v>#REF!</v>
      </c>
    </row>
    <row r="17" spans="3:22">
      <c r="C17" s="183"/>
      <c r="D17" s="183"/>
      <c r="E17" s="183"/>
      <c r="F17" s="183"/>
      <c r="G17" s="183"/>
      <c r="H17" s="183"/>
      <c r="I17" s="183"/>
      <c r="J17" s="183"/>
      <c r="K17" s="183"/>
      <c r="L17" s="183"/>
      <c r="M17" s="183"/>
      <c r="N17" s="183"/>
      <c r="O17" s="183"/>
      <c r="Q17" t="str">
        <f>IF(VLOOKUP('Rekap NR'!A18,Table3[],4)=0,"",VLOOKUP('Rekap NR'!A18,Table3[],4))</f>
        <v>Siswa kelas 1 7</v>
      </c>
      <c r="R17" s="138" t="e">
        <f>'Rekap UH'!#REF!</f>
        <v>#REF!</v>
      </c>
      <c r="S17" s="138" t="e">
        <f>'Rekap TGS'!#REF!</f>
        <v>#REF!</v>
      </c>
      <c r="T17" s="138" t="e">
        <f>'Rekap UTS'!#REF!</f>
        <v>#REF!</v>
      </c>
      <c r="U17" s="138" t="e">
        <f>'Rekap UAS'!#REF!</f>
        <v>#REF!</v>
      </c>
      <c r="V17" s="138" t="e">
        <f>'Rekap NR'!#REF!</f>
        <v>#REF!</v>
      </c>
    </row>
    <row r="18" spans="3:22">
      <c r="C18" s="183"/>
      <c r="D18" s="183"/>
      <c r="E18" s="183"/>
      <c r="F18" s="183"/>
      <c r="G18" s="183"/>
      <c r="H18" s="183"/>
      <c r="I18" s="183"/>
      <c r="J18" s="183"/>
      <c r="K18" s="183"/>
      <c r="L18" s="183"/>
      <c r="M18" s="183"/>
      <c r="N18" s="183"/>
      <c r="O18" s="183"/>
      <c r="Q18" t="str">
        <f>IF(VLOOKUP('Rekap NR'!A19,Table3[],4)=0,"",VLOOKUP('Rekap NR'!A19,Table3[],4))</f>
        <v>Siswa kelas 1 8</v>
      </c>
      <c r="R18" s="138" t="e">
        <f>'Rekap UH'!#REF!</f>
        <v>#REF!</v>
      </c>
      <c r="S18" s="138" t="e">
        <f>'Rekap TGS'!#REF!</f>
        <v>#REF!</v>
      </c>
      <c r="T18" s="138" t="e">
        <f>'Rekap UTS'!#REF!</f>
        <v>#REF!</v>
      </c>
      <c r="U18" s="138" t="e">
        <f>'Rekap UAS'!#REF!</f>
        <v>#REF!</v>
      </c>
      <c r="V18" s="138" t="e">
        <f>'Rekap NR'!#REF!</f>
        <v>#REF!</v>
      </c>
    </row>
    <row r="19" spans="3:22">
      <c r="C19" s="183"/>
      <c r="D19" s="183"/>
      <c r="E19" s="183"/>
      <c r="F19" s="183"/>
      <c r="G19" s="183"/>
      <c r="H19" s="183"/>
      <c r="I19" s="183"/>
      <c r="J19" s="183"/>
      <c r="K19" s="183"/>
      <c r="L19" s="183"/>
      <c r="M19" s="183"/>
      <c r="N19" s="183"/>
      <c r="O19" s="183"/>
      <c r="Q19" t="str">
        <f>IF(VLOOKUP('Rekap NR'!A20,Table3[],4)=0,"",VLOOKUP('Rekap NR'!A20,Table3[],4))</f>
        <v>Siswa kelas 1 9</v>
      </c>
      <c r="R19" s="138" t="e">
        <f>'Rekap UH'!#REF!</f>
        <v>#REF!</v>
      </c>
      <c r="S19" s="138" t="e">
        <f>'Rekap TGS'!#REF!</f>
        <v>#REF!</v>
      </c>
      <c r="T19" s="138" t="e">
        <f>'Rekap UTS'!#REF!</f>
        <v>#REF!</v>
      </c>
      <c r="U19" s="138" t="e">
        <f>'Rekap UAS'!#REF!</f>
        <v>#REF!</v>
      </c>
      <c r="V19" s="138" t="e">
        <f>'Rekap NR'!#REF!</f>
        <v>#REF!</v>
      </c>
    </row>
    <row r="20" spans="3:22">
      <c r="C20" s="183"/>
      <c r="D20" s="183"/>
      <c r="E20" s="183"/>
      <c r="F20" s="183"/>
      <c r="G20" s="183"/>
      <c r="H20" s="183"/>
      <c r="I20" s="183"/>
      <c r="J20" s="183"/>
      <c r="K20" s="183"/>
      <c r="L20" s="183"/>
      <c r="M20" s="183"/>
      <c r="N20" s="183"/>
      <c r="O20" s="183"/>
      <c r="Q20" t="str">
        <f>IF(VLOOKUP('Rekap NR'!A21,Table3[],4)=0,"",VLOOKUP('Rekap NR'!A21,Table3[],4))</f>
        <v>Siswa kelas 1 10</v>
      </c>
      <c r="R20" s="138" t="e">
        <f>'Rekap UH'!#REF!</f>
        <v>#REF!</v>
      </c>
      <c r="S20" s="138" t="e">
        <f>'Rekap TGS'!#REF!</f>
        <v>#REF!</v>
      </c>
      <c r="T20" s="138" t="e">
        <f>'Rekap UTS'!#REF!</f>
        <v>#REF!</v>
      </c>
      <c r="U20" s="138" t="e">
        <f>'Rekap UAS'!#REF!</f>
        <v>#REF!</v>
      </c>
      <c r="V20" s="138" t="e">
        <f>'Rekap NR'!#REF!</f>
        <v>#REF!</v>
      </c>
    </row>
    <row r="21" spans="3:22">
      <c r="C21" s="183"/>
      <c r="D21" s="183"/>
      <c r="E21" s="183"/>
      <c r="F21" s="183"/>
      <c r="G21" s="183"/>
      <c r="H21" s="183"/>
      <c r="I21" s="183"/>
      <c r="J21" s="183"/>
      <c r="K21" s="183"/>
      <c r="L21" s="183"/>
      <c r="M21" s="183"/>
      <c r="N21" s="183"/>
      <c r="O21" s="183"/>
      <c r="Q21" t="str">
        <f>IF(VLOOKUP('Rekap NR'!A22,Table3[],4)=0,"",VLOOKUP('Rekap NR'!A22,Table3[],4))</f>
        <v>Siswa kelas 1 11</v>
      </c>
      <c r="R21" s="138" t="e">
        <f>'Rekap UH'!#REF!</f>
        <v>#REF!</v>
      </c>
      <c r="S21" s="138" t="e">
        <f>'Rekap TGS'!#REF!</f>
        <v>#REF!</v>
      </c>
      <c r="T21" s="138" t="e">
        <f>'Rekap UTS'!#REF!</f>
        <v>#REF!</v>
      </c>
      <c r="U21" s="138" t="e">
        <f>'Rekap UAS'!#REF!</f>
        <v>#REF!</v>
      </c>
      <c r="V21" s="138" t="e">
        <f>'Rekap NR'!#REF!</f>
        <v>#REF!</v>
      </c>
    </row>
    <row r="22" spans="3:22">
      <c r="C22" s="183"/>
      <c r="D22" s="183"/>
      <c r="E22" s="183"/>
      <c r="F22" s="183"/>
      <c r="G22" s="183"/>
      <c r="H22" s="183"/>
      <c r="I22" s="183"/>
      <c r="J22" s="183"/>
      <c r="K22" s="183"/>
      <c r="L22" s="183"/>
      <c r="M22" s="183"/>
      <c r="N22" s="183"/>
      <c r="O22" s="183"/>
      <c r="Q22" t="str">
        <f>IF(VLOOKUP('Rekap NR'!A23,Table3[],4)=0,"",VLOOKUP('Rekap NR'!A23,Table3[],4))</f>
        <v>Siswa kelas 1 12</v>
      </c>
      <c r="R22" s="138" t="e">
        <f>'Rekap UH'!#REF!</f>
        <v>#REF!</v>
      </c>
      <c r="S22" s="138" t="e">
        <f>'Rekap TGS'!#REF!</f>
        <v>#REF!</v>
      </c>
      <c r="T22" s="138" t="e">
        <f>'Rekap UTS'!#REF!</f>
        <v>#REF!</v>
      </c>
      <c r="U22" s="138" t="e">
        <f>'Rekap UAS'!#REF!</f>
        <v>#REF!</v>
      </c>
      <c r="V22" s="138" t="e">
        <f>'Rekap NR'!#REF!</f>
        <v>#REF!</v>
      </c>
    </row>
    <row r="23" spans="3:22">
      <c r="C23" s="183"/>
      <c r="D23" s="183"/>
      <c r="E23" s="183"/>
      <c r="F23" s="183"/>
      <c r="G23" s="183"/>
      <c r="H23" s="183"/>
      <c r="I23" s="183"/>
      <c r="J23" s="183"/>
      <c r="K23" s="183"/>
      <c r="L23" s="183"/>
      <c r="M23" s="183"/>
      <c r="N23" s="183"/>
      <c r="O23" s="183"/>
      <c r="Q23" t="str">
        <f>IF(VLOOKUP('Rekap NR'!A24,Table3[],4)=0,"",VLOOKUP('Rekap NR'!A24,Table3[],4))</f>
        <v>Siswa kelas 1 13</v>
      </c>
      <c r="R23" s="138" t="e">
        <f>'Rekap UH'!#REF!</f>
        <v>#REF!</v>
      </c>
      <c r="S23" s="138" t="e">
        <f>'Rekap TGS'!#REF!</f>
        <v>#REF!</v>
      </c>
      <c r="T23" s="138" t="e">
        <f>'Rekap UTS'!#REF!</f>
        <v>#REF!</v>
      </c>
      <c r="U23" s="138" t="e">
        <f>'Rekap UAS'!#REF!</f>
        <v>#REF!</v>
      </c>
      <c r="V23" s="138" t="e">
        <f>'Rekap NR'!#REF!</f>
        <v>#REF!</v>
      </c>
    </row>
    <row r="24" spans="3:22">
      <c r="Q24" t="str">
        <f>IF(VLOOKUP('Rekap NR'!A25,Table3[],4)=0,"",VLOOKUP('Rekap NR'!A25,Table3[],4))</f>
        <v>Siswa kelas 1 14</v>
      </c>
      <c r="R24" s="138" t="e">
        <f>'Rekap UH'!#REF!</f>
        <v>#REF!</v>
      </c>
      <c r="S24" s="138" t="e">
        <f>'Rekap TGS'!#REF!</f>
        <v>#REF!</v>
      </c>
      <c r="T24" s="138" t="e">
        <f>'Rekap UTS'!#REF!</f>
        <v>#REF!</v>
      </c>
      <c r="U24" s="138" t="e">
        <f>'Rekap UAS'!#REF!</f>
        <v>#REF!</v>
      </c>
      <c r="V24" s="138" t="e">
        <f>'Rekap NR'!#REF!</f>
        <v>#REF!</v>
      </c>
    </row>
    <row r="25" spans="3:22">
      <c r="Q25" t="str">
        <f>IF(VLOOKUP('Rekap NR'!A26,Table3[],4)=0,"",VLOOKUP('Rekap NR'!A26,Table3[],4))</f>
        <v>Siswa kelas 1 15</v>
      </c>
      <c r="R25" s="138" t="e">
        <f>'Rekap UH'!#REF!</f>
        <v>#REF!</v>
      </c>
      <c r="S25" s="138" t="e">
        <f>'Rekap TGS'!#REF!</f>
        <v>#REF!</v>
      </c>
      <c r="T25" s="138" t="e">
        <f>'Rekap UTS'!#REF!</f>
        <v>#REF!</v>
      </c>
      <c r="U25" s="138" t="e">
        <f>'Rekap UAS'!#REF!</f>
        <v>#REF!</v>
      </c>
      <c r="V25" s="138" t="e">
        <f>'Rekap NR'!#REF!</f>
        <v>#REF!</v>
      </c>
    </row>
    <row r="26" spans="3:22">
      <c r="Q26" t="str">
        <f>IF(VLOOKUP('Rekap NR'!A27,Table3[],4)=0,"",VLOOKUP('Rekap NR'!A27,Table3[],4))</f>
        <v>Siswa kelas 1 16</v>
      </c>
      <c r="R26" s="138" t="e">
        <f>'Rekap UH'!#REF!</f>
        <v>#REF!</v>
      </c>
      <c r="S26" s="138" t="e">
        <f>'Rekap TGS'!#REF!</f>
        <v>#REF!</v>
      </c>
      <c r="T26" s="138" t="e">
        <f>'Rekap UTS'!#REF!</f>
        <v>#REF!</v>
      </c>
      <c r="U26" s="138" t="e">
        <f>'Rekap UAS'!#REF!</f>
        <v>#REF!</v>
      </c>
      <c r="V26" s="138" t="e">
        <f>'Rekap NR'!#REF!</f>
        <v>#REF!</v>
      </c>
    </row>
    <row r="27" spans="3:22">
      <c r="Q27" t="str">
        <f>IF(VLOOKUP('Rekap NR'!A28,Table3[],4)=0,"",VLOOKUP('Rekap NR'!A28,Table3[],4))</f>
        <v>Siswa kelas 1 17</v>
      </c>
      <c r="R27" s="138" t="e">
        <f>'Rekap UH'!#REF!</f>
        <v>#REF!</v>
      </c>
      <c r="S27" s="138" t="e">
        <f>'Rekap TGS'!#REF!</f>
        <v>#REF!</v>
      </c>
      <c r="T27" s="138" t="e">
        <f>'Rekap UTS'!#REF!</f>
        <v>#REF!</v>
      </c>
      <c r="U27" s="138" t="e">
        <f>'Rekap UAS'!#REF!</f>
        <v>#REF!</v>
      </c>
      <c r="V27" s="138" t="e">
        <f>'Rekap NR'!#REF!</f>
        <v>#REF!</v>
      </c>
    </row>
    <row r="28" spans="3:22">
      <c r="Q28" t="str">
        <f>IF(VLOOKUP('Rekap NR'!A29,Table3[],4)=0,"",VLOOKUP('Rekap NR'!A29,Table3[],4))</f>
        <v>Siswa kelas 1 18</v>
      </c>
      <c r="R28" s="138" t="e">
        <f>'Rekap UH'!#REF!</f>
        <v>#REF!</v>
      </c>
      <c r="S28" s="138" t="e">
        <f>'Rekap TGS'!#REF!</f>
        <v>#REF!</v>
      </c>
      <c r="T28" s="138" t="e">
        <f>'Rekap UTS'!#REF!</f>
        <v>#REF!</v>
      </c>
      <c r="U28" s="138" t="e">
        <f>'Rekap UAS'!#REF!</f>
        <v>#REF!</v>
      </c>
      <c r="V28" s="138" t="e">
        <f>'Rekap NR'!#REF!</f>
        <v>#REF!</v>
      </c>
    </row>
    <row r="29" spans="3:22">
      <c r="Q29" t="str">
        <f>IF(VLOOKUP('Rekap NR'!A30,Table3[],4)=0,"",VLOOKUP('Rekap NR'!A30,Table3[],4))</f>
        <v>Siswa kelas 1 19</v>
      </c>
      <c r="R29" s="138" t="e">
        <f>'Rekap UH'!#REF!</f>
        <v>#REF!</v>
      </c>
      <c r="S29" s="138" t="e">
        <f>'Rekap TGS'!#REF!</f>
        <v>#REF!</v>
      </c>
      <c r="T29" s="138" t="e">
        <f>'Rekap UTS'!#REF!</f>
        <v>#REF!</v>
      </c>
      <c r="U29" s="138" t="e">
        <f>'Rekap UAS'!#REF!</f>
        <v>#REF!</v>
      </c>
      <c r="V29" s="138" t="e">
        <f>'Rekap NR'!#REF!</f>
        <v>#REF!</v>
      </c>
    </row>
    <row r="30" spans="3:22">
      <c r="Q30" t="str">
        <f>IF(VLOOKUP('Rekap NR'!A31,Table3[],4)=0,"",VLOOKUP('Rekap NR'!A31,Table3[],4))</f>
        <v>Siswa kelas 1 20</v>
      </c>
      <c r="R30" s="138" t="e">
        <f>'Rekap UH'!#REF!</f>
        <v>#REF!</v>
      </c>
      <c r="S30" s="138" t="e">
        <f>'Rekap TGS'!#REF!</f>
        <v>#REF!</v>
      </c>
      <c r="T30" s="138" t="e">
        <f>'Rekap UTS'!#REF!</f>
        <v>#REF!</v>
      </c>
      <c r="U30" s="138" t="e">
        <f>'Rekap UAS'!#REF!</f>
        <v>#REF!</v>
      </c>
      <c r="V30" s="138" t="e">
        <f>'Rekap NR'!#REF!</f>
        <v>#REF!</v>
      </c>
    </row>
    <row r="31" spans="3:22">
      <c r="Q31" t="str">
        <f>IF(VLOOKUP('Rekap NR'!A32,Table3[],4)=0,"",VLOOKUP('Rekap NR'!A32,Table3[],4))</f>
        <v>Siswa kelas 1 21</v>
      </c>
      <c r="R31" s="138" t="e">
        <f>'Rekap UH'!#REF!</f>
        <v>#REF!</v>
      </c>
      <c r="S31" s="138" t="e">
        <f>'Rekap TGS'!#REF!</f>
        <v>#REF!</v>
      </c>
      <c r="T31" s="138" t="e">
        <f>'Rekap UTS'!#REF!</f>
        <v>#REF!</v>
      </c>
      <c r="U31" s="138" t="e">
        <f>'Rekap UAS'!#REF!</f>
        <v>#REF!</v>
      </c>
      <c r="V31" s="138" t="e">
        <f>'Rekap NR'!#REF!</f>
        <v>#REF!</v>
      </c>
    </row>
    <row r="32" spans="3:22">
      <c r="Q32" t="str">
        <f>IF(VLOOKUP('Rekap NR'!A33,Table3[],4)=0,"",VLOOKUP('Rekap NR'!A33,Table3[],4))</f>
        <v>Siswa kelas 1 22</v>
      </c>
      <c r="R32" s="138" t="e">
        <f>'Rekap UH'!#REF!</f>
        <v>#REF!</v>
      </c>
      <c r="S32" s="138" t="e">
        <f>'Rekap TGS'!#REF!</f>
        <v>#REF!</v>
      </c>
      <c r="T32" s="138" t="e">
        <f>'Rekap UTS'!#REF!</f>
        <v>#REF!</v>
      </c>
      <c r="U32" s="138" t="e">
        <f>'Rekap UAS'!#REF!</f>
        <v>#REF!</v>
      </c>
      <c r="V32" s="138" t="e">
        <f>'Rekap NR'!#REF!</f>
        <v>#REF!</v>
      </c>
    </row>
    <row r="33" spans="17:22">
      <c r="Q33" t="str">
        <f>IF(VLOOKUP('Rekap NR'!A34,Table3[],4)=0,"",VLOOKUP('Rekap NR'!A34,Table3[],4))</f>
        <v>Siswa kelas 1 23</v>
      </c>
      <c r="R33" s="138" t="e">
        <f>'Rekap UH'!#REF!</f>
        <v>#REF!</v>
      </c>
      <c r="S33" s="138" t="e">
        <f>'Rekap TGS'!#REF!</f>
        <v>#REF!</v>
      </c>
      <c r="T33" s="138" t="e">
        <f>'Rekap UTS'!#REF!</f>
        <v>#REF!</v>
      </c>
      <c r="U33" s="138" t="e">
        <f>'Rekap UAS'!#REF!</f>
        <v>#REF!</v>
      </c>
      <c r="V33" s="138" t="e">
        <f>'Rekap NR'!#REF!</f>
        <v>#REF!</v>
      </c>
    </row>
    <row r="34" spans="17:22">
      <c r="Q34" t="str">
        <f>IF(VLOOKUP('Rekap NR'!A35,Table3[],4)=0,"",VLOOKUP('Rekap NR'!A35,Table3[],4))</f>
        <v>Siswa kelas 1 24</v>
      </c>
      <c r="R34" s="138" t="e">
        <f>'Rekap UH'!#REF!</f>
        <v>#REF!</v>
      </c>
      <c r="S34" s="138" t="e">
        <f>'Rekap TGS'!#REF!</f>
        <v>#REF!</v>
      </c>
      <c r="T34" s="138" t="e">
        <f>'Rekap UTS'!#REF!</f>
        <v>#REF!</v>
      </c>
      <c r="U34" s="138" t="e">
        <f>'Rekap UAS'!#REF!</f>
        <v>#REF!</v>
      </c>
      <c r="V34" s="138" t="e">
        <f>'Rekap NR'!#REF!</f>
        <v>#REF!</v>
      </c>
    </row>
    <row r="35" spans="17:22">
      <c r="Q35" t="str">
        <f>IF(VLOOKUP('Rekap NR'!A36,Table3[],4)=0,"",VLOOKUP('Rekap NR'!A36,Table3[],4))</f>
        <v>Siswa kelas 1 25</v>
      </c>
      <c r="R35" s="138" t="e">
        <f>'Rekap UH'!#REF!</f>
        <v>#REF!</v>
      </c>
      <c r="S35" s="138" t="e">
        <f>'Rekap TGS'!#REF!</f>
        <v>#REF!</v>
      </c>
      <c r="T35" s="138" t="e">
        <f>'Rekap UTS'!#REF!</f>
        <v>#REF!</v>
      </c>
      <c r="U35" s="138" t="e">
        <f>'Rekap UAS'!#REF!</f>
        <v>#REF!</v>
      </c>
      <c r="V35" s="138" t="e">
        <f>'Rekap NR'!#REF!</f>
        <v>#REF!</v>
      </c>
    </row>
    <row r="36" spans="17:22">
      <c r="Q36" t="str">
        <f>IF(VLOOKUP('Rekap NR'!A37,Table3[],4)=0,"",VLOOKUP('Rekap NR'!A37,Table3[],4))</f>
        <v>Siswa kelas 1 26</v>
      </c>
      <c r="R36" s="138" t="e">
        <f>'Rekap UH'!#REF!</f>
        <v>#REF!</v>
      </c>
      <c r="S36" s="138" t="e">
        <f>'Rekap TGS'!#REF!</f>
        <v>#REF!</v>
      </c>
      <c r="T36" s="138" t="e">
        <f>'Rekap UTS'!#REF!</f>
        <v>#REF!</v>
      </c>
      <c r="U36" s="138" t="e">
        <f>'Rekap UAS'!#REF!</f>
        <v>#REF!</v>
      </c>
      <c r="V36" s="138" t="e">
        <f>'Rekap NR'!#REF!</f>
        <v>#REF!</v>
      </c>
    </row>
    <row r="37" spans="17:22">
      <c r="Q37" t="str">
        <f>IF(VLOOKUP('Rekap NR'!A38,Table3[],4)=0,"",VLOOKUP('Rekap NR'!A38,Table3[],4))</f>
        <v>Siswa kelas 1 27</v>
      </c>
      <c r="R37" s="138" t="e">
        <f>'Rekap UH'!#REF!</f>
        <v>#REF!</v>
      </c>
      <c r="S37" s="138" t="e">
        <f>'Rekap TGS'!#REF!</f>
        <v>#REF!</v>
      </c>
      <c r="T37" s="138" t="e">
        <f>'Rekap UTS'!#REF!</f>
        <v>#REF!</v>
      </c>
      <c r="U37" s="138" t="e">
        <f>'Rekap UAS'!#REF!</f>
        <v>#REF!</v>
      </c>
      <c r="V37" s="138" t="e">
        <f>'Rekap NR'!#REF!</f>
        <v>#REF!</v>
      </c>
    </row>
    <row r="38" spans="17:22">
      <c r="Q38" t="str">
        <f>IF(VLOOKUP('Rekap NR'!A39,Table3[],4)=0,"",VLOOKUP('Rekap NR'!A39,Table3[],4))</f>
        <v>Siswa kelas 1 28</v>
      </c>
      <c r="R38" s="138" t="e">
        <f>'Rekap UH'!#REF!</f>
        <v>#REF!</v>
      </c>
      <c r="S38" s="138" t="e">
        <f>'Rekap TGS'!#REF!</f>
        <v>#REF!</v>
      </c>
      <c r="T38" s="138" t="e">
        <f>'Rekap UTS'!#REF!</f>
        <v>#REF!</v>
      </c>
      <c r="U38" s="138" t="e">
        <f>'Rekap UAS'!#REF!</f>
        <v>#REF!</v>
      </c>
      <c r="V38" s="138" t="e">
        <f>'Rekap NR'!#REF!</f>
        <v>#REF!</v>
      </c>
    </row>
    <row r="39" spans="17:22">
      <c r="Q39" t="str">
        <f>IF(VLOOKUP('Rekap NR'!A40,Table3[],4)=0,"",VLOOKUP('Rekap NR'!A40,Table3[],4))</f>
        <v>Siswa kelas 1 29</v>
      </c>
      <c r="R39" s="138" t="e">
        <f>'Rekap UH'!#REF!</f>
        <v>#REF!</v>
      </c>
      <c r="S39" s="138" t="e">
        <f>'Rekap TGS'!#REF!</f>
        <v>#REF!</v>
      </c>
      <c r="T39" s="138" t="e">
        <f>'Rekap UTS'!#REF!</f>
        <v>#REF!</v>
      </c>
      <c r="U39" s="138" t="e">
        <f>'Rekap UAS'!#REF!</f>
        <v>#REF!</v>
      </c>
      <c r="V39" s="138" t="e">
        <f>'Rekap NR'!#REF!</f>
        <v>#REF!</v>
      </c>
    </row>
    <row r="40" spans="17:22">
      <c r="Q40" t="str">
        <f>IF(VLOOKUP('Rekap NR'!A41,Table3[],4)=0,"",VLOOKUP('Rekap NR'!A41,Table3[],4))</f>
        <v>Siswa kelas 1 30</v>
      </c>
      <c r="R40" s="138" t="e">
        <f>'Rekap UH'!#REF!</f>
        <v>#REF!</v>
      </c>
      <c r="S40" s="138" t="e">
        <f>'Rekap TGS'!#REF!</f>
        <v>#REF!</v>
      </c>
      <c r="T40" s="138" t="e">
        <f>'Rekap UTS'!#REF!</f>
        <v>#REF!</v>
      </c>
      <c r="U40" s="138" t="e">
        <f>'Rekap UAS'!#REF!</f>
        <v>#REF!</v>
      </c>
      <c r="V40" s="138" t="e">
        <f>'Rekap NR'!#REF!</f>
        <v>#REF!</v>
      </c>
    </row>
    <row r="41" spans="17:22">
      <c r="Q41" t="str">
        <f>IF(VLOOKUP('Rekap NR'!A42,Table3[],4)=0,"",VLOOKUP('Rekap NR'!A42,Table3[],4))</f>
        <v>Siswa kelas 1 31</v>
      </c>
      <c r="R41" s="138" t="e">
        <f>'Rekap UH'!#REF!</f>
        <v>#REF!</v>
      </c>
      <c r="S41" s="138" t="e">
        <f>'Rekap TGS'!#REF!</f>
        <v>#REF!</v>
      </c>
      <c r="T41" s="138" t="e">
        <f>'Rekap UTS'!#REF!</f>
        <v>#REF!</v>
      </c>
      <c r="U41" s="138" t="e">
        <f>'Rekap UAS'!#REF!</f>
        <v>#REF!</v>
      </c>
      <c r="V41" s="138" t="e">
        <f>'Rekap NR'!#REF!</f>
        <v>#REF!</v>
      </c>
    </row>
    <row r="42" spans="17:22">
      <c r="Q42" t="str">
        <f>IF(VLOOKUP('Rekap NR'!A43,Table3[],4)=0,"",VLOOKUP('Rekap NR'!A43,Table3[],4))</f>
        <v>Siswa kelas 1 32</v>
      </c>
      <c r="R42" s="138" t="e">
        <f>'Rekap UH'!#REF!</f>
        <v>#REF!</v>
      </c>
      <c r="S42" s="138" t="e">
        <f>'Rekap TGS'!#REF!</f>
        <v>#REF!</v>
      </c>
      <c r="T42" s="138" t="e">
        <f>'Rekap UTS'!#REF!</f>
        <v>#REF!</v>
      </c>
      <c r="U42" s="138" t="e">
        <f>'Rekap UAS'!#REF!</f>
        <v>#REF!</v>
      </c>
      <c r="V42" s="138" t="e">
        <f>'Rekap NR'!#REF!</f>
        <v>#REF!</v>
      </c>
    </row>
    <row r="43" spans="17:22">
      <c r="Q43" t="str">
        <f>IF(VLOOKUP('Rekap NR'!A44,Table3[],4)=0,"",VLOOKUP('Rekap NR'!A44,Table3[],4))</f>
        <v/>
      </c>
      <c r="R43" s="138" t="e">
        <f>'Rekap UH'!#REF!</f>
        <v>#REF!</v>
      </c>
      <c r="S43" s="138" t="e">
        <f>'Rekap TGS'!#REF!</f>
        <v>#REF!</v>
      </c>
      <c r="T43" s="138" t="e">
        <f>'Rekap UTS'!#REF!</f>
        <v>#REF!</v>
      </c>
      <c r="U43" s="138" t="e">
        <f>'Rekap UAS'!#REF!</f>
        <v>#REF!</v>
      </c>
      <c r="V43" s="138" t="e">
        <f>'Rekap NR'!#REF!</f>
        <v>#REF!</v>
      </c>
    </row>
    <row r="44" spans="17:22">
      <c r="Q44" t="str">
        <f>IF(VLOOKUP('Rekap NR'!A45,Table3[],4)=0,"",VLOOKUP('Rekap NR'!A45,Table3[],4))</f>
        <v/>
      </c>
      <c r="R44" s="138" t="e">
        <f>'Rekap UH'!#REF!</f>
        <v>#REF!</v>
      </c>
      <c r="S44" s="138" t="e">
        <f>'Rekap TGS'!#REF!</f>
        <v>#REF!</v>
      </c>
      <c r="T44" s="138" t="e">
        <f>'Rekap UTS'!#REF!</f>
        <v>#REF!</v>
      </c>
      <c r="U44" s="138" t="e">
        <f>'Rekap UAS'!#REF!</f>
        <v>#REF!</v>
      </c>
      <c r="V44" s="138" t="e">
        <f>'Rekap NR'!#REF!</f>
        <v>#REF!</v>
      </c>
    </row>
    <row r="45" spans="17:22">
      <c r="Q45" t="str">
        <f>IF(VLOOKUP('Rekap NR'!A46,Table3[],4)=0,"",VLOOKUP('Rekap NR'!A46,Table3[],4))</f>
        <v/>
      </c>
      <c r="R45" s="138" t="e">
        <f>'Rekap UH'!#REF!</f>
        <v>#REF!</v>
      </c>
      <c r="S45" s="138" t="e">
        <f>'Rekap TGS'!#REF!</f>
        <v>#REF!</v>
      </c>
      <c r="T45" s="138" t="e">
        <f>'Rekap UTS'!#REF!</f>
        <v>#REF!</v>
      </c>
      <c r="U45" s="138" t="e">
        <f>'Rekap UAS'!#REF!</f>
        <v>#REF!</v>
      </c>
      <c r="V45" s="138" t="e">
        <f>'Rekap NR'!#REF!</f>
        <v>#REF!</v>
      </c>
    </row>
    <row r="46" spans="17:22">
      <c r="Q46" t="str">
        <f>IF(VLOOKUP('Rekap NR'!A47,Table3[],4)=0,"",VLOOKUP('Rekap NR'!A47,Table3[],4))</f>
        <v/>
      </c>
      <c r="R46" s="138" t="e">
        <f>'Rekap UH'!#REF!</f>
        <v>#REF!</v>
      </c>
      <c r="S46" s="138" t="e">
        <f>'Rekap TGS'!#REF!</f>
        <v>#REF!</v>
      </c>
      <c r="T46" s="138" t="e">
        <f>'Rekap UTS'!#REF!</f>
        <v>#REF!</v>
      </c>
      <c r="U46" s="138" t="e">
        <f>'Rekap UAS'!#REF!</f>
        <v>#REF!</v>
      </c>
      <c r="V46" s="138" t="e">
        <f>'Rekap NR'!#REF!</f>
        <v>#REF!</v>
      </c>
    </row>
    <row r="47" spans="17:22">
      <c r="Q47" t="str">
        <f>IF(VLOOKUP('Rekap NR'!A48,Table3[],4)=0,"",VLOOKUP('Rekap NR'!A48,Table3[],4))</f>
        <v/>
      </c>
      <c r="R47" s="138" t="e">
        <f>'Rekap UH'!#REF!</f>
        <v>#REF!</v>
      </c>
      <c r="S47" s="138" t="e">
        <f>'Rekap TGS'!#REF!</f>
        <v>#REF!</v>
      </c>
      <c r="T47" s="138" t="e">
        <f>'Rekap UTS'!#REF!</f>
        <v>#REF!</v>
      </c>
      <c r="U47" s="138" t="e">
        <f>'Rekap UAS'!#REF!</f>
        <v>#REF!</v>
      </c>
      <c r="V47" s="138" t="e">
        <f>'Rekap NR'!#REF!</f>
        <v>#REF!</v>
      </c>
    </row>
    <row r="48" spans="17:22">
      <c r="Q48" t="str">
        <f>IF(VLOOKUP('Rekap NR'!A49,Table3[],4)=0,"",VLOOKUP('Rekap NR'!A49,Table3[],4))</f>
        <v/>
      </c>
      <c r="R48" s="138" t="e">
        <f>'Rekap UH'!#REF!</f>
        <v>#REF!</v>
      </c>
      <c r="S48" s="138" t="e">
        <f>'Rekap TGS'!#REF!</f>
        <v>#REF!</v>
      </c>
      <c r="T48" s="138" t="e">
        <f>'Rekap UTS'!#REF!</f>
        <v>#REF!</v>
      </c>
      <c r="U48" s="138" t="e">
        <f>'Rekap UAS'!#REF!</f>
        <v>#REF!</v>
      </c>
      <c r="V48" s="138" t="e">
        <f>'Rekap NR'!#REF!</f>
        <v>#REF!</v>
      </c>
    </row>
    <row r="49" spans="17:22">
      <c r="Q49" t="str">
        <f>IF(VLOOKUP('Rekap NR'!A50,Table3[],4)=0,"",VLOOKUP('Rekap NR'!A50,Table3[],4))</f>
        <v/>
      </c>
      <c r="R49" s="138" t="e">
        <f>'Rekap UH'!#REF!</f>
        <v>#REF!</v>
      </c>
      <c r="S49" s="138" t="e">
        <f>'Rekap TGS'!#REF!</f>
        <v>#REF!</v>
      </c>
      <c r="T49" s="138" t="e">
        <f>'Rekap UTS'!#REF!</f>
        <v>#REF!</v>
      </c>
      <c r="U49" s="138" t="e">
        <f>'Rekap UAS'!#REF!</f>
        <v>#REF!</v>
      </c>
      <c r="V49" s="138" t="e">
        <f>'Rekap NR'!#REF!</f>
        <v>#REF!</v>
      </c>
    </row>
    <row r="50" spans="17:22">
      <c r="Q50" t="str">
        <f>IF(VLOOKUP('Rekap NR'!A51,Table3[],4)=0,"",VLOOKUP('Rekap NR'!A51,Table3[],4))</f>
        <v/>
      </c>
      <c r="R50" s="138" t="e">
        <f>'Rekap UH'!#REF!</f>
        <v>#REF!</v>
      </c>
      <c r="S50" s="138" t="e">
        <f>'Rekap TGS'!#REF!</f>
        <v>#REF!</v>
      </c>
      <c r="T50" s="138" t="e">
        <f>'Rekap UTS'!#REF!</f>
        <v>#REF!</v>
      </c>
      <c r="U50" s="138" t="e">
        <f>'Rekap UAS'!#REF!</f>
        <v>#REF!</v>
      </c>
      <c r="V50" s="138" t="e">
        <f>'Rekap NR'!#REF!</f>
        <v>#REF!</v>
      </c>
    </row>
  </sheetData>
  <sheetProtection sheet="1" objects="1" scenarios="1"/>
  <mergeCells count="1">
    <mergeCell ref="D3:I3"/>
  </mergeCells>
  <pageMargins left="0.7" right="0.7" top="0.75" bottom="0.75" header="0.3" footer="0.3"/>
  <drawing r:id="rId1"/>
  <legacyDrawing r:id="rId2"/>
  <controls>
    <control shapeId="34817" r:id="rId3" name="SpinButton1"/>
  </controls>
</worksheet>
</file>

<file path=xl/worksheets/sheet30.xml><?xml version="1.0" encoding="utf-8"?>
<worksheet xmlns="http://schemas.openxmlformats.org/spreadsheetml/2006/main" xmlns:r="http://schemas.openxmlformats.org/officeDocument/2006/relationships">
  <sheetPr codeName="Sheet16"/>
  <dimension ref="A1:AO155"/>
  <sheetViews>
    <sheetView showGridLines="0" workbookViewId="0">
      <pane xSplit="4" ySplit="8" topLeftCell="E9" activePane="bottomRight" state="frozen"/>
      <selection pane="topRight" activeCell="E1" sqref="E1"/>
      <selection pane="bottomLeft" activeCell="A8" sqref="A8"/>
      <selection pane="bottomRight"/>
    </sheetView>
  </sheetViews>
  <sheetFormatPr defaultColWidth="0" defaultRowHeight="0" customHeight="1" zeroHeight="1"/>
  <cols>
    <col min="1" max="1" width="5" style="4" customWidth="1"/>
    <col min="2" max="2" width="10.28515625" style="4" customWidth="1"/>
    <col min="3" max="3" width="24.5703125" style="4" customWidth="1"/>
    <col min="4" max="4" width="11.28515625" style="4" customWidth="1"/>
    <col min="5" max="10" width="6.85546875" style="17" customWidth="1"/>
    <col min="11" max="11" width="7.5703125" style="17" customWidth="1"/>
    <col min="12" max="13" width="9.140625" style="17" customWidth="1"/>
    <col min="14" max="18" width="5.85546875" style="17" customWidth="1"/>
    <col min="19" max="19" width="8.28515625" style="17" customWidth="1"/>
    <col min="20" max="22" width="9.140625" style="17" customWidth="1"/>
    <col min="23" max="37" width="5" style="77" customWidth="1"/>
    <col min="38" max="41" width="5" style="134" customWidth="1"/>
    <col min="42" max="16384" width="9.140625" style="4" hidden="1"/>
  </cols>
  <sheetData>
    <row r="1" spans="1:41" s="31" customFormat="1" ht="15.75" customHeight="1">
      <c r="E1" s="79" t="s">
        <v>103</v>
      </c>
      <c r="F1" s="33"/>
      <c r="G1" s="33"/>
      <c r="H1" s="154"/>
      <c r="I1" s="32" t="s">
        <v>105</v>
      </c>
      <c r="J1" s="33"/>
      <c r="K1" s="32"/>
      <c r="L1" s="33"/>
      <c r="M1" s="33"/>
      <c r="N1" s="33"/>
      <c r="O1" s="33"/>
      <c r="P1" s="33"/>
      <c r="Q1" s="33"/>
      <c r="R1" s="33"/>
      <c r="S1" s="33"/>
      <c r="T1" s="33"/>
      <c r="U1" s="33"/>
      <c r="V1" s="33"/>
      <c r="W1" s="77"/>
      <c r="X1" s="77"/>
      <c r="Y1" s="77"/>
      <c r="Z1" s="77"/>
      <c r="AA1" s="77"/>
      <c r="AB1" s="77"/>
      <c r="AC1" s="77"/>
      <c r="AD1" s="77"/>
      <c r="AE1" s="77"/>
      <c r="AF1" s="77"/>
      <c r="AG1" s="77"/>
      <c r="AH1" s="77"/>
      <c r="AI1" s="77"/>
      <c r="AJ1" s="77"/>
      <c r="AK1" s="77"/>
      <c r="AL1" s="134"/>
      <c r="AM1" s="134"/>
      <c r="AN1" s="134"/>
      <c r="AO1" s="134"/>
    </row>
    <row r="2" spans="1:41" s="31" customFormat="1" ht="15.75" customHeight="1">
      <c r="E2" s="155">
        <f>COUNTA(Table323567[Nama])</f>
        <v>32</v>
      </c>
      <c r="F2" s="33"/>
      <c r="G2" s="32"/>
      <c r="H2" s="33"/>
      <c r="J2" s="32"/>
      <c r="K2" s="32"/>
      <c r="L2" s="33"/>
      <c r="M2" s="33"/>
      <c r="N2" s="33"/>
      <c r="O2" s="33"/>
      <c r="P2" s="33"/>
      <c r="Q2" s="33"/>
      <c r="R2" s="33"/>
      <c r="S2" s="33"/>
      <c r="T2" s="33"/>
      <c r="U2" s="33"/>
      <c r="V2" s="33"/>
      <c r="W2" s="77"/>
      <c r="X2" s="77"/>
      <c r="Y2" s="77"/>
      <c r="Z2" s="77"/>
      <c r="AA2" s="77"/>
      <c r="AB2" s="77"/>
      <c r="AC2" s="77"/>
      <c r="AD2" s="77"/>
      <c r="AE2" s="77"/>
      <c r="AF2" s="77"/>
      <c r="AG2" s="77"/>
      <c r="AH2" s="77"/>
      <c r="AI2" s="77"/>
      <c r="AJ2" s="77"/>
      <c r="AK2" s="77"/>
      <c r="AL2" s="134"/>
      <c r="AM2" s="134"/>
      <c r="AN2" s="134"/>
      <c r="AO2" s="134"/>
    </row>
    <row r="3" spans="1:41" s="31" customFormat="1" ht="15.75" customHeight="1">
      <c r="E3" s="32" t="s">
        <v>104</v>
      </c>
      <c r="F3" s="33"/>
      <c r="G3" s="32"/>
      <c r="H3" s="33"/>
      <c r="J3" s="32"/>
      <c r="K3" s="49"/>
      <c r="L3" s="33"/>
      <c r="M3" s="33"/>
      <c r="N3" s="33"/>
      <c r="O3" s="33"/>
      <c r="P3" s="33"/>
      <c r="Q3" s="33"/>
      <c r="R3" s="33"/>
      <c r="S3" s="33"/>
      <c r="T3" s="33"/>
      <c r="U3" s="33"/>
      <c r="V3" s="33"/>
      <c r="W3" s="77"/>
      <c r="X3" s="77"/>
      <c r="Y3" s="77"/>
      <c r="Z3" s="77"/>
      <c r="AA3" s="77"/>
      <c r="AB3" s="77"/>
      <c r="AC3" s="77"/>
      <c r="AD3" s="77"/>
      <c r="AE3" s="77"/>
      <c r="AF3" s="77"/>
      <c r="AG3" s="77"/>
      <c r="AH3" s="77"/>
      <c r="AI3" s="77"/>
      <c r="AJ3" s="77"/>
      <c r="AK3" s="77"/>
      <c r="AL3" s="134"/>
      <c r="AM3" s="134"/>
      <c r="AN3" s="134"/>
      <c r="AO3" s="134"/>
    </row>
    <row r="4" spans="1:41" ht="15.75">
      <c r="A4" s="46" t="s">
        <v>21</v>
      </c>
      <c r="B4" s="46"/>
      <c r="C4" s="173" t="str">
        <f>'Halaman Depan'!$C$15</f>
        <v>Seni Budaya dan Kesenian</v>
      </c>
      <c r="D4" s="36"/>
      <c r="E4" s="156">
        <f>COUNT(E9,E12,E15,E18,E21,E24,E27,E30,E33,E36,E39,E42,E45,E48,E51,E54,E57,E60,E63,E66,E69,E72,E75,E78,E81,E84,E87,E90,E93,E96,E99,E102,E105,E108,E111,E114,E117,E120,E123,E126)</f>
        <v>0</v>
      </c>
      <c r="F4" s="156">
        <f t="shared" ref="F4:V6" si="0">COUNT(F9,F12,F15,F18,F21,F24,F27,F30,F33,F36,F39,F42,F45,F48,F51,F54,F57,F60,F63,F66,F69,F72,F75,F78,F81,F84,F87,F90,F93,F96,F99,F102,F105,F108,F111,F114,F117,F120,F123,F126)</f>
        <v>0</v>
      </c>
      <c r="G4" s="156">
        <f t="shared" si="0"/>
        <v>0</v>
      </c>
      <c r="H4" s="156">
        <f t="shared" si="0"/>
        <v>0</v>
      </c>
      <c r="I4" s="156">
        <f t="shared" si="0"/>
        <v>0</v>
      </c>
      <c r="J4" s="156">
        <f t="shared" si="0"/>
        <v>0</v>
      </c>
      <c r="K4" s="241">
        <f t="shared" si="0"/>
        <v>0</v>
      </c>
      <c r="L4" s="156">
        <f t="shared" si="0"/>
        <v>0</v>
      </c>
      <c r="M4" s="241">
        <f t="shared" si="0"/>
        <v>0</v>
      </c>
      <c r="N4" s="156">
        <f t="shared" si="0"/>
        <v>0</v>
      </c>
      <c r="O4" s="156">
        <f t="shared" si="0"/>
        <v>0</v>
      </c>
      <c r="P4" s="156">
        <f t="shared" si="0"/>
        <v>0</v>
      </c>
      <c r="Q4" s="156">
        <f t="shared" si="0"/>
        <v>0</v>
      </c>
      <c r="R4" s="156">
        <f t="shared" si="0"/>
        <v>0</v>
      </c>
      <c r="S4" s="241">
        <f t="shared" si="0"/>
        <v>0</v>
      </c>
      <c r="T4" s="156">
        <f t="shared" si="0"/>
        <v>0</v>
      </c>
      <c r="U4" s="241">
        <f t="shared" si="0"/>
        <v>0</v>
      </c>
      <c r="V4" s="241">
        <f t="shared" si="0"/>
        <v>0</v>
      </c>
    </row>
    <row r="5" spans="1:41" ht="15.75">
      <c r="A5" s="47" t="s">
        <v>16</v>
      </c>
      <c r="B5" s="47"/>
      <c r="C5" s="48">
        <f>'Halaman Depan'!H11</f>
        <v>80</v>
      </c>
      <c r="D5" s="37"/>
      <c r="E5" s="157">
        <f t="shared" ref="E5:T6" si="1">COUNT(E10,E13,E16,E19,E22,E25,E28,E31,E34,E37,E40,E43,E46,E49,E52,E55,E58,E61,E64,E67,E70,E73,E76,E79,E82,E85,E88,E91,E94,E97,E100,E103,E106,E109,E112,E115,E118,E121,E124,E127)</f>
        <v>0</v>
      </c>
      <c r="F5" s="157">
        <f t="shared" si="1"/>
        <v>0</v>
      </c>
      <c r="G5" s="157">
        <f t="shared" si="1"/>
        <v>0</v>
      </c>
      <c r="H5" s="157">
        <f t="shared" si="1"/>
        <v>0</v>
      </c>
      <c r="I5" s="157">
        <f t="shared" si="1"/>
        <v>0</v>
      </c>
      <c r="J5" s="157">
        <f t="shared" si="1"/>
        <v>0</v>
      </c>
      <c r="K5" s="241"/>
      <c r="L5" s="157">
        <f t="shared" si="1"/>
        <v>0</v>
      </c>
      <c r="M5" s="241"/>
      <c r="N5" s="157">
        <f t="shared" si="1"/>
        <v>0</v>
      </c>
      <c r="O5" s="157">
        <f t="shared" si="1"/>
        <v>0</v>
      </c>
      <c r="P5" s="157">
        <f t="shared" si="1"/>
        <v>0</v>
      </c>
      <c r="Q5" s="157">
        <f t="shared" si="1"/>
        <v>0</v>
      </c>
      <c r="R5" s="157">
        <f t="shared" si="1"/>
        <v>0</v>
      </c>
      <c r="S5" s="241"/>
      <c r="T5" s="157">
        <f t="shared" si="1"/>
        <v>0</v>
      </c>
      <c r="U5" s="241"/>
      <c r="V5" s="241"/>
    </row>
    <row r="6" spans="1:41" ht="15.75">
      <c r="A6" s="46" t="s">
        <v>130</v>
      </c>
      <c r="B6" s="46"/>
      <c r="C6" s="46"/>
      <c r="D6" s="46"/>
      <c r="E6" s="158">
        <f t="shared" si="1"/>
        <v>0</v>
      </c>
      <c r="F6" s="158">
        <f t="shared" si="0"/>
        <v>0</v>
      </c>
      <c r="G6" s="158">
        <f t="shared" si="0"/>
        <v>0</v>
      </c>
      <c r="H6" s="158">
        <f t="shared" si="0"/>
        <v>0</v>
      </c>
      <c r="I6" s="158">
        <f t="shared" si="0"/>
        <v>0</v>
      </c>
      <c r="J6" s="158">
        <f t="shared" si="0"/>
        <v>0</v>
      </c>
      <c r="K6" s="242"/>
      <c r="L6" s="158">
        <f t="shared" si="0"/>
        <v>0</v>
      </c>
      <c r="M6" s="242"/>
      <c r="N6" s="158">
        <f t="shared" si="0"/>
        <v>0</v>
      </c>
      <c r="O6" s="158">
        <f t="shared" si="0"/>
        <v>0</v>
      </c>
      <c r="P6" s="158">
        <f t="shared" si="0"/>
        <v>0</v>
      </c>
      <c r="Q6" s="158">
        <f t="shared" si="0"/>
        <v>0</v>
      </c>
      <c r="R6" s="158">
        <f t="shared" si="0"/>
        <v>0</v>
      </c>
      <c r="S6" s="242"/>
      <c r="T6" s="158">
        <f t="shared" si="0"/>
        <v>0</v>
      </c>
      <c r="U6" s="242"/>
      <c r="V6" s="242"/>
      <c r="W6" s="224" t="s">
        <v>62</v>
      </c>
      <c r="X6" s="224"/>
      <c r="Y6" s="224"/>
      <c r="Z6" s="224"/>
      <c r="AA6" s="224"/>
      <c r="AB6" s="224"/>
      <c r="AC6" s="224"/>
      <c r="AD6" s="224"/>
      <c r="AE6" s="224"/>
      <c r="AF6" s="224"/>
      <c r="AG6" s="224"/>
      <c r="AH6" s="224"/>
      <c r="AI6" s="224"/>
      <c r="AJ6" s="224"/>
      <c r="AK6" s="224"/>
      <c r="AO6" s="78"/>
    </row>
    <row r="7" spans="1:41" ht="15.75">
      <c r="A7" s="237" t="s">
        <v>0</v>
      </c>
      <c r="B7" s="237"/>
      <c r="C7" s="278" t="s">
        <v>3</v>
      </c>
      <c r="D7" s="226" t="s">
        <v>4</v>
      </c>
      <c r="E7" s="226" t="s">
        <v>9</v>
      </c>
      <c r="F7" s="226"/>
      <c r="G7" s="226"/>
      <c r="H7" s="226"/>
      <c r="I7" s="226"/>
      <c r="J7" s="226"/>
      <c r="K7" s="226"/>
      <c r="L7" s="226" t="s">
        <v>12</v>
      </c>
      <c r="M7" s="226"/>
      <c r="N7" s="226" t="s">
        <v>13</v>
      </c>
      <c r="O7" s="226"/>
      <c r="P7" s="226"/>
      <c r="Q7" s="226"/>
      <c r="R7" s="226"/>
      <c r="S7" s="226"/>
      <c r="T7" s="226" t="s">
        <v>14</v>
      </c>
      <c r="U7" s="226"/>
      <c r="V7" s="226" t="s">
        <v>15</v>
      </c>
      <c r="W7" s="239" t="s">
        <v>46</v>
      </c>
      <c r="X7" s="240"/>
      <c r="Y7" s="240"/>
      <c r="Z7" s="225" t="s">
        <v>47</v>
      </c>
      <c r="AA7" s="225"/>
      <c r="AB7" s="225"/>
      <c r="AC7" s="225"/>
      <c r="AD7" s="225" t="s">
        <v>48</v>
      </c>
      <c r="AE7" s="225"/>
      <c r="AF7" s="225"/>
      <c r="AG7" s="225"/>
      <c r="AH7" s="225" t="s">
        <v>49</v>
      </c>
      <c r="AI7" s="225"/>
      <c r="AJ7" s="225"/>
      <c r="AK7" s="225"/>
      <c r="AL7" s="225" t="s">
        <v>91</v>
      </c>
      <c r="AM7" s="225"/>
      <c r="AN7" s="225"/>
      <c r="AO7" s="225"/>
    </row>
    <row r="8" spans="1:41" ht="15.75">
      <c r="A8" s="45" t="s">
        <v>1</v>
      </c>
      <c r="B8" s="45" t="s">
        <v>2</v>
      </c>
      <c r="C8" s="278"/>
      <c r="D8" s="226"/>
      <c r="E8" s="35">
        <v>1</v>
      </c>
      <c r="F8" s="35">
        <v>2</v>
      </c>
      <c r="G8" s="35">
        <v>3</v>
      </c>
      <c r="H8" s="35">
        <v>4</v>
      </c>
      <c r="I8" s="35">
        <v>5</v>
      </c>
      <c r="J8" s="35">
        <v>6</v>
      </c>
      <c r="K8" s="44" t="s">
        <v>8</v>
      </c>
      <c r="L8" s="44" t="s">
        <v>10</v>
      </c>
      <c r="M8" s="44" t="s">
        <v>11</v>
      </c>
      <c r="N8" s="35">
        <v>1</v>
      </c>
      <c r="O8" s="35">
        <v>2</v>
      </c>
      <c r="P8" s="35">
        <v>3</v>
      </c>
      <c r="Q8" s="35">
        <v>4</v>
      </c>
      <c r="R8" s="35">
        <v>5</v>
      </c>
      <c r="S8" s="44" t="s">
        <v>8</v>
      </c>
      <c r="T8" s="35" t="s">
        <v>10</v>
      </c>
      <c r="U8" s="44" t="s">
        <v>11</v>
      </c>
      <c r="V8" s="226"/>
      <c r="W8" s="239"/>
      <c r="X8" s="240"/>
      <c r="Y8" s="240"/>
      <c r="Z8" s="225"/>
      <c r="AA8" s="225"/>
      <c r="AB8" s="225"/>
      <c r="AC8" s="225"/>
      <c r="AD8" s="225"/>
      <c r="AE8" s="225"/>
      <c r="AF8" s="225"/>
      <c r="AG8" s="225"/>
      <c r="AH8" s="225"/>
      <c r="AI8" s="225"/>
      <c r="AJ8" s="225"/>
      <c r="AK8" s="225"/>
      <c r="AL8" s="225"/>
      <c r="AM8" s="225"/>
      <c r="AN8" s="225"/>
      <c r="AO8" s="225"/>
    </row>
    <row r="9" spans="1:41" ht="20.25" customHeight="1">
      <c r="A9" s="227">
        <v>1</v>
      </c>
      <c r="B9" s="43" t="str">
        <f>IF(VLOOKUP(A9,'Data Siswa 6'!$A$4:$D$43,2,0)=0,"",VLOOKUP(A9,'Data Siswa 6'!$A$4:$D$43,2,0))</f>
        <v>401</v>
      </c>
      <c r="C9" s="228" t="str">
        <f>IF(VLOOKUP(A9,'Data Siswa 6'!$A$4:$D$43,4,0)=0,"",VLOOKUP(A9,'Data Siswa 6'!$A$4:$D$43,4,0))</f>
        <v>Siswa Kelas VI 1</v>
      </c>
      <c r="D9" s="10" t="s">
        <v>5</v>
      </c>
      <c r="E9" s="19"/>
      <c r="F9" s="19"/>
      <c r="G9" s="19"/>
      <c r="H9" s="19"/>
      <c r="I9" s="19"/>
      <c r="J9" s="19"/>
      <c r="K9" s="229" t="str">
        <f>IFERROR(ROUND(AVERAGE(E9:J11),0),"")</f>
        <v/>
      </c>
      <c r="L9" s="19"/>
      <c r="M9" s="229" t="str">
        <f>IFERROR(ROUND(AVERAGE(L9:L11),0),"")</f>
        <v/>
      </c>
      <c r="N9" s="19"/>
      <c r="O9" s="19"/>
      <c r="P9" s="19"/>
      <c r="Q9" s="19"/>
      <c r="R9" s="19"/>
      <c r="S9" s="229" t="str">
        <f>IFERROR(ROUND(AVERAGE(N9:R11),0),"")</f>
        <v/>
      </c>
      <c r="T9" s="19"/>
      <c r="U9" s="229" t="str">
        <f>IFERROR(ROUND(AVERAGE(T9:T11),0),"")</f>
        <v/>
      </c>
      <c r="V9" s="266" t="str">
        <f>IFERROR(ROUND((K9+M9+S9+(2*U9))/5,0),"")</f>
        <v/>
      </c>
      <c r="W9" s="77">
        <v>1</v>
      </c>
      <c r="X9" s="77">
        <v>1</v>
      </c>
      <c r="Y9" s="34" t="str">
        <f>INDEX(V9:W128,MATCH(X9,W9:W128,0),1)</f>
        <v/>
      </c>
      <c r="Z9" s="77" t="str">
        <f>K9</f>
        <v/>
      </c>
      <c r="AA9" s="77">
        <v>1</v>
      </c>
      <c r="AB9" s="77">
        <v>1</v>
      </c>
      <c r="AC9" s="77" t="str">
        <f>INDEX(Z9:AA128,MATCH(AB9,AA9:AA128,0),1)</f>
        <v/>
      </c>
      <c r="AD9" s="77" t="str">
        <f>M9</f>
        <v/>
      </c>
      <c r="AE9" s="77">
        <v>1</v>
      </c>
      <c r="AF9" s="77">
        <v>1</v>
      </c>
      <c r="AG9" s="77" t="str">
        <f>INDEX(AD9:AE128,MATCH(AF9,AE9:AE128,0),1)</f>
        <v/>
      </c>
      <c r="AH9" s="77" t="str">
        <f>S9</f>
        <v/>
      </c>
      <c r="AI9" s="77">
        <v>1</v>
      </c>
      <c r="AJ9" s="77">
        <v>1</v>
      </c>
      <c r="AK9" s="77" t="str">
        <f>INDEX(AH9:AI128,MATCH(AJ9,AI9:AI128,0),1)</f>
        <v/>
      </c>
      <c r="AL9" s="34" t="str">
        <f>U9</f>
        <v/>
      </c>
      <c r="AM9" s="134">
        <v>1</v>
      </c>
      <c r="AN9" s="134">
        <v>1</v>
      </c>
      <c r="AO9" s="134" t="str">
        <f>INDEX(AL9:AM128,MATCH(AN9,AM9:AM128,0),1)</f>
        <v/>
      </c>
    </row>
    <row r="10" spans="1:41" ht="20.25" customHeight="1">
      <c r="A10" s="227"/>
      <c r="B10" s="232" t="str">
        <f>IF(VLOOKUP(A9,'Data Siswa 6'!$A$4:$D$43,3,0)=0,"",VLOOKUP(A9,'Data Siswa 6'!$A$4:$D$43,3,0))</f>
        <v/>
      </c>
      <c r="C10" s="228"/>
      <c r="D10" s="11" t="s">
        <v>6</v>
      </c>
      <c r="E10" s="20"/>
      <c r="F10" s="20"/>
      <c r="G10" s="20"/>
      <c r="H10" s="20"/>
      <c r="I10" s="20"/>
      <c r="J10" s="20"/>
      <c r="K10" s="230"/>
      <c r="L10" s="20"/>
      <c r="M10" s="230"/>
      <c r="N10" s="20"/>
      <c r="O10" s="20"/>
      <c r="P10" s="20"/>
      <c r="Q10" s="20"/>
      <c r="R10" s="20"/>
      <c r="S10" s="230"/>
      <c r="T10" s="20"/>
      <c r="U10" s="230"/>
      <c r="V10" s="267"/>
      <c r="W10" s="77">
        <v>2</v>
      </c>
      <c r="X10" s="77">
        <f>X9+3</f>
        <v>4</v>
      </c>
      <c r="Y10" s="34" t="str">
        <f t="shared" ref="Y10:Y48" si="2">INDEX(V10:W129,MATCH(X10,W10:W129,0),1)</f>
        <v/>
      </c>
      <c r="Z10" s="77">
        <f t="shared" ref="Z10:Z73" si="3">K10</f>
        <v>0</v>
      </c>
      <c r="AA10" s="77">
        <v>2</v>
      </c>
      <c r="AB10" s="77">
        <f>AB9+3</f>
        <v>4</v>
      </c>
      <c r="AC10" s="77" t="str">
        <f>INDEX(Z10:AA129,MATCH(AB10,AA10:AA129,0),1)</f>
        <v/>
      </c>
      <c r="AD10" s="77">
        <f t="shared" ref="AD10:AD73" si="4">M10</f>
        <v>0</v>
      </c>
      <c r="AE10" s="77">
        <v>2</v>
      </c>
      <c r="AF10" s="77">
        <f>AF9+3</f>
        <v>4</v>
      </c>
      <c r="AG10" s="77" t="str">
        <f>INDEX(AD10:AE129,MATCH(AF10,AE10:AE129,0),1)</f>
        <v/>
      </c>
      <c r="AH10" s="77">
        <f t="shared" ref="AH10:AH73" si="5">S10</f>
        <v>0</v>
      </c>
      <c r="AI10" s="77">
        <v>2</v>
      </c>
      <c r="AJ10" s="77">
        <f>AJ9+3</f>
        <v>4</v>
      </c>
      <c r="AK10" s="77" t="str">
        <f t="shared" ref="AK10:AK48" si="6">INDEX(AH10:AI129,MATCH(AJ10,AI10:AI129,0),1)</f>
        <v/>
      </c>
      <c r="AL10" s="34">
        <f t="shared" ref="AL10:AL73" si="7">U10</f>
        <v>0</v>
      </c>
      <c r="AM10" s="134">
        <v>2</v>
      </c>
      <c r="AN10" s="134">
        <f>AN9+3</f>
        <v>4</v>
      </c>
      <c r="AO10" s="134" t="str">
        <f t="shared" ref="AO10:AO48" si="8">INDEX(AL10:AM129,MATCH(AN10,AM10:AM129,0),1)</f>
        <v/>
      </c>
    </row>
    <row r="11" spans="1:41" ht="20.25" customHeight="1">
      <c r="A11" s="227"/>
      <c r="B11" s="233"/>
      <c r="C11" s="228"/>
      <c r="D11" s="12" t="s">
        <v>7</v>
      </c>
      <c r="E11" s="21"/>
      <c r="F11" s="21"/>
      <c r="G11" s="21"/>
      <c r="H11" s="21"/>
      <c r="I11" s="21"/>
      <c r="J11" s="21"/>
      <c r="K11" s="231"/>
      <c r="L11" s="21"/>
      <c r="M11" s="231"/>
      <c r="N11" s="21"/>
      <c r="O11" s="21"/>
      <c r="P11" s="21"/>
      <c r="Q11" s="21"/>
      <c r="R11" s="21"/>
      <c r="S11" s="231"/>
      <c r="T11" s="21"/>
      <c r="U11" s="231"/>
      <c r="V11" s="268"/>
      <c r="W11" s="77">
        <v>3</v>
      </c>
      <c r="X11" s="77">
        <f t="shared" ref="X11:X48" si="9">X10+3</f>
        <v>7</v>
      </c>
      <c r="Y11" s="34" t="str">
        <f t="shared" si="2"/>
        <v/>
      </c>
      <c r="Z11" s="77">
        <f t="shared" si="3"/>
        <v>0</v>
      </c>
      <c r="AA11" s="77">
        <v>3</v>
      </c>
      <c r="AB11" s="77">
        <f t="shared" ref="AB11:AB48" si="10">AB10+3</f>
        <v>7</v>
      </c>
      <c r="AC11" s="77" t="str">
        <f>INDEX(Z11:AA130,MATCH(AB11,AA11:AA130,0),1)</f>
        <v/>
      </c>
      <c r="AD11" s="77">
        <f t="shared" si="4"/>
        <v>0</v>
      </c>
      <c r="AE11" s="77">
        <v>3</v>
      </c>
      <c r="AF11" s="77">
        <f t="shared" ref="AF11:AF48" si="11">AF10+3</f>
        <v>7</v>
      </c>
      <c r="AG11" s="77" t="str">
        <f t="shared" ref="AG11:AG48" si="12">INDEX(AD11:AE130,MATCH(AF11,AE11:AE130,0),1)</f>
        <v/>
      </c>
      <c r="AH11" s="77">
        <f t="shared" si="5"/>
        <v>0</v>
      </c>
      <c r="AI11" s="77">
        <v>3</v>
      </c>
      <c r="AJ11" s="77">
        <f t="shared" ref="AJ11:AJ48" si="13">AJ10+3</f>
        <v>7</v>
      </c>
      <c r="AK11" s="77" t="str">
        <f t="shared" si="6"/>
        <v/>
      </c>
      <c r="AL11" s="34">
        <f t="shared" si="7"/>
        <v>0</v>
      </c>
      <c r="AM11" s="134">
        <v>3</v>
      </c>
      <c r="AN11" s="134">
        <f t="shared" ref="AN11:AN48" si="14">AN10+3</f>
        <v>7</v>
      </c>
      <c r="AO11" s="134" t="str">
        <f t="shared" si="8"/>
        <v/>
      </c>
    </row>
    <row r="12" spans="1:41" ht="20.25" customHeight="1">
      <c r="A12" s="227">
        <v>2</v>
      </c>
      <c r="B12" s="43" t="str">
        <f>IF(VLOOKUP(A12,'Data Siswa 6'!$A$4:$D$43,2,0)=0,"",VLOOKUP(A12,'Data Siswa 6'!$A$4:$D$43,2,0))</f>
        <v>402</v>
      </c>
      <c r="C12" s="228" t="str">
        <f>IF(VLOOKUP(A12,'Data Siswa 6'!$A$4:$D$43,4,0)=0,"",VLOOKUP(A12,'Data Siswa 6'!$A$4:$D$43,4,0))</f>
        <v>Siswa Kelas VI 2</v>
      </c>
      <c r="D12" s="10" t="s">
        <v>5</v>
      </c>
      <c r="E12" s="19"/>
      <c r="F12" s="19"/>
      <c r="G12" s="19"/>
      <c r="H12" s="19"/>
      <c r="I12" s="19"/>
      <c r="J12" s="19"/>
      <c r="K12" s="229" t="str">
        <f t="shared" ref="K12" si="15">IFERROR(ROUND(AVERAGE(E12:J14),0),"")</f>
        <v/>
      </c>
      <c r="L12" s="19"/>
      <c r="M12" s="229" t="str">
        <f t="shared" ref="M12" si="16">IFERROR(ROUND(AVERAGE(L12:L14),0),"")</f>
        <v/>
      </c>
      <c r="N12" s="19"/>
      <c r="O12" s="19"/>
      <c r="P12" s="19"/>
      <c r="Q12" s="19"/>
      <c r="R12" s="19"/>
      <c r="S12" s="229" t="str">
        <f t="shared" ref="S12" si="17">IFERROR(ROUND(AVERAGE(N12:R14),0),"")</f>
        <v/>
      </c>
      <c r="T12" s="19"/>
      <c r="U12" s="229" t="str">
        <f t="shared" ref="U12" si="18">IFERROR(ROUND(AVERAGE(T12:T14),0),"")</f>
        <v/>
      </c>
      <c r="V12" s="266" t="str">
        <f t="shared" ref="V12" si="19">IFERROR(ROUND((K12+M12+S12+(2*U12))/5,0),"")</f>
        <v/>
      </c>
      <c r="W12" s="77">
        <v>4</v>
      </c>
      <c r="X12" s="77">
        <f t="shared" si="9"/>
        <v>10</v>
      </c>
      <c r="Y12" s="34" t="str">
        <f t="shared" si="2"/>
        <v/>
      </c>
      <c r="Z12" s="77" t="str">
        <f t="shared" si="3"/>
        <v/>
      </c>
      <c r="AA12" s="77">
        <v>4</v>
      </c>
      <c r="AB12" s="77">
        <f t="shared" si="10"/>
        <v>10</v>
      </c>
      <c r="AC12" s="77" t="str">
        <f t="shared" ref="AC12:AC48" si="20">INDEX(Z12:AA131,MATCH(AB12,AA12:AA131,0),1)</f>
        <v/>
      </c>
      <c r="AD12" s="77" t="str">
        <f t="shared" si="4"/>
        <v/>
      </c>
      <c r="AE12" s="77">
        <v>4</v>
      </c>
      <c r="AF12" s="77">
        <f t="shared" si="11"/>
        <v>10</v>
      </c>
      <c r="AG12" s="77" t="str">
        <f t="shared" si="12"/>
        <v/>
      </c>
      <c r="AH12" s="77" t="str">
        <f t="shared" si="5"/>
        <v/>
      </c>
      <c r="AI12" s="77">
        <v>4</v>
      </c>
      <c r="AJ12" s="77">
        <f t="shared" si="13"/>
        <v>10</v>
      </c>
      <c r="AK12" s="77" t="str">
        <f t="shared" si="6"/>
        <v/>
      </c>
      <c r="AL12" s="34" t="str">
        <f t="shared" si="7"/>
        <v/>
      </c>
      <c r="AM12" s="134">
        <v>4</v>
      </c>
      <c r="AN12" s="134">
        <f t="shared" si="14"/>
        <v>10</v>
      </c>
      <c r="AO12" s="134" t="str">
        <f t="shared" si="8"/>
        <v/>
      </c>
    </row>
    <row r="13" spans="1:41" ht="20.25" customHeight="1">
      <c r="A13" s="227"/>
      <c r="B13" s="232" t="str">
        <f>IF(VLOOKUP(A12,'Data Siswa 6'!$A$4:$D$43,3,0)=0,"",VLOOKUP(A12,'Data Siswa 6'!$A$4:$D$43,3,0))</f>
        <v/>
      </c>
      <c r="C13" s="228"/>
      <c r="D13" s="11" t="s">
        <v>6</v>
      </c>
      <c r="E13" s="20"/>
      <c r="F13" s="20"/>
      <c r="G13" s="20"/>
      <c r="H13" s="20"/>
      <c r="I13" s="20"/>
      <c r="J13" s="20"/>
      <c r="K13" s="230"/>
      <c r="L13" s="20"/>
      <c r="M13" s="230"/>
      <c r="N13" s="20"/>
      <c r="O13" s="20"/>
      <c r="P13" s="20"/>
      <c r="Q13" s="20"/>
      <c r="R13" s="20"/>
      <c r="S13" s="230"/>
      <c r="T13" s="20"/>
      <c r="U13" s="230"/>
      <c r="V13" s="267"/>
      <c r="W13" s="77">
        <v>5</v>
      </c>
      <c r="X13" s="77">
        <f t="shared" si="9"/>
        <v>13</v>
      </c>
      <c r="Y13" s="34" t="str">
        <f t="shared" si="2"/>
        <v/>
      </c>
      <c r="Z13" s="77">
        <f t="shared" si="3"/>
        <v>0</v>
      </c>
      <c r="AA13" s="77">
        <v>5</v>
      </c>
      <c r="AB13" s="77">
        <f t="shared" si="10"/>
        <v>13</v>
      </c>
      <c r="AC13" s="77" t="str">
        <f t="shared" si="20"/>
        <v/>
      </c>
      <c r="AD13" s="77">
        <f t="shared" si="4"/>
        <v>0</v>
      </c>
      <c r="AE13" s="77">
        <v>5</v>
      </c>
      <c r="AF13" s="77">
        <f t="shared" si="11"/>
        <v>13</v>
      </c>
      <c r="AG13" s="77" t="str">
        <f t="shared" si="12"/>
        <v/>
      </c>
      <c r="AH13" s="77">
        <f t="shared" si="5"/>
        <v>0</v>
      </c>
      <c r="AI13" s="77">
        <v>5</v>
      </c>
      <c r="AJ13" s="77">
        <f t="shared" si="13"/>
        <v>13</v>
      </c>
      <c r="AK13" s="77" t="str">
        <f t="shared" si="6"/>
        <v/>
      </c>
      <c r="AL13" s="34">
        <f t="shared" si="7"/>
        <v>0</v>
      </c>
      <c r="AM13" s="134">
        <v>5</v>
      </c>
      <c r="AN13" s="134">
        <f t="shared" si="14"/>
        <v>13</v>
      </c>
      <c r="AO13" s="134" t="str">
        <f t="shared" si="8"/>
        <v/>
      </c>
    </row>
    <row r="14" spans="1:41" ht="20.25" customHeight="1">
      <c r="A14" s="227"/>
      <c r="B14" s="233"/>
      <c r="C14" s="228"/>
      <c r="D14" s="12" t="s">
        <v>7</v>
      </c>
      <c r="E14" s="21"/>
      <c r="F14" s="21"/>
      <c r="G14" s="21"/>
      <c r="H14" s="21"/>
      <c r="I14" s="21"/>
      <c r="J14" s="21"/>
      <c r="K14" s="231"/>
      <c r="L14" s="21"/>
      <c r="M14" s="231"/>
      <c r="N14" s="21"/>
      <c r="O14" s="21"/>
      <c r="P14" s="21"/>
      <c r="Q14" s="21"/>
      <c r="R14" s="21"/>
      <c r="S14" s="231"/>
      <c r="T14" s="21"/>
      <c r="U14" s="231"/>
      <c r="V14" s="268"/>
      <c r="W14" s="77">
        <v>6</v>
      </c>
      <c r="X14" s="77">
        <f t="shared" si="9"/>
        <v>16</v>
      </c>
      <c r="Y14" s="34" t="str">
        <f t="shared" si="2"/>
        <v/>
      </c>
      <c r="Z14" s="77">
        <f t="shared" si="3"/>
        <v>0</v>
      </c>
      <c r="AA14" s="77">
        <v>6</v>
      </c>
      <c r="AB14" s="77">
        <f t="shared" si="10"/>
        <v>16</v>
      </c>
      <c r="AC14" s="77" t="str">
        <f t="shared" si="20"/>
        <v/>
      </c>
      <c r="AD14" s="77">
        <f t="shared" si="4"/>
        <v>0</v>
      </c>
      <c r="AE14" s="77">
        <v>6</v>
      </c>
      <c r="AF14" s="77">
        <f t="shared" si="11"/>
        <v>16</v>
      </c>
      <c r="AG14" s="77" t="str">
        <f t="shared" si="12"/>
        <v/>
      </c>
      <c r="AH14" s="77">
        <f t="shared" si="5"/>
        <v>0</v>
      </c>
      <c r="AI14" s="77">
        <v>6</v>
      </c>
      <c r="AJ14" s="77">
        <f t="shared" si="13"/>
        <v>16</v>
      </c>
      <c r="AK14" s="77" t="str">
        <f t="shared" si="6"/>
        <v/>
      </c>
      <c r="AL14" s="34">
        <f t="shared" si="7"/>
        <v>0</v>
      </c>
      <c r="AM14" s="134">
        <v>6</v>
      </c>
      <c r="AN14" s="134">
        <f t="shared" si="14"/>
        <v>16</v>
      </c>
      <c r="AO14" s="134" t="str">
        <f t="shared" si="8"/>
        <v/>
      </c>
    </row>
    <row r="15" spans="1:41" ht="20.25" customHeight="1">
      <c r="A15" s="227">
        <v>3</v>
      </c>
      <c r="B15" s="43" t="str">
        <f>IF(VLOOKUP(A15,'Data Siswa 6'!$A$4:$D$43,2,0)=0,"",VLOOKUP(A15,'Data Siswa 6'!$A$4:$D$43,2,0))</f>
        <v>403</v>
      </c>
      <c r="C15" s="228" t="str">
        <f>IF(VLOOKUP(A15,'Data Siswa 6'!$A$4:$D$43,4,0)=0,"",VLOOKUP(A15,'Data Siswa 6'!$A$4:$D$43,4,0))</f>
        <v>Siswa Kelas VI 3</v>
      </c>
      <c r="D15" s="10" t="s">
        <v>5</v>
      </c>
      <c r="E15" s="19"/>
      <c r="F15" s="19"/>
      <c r="G15" s="19"/>
      <c r="H15" s="19"/>
      <c r="I15" s="19"/>
      <c r="J15" s="19"/>
      <c r="K15" s="229" t="str">
        <f t="shared" ref="K15" si="21">IFERROR(ROUND(AVERAGE(E15:J17),0),"")</f>
        <v/>
      </c>
      <c r="L15" s="19"/>
      <c r="M15" s="229" t="str">
        <f t="shared" ref="M15" si="22">IFERROR(ROUND(AVERAGE(L15:L17),0),"")</f>
        <v/>
      </c>
      <c r="N15" s="19"/>
      <c r="O15" s="19"/>
      <c r="P15" s="19"/>
      <c r="Q15" s="19"/>
      <c r="R15" s="19"/>
      <c r="S15" s="229" t="str">
        <f t="shared" ref="S15" si="23">IFERROR(ROUND(AVERAGE(N15:R17),0),"")</f>
        <v/>
      </c>
      <c r="T15" s="19"/>
      <c r="U15" s="229" t="str">
        <f t="shared" ref="U15" si="24">IFERROR(ROUND(AVERAGE(T15:T17),0),"")</f>
        <v/>
      </c>
      <c r="V15" s="266" t="str">
        <f t="shared" ref="V15" si="25">IFERROR(ROUND((K15+M15+S15+(2*U15))/5,0),"")</f>
        <v/>
      </c>
      <c r="W15" s="77">
        <v>7</v>
      </c>
      <c r="X15" s="77">
        <f t="shared" si="9"/>
        <v>19</v>
      </c>
      <c r="Y15" s="34" t="str">
        <f t="shared" si="2"/>
        <v/>
      </c>
      <c r="Z15" s="77" t="str">
        <f t="shared" si="3"/>
        <v/>
      </c>
      <c r="AA15" s="77">
        <v>7</v>
      </c>
      <c r="AB15" s="77">
        <f t="shared" si="10"/>
        <v>19</v>
      </c>
      <c r="AC15" s="77" t="str">
        <f t="shared" si="20"/>
        <v/>
      </c>
      <c r="AD15" s="77" t="str">
        <f t="shared" si="4"/>
        <v/>
      </c>
      <c r="AE15" s="77">
        <v>7</v>
      </c>
      <c r="AF15" s="77">
        <f t="shared" si="11"/>
        <v>19</v>
      </c>
      <c r="AG15" s="77" t="str">
        <f t="shared" si="12"/>
        <v/>
      </c>
      <c r="AH15" s="77" t="str">
        <f t="shared" si="5"/>
        <v/>
      </c>
      <c r="AI15" s="77">
        <v>7</v>
      </c>
      <c r="AJ15" s="77">
        <f t="shared" si="13"/>
        <v>19</v>
      </c>
      <c r="AK15" s="77" t="str">
        <f t="shared" si="6"/>
        <v/>
      </c>
      <c r="AL15" s="34" t="str">
        <f t="shared" si="7"/>
        <v/>
      </c>
      <c r="AM15" s="134">
        <v>7</v>
      </c>
      <c r="AN15" s="134">
        <f t="shared" si="14"/>
        <v>19</v>
      </c>
      <c r="AO15" s="134" t="str">
        <f t="shared" si="8"/>
        <v/>
      </c>
    </row>
    <row r="16" spans="1:41" ht="20.25" customHeight="1">
      <c r="A16" s="227"/>
      <c r="B16" s="232" t="str">
        <f>IF(VLOOKUP(A15,'Data Siswa 6'!$A$4:$D$43,3,0)=0,"",VLOOKUP(A15,'Data Siswa 6'!$A$4:$D$43,3,0))</f>
        <v/>
      </c>
      <c r="C16" s="228"/>
      <c r="D16" s="11" t="s">
        <v>6</v>
      </c>
      <c r="E16" s="20"/>
      <c r="F16" s="20"/>
      <c r="G16" s="20"/>
      <c r="H16" s="20"/>
      <c r="I16" s="20"/>
      <c r="J16" s="20"/>
      <c r="K16" s="230"/>
      <c r="L16" s="20"/>
      <c r="M16" s="230"/>
      <c r="N16" s="20"/>
      <c r="O16" s="20"/>
      <c r="P16" s="20"/>
      <c r="Q16" s="20"/>
      <c r="R16" s="20"/>
      <c r="S16" s="230"/>
      <c r="T16" s="20"/>
      <c r="U16" s="230"/>
      <c r="V16" s="267"/>
      <c r="W16" s="77">
        <v>8</v>
      </c>
      <c r="X16" s="77">
        <f t="shared" si="9"/>
        <v>22</v>
      </c>
      <c r="Y16" s="34" t="str">
        <f t="shared" si="2"/>
        <v/>
      </c>
      <c r="Z16" s="77">
        <f t="shared" si="3"/>
        <v>0</v>
      </c>
      <c r="AA16" s="77">
        <v>8</v>
      </c>
      <c r="AB16" s="77">
        <f t="shared" si="10"/>
        <v>22</v>
      </c>
      <c r="AC16" s="77" t="str">
        <f t="shared" si="20"/>
        <v/>
      </c>
      <c r="AD16" s="77">
        <f t="shared" si="4"/>
        <v>0</v>
      </c>
      <c r="AE16" s="77">
        <v>8</v>
      </c>
      <c r="AF16" s="77">
        <f t="shared" si="11"/>
        <v>22</v>
      </c>
      <c r="AG16" s="77" t="str">
        <f t="shared" si="12"/>
        <v/>
      </c>
      <c r="AH16" s="77">
        <f t="shared" si="5"/>
        <v>0</v>
      </c>
      <c r="AI16" s="77">
        <v>8</v>
      </c>
      <c r="AJ16" s="77">
        <f t="shared" si="13"/>
        <v>22</v>
      </c>
      <c r="AK16" s="77" t="str">
        <f t="shared" si="6"/>
        <v/>
      </c>
      <c r="AL16" s="34">
        <f t="shared" si="7"/>
        <v>0</v>
      </c>
      <c r="AM16" s="134">
        <v>8</v>
      </c>
      <c r="AN16" s="134">
        <f t="shared" si="14"/>
        <v>22</v>
      </c>
      <c r="AO16" s="134" t="str">
        <f t="shared" si="8"/>
        <v/>
      </c>
    </row>
    <row r="17" spans="1:41" ht="20.25" customHeight="1">
      <c r="A17" s="227"/>
      <c r="B17" s="233"/>
      <c r="C17" s="228"/>
      <c r="D17" s="12" t="s">
        <v>7</v>
      </c>
      <c r="E17" s="21"/>
      <c r="F17" s="21"/>
      <c r="G17" s="21"/>
      <c r="H17" s="21"/>
      <c r="I17" s="21"/>
      <c r="J17" s="21"/>
      <c r="K17" s="231"/>
      <c r="L17" s="21"/>
      <c r="M17" s="231"/>
      <c r="N17" s="21"/>
      <c r="O17" s="21"/>
      <c r="P17" s="21"/>
      <c r="Q17" s="21"/>
      <c r="R17" s="21"/>
      <c r="S17" s="231"/>
      <c r="T17" s="21"/>
      <c r="U17" s="231"/>
      <c r="V17" s="268"/>
      <c r="W17" s="77">
        <v>9</v>
      </c>
      <c r="X17" s="77">
        <f t="shared" si="9"/>
        <v>25</v>
      </c>
      <c r="Y17" s="34" t="str">
        <f t="shared" si="2"/>
        <v/>
      </c>
      <c r="Z17" s="77">
        <f t="shared" si="3"/>
        <v>0</v>
      </c>
      <c r="AA17" s="77">
        <v>9</v>
      </c>
      <c r="AB17" s="77">
        <f t="shared" si="10"/>
        <v>25</v>
      </c>
      <c r="AC17" s="77" t="str">
        <f t="shared" si="20"/>
        <v/>
      </c>
      <c r="AD17" s="77">
        <f t="shared" si="4"/>
        <v>0</v>
      </c>
      <c r="AE17" s="77">
        <v>9</v>
      </c>
      <c r="AF17" s="77">
        <f t="shared" si="11"/>
        <v>25</v>
      </c>
      <c r="AG17" s="77" t="str">
        <f t="shared" si="12"/>
        <v/>
      </c>
      <c r="AH17" s="77">
        <f t="shared" si="5"/>
        <v>0</v>
      </c>
      <c r="AI17" s="77">
        <v>9</v>
      </c>
      <c r="AJ17" s="77">
        <f t="shared" si="13"/>
        <v>25</v>
      </c>
      <c r="AK17" s="77" t="str">
        <f t="shared" si="6"/>
        <v/>
      </c>
      <c r="AL17" s="34">
        <f t="shared" si="7"/>
        <v>0</v>
      </c>
      <c r="AM17" s="134">
        <v>9</v>
      </c>
      <c r="AN17" s="134">
        <f t="shared" si="14"/>
        <v>25</v>
      </c>
      <c r="AO17" s="134" t="str">
        <f t="shared" si="8"/>
        <v/>
      </c>
    </row>
    <row r="18" spans="1:41" ht="20.25" customHeight="1">
      <c r="A18" s="227">
        <v>4</v>
      </c>
      <c r="B18" s="43" t="str">
        <f>IF(VLOOKUP(A18,'Data Siswa 6'!$A$4:$D$43,2,0)=0,"",VLOOKUP(A18,'Data Siswa 6'!$A$4:$D$43,2,0))</f>
        <v>404</v>
      </c>
      <c r="C18" s="228" t="str">
        <f>IF(VLOOKUP(A18,'Data Siswa 6'!$A$4:$D$43,4,0)=0,"",VLOOKUP(A18,'Data Siswa 6'!$A$4:$D$43,4,0))</f>
        <v>Siswa Kelas VI 4</v>
      </c>
      <c r="D18" s="10" t="s">
        <v>5</v>
      </c>
      <c r="E18" s="19"/>
      <c r="F18" s="19"/>
      <c r="G18" s="19"/>
      <c r="H18" s="19"/>
      <c r="I18" s="19"/>
      <c r="J18" s="19"/>
      <c r="K18" s="229" t="str">
        <f t="shared" ref="K18" si="26">IFERROR(ROUND(AVERAGE(E18:J20),0),"")</f>
        <v/>
      </c>
      <c r="L18" s="19"/>
      <c r="M18" s="229" t="str">
        <f t="shared" ref="M18" si="27">IFERROR(ROUND(AVERAGE(L18:L20),0),"")</f>
        <v/>
      </c>
      <c r="N18" s="19"/>
      <c r="O18" s="19"/>
      <c r="P18" s="19"/>
      <c r="Q18" s="19"/>
      <c r="R18" s="19"/>
      <c r="S18" s="229" t="str">
        <f t="shared" ref="S18" si="28">IFERROR(ROUND(AVERAGE(N18:R20),0),"")</f>
        <v/>
      </c>
      <c r="T18" s="19"/>
      <c r="U18" s="229" t="str">
        <f t="shared" ref="U18" si="29">IFERROR(ROUND(AVERAGE(T18:T20),0),"")</f>
        <v/>
      </c>
      <c r="V18" s="266" t="str">
        <f t="shared" ref="V18" si="30">IFERROR(ROUND((K18+M18+S18+(2*U18))/5,0),"")</f>
        <v/>
      </c>
      <c r="W18" s="77">
        <v>10</v>
      </c>
      <c r="X18" s="77">
        <f t="shared" si="9"/>
        <v>28</v>
      </c>
      <c r="Y18" s="34" t="str">
        <f t="shared" si="2"/>
        <v/>
      </c>
      <c r="Z18" s="77" t="str">
        <f t="shared" si="3"/>
        <v/>
      </c>
      <c r="AA18" s="77">
        <v>10</v>
      </c>
      <c r="AB18" s="77">
        <f t="shared" si="10"/>
        <v>28</v>
      </c>
      <c r="AC18" s="77" t="str">
        <f t="shared" si="20"/>
        <v/>
      </c>
      <c r="AD18" s="77" t="str">
        <f t="shared" si="4"/>
        <v/>
      </c>
      <c r="AE18" s="77">
        <v>10</v>
      </c>
      <c r="AF18" s="77">
        <f t="shared" si="11"/>
        <v>28</v>
      </c>
      <c r="AG18" s="77" t="str">
        <f t="shared" si="12"/>
        <v/>
      </c>
      <c r="AH18" s="77" t="str">
        <f t="shared" si="5"/>
        <v/>
      </c>
      <c r="AI18" s="77">
        <v>10</v>
      </c>
      <c r="AJ18" s="77">
        <f t="shared" si="13"/>
        <v>28</v>
      </c>
      <c r="AK18" s="77" t="str">
        <f t="shared" si="6"/>
        <v/>
      </c>
      <c r="AL18" s="34" t="str">
        <f t="shared" si="7"/>
        <v/>
      </c>
      <c r="AM18" s="134">
        <v>10</v>
      </c>
      <c r="AN18" s="134">
        <f t="shared" si="14"/>
        <v>28</v>
      </c>
      <c r="AO18" s="134" t="str">
        <f t="shared" si="8"/>
        <v/>
      </c>
    </row>
    <row r="19" spans="1:41" ht="20.25" customHeight="1">
      <c r="A19" s="227"/>
      <c r="B19" s="232" t="str">
        <f>IF(VLOOKUP(A18,'Data Siswa 6'!$A$4:$D$43,3,0)=0,"",VLOOKUP(A18,'Data Siswa 6'!$A$4:$D$43,3,0))</f>
        <v/>
      </c>
      <c r="C19" s="228"/>
      <c r="D19" s="11" t="s">
        <v>6</v>
      </c>
      <c r="E19" s="20"/>
      <c r="F19" s="20"/>
      <c r="G19" s="20"/>
      <c r="H19" s="20"/>
      <c r="I19" s="20"/>
      <c r="J19" s="20"/>
      <c r="K19" s="230"/>
      <c r="L19" s="20"/>
      <c r="M19" s="230"/>
      <c r="N19" s="20"/>
      <c r="O19" s="20"/>
      <c r="P19" s="20"/>
      <c r="Q19" s="20"/>
      <c r="R19" s="20"/>
      <c r="S19" s="230"/>
      <c r="T19" s="20"/>
      <c r="U19" s="230"/>
      <c r="V19" s="267"/>
      <c r="W19" s="77">
        <v>11</v>
      </c>
      <c r="X19" s="77">
        <f t="shared" si="9"/>
        <v>31</v>
      </c>
      <c r="Y19" s="34" t="str">
        <f t="shared" si="2"/>
        <v/>
      </c>
      <c r="Z19" s="77">
        <f t="shared" si="3"/>
        <v>0</v>
      </c>
      <c r="AA19" s="77">
        <v>11</v>
      </c>
      <c r="AB19" s="77">
        <f t="shared" si="10"/>
        <v>31</v>
      </c>
      <c r="AC19" s="77" t="str">
        <f t="shared" si="20"/>
        <v/>
      </c>
      <c r="AD19" s="77">
        <f t="shared" si="4"/>
        <v>0</v>
      </c>
      <c r="AE19" s="77">
        <v>11</v>
      </c>
      <c r="AF19" s="77">
        <f t="shared" si="11"/>
        <v>31</v>
      </c>
      <c r="AG19" s="77" t="str">
        <f>INDEX(AD19:AE138,MATCH(AF19,AE19:AE138,0),1)</f>
        <v/>
      </c>
      <c r="AH19" s="77">
        <f t="shared" si="5"/>
        <v>0</v>
      </c>
      <c r="AI19" s="77">
        <v>11</v>
      </c>
      <c r="AJ19" s="77">
        <f t="shared" si="13"/>
        <v>31</v>
      </c>
      <c r="AK19" s="77" t="str">
        <f t="shared" si="6"/>
        <v/>
      </c>
      <c r="AL19" s="34">
        <f t="shared" si="7"/>
        <v>0</v>
      </c>
      <c r="AM19" s="134">
        <v>11</v>
      </c>
      <c r="AN19" s="134">
        <f t="shared" si="14"/>
        <v>31</v>
      </c>
      <c r="AO19" s="134" t="str">
        <f t="shared" si="8"/>
        <v/>
      </c>
    </row>
    <row r="20" spans="1:41" ht="20.25" customHeight="1">
      <c r="A20" s="227"/>
      <c r="B20" s="233"/>
      <c r="C20" s="228"/>
      <c r="D20" s="12" t="s">
        <v>7</v>
      </c>
      <c r="E20" s="21"/>
      <c r="F20" s="21"/>
      <c r="G20" s="21"/>
      <c r="H20" s="21"/>
      <c r="I20" s="21"/>
      <c r="J20" s="21"/>
      <c r="K20" s="231"/>
      <c r="L20" s="21"/>
      <c r="M20" s="231"/>
      <c r="N20" s="21"/>
      <c r="O20" s="21"/>
      <c r="P20" s="21"/>
      <c r="Q20" s="21"/>
      <c r="R20" s="21"/>
      <c r="S20" s="231"/>
      <c r="T20" s="21"/>
      <c r="U20" s="231"/>
      <c r="V20" s="268"/>
      <c r="W20" s="77">
        <v>12</v>
      </c>
      <c r="X20" s="77">
        <f t="shared" si="9"/>
        <v>34</v>
      </c>
      <c r="Y20" s="34" t="str">
        <f t="shared" si="2"/>
        <v/>
      </c>
      <c r="Z20" s="77">
        <f t="shared" si="3"/>
        <v>0</v>
      </c>
      <c r="AA20" s="77">
        <v>12</v>
      </c>
      <c r="AB20" s="77">
        <f t="shared" si="10"/>
        <v>34</v>
      </c>
      <c r="AC20" s="77" t="str">
        <f t="shared" si="20"/>
        <v/>
      </c>
      <c r="AD20" s="77">
        <f t="shared" si="4"/>
        <v>0</v>
      </c>
      <c r="AE20" s="77">
        <v>12</v>
      </c>
      <c r="AF20" s="77">
        <f t="shared" si="11"/>
        <v>34</v>
      </c>
      <c r="AG20" s="77" t="str">
        <f>INDEX(AD20:AE139,MATCH(AF20,AE20:AE139,0),1)</f>
        <v/>
      </c>
      <c r="AH20" s="77">
        <f t="shared" si="5"/>
        <v>0</v>
      </c>
      <c r="AI20" s="77">
        <v>12</v>
      </c>
      <c r="AJ20" s="77">
        <f t="shared" si="13"/>
        <v>34</v>
      </c>
      <c r="AK20" s="77" t="str">
        <f t="shared" si="6"/>
        <v/>
      </c>
      <c r="AL20" s="34">
        <f t="shared" si="7"/>
        <v>0</v>
      </c>
      <c r="AM20" s="134">
        <v>12</v>
      </c>
      <c r="AN20" s="134">
        <f t="shared" si="14"/>
        <v>34</v>
      </c>
      <c r="AO20" s="134" t="str">
        <f t="shared" si="8"/>
        <v/>
      </c>
    </row>
    <row r="21" spans="1:41" ht="20.25" customHeight="1">
      <c r="A21" s="227">
        <v>5</v>
      </c>
      <c r="B21" s="43" t="str">
        <f>IF(VLOOKUP(A21,'Data Siswa 6'!$A$4:$D$43,2,0)=0,"",VLOOKUP(A21,'Data Siswa 6'!$A$4:$D$43,2,0))</f>
        <v>405</v>
      </c>
      <c r="C21" s="228" t="str">
        <f>IF(VLOOKUP(A21,'Data Siswa 6'!$A$4:$D$43,4,0)=0,"",VLOOKUP(A21,'Data Siswa 6'!$A$4:$D$43,4,0))</f>
        <v>Siswa Kelas VI 5</v>
      </c>
      <c r="D21" s="10" t="s">
        <v>5</v>
      </c>
      <c r="E21" s="19"/>
      <c r="F21" s="19"/>
      <c r="G21" s="19"/>
      <c r="H21" s="19"/>
      <c r="I21" s="19"/>
      <c r="J21" s="19"/>
      <c r="K21" s="229" t="str">
        <f t="shared" ref="K21" si="31">IFERROR(ROUND(AVERAGE(E21:J23),0),"")</f>
        <v/>
      </c>
      <c r="L21" s="19"/>
      <c r="M21" s="229" t="str">
        <f t="shared" ref="M21" si="32">IFERROR(ROUND(AVERAGE(L21:L23),0),"")</f>
        <v/>
      </c>
      <c r="N21" s="19"/>
      <c r="O21" s="19"/>
      <c r="P21" s="19"/>
      <c r="Q21" s="19"/>
      <c r="R21" s="19"/>
      <c r="S21" s="229" t="str">
        <f t="shared" ref="S21" si="33">IFERROR(ROUND(AVERAGE(N21:R23),0),"")</f>
        <v/>
      </c>
      <c r="T21" s="19"/>
      <c r="U21" s="229" t="str">
        <f t="shared" ref="U21" si="34">IFERROR(ROUND(AVERAGE(T21:T23),0),"")</f>
        <v/>
      </c>
      <c r="V21" s="266" t="str">
        <f t="shared" ref="V21" si="35">IFERROR(ROUND((K21+M21+S21+(2*U21))/5,0),"")</f>
        <v/>
      </c>
      <c r="W21" s="77">
        <v>13</v>
      </c>
      <c r="X21" s="77">
        <f t="shared" si="9"/>
        <v>37</v>
      </c>
      <c r="Y21" s="34" t="str">
        <f t="shared" si="2"/>
        <v/>
      </c>
      <c r="Z21" s="77" t="str">
        <f t="shared" si="3"/>
        <v/>
      </c>
      <c r="AA21" s="77">
        <v>13</v>
      </c>
      <c r="AB21" s="77">
        <f t="shared" si="10"/>
        <v>37</v>
      </c>
      <c r="AC21" s="77" t="str">
        <f t="shared" si="20"/>
        <v/>
      </c>
      <c r="AD21" s="77" t="str">
        <f t="shared" si="4"/>
        <v/>
      </c>
      <c r="AE21" s="77">
        <v>13</v>
      </c>
      <c r="AF21" s="77">
        <f t="shared" si="11"/>
        <v>37</v>
      </c>
      <c r="AG21" s="77" t="str">
        <f t="shared" si="12"/>
        <v/>
      </c>
      <c r="AH21" s="77" t="str">
        <f t="shared" si="5"/>
        <v/>
      </c>
      <c r="AI21" s="77">
        <v>13</v>
      </c>
      <c r="AJ21" s="77">
        <f t="shared" si="13"/>
        <v>37</v>
      </c>
      <c r="AK21" s="77" t="str">
        <f t="shared" si="6"/>
        <v/>
      </c>
      <c r="AL21" s="34" t="str">
        <f t="shared" si="7"/>
        <v/>
      </c>
      <c r="AM21" s="134">
        <v>13</v>
      </c>
      <c r="AN21" s="134">
        <f t="shared" si="14"/>
        <v>37</v>
      </c>
      <c r="AO21" s="134" t="str">
        <f t="shared" si="8"/>
        <v/>
      </c>
    </row>
    <row r="22" spans="1:41" ht="20.25" customHeight="1">
      <c r="A22" s="227"/>
      <c r="B22" s="232" t="str">
        <f>IF(VLOOKUP(A21,'Data Siswa 6'!$A$4:$D$43,3,0)=0,"",VLOOKUP(A21,'Data Siswa 6'!$A$4:$D$43,3,0))</f>
        <v/>
      </c>
      <c r="C22" s="228"/>
      <c r="D22" s="11" t="s">
        <v>6</v>
      </c>
      <c r="E22" s="20"/>
      <c r="F22" s="20"/>
      <c r="G22" s="20"/>
      <c r="H22" s="20"/>
      <c r="I22" s="20"/>
      <c r="J22" s="20"/>
      <c r="K22" s="230"/>
      <c r="L22" s="20"/>
      <c r="M22" s="230"/>
      <c r="N22" s="20"/>
      <c r="O22" s="20"/>
      <c r="P22" s="20"/>
      <c r="Q22" s="20"/>
      <c r="R22" s="20"/>
      <c r="S22" s="230"/>
      <c r="T22" s="20"/>
      <c r="U22" s="230"/>
      <c r="V22" s="267"/>
      <c r="W22" s="77">
        <v>14</v>
      </c>
      <c r="X22" s="77">
        <f t="shared" si="9"/>
        <v>40</v>
      </c>
      <c r="Y22" s="34" t="str">
        <f t="shared" si="2"/>
        <v/>
      </c>
      <c r="Z22" s="77">
        <f t="shared" si="3"/>
        <v>0</v>
      </c>
      <c r="AA22" s="77">
        <v>14</v>
      </c>
      <c r="AB22" s="77">
        <f t="shared" si="10"/>
        <v>40</v>
      </c>
      <c r="AC22" s="77" t="str">
        <f t="shared" si="20"/>
        <v/>
      </c>
      <c r="AD22" s="77">
        <f t="shared" si="4"/>
        <v>0</v>
      </c>
      <c r="AE22" s="77">
        <v>14</v>
      </c>
      <c r="AF22" s="77">
        <f t="shared" si="11"/>
        <v>40</v>
      </c>
      <c r="AG22" s="77" t="str">
        <f t="shared" si="12"/>
        <v/>
      </c>
      <c r="AH22" s="77">
        <f t="shared" si="5"/>
        <v>0</v>
      </c>
      <c r="AI22" s="77">
        <v>14</v>
      </c>
      <c r="AJ22" s="77">
        <f t="shared" si="13"/>
        <v>40</v>
      </c>
      <c r="AK22" s="77" t="str">
        <f t="shared" si="6"/>
        <v/>
      </c>
      <c r="AL22" s="34">
        <f t="shared" si="7"/>
        <v>0</v>
      </c>
      <c r="AM22" s="134">
        <v>14</v>
      </c>
      <c r="AN22" s="134">
        <f t="shared" si="14"/>
        <v>40</v>
      </c>
      <c r="AO22" s="134" t="str">
        <f t="shared" si="8"/>
        <v/>
      </c>
    </row>
    <row r="23" spans="1:41" ht="20.25" customHeight="1">
      <c r="A23" s="227"/>
      <c r="B23" s="233"/>
      <c r="C23" s="228"/>
      <c r="D23" s="12" t="s">
        <v>7</v>
      </c>
      <c r="E23" s="21"/>
      <c r="F23" s="21"/>
      <c r="G23" s="21"/>
      <c r="H23" s="21"/>
      <c r="I23" s="21"/>
      <c r="J23" s="21"/>
      <c r="K23" s="231"/>
      <c r="L23" s="21"/>
      <c r="M23" s="231"/>
      <c r="N23" s="21"/>
      <c r="O23" s="21"/>
      <c r="P23" s="21"/>
      <c r="Q23" s="21"/>
      <c r="R23" s="21"/>
      <c r="S23" s="231"/>
      <c r="T23" s="21"/>
      <c r="U23" s="231"/>
      <c r="V23" s="268"/>
      <c r="W23" s="77">
        <v>15</v>
      </c>
      <c r="X23" s="77">
        <f t="shared" si="9"/>
        <v>43</v>
      </c>
      <c r="Y23" s="34" t="str">
        <f t="shared" si="2"/>
        <v/>
      </c>
      <c r="Z23" s="77">
        <f t="shared" si="3"/>
        <v>0</v>
      </c>
      <c r="AA23" s="77">
        <v>15</v>
      </c>
      <c r="AB23" s="77">
        <f t="shared" si="10"/>
        <v>43</v>
      </c>
      <c r="AC23" s="77" t="str">
        <f t="shared" si="20"/>
        <v/>
      </c>
      <c r="AD23" s="77">
        <f t="shared" si="4"/>
        <v>0</v>
      </c>
      <c r="AE23" s="77">
        <v>15</v>
      </c>
      <c r="AF23" s="77">
        <f t="shared" si="11"/>
        <v>43</v>
      </c>
      <c r="AG23" s="77" t="str">
        <f t="shared" si="12"/>
        <v/>
      </c>
      <c r="AH23" s="77">
        <f t="shared" si="5"/>
        <v>0</v>
      </c>
      <c r="AI23" s="77">
        <v>15</v>
      </c>
      <c r="AJ23" s="77">
        <f t="shared" si="13"/>
        <v>43</v>
      </c>
      <c r="AK23" s="77" t="str">
        <f t="shared" si="6"/>
        <v/>
      </c>
      <c r="AL23" s="34">
        <f t="shared" si="7"/>
        <v>0</v>
      </c>
      <c r="AM23" s="134">
        <v>15</v>
      </c>
      <c r="AN23" s="134">
        <f t="shared" si="14"/>
        <v>43</v>
      </c>
      <c r="AO23" s="134" t="str">
        <f t="shared" si="8"/>
        <v/>
      </c>
    </row>
    <row r="24" spans="1:41" ht="20.25" customHeight="1">
      <c r="A24" s="227">
        <v>6</v>
      </c>
      <c r="B24" s="43" t="str">
        <f>IF(VLOOKUP(A24,'Data Siswa 6'!$A$4:$D$43,2,0)=0,"",VLOOKUP(A24,'Data Siswa 6'!$A$4:$D$43,2,0))</f>
        <v>406</v>
      </c>
      <c r="C24" s="228" t="str">
        <f>IF(VLOOKUP(A24,'Data Siswa 6'!$A$4:$D$43,4,0)=0,"",VLOOKUP(A24,'Data Siswa 6'!$A$4:$D$43,4,0))</f>
        <v>Siswa Kelas VI 6</v>
      </c>
      <c r="D24" s="10" t="s">
        <v>5</v>
      </c>
      <c r="E24" s="19"/>
      <c r="F24" s="19"/>
      <c r="G24" s="19"/>
      <c r="H24" s="19"/>
      <c r="I24" s="19"/>
      <c r="J24" s="19"/>
      <c r="K24" s="229" t="str">
        <f t="shared" ref="K24" si="36">IFERROR(ROUND(AVERAGE(E24:J26),0),"")</f>
        <v/>
      </c>
      <c r="L24" s="19"/>
      <c r="M24" s="229" t="str">
        <f t="shared" ref="M24" si="37">IFERROR(ROUND(AVERAGE(L24:L26),0),"")</f>
        <v/>
      </c>
      <c r="N24" s="19"/>
      <c r="O24" s="19"/>
      <c r="P24" s="19"/>
      <c r="Q24" s="19"/>
      <c r="R24" s="19"/>
      <c r="S24" s="229" t="str">
        <f t="shared" ref="S24" si="38">IFERROR(ROUND(AVERAGE(N24:R26),0),"")</f>
        <v/>
      </c>
      <c r="T24" s="19"/>
      <c r="U24" s="229" t="str">
        <f t="shared" ref="U24" si="39">IFERROR(ROUND(AVERAGE(T24:T26),0),"")</f>
        <v/>
      </c>
      <c r="V24" s="266" t="str">
        <f t="shared" ref="V24" si="40">IFERROR(ROUND((K24+M24+S24+(2*U24))/5,0),"")</f>
        <v/>
      </c>
      <c r="W24" s="77">
        <v>16</v>
      </c>
      <c r="X24" s="77">
        <f t="shared" si="9"/>
        <v>46</v>
      </c>
      <c r="Y24" s="34" t="str">
        <f t="shared" si="2"/>
        <v/>
      </c>
      <c r="Z24" s="77" t="str">
        <f t="shared" si="3"/>
        <v/>
      </c>
      <c r="AA24" s="77">
        <v>16</v>
      </c>
      <c r="AB24" s="77">
        <f t="shared" si="10"/>
        <v>46</v>
      </c>
      <c r="AC24" s="77" t="str">
        <f t="shared" si="20"/>
        <v/>
      </c>
      <c r="AD24" s="77" t="str">
        <f t="shared" si="4"/>
        <v/>
      </c>
      <c r="AE24" s="77">
        <v>16</v>
      </c>
      <c r="AF24" s="77">
        <f t="shared" si="11"/>
        <v>46</v>
      </c>
      <c r="AG24" s="77" t="str">
        <f t="shared" si="12"/>
        <v/>
      </c>
      <c r="AH24" s="77" t="str">
        <f t="shared" si="5"/>
        <v/>
      </c>
      <c r="AI24" s="77">
        <v>16</v>
      </c>
      <c r="AJ24" s="77">
        <f t="shared" si="13"/>
        <v>46</v>
      </c>
      <c r="AK24" s="77" t="str">
        <f t="shared" si="6"/>
        <v/>
      </c>
      <c r="AL24" s="34" t="str">
        <f t="shared" si="7"/>
        <v/>
      </c>
      <c r="AM24" s="134">
        <v>16</v>
      </c>
      <c r="AN24" s="134">
        <f t="shared" si="14"/>
        <v>46</v>
      </c>
      <c r="AO24" s="134" t="str">
        <f t="shared" si="8"/>
        <v/>
      </c>
    </row>
    <row r="25" spans="1:41" ht="20.25" customHeight="1">
      <c r="A25" s="227"/>
      <c r="B25" s="232" t="str">
        <f>IF(VLOOKUP(A24,'Data Siswa 6'!$A$4:$D$43,3,0)=0,"",VLOOKUP(A24,'Data Siswa 6'!$A$4:$D$43,3,0))</f>
        <v/>
      </c>
      <c r="C25" s="228"/>
      <c r="D25" s="11" t="s">
        <v>6</v>
      </c>
      <c r="E25" s="20"/>
      <c r="F25" s="20"/>
      <c r="G25" s="20"/>
      <c r="H25" s="20"/>
      <c r="I25" s="20"/>
      <c r="J25" s="20"/>
      <c r="K25" s="230"/>
      <c r="L25" s="20"/>
      <c r="M25" s="230"/>
      <c r="N25" s="20"/>
      <c r="O25" s="20"/>
      <c r="P25" s="20"/>
      <c r="Q25" s="20"/>
      <c r="R25" s="20"/>
      <c r="S25" s="230"/>
      <c r="T25" s="20"/>
      <c r="U25" s="230"/>
      <c r="V25" s="267"/>
      <c r="W25" s="77">
        <v>17</v>
      </c>
      <c r="X25" s="77">
        <f t="shared" si="9"/>
        <v>49</v>
      </c>
      <c r="Y25" s="34" t="str">
        <f t="shared" si="2"/>
        <v/>
      </c>
      <c r="Z25" s="77">
        <f t="shared" si="3"/>
        <v>0</v>
      </c>
      <c r="AA25" s="77">
        <v>17</v>
      </c>
      <c r="AB25" s="77">
        <f t="shared" si="10"/>
        <v>49</v>
      </c>
      <c r="AC25" s="77" t="str">
        <f t="shared" si="20"/>
        <v/>
      </c>
      <c r="AD25" s="77">
        <f t="shared" si="4"/>
        <v>0</v>
      </c>
      <c r="AE25" s="77">
        <v>17</v>
      </c>
      <c r="AF25" s="77">
        <f t="shared" si="11"/>
        <v>49</v>
      </c>
      <c r="AG25" s="77" t="str">
        <f t="shared" si="12"/>
        <v/>
      </c>
      <c r="AH25" s="77">
        <f t="shared" si="5"/>
        <v>0</v>
      </c>
      <c r="AI25" s="77">
        <v>17</v>
      </c>
      <c r="AJ25" s="77">
        <f t="shared" si="13"/>
        <v>49</v>
      </c>
      <c r="AK25" s="77" t="str">
        <f t="shared" si="6"/>
        <v/>
      </c>
      <c r="AL25" s="34">
        <f t="shared" si="7"/>
        <v>0</v>
      </c>
      <c r="AM25" s="134">
        <v>17</v>
      </c>
      <c r="AN25" s="134">
        <f t="shared" si="14"/>
        <v>49</v>
      </c>
      <c r="AO25" s="134" t="str">
        <f t="shared" si="8"/>
        <v/>
      </c>
    </row>
    <row r="26" spans="1:41" ht="20.25" customHeight="1">
      <c r="A26" s="227"/>
      <c r="B26" s="233"/>
      <c r="C26" s="228"/>
      <c r="D26" s="12" t="s">
        <v>7</v>
      </c>
      <c r="E26" s="21"/>
      <c r="F26" s="21"/>
      <c r="G26" s="21"/>
      <c r="H26" s="21"/>
      <c r="I26" s="21"/>
      <c r="J26" s="21"/>
      <c r="K26" s="231"/>
      <c r="L26" s="21"/>
      <c r="M26" s="231"/>
      <c r="N26" s="21"/>
      <c r="O26" s="21"/>
      <c r="P26" s="21"/>
      <c r="Q26" s="21"/>
      <c r="R26" s="21"/>
      <c r="S26" s="231"/>
      <c r="T26" s="21"/>
      <c r="U26" s="231"/>
      <c r="V26" s="268"/>
      <c r="W26" s="77">
        <v>18</v>
      </c>
      <c r="X26" s="77">
        <f t="shared" si="9"/>
        <v>52</v>
      </c>
      <c r="Y26" s="34" t="str">
        <f t="shared" si="2"/>
        <v/>
      </c>
      <c r="Z26" s="77">
        <f t="shared" si="3"/>
        <v>0</v>
      </c>
      <c r="AA26" s="77">
        <v>18</v>
      </c>
      <c r="AB26" s="77">
        <f t="shared" si="10"/>
        <v>52</v>
      </c>
      <c r="AC26" s="77" t="str">
        <f t="shared" si="20"/>
        <v/>
      </c>
      <c r="AD26" s="77">
        <f t="shared" si="4"/>
        <v>0</v>
      </c>
      <c r="AE26" s="77">
        <v>18</v>
      </c>
      <c r="AF26" s="77">
        <f t="shared" si="11"/>
        <v>52</v>
      </c>
      <c r="AG26" s="77" t="str">
        <f t="shared" si="12"/>
        <v/>
      </c>
      <c r="AH26" s="77">
        <f t="shared" si="5"/>
        <v>0</v>
      </c>
      <c r="AI26" s="77">
        <v>18</v>
      </c>
      <c r="AJ26" s="77">
        <f t="shared" si="13"/>
        <v>52</v>
      </c>
      <c r="AK26" s="77" t="str">
        <f t="shared" si="6"/>
        <v/>
      </c>
      <c r="AL26" s="34">
        <f t="shared" si="7"/>
        <v>0</v>
      </c>
      <c r="AM26" s="134">
        <v>18</v>
      </c>
      <c r="AN26" s="134">
        <f t="shared" si="14"/>
        <v>52</v>
      </c>
      <c r="AO26" s="134" t="str">
        <f t="shared" si="8"/>
        <v/>
      </c>
    </row>
    <row r="27" spans="1:41" ht="20.25" customHeight="1">
      <c r="A27" s="227">
        <v>7</v>
      </c>
      <c r="B27" s="43" t="str">
        <f>IF(VLOOKUP(A27,'Data Siswa 6'!$A$4:$D$43,2,0)=0,"",VLOOKUP(A27,'Data Siswa 6'!$A$4:$D$43,2,0))</f>
        <v>407</v>
      </c>
      <c r="C27" s="228" t="str">
        <f>IF(VLOOKUP(A27,'Data Siswa 6'!$A$4:$D$43,4,0)=0,"",VLOOKUP(A27,'Data Siswa 6'!$A$4:$D$43,4,0))</f>
        <v>Siswa Kelas VI 7</v>
      </c>
      <c r="D27" s="10" t="s">
        <v>5</v>
      </c>
      <c r="E27" s="19"/>
      <c r="F27" s="19"/>
      <c r="G27" s="19"/>
      <c r="H27" s="19"/>
      <c r="I27" s="19"/>
      <c r="J27" s="19"/>
      <c r="K27" s="229" t="str">
        <f t="shared" ref="K27" si="41">IFERROR(ROUND(AVERAGE(E27:J29),0),"")</f>
        <v/>
      </c>
      <c r="L27" s="19"/>
      <c r="M27" s="229" t="str">
        <f t="shared" ref="M27" si="42">IFERROR(ROUND(AVERAGE(L27:L29),0),"")</f>
        <v/>
      </c>
      <c r="N27" s="19"/>
      <c r="O27" s="19"/>
      <c r="P27" s="19"/>
      <c r="Q27" s="19"/>
      <c r="R27" s="19"/>
      <c r="S27" s="229" t="str">
        <f t="shared" ref="S27" si="43">IFERROR(ROUND(AVERAGE(N27:R29),0),"")</f>
        <v/>
      </c>
      <c r="T27" s="19"/>
      <c r="U27" s="229" t="str">
        <f t="shared" ref="U27" si="44">IFERROR(ROUND(AVERAGE(T27:T29),0),"")</f>
        <v/>
      </c>
      <c r="V27" s="266" t="str">
        <f t="shared" ref="V27" si="45">IFERROR(ROUND((K27+M27+S27+(2*U27))/5,0),"")</f>
        <v/>
      </c>
      <c r="W27" s="77">
        <v>19</v>
      </c>
      <c r="X27" s="77">
        <f t="shared" si="9"/>
        <v>55</v>
      </c>
      <c r="Y27" s="34" t="str">
        <f t="shared" si="2"/>
        <v/>
      </c>
      <c r="Z27" s="77" t="str">
        <f t="shared" si="3"/>
        <v/>
      </c>
      <c r="AA27" s="77">
        <v>19</v>
      </c>
      <c r="AB27" s="77">
        <f t="shared" si="10"/>
        <v>55</v>
      </c>
      <c r="AC27" s="77" t="str">
        <f t="shared" si="20"/>
        <v/>
      </c>
      <c r="AD27" s="77" t="str">
        <f t="shared" si="4"/>
        <v/>
      </c>
      <c r="AE27" s="77">
        <v>19</v>
      </c>
      <c r="AF27" s="77">
        <f t="shared" si="11"/>
        <v>55</v>
      </c>
      <c r="AG27" s="77" t="str">
        <f t="shared" si="12"/>
        <v/>
      </c>
      <c r="AH27" s="77" t="str">
        <f t="shared" si="5"/>
        <v/>
      </c>
      <c r="AI27" s="77">
        <v>19</v>
      </c>
      <c r="AJ27" s="77">
        <f t="shared" si="13"/>
        <v>55</v>
      </c>
      <c r="AK27" s="77" t="str">
        <f t="shared" si="6"/>
        <v/>
      </c>
      <c r="AL27" s="34" t="str">
        <f t="shared" si="7"/>
        <v/>
      </c>
      <c r="AM27" s="134">
        <v>19</v>
      </c>
      <c r="AN27" s="134">
        <f t="shared" si="14"/>
        <v>55</v>
      </c>
      <c r="AO27" s="134" t="str">
        <f t="shared" si="8"/>
        <v/>
      </c>
    </row>
    <row r="28" spans="1:41" ht="20.25" customHeight="1">
      <c r="A28" s="227"/>
      <c r="B28" s="232" t="str">
        <f>IF(VLOOKUP(A27,'Data Siswa 6'!$A$4:$D$43,3,0)=0,"",VLOOKUP(A27,'Data Siswa 6'!$A$4:$D$43,3,0))</f>
        <v/>
      </c>
      <c r="C28" s="228"/>
      <c r="D28" s="11" t="s">
        <v>6</v>
      </c>
      <c r="E28" s="20"/>
      <c r="F28" s="20"/>
      <c r="G28" s="20"/>
      <c r="H28" s="20"/>
      <c r="I28" s="20"/>
      <c r="J28" s="20"/>
      <c r="K28" s="230"/>
      <c r="L28" s="20"/>
      <c r="M28" s="230"/>
      <c r="N28" s="20"/>
      <c r="O28" s="20"/>
      <c r="P28" s="20"/>
      <c r="Q28" s="20"/>
      <c r="R28" s="20"/>
      <c r="S28" s="230"/>
      <c r="T28" s="20"/>
      <c r="U28" s="230"/>
      <c r="V28" s="267"/>
      <c r="W28" s="77">
        <v>20</v>
      </c>
      <c r="X28" s="77">
        <f t="shared" si="9"/>
        <v>58</v>
      </c>
      <c r="Y28" s="34" t="str">
        <f t="shared" si="2"/>
        <v/>
      </c>
      <c r="Z28" s="77">
        <f t="shared" si="3"/>
        <v>0</v>
      </c>
      <c r="AA28" s="77">
        <v>20</v>
      </c>
      <c r="AB28" s="77">
        <f t="shared" si="10"/>
        <v>58</v>
      </c>
      <c r="AC28" s="77" t="str">
        <f t="shared" si="20"/>
        <v/>
      </c>
      <c r="AD28" s="77">
        <f t="shared" si="4"/>
        <v>0</v>
      </c>
      <c r="AE28" s="77">
        <v>20</v>
      </c>
      <c r="AF28" s="77">
        <f t="shared" si="11"/>
        <v>58</v>
      </c>
      <c r="AG28" s="77" t="str">
        <f t="shared" si="12"/>
        <v/>
      </c>
      <c r="AH28" s="77">
        <f t="shared" si="5"/>
        <v>0</v>
      </c>
      <c r="AI28" s="77">
        <v>20</v>
      </c>
      <c r="AJ28" s="77">
        <f t="shared" si="13"/>
        <v>58</v>
      </c>
      <c r="AK28" s="77" t="str">
        <f t="shared" si="6"/>
        <v/>
      </c>
      <c r="AL28" s="34">
        <f t="shared" si="7"/>
        <v>0</v>
      </c>
      <c r="AM28" s="134">
        <v>20</v>
      </c>
      <c r="AN28" s="134">
        <f t="shared" si="14"/>
        <v>58</v>
      </c>
      <c r="AO28" s="134" t="str">
        <f t="shared" si="8"/>
        <v/>
      </c>
    </row>
    <row r="29" spans="1:41" ht="20.25" customHeight="1">
      <c r="A29" s="227"/>
      <c r="B29" s="233"/>
      <c r="C29" s="228"/>
      <c r="D29" s="12" t="s">
        <v>7</v>
      </c>
      <c r="E29" s="21"/>
      <c r="F29" s="21"/>
      <c r="G29" s="21"/>
      <c r="H29" s="21"/>
      <c r="I29" s="21"/>
      <c r="J29" s="21"/>
      <c r="K29" s="231"/>
      <c r="L29" s="21"/>
      <c r="M29" s="231"/>
      <c r="N29" s="21"/>
      <c r="O29" s="21"/>
      <c r="P29" s="21"/>
      <c r="Q29" s="21"/>
      <c r="R29" s="21"/>
      <c r="S29" s="231"/>
      <c r="T29" s="21"/>
      <c r="U29" s="231"/>
      <c r="V29" s="268"/>
      <c r="W29" s="77">
        <v>21</v>
      </c>
      <c r="X29" s="77">
        <f t="shared" si="9"/>
        <v>61</v>
      </c>
      <c r="Y29" s="34" t="str">
        <f t="shared" si="2"/>
        <v/>
      </c>
      <c r="Z29" s="77">
        <f t="shared" si="3"/>
        <v>0</v>
      </c>
      <c r="AA29" s="77">
        <v>21</v>
      </c>
      <c r="AB29" s="77">
        <f t="shared" si="10"/>
        <v>61</v>
      </c>
      <c r="AC29" s="77" t="str">
        <f t="shared" si="20"/>
        <v/>
      </c>
      <c r="AD29" s="77">
        <f t="shared" si="4"/>
        <v>0</v>
      </c>
      <c r="AE29" s="77">
        <v>21</v>
      </c>
      <c r="AF29" s="77">
        <f t="shared" si="11"/>
        <v>61</v>
      </c>
      <c r="AG29" s="77" t="str">
        <f t="shared" si="12"/>
        <v/>
      </c>
      <c r="AH29" s="77">
        <f t="shared" si="5"/>
        <v>0</v>
      </c>
      <c r="AI29" s="77">
        <v>21</v>
      </c>
      <c r="AJ29" s="77">
        <f t="shared" si="13"/>
        <v>61</v>
      </c>
      <c r="AK29" s="77" t="str">
        <f t="shared" si="6"/>
        <v/>
      </c>
      <c r="AL29" s="34">
        <f t="shared" si="7"/>
        <v>0</v>
      </c>
      <c r="AM29" s="134">
        <v>21</v>
      </c>
      <c r="AN29" s="134">
        <f t="shared" si="14"/>
        <v>61</v>
      </c>
      <c r="AO29" s="134" t="str">
        <f t="shared" si="8"/>
        <v/>
      </c>
    </row>
    <row r="30" spans="1:41" ht="20.25" customHeight="1">
      <c r="A30" s="227">
        <v>8</v>
      </c>
      <c r="B30" s="43" t="str">
        <f>IF(VLOOKUP(A30,'Data Siswa 6'!$A$4:$D$43,2,0)=0,"",VLOOKUP(A30,'Data Siswa 6'!$A$4:$D$43,2,0))</f>
        <v>408</v>
      </c>
      <c r="C30" s="228" t="str">
        <f>IF(VLOOKUP(A30,'Data Siswa 6'!$A$4:$D$43,4,0)=0,"",VLOOKUP(A30,'Data Siswa 6'!$A$4:$D$43,4,0))</f>
        <v>Siswa Kelas VI 8</v>
      </c>
      <c r="D30" s="10" t="s">
        <v>5</v>
      </c>
      <c r="E30" s="19"/>
      <c r="F30" s="19"/>
      <c r="G30" s="19"/>
      <c r="H30" s="19"/>
      <c r="I30" s="19"/>
      <c r="J30" s="19"/>
      <c r="K30" s="229" t="str">
        <f t="shared" ref="K30" si="46">IFERROR(ROUND(AVERAGE(E30:J32),0),"")</f>
        <v/>
      </c>
      <c r="L30" s="19"/>
      <c r="M30" s="229" t="str">
        <f t="shared" ref="M30" si="47">IFERROR(ROUND(AVERAGE(L30:L32),0),"")</f>
        <v/>
      </c>
      <c r="N30" s="19"/>
      <c r="O30" s="19"/>
      <c r="P30" s="19"/>
      <c r="Q30" s="19"/>
      <c r="R30" s="19"/>
      <c r="S30" s="229" t="str">
        <f t="shared" ref="S30" si="48">IFERROR(ROUND(AVERAGE(N30:R32),0),"")</f>
        <v/>
      </c>
      <c r="T30" s="19"/>
      <c r="U30" s="229" t="str">
        <f t="shared" ref="U30" si="49">IFERROR(ROUND(AVERAGE(T30:T32),0),"")</f>
        <v/>
      </c>
      <c r="V30" s="266" t="str">
        <f t="shared" ref="V30" si="50">IFERROR(ROUND((K30+M30+S30+(2*U30))/5,0),"")</f>
        <v/>
      </c>
      <c r="W30" s="77">
        <v>22</v>
      </c>
      <c r="X30" s="77">
        <f t="shared" si="9"/>
        <v>64</v>
      </c>
      <c r="Y30" s="34" t="str">
        <f t="shared" si="2"/>
        <v/>
      </c>
      <c r="Z30" s="77" t="str">
        <f t="shared" si="3"/>
        <v/>
      </c>
      <c r="AA30" s="77">
        <v>22</v>
      </c>
      <c r="AB30" s="77">
        <f t="shared" si="10"/>
        <v>64</v>
      </c>
      <c r="AC30" s="77" t="str">
        <f t="shared" si="20"/>
        <v/>
      </c>
      <c r="AD30" s="77" t="str">
        <f t="shared" si="4"/>
        <v/>
      </c>
      <c r="AE30" s="77">
        <v>22</v>
      </c>
      <c r="AF30" s="77">
        <f t="shared" si="11"/>
        <v>64</v>
      </c>
      <c r="AG30" s="77" t="str">
        <f t="shared" si="12"/>
        <v/>
      </c>
      <c r="AH30" s="77" t="str">
        <f t="shared" si="5"/>
        <v/>
      </c>
      <c r="AI30" s="77">
        <v>22</v>
      </c>
      <c r="AJ30" s="77">
        <f t="shared" si="13"/>
        <v>64</v>
      </c>
      <c r="AK30" s="77" t="str">
        <f t="shared" si="6"/>
        <v/>
      </c>
      <c r="AL30" s="34" t="str">
        <f t="shared" si="7"/>
        <v/>
      </c>
      <c r="AM30" s="134">
        <v>22</v>
      </c>
      <c r="AN30" s="134">
        <f t="shared" si="14"/>
        <v>64</v>
      </c>
      <c r="AO30" s="134" t="str">
        <f t="shared" si="8"/>
        <v/>
      </c>
    </row>
    <row r="31" spans="1:41" ht="20.25" customHeight="1">
      <c r="A31" s="227"/>
      <c r="B31" s="232" t="str">
        <f>IF(VLOOKUP(A30,'Data Siswa 6'!$A$4:$D$43,3,0)=0,"",VLOOKUP(A30,'Data Siswa 6'!$A$4:$D$43,3,0))</f>
        <v/>
      </c>
      <c r="C31" s="228"/>
      <c r="D31" s="11" t="s">
        <v>6</v>
      </c>
      <c r="E31" s="20"/>
      <c r="F31" s="20"/>
      <c r="G31" s="20"/>
      <c r="H31" s="20"/>
      <c r="I31" s="20"/>
      <c r="J31" s="20"/>
      <c r="K31" s="230"/>
      <c r="L31" s="20"/>
      <c r="M31" s="230"/>
      <c r="N31" s="20"/>
      <c r="O31" s="20"/>
      <c r="P31" s="20"/>
      <c r="Q31" s="20"/>
      <c r="R31" s="20"/>
      <c r="S31" s="230"/>
      <c r="T31" s="20"/>
      <c r="U31" s="230"/>
      <c r="V31" s="267"/>
      <c r="W31" s="77">
        <v>23</v>
      </c>
      <c r="X31" s="77">
        <f t="shared" si="9"/>
        <v>67</v>
      </c>
      <c r="Y31" s="34" t="str">
        <f t="shared" si="2"/>
        <v/>
      </c>
      <c r="Z31" s="77">
        <f t="shared" si="3"/>
        <v>0</v>
      </c>
      <c r="AA31" s="77">
        <v>23</v>
      </c>
      <c r="AB31" s="77">
        <f t="shared" si="10"/>
        <v>67</v>
      </c>
      <c r="AC31" s="77" t="str">
        <f t="shared" si="20"/>
        <v/>
      </c>
      <c r="AD31" s="77">
        <f t="shared" si="4"/>
        <v>0</v>
      </c>
      <c r="AE31" s="77">
        <v>23</v>
      </c>
      <c r="AF31" s="77">
        <f t="shared" si="11"/>
        <v>67</v>
      </c>
      <c r="AG31" s="77" t="str">
        <f t="shared" si="12"/>
        <v/>
      </c>
      <c r="AH31" s="77">
        <f t="shared" si="5"/>
        <v>0</v>
      </c>
      <c r="AI31" s="77">
        <v>23</v>
      </c>
      <c r="AJ31" s="77">
        <f t="shared" si="13"/>
        <v>67</v>
      </c>
      <c r="AK31" s="77" t="str">
        <f t="shared" si="6"/>
        <v/>
      </c>
      <c r="AL31" s="34">
        <f t="shared" si="7"/>
        <v>0</v>
      </c>
      <c r="AM31" s="134">
        <v>23</v>
      </c>
      <c r="AN31" s="134">
        <f t="shared" si="14"/>
        <v>67</v>
      </c>
      <c r="AO31" s="134" t="str">
        <f t="shared" si="8"/>
        <v/>
      </c>
    </row>
    <row r="32" spans="1:41" ht="20.25" customHeight="1">
      <c r="A32" s="227"/>
      <c r="B32" s="233"/>
      <c r="C32" s="228"/>
      <c r="D32" s="12" t="s">
        <v>7</v>
      </c>
      <c r="E32" s="21"/>
      <c r="F32" s="21"/>
      <c r="G32" s="21"/>
      <c r="H32" s="21"/>
      <c r="I32" s="21"/>
      <c r="J32" s="21"/>
      <c r="K32" s="231"/>
      <c r="L32" s="21"/>
      <c r="M32" s="231"/>
      <c r="N32" s="21"/>
      <c r="O32" s="21"/>
      <c r="P32" s="21"/>
      <c r="Q32" s="21"/>
      <c r="R32" s="21"/>
      <c r="S32" s="231"/>
      <c r="T32" s="21"/>
      <c r="U32" s="231"/>
      <c r="V32" s="268"/>
      <c r="W32" s="77">
        <v>24</v>
      </c>
      <c r="X32" s="77">
        <f t="shared" si="9"/>
        <v>70</v>
      </c>
      <c r="Y32" s="34" t="str">
        <f t="shared" si="2"/>
        <v/>
      </c>
      <c r="Z32" s="77">
        <f t="shared" si="3"/>
        <v>0</v>
      </c>
      <c r="AA32" s="77">
        <v>24</v>
      </c>
      <c r="AB32" s="77">
        <f t="shared" si="10"/>
        <v>70</v>
      </c>
      <c r="AC32" s="77" t="str">
        <f t="shared" si="20"/>
        <v/>
      </c>
      <c r="AD32" s="77">
        <f t="shared" si="4"/>
        <v>0</v>
      </c>
      <c r="AE32" s="77">
        <v>24</v>
      </c>
      <c r="AF32" s="77">
        <f t="shared" si="11"/>
        <v>70</v>
      </c>
      <c r="AG32" s="77" t="str">
        <f t="shared" si="12"/>
        <v/>
      </c>
      <c r="AH32" s="77">
        <f t="shared" si="5"/>
        <v>0</v>
      </c>
      <c r="AI32" s="77">
        <v>24</v>
      </c>
      <c r="AJ32" s="77">
        <f t="shared" si="13"/>
        <v>70</v>
      </c>
      <c r="AK32" s="77" t="str">
        <f t="shared" si="6"/>
        <v/>
      </c>
      <c r="AL32" s="34">
        <f t="shared" si="7"/>
        <v>0</v>
      </c>
      <c r="AM32" s="134">
        <v>24</v>
      </c>
      <c r="AN32" s="134">
        <f t="shared" si="14"/>
        <v>70</v>
      </c>
      <c r="AO32" s="134" t="str">
        <f t="shared" si="8"/>
        <v/>
      </c>
    </row>
    <row r="33" spans="1:41" ht="20.25" customHeight="1">
      <c r="A33" s="227">
        <v>9</v>
      </c>
      <c r="B33" s="43" t="str">
        <f>IF(VLOOKUP(A33,'Data Siswa 6'!$A$4:$D$43,2,0)=0,"",VLOOKUP(A33,'Data Siswa 6'!$A$4:$D$43,2,0))</f>
        <v>409</v>
      </c>
      <c r="C33" s="228" t="str">
        <f>IF(VLOOKUP(A33,'Data Siswa 6'!$A$4:$D$43,4,0)=0,"",VLOOKUP(A33,'Data Siswa 6'!$A$4:$D$43,4,0))</f>
        <v>Siswa Kelas VI 9</v>
      </c>
      <c r="D33" s="10" t="s">
        <v>5</v>
      </c>
      <c r="E33" s="19"/>
      <c r="F33" s="19"/>
      <c r="G33" s="19"/>
      <c r="H33" s="19"/>
      <c r="I33" s="19"/>
      <c r="J33" s="19"/>
      <c r="K33" s="229" t="str">
        <f t="shared" ref="K33" si="51">IFERROR(ROUND(AVERAGE(E33:J35),0),"")</f>
        <v/>
      </c>
      <c r="L33" s="19"/>
      <c r="M33" s="229" t="str">
        <f t="shared" ref="M33" si="52">IFERROR(ROUND(AVERAGE(L33:L35),0),"")</f>
        <v/>
      </c>
      <c r="N33" s="19"/>
      <c r="O33" s="19"/>
      <c r="P33" s="19"/>
      <c r="Q33" s="19"/>
      <c r="R33" s="19"/>
      <c r="S33" s="229" t="str">
        <f t="shared" ref="S33" si="53">IFERROR(ROUND(AVERAGE(N33:R35),0),"")</f>
        <v/>
      </c>
      <c r="T33" s="19"/>
      <c r="U33" s="229" t="str">
        <f t="shared" ref="U33" si="54">IFERROR(ROUND(AVERAGE(T33:T35),0),"")</f>
        <v/>
      </c>
      <c r="V33" s="266" t="str">
        <f t="shared" ref="V33" si="55">IFERROR(ROUND((K33+M33+S33+(2*U33))/5,0),"")</f>
        <v/>
      </c>
      <c r="W33" s="77">
        <v>25</v>
      </c>
      <c r="X33" s="77">
        <f t="shared" si="9"/>
        <v>73</v>
      </c>
      <c r="Y33" s="34" t="str">
        <f t="shared" si="2"/>
        <v/>
      </c>
      <c r="Z33" s="77" t="str">
        <f t="shared" si="3"/>
        <v/>
      </c>
      <c r="AA33" s="77">
        <v>25</v>
      </c>
      <c r="AB33" s="77">
        <f t="shared" si="10"/>
        <v>73</v>
      </c>
      <c r="AC33" s="77" t="str">
        <f t="shared" si="20"/>
        <v/>
      </c>
      <c r="AD33" s="77" t="str">
        <f t="shared" si="4"/>
        <v/>
      </c>
      <c r="AE33" s="77">
        <v>25</v>
      </c>
      <c r="AF33" s="77">
        <f t="shared" si="11"/>
        <v>73</v>
      </c>
      <c r="AG33" s="77" t="str">
        <f t="shared" si="12"/>
        <v/>
      </c>
      <c r="AH33" s="77" t="str">
        <f t="shared" si="5"/>
        <v/>
      </c>
      <c r="AI33" s="77">
        <v>25</v>
      </c>
      <c r="AJ33" s="77">
        <f t="shared" si="13"/>
        <v>73</v>
      </c>
      <c r="AK33" s="77" t="str">
        <f t="shared" si="6"/>
        <v/>
      </c>
      <c r="AL33" s="34" t="str">
        <f t="shared" si="7"/>
        <v/>
      </c>
      <c r="AM33" s="134">
        <v>25</v>
      </c>
      <c r="AN33" s="134">
        <f t="shared" si="14"/>
        <v>73</v>
      </c>
      <c r="AO33" s="134" t="str">
        <f t="shared" si="8"/>
        <v/>
      </c>
    </row>
    <row r="34" spans="1:41" ht="20.25" customHeight="1">
      <c r="A34" s="227"/>
      <c r="B34" s="232" t="str">
        <f>IF(VLOOKUP(A33,'Data Siswa 6'!$A$4:$D$43,3,0)=0,"",VLOOKUP(A33,'Data Siswa 6'!$A$4:$D$43,3,0))</f>
        <v/>
      </c>
      <c r="C34" s="228"/>
      <c r="D34" s="11" t="s">
        <v>6</v>
      </c>
      <c r="E34" s="20"/>
      <c r="F34" s="20"/>
      <c r="G34" s="20"/>
      <c r="H34" s="20"/>
      <c r="I34" s="20"/>
      <c r="J34" s="20"/>
      <c r="K34" s="230"/>
      <c r="L34" s="20"/>
      <c r="M34" s="230"/>
      <c r="N34" s="20"/>
      <c r="O34" s="20"/>
      <c r="P34" s="20"/>
      <c r="Q34" s="20"/>
      <c r="R34" s="20"/>
      <c r="S34" s="230"/>
      <c r="T34" s="20"/>
      <c r="U34" s="230"/>
      <c r="V34" s="267"/>
      <c r="W34" s="77">
        <v>26</v>
      </c>
      <c r="X34" s="77">
        <f t="shared" si="9"/>
        <v>76</v>
      </c>
      <c r="Y34" s="34" t="str">
        <f t="shared" si="2"/>
        <v/>
      </c>
      <c r="Z34" s="77">
        <f t="shared" si="3"/>
        <v>0</v>
      </c>
      <c r="AA34" s="77">
        <v>26</v>
      </c>
      <c r="AB34" s="77">
        <f t="shared" si="10"/>
        <v>76</v>
      </c>
      <c r="AC34" s="77" t="str">
        <f t="shared" si="20"/>
        <v/>
      </c>
      <c r="AD34" s="77">
        <f t="shared" si="4"/>
        <v>0</v>
      </c>
      <c r="AE34" s="77">
        <v>26</v>
      </c>
      <c r="AF34" s="77">
        <f t="shared" si="11"/>
        <v>76</v>
      </c>
      <c r="AG34" s="77" t="str">
        <f t="shared" si="12"/>
        <v/>
      </c>
      <c r="AH34" s="77">
        <f t="shared" si="5"/>
        <v>0</v>
      </c>
      <c r="AI34" s="77">
        <v>26</v>
      </c>
      <c r="AJ34" s="77">
        <f t="shared" si="13"/>
        <v>76</v>
      </c>
      <c r="AK34" s="77" t="str">
        <f t="shared" si="6"/>
        <v/>
      </c>
      <c r="AL34" s="34">
        <f t="shared" si="7"/>
        <v>0</v>
      </c>
      <c r="AM34" s="134">
        <v>26</v>
      </c>
      <c r="AN34" s="134">
        <f t="shared" si="14"/>
        <v>76</v>
      </c>
      <c r="AO34" s="134" t="str">
        <f t="shared" si="8"/>
        <v/>
      </c>
    </row>
    <row r="35" spans="1:41" ht="20.25" customHeight="1">
      <c r="A35" s="227"/>
      <c r="B35" s="233"/>
      <c r="C35" s="228"/>
      <c r="D35" s="12" t="s">
        <v>7</v>
      </c>
      <c r="E35" s="21"/>
      <c r="F35" s="21"/>
      <c r="G35" s="21"/>
      <c r="H35" s="21"/>
      <c r="I35" s="21"/>
      <c r="J35" s="21"/>
      <c r="K35" s="231"/>
      <c r="L35" s="21"/>
      <c r="M35" s="231"/>
      <c r="N35" s="21"/>
      <c r="O35" s="21"/>
      <c r="P35" s="21"/>
      <c r="Q35" s="21"/>
      <c r="R35" s="21"/>
      <c r="S35" s="231"/>
      <c r="T35" s="21"/>
      <c r="U35" s="231"/>
      <c r="V35" s="268"/>
      <c r="W35" s="77">
        <v>27</v>
      </c>
      <c r="X35" s="77">
        <f t="shared" si="9"/>
        <v>79</v>
      </c>
      <c r="Y35" s="34" t="str">
        <f t="shared" si="2"/>
        <v/>
      </c>
      <c r="Z35" s="77">
        <f t="shared" si="3"/>
        <v>0</v>
      </c>
      <c r="AA35" s="77">
        <v>27</v>
      </c>
      <c r="AB35" s="77">
        <f t="shared" si="10"/>
        <v>79</v>
      </c>
      <c r="AC35" s="77" t="str">
        <f t="shared" si="20"/>
        <v/>
      </c>
      <c r="AD35" s="77">
        <f t="shared" si="4"/>
        <v>0</v>
      </c>
      <c r="AE35" s="77">
        <v>27</v>
      </c>
      <c r="AF35" s="77">
        <f t="shared" si="11"/>
        <v>79</v>
      </c>
      <c r="AG35" s="77" t="str">
        <f t="shared" si="12"/>
        <v/>
      </c>
      <c r="AH35" s="77">
        <f t="shared" si="5"/>
        <v>0</v>
      </c>
      <c r="AI35" s="77">
        <v>27</v>
      </c>
      <c r="AJ35" s="77">
        <f t="shared" si="13"/>
        <v>79</v>
      </c>
      <c r="AK35" s="77" t="str">
        <f t="shared" si="6"/>
        <v/>
      </c>
      <c r="AL35" s="34">
        <f t="shared" si="7"/>
        <v>0</v>
      </c>
      <c r="AM35" s="134">
        <v>27</v>
      </c>
      <c r="AN35" s="134">
        <f t="shared" si="14"/>
        <v>79</v>
      </c>
      <c r="AO35" s="134" t="str">
        <f t="shared" si="8"/>
        <v/>
      </c>
    </row>
    <row r="36" spans="1:41" ht="20.25" customHeight="1">
      <c r="A36" s="227">
        <v>10</v>
      </c>
      <c r="B36" s="43" t="str">
        <f>IF(VLOOKUP(A36,'Data Siswa 6'!$A$4:$D$43,2,0)=0,"",VLOOKUP(A36,'Data Siswa 6'!$A$4:$D$43,2,0))</f>
        <v>410</v>
      </c>
      <c r="C36" s="228" t="str">
        <f>IF(VLOOKUP(A36,'Data Siswa 6'!$A$4:$D$43,4,0)=0,"",VLOOKUP(A36,'Data Siswa 6'!$A$4:$D$43,4,0))</f>
        <v>Siswa Kelas VI 10</v>
      </c>
      <c r="D36" s="10" t="s">
        <v>5</v>
      </c>
      <c r="E36" s="19"/>
      <c r="F36" s="19"/>
      <c r="G36" s="19"/>
      <c r="H36" s="19"/>
      <c r="I36" s="19"/>
      <c r="J36" s="19"/>
      <c r="K36" s="229" t="str">
        <f t="shared" ref="K36" si="56">IFERROR(ROUND(AVERAGE(E36:J38),0),"")</f>
        <v/>
      </c>
      <c r="L36" s="19"/>
      <c r="M36" s="229" t="str">
        <f t="shared" ref="M36" si="57">IFERROR(ROUND(AVERAGE(L36:L38),0),"")</f>
        <v/>
      </c>
      <c r="N36" s="19"/>
      <c r="O36" s="19"/>
      <c r="P36" s="19"/>
      <c r="Q36" s="19"/>
      <c r="R36" s="19"/>
      <c r="S36" s="229" t="str">
        <f t="shared" ref="S36" si="58">IFERROR(ROUND(AVERAGE(N36:R38),0),"")</f>
        <v/>
      </c>
      <c r="T36" s="19"/>
      <c r="U36" s="229" t="str">
        <f t="shared" ref="U36" si="59">IFERROR(ROUND(AVERAGE(T36:T38),0),"")</f>
        <v/>
      </c>
      <c r="V36" s="266" t="str">
        <f t="shared" ref="V36" si="60">IFERROR(ROUND((K36+M36+S36+(2*U36))/5,0),"")</f>
        <v/>
      </c>
      <c r="W36" s="77">
        <v>28</v>
      </c>
      <c r="X36" s="77">
        <f t="shared" si="9"/>
        <v>82</v>
      </c>
      <c r="Y36" s="34" t="str">
        <f t="shared" si="2"/>
        <v/>
      </c>
      <c r="Z36" s="77" t="str">
        <f t="shared" si="3"/>
        <v/>
      </c>
      <c r="AA36" s="77">
        <v>28</v>
      </c>
      <c r="AB36" s="77">
        <f t="shared" si="10"/>
        <v>82</v>
      </c>
      <c r="AC36" s="77" t="str">
        <f t="shared" si="20"/>
        <v/>
      </c>
      <c r="AD36" s="77" t="str">
        <f t="shared" si="4"/>
        <v/>
      </c>
      <c r="AE36" s="77">
        <v>28</v>
      </c>
      <c r="AF36" s="77">
        <f t="shared" si="11"/>
        <v>82</v>
      </c>
      <c r="AG36" s="77" t="str">
        <f t="shared" si="12"/>
        <v/>
      </c>
      <c r="AH36" s="77" t="str">
        <f t="shared" si="5"/>
        <v/>
      </c>
      <c r="AI36" s="77">
        <v>28</v>
      </c>
      <c r="AJ36" s="77">
        <f t="shared" si="13"/>
        <v>82</v>
      </c>
      <c r="AK36" s="77" t="str">
        <f t="shared" si="6"/>
        <v/>
      </c>
      <c r="AL36" s="34" t="str">
        <f t="shared" si="7"/>
        <v/>
      </c>
      <c r="AM36" s="134">
        <v>28</v>
      </c>
      <c r="AN36" s="134">
        <f t="shared" si="14"/>
        <v>82</v>
      </c>
      <c r="AO36" s="134" t="str">
        <f t="shared" si="8"/>
        <v/>
      </c>
    </row>
    <row r="37" spans="1:41" ht="20.25" customHeight="1">
      <c r="A37" s="227"/>
      <c r="B37" s="232" t="str">
        <f>IF(VLOOKUP(A36,'Data Siswa 6'!$A$4:$D$43,3,0)=0,"",VLOOKUP(A36,'Data Siswa 6'!$A$4:$D$43,3,0))</f>
        <v/>
      </c>
      <c r="C37" s="228"/>
      <c r="D37" s="11" t="s">
        <v>6</v>
      </c>
      <c r="E37" s="20"/>
      <c r="F37" s="20"/>
      <c r="G37" s="20"/>
      <c r="H37" s="20"/>
      <c r="I37" s="20"/>
      <c r="J37" s="20"/>
      <c r="K37" s="230"/>
      <c r="L37" s="20"/>
      <c r="M37" s="230"/>
      <c r="N37" s="20"/>
      <c r="O37" s="20"/>
      <c r="P37" s="20"/>
      <c r="Q37" s="20"/>
      <c r="R37" s="20"/>
      <c r="S37" s="230"/>
      <c r="T37" s="20"/>
      <c r="U37" s="230"/>
      <c r="V37" s="267"/>
      <c r="W37" s="77">
        <v>29</v>
      </c>
      <c r="X37" s="77">
        <f t="shared" si="9"/>
        <v>85</v>
      </c>
      <c r="Y37" s="34" t="str">
        <f t="shared" si="2"/>
        <v/>
      </c>
      <c r="Z37" s="77">
        <f t="shared" si="3"/>
        <v>0</v>
      </c>
      <c r="AA37" s="77">
        <v>29</v>
      </c>
      <c r="AB37" s="77">
        <f t="shared" si="10"/>
        <v>85</v>
      </c>
      <c r="AC37" s="77" t="str">
        <f t="shared" si="20"/>
        <v/>
      </c>
      <c r="AD37" s="77">
        <f t="shared" si="4"/>
        <v>0</v>
      </c>
      <c r="AE37" s="77">
        <v>29</v>
      </c>
      <c r="AF37" s="77">
        <f t="shared" si="11"/>
        <v>85</v>
      </c>
      <c r="AG37" s="77" t="str">
        <f t="shared" si="12"/>
        <v/>
      </c>
      <c r="AH37" s="77">
        <f t="shared" si="5"/>
        <v>0</v>
      </c>
      <c r="AI37" s="77">
        <v>29</v>
      </c>
      <c r="AJ37" s="77">
        <f t="shared" si="13"/>
        <v>85</v>
      </c>
      <c r="AK37" s="77" t="str">
        <f t="shared" si="6"/>
        <v/>
      </c>
      <c r="AL37" s="34">
        <f t="shared" si="7"/>
        <v>0</v>
      </c>
      <c r="AM37" s="134">
        <v>29</v>
      </c>
      <c r="AN37" s="134">
        <f t="shared" si="14"/>
        <v>85</v>
      </c>
      <c r="AO37" s="134" t="str">
        <f t="shared" si="8"/>
        <v/>
      </c>
    </row>
    <row r="38" spans="1:41" ht="20.25" customHeight="1">
      <c r="A38" s="227"/>
      <c r="B38" s="233"/>
      <c r="C38" s="228"/>
      <c r="D38" s="12" t="s">
        <v>7</v>
      </c>
      <c r="E38" s="21"/>
      <c r="F38" s="21"/>
      <c r="G38" s="21"/>
      <c r="H38" s="21"/>
      <c r="I38" s="21"/>
      <c r="J38" s="21"/>
      <c r="K38" s="231"/>
      <c r="L38" s="21"/>
      <c r="M38" s="231"/>
      <c r="N38" s="21"/>
      <c r="O38" s="21"/>
      <c r="P38" s="21"/>
      <c r="Q38" s="21"/>
      <c r="R38" s="21"/>
      <c r="S38" s="231"/>
      <c r="T38" s="21"/>
      <c r="U38" s="231"/>
      <c r="V38" s="268"/>
      <c r="W38" s="77">
        <v>30</v>
      </c>
      <c r="X38" s="77">
        <f t="shared" si="9"/>
        <v>88</v>
      </c>
      <c r="Y38" s="34" t="str">
        <f t="shared" si="2"/>
        <v/>
      </c>
      <c r="Z38" s="77">
        <f t="shared" si="3"/>
        <v>0</v>
      </c>
      <c r="AA38" s="77">
        <v>30</v>
      </c>
      <c r="AB38" s="77">
        <f t="shared" si="10"/>
        <v>88</v>
      </c>
      <c r="AC38" s="77" t="str">
        <f t="shared" si="20"/>
        <v/>
      </c>
      <c r="AD38" s="77">
        <f t="shared" si="4"/>
        <v>0</v>
      </c>
      <c r="AE38" s="77">
        <v>30</v>
      </c>
      <c r="AF38" s="77">
        <f t="shared" si="11"/>
        <v>88</v>
      </c>
      <c r="AG38" s="77" t="str">
        <f t="shared" si="12"/>
        <v/>
      </c>
      <c r="AH38" s="77">
        <f t="shared" si="5"/>
        <v>0</v>
      </c>
      <c r="AI38" s="77">
        <v>30</v>
      </c>
      <c r="AJ38" s="77">
        <f t="shared" si="13"/>
        <v>88</v>
      </c>
      <c r="AK38" s="77" t="str">
        <f t="shared" si="6"/>
        <v/>
      </c>
      <c r="AL38" s="34">
        <f t="shared" si="7"/>
        <v>0</v>
      </c>
      <c r="AM38" s="134">
        <v>30</v>
      </c>
      <c r="AN38" s="134">
        <f t="shared" si="14"/>
        <v>88</v>
      </c>
      <c r="AO38" s="134" t="str">
        <f t="shared" si="8"/>
        <v/>
      </c>
    </row>
    <row r="39" spans="1:41" ht="20.25" customHeight="1">
      <c r="A39" s="227">
        <v>11</v>
      </c>
      <c r="B39" s="43" t="str">
        <f>IF(VLOOKUP(A39,'Data Siswa 6'!$A$4:$D$43,2,0)=0,"",VLOOKUP(A39,'Data Siswa 6'!$A$4:$D$43,2,0))</f>
        <v>411</v>
      </c>
      <c r="C39" s="228" t="str">
        <f>IF(VLOOKUP(A39,'Data Siswa 6'!$A$4:$D$43,4,0)=0,"",VLOOKUP(A39,'Data Siswa 6'!$A$4:$D$43,4,0))</f>
        <v>Siswa Kelas VI 11</v>
      </c>
      <c r="D39" s="10" t="s">
        <v>5</v>
      </c>
      <c r="E39" s="19"/>
      <c r="F39" s="19"/>
      <c r="G39" s="19"/>
      <c r="H39" s="19"/>
      <c r="I39" s="19"/>
      <c r="J39" s="19"/>
      <c r="K39" s="229" t="str">
        <f t="shared" ref="K39" si="61">IFERROR(ROUND(AVERAGE(E39:J41),0),"")</f>
        <v/>
      </c>
      <c r="L39" s="19"/>
      <c r="M39" s="229" t="str">
        <f t="shared" ref="M39" si="62">IFERROR(ROUND(AVERAGE(L39:L41),0),"")</f>
        <v/>
      </c>
      <c r="N39" s="19"/>
      <c r="O39" s="19"/>
      <c r="P39" s="19"/>
      <c r="Q39" s="19"/>
      <c r="R39" s="19"/>
      <c r="S39" s="229" t="str">
        <f t="shared" ref="S39" si="63">IFERROR(ROUND(AVERAGE(N39:R41),0),"")</f>
        <v/>
      </c>
      <c r="T39" s="19"/>
      <c r="U39" s="229" t="str">
        <f t="shared" ref="U39" si="64">IFERROR(ROUND(AVERAGE(T39:T41),0),"")</f>
        <v/>
      </c>
      <c r="V39" s="266" t="str">
        <f t="shared" ref="V39" si="65">IFERROR(ROUND((K39+M39+S39+(2*U39))/5,0),"")</f>
        <v/>
      </c>
      <c r="W39" s="77">
        <v>31</v>
      </c>
      <c r="X39" s="77">
        <f t="shared" si="9"/>
        <v>91</v>
      </c>
      <c r="Y39" s="34" t="str">
        <f t="shared" si="2"/>
        <v/>
      </c>
      <c r="Z39" s="77" t="str">
        <f t="shared" si="3"/>
        <v/>
      </c>
      <c r="AA39" s="77">
        <v>31</v>
      </c>
      <c r="AB39" s="77">
        <f t="shared" si="10"/>
        <v>91</v>
      </c>
      <c r="AC39" s="77" t="str">
        <f t="shared" si="20"/>
        <v/>
      </c>
      <c r="AD39" s="77" t="str">
        <f t="shared" si="4"/>
        <v/>
      </c>
      <c r="AE39" s="77">
        <v>31</v>
      </c>
      <c r="AF39" s="77">
        <f t="shared" si="11"/>
        <v>91</v>
      </c>
      <c r="AG39" s="77" t="str">
        <f t="shared" si="12"/>
        <v/>
      </c>
      <c r="AH39" s="77" t="str">
        <f t="shared" si="5"/>
        <v/>
      </c>
      <c r="AI39" s="77">
        <v>31</v>
      </c>
      <c r="AJ39" s="77">
        <f t="shared" si="13"/>
        <v>91</v>
      </c>
      <c r="AK39" s="77" t="str">
        <f t="shared" si="6"/>
        <v/>
      </c>
      <c r="AL39" s="34" t="str">
        <f t="shared" si="7"/>
        <v/>
      </c>
      <c r="AM39" s="134">
        <v>31</v>
      </c>
      <c r="AN39" s="134">
        <f t="shared" si="14"/>
        <v>91</v>
      </c>
      <c r="AO39" s="134" t="str">
        <f t="shared" si="8"/>
        <v/>
      </c>
    </row>
    <row r="40" spans="1:41" ht="20.25" customHeight="1">
      <c r="A40" s="227"/>
      <c r="B40" s="232" t="str">
        <f>IF(VLOOKUP(A39,'Data Siswa 6'!$A$4:$D$43,3,0)=0,"",VLOOKUP(A39,'Data Siswa 6'!$A$4:$D$43,3,0))</f>
        <v/>
      </c>
      <c r="C40" s="228"/>
      <c r="D40" s="11" t="s">
        <v>6</v>
      </c>
      <c r="E40" s="20"/>
      <c r="F40" s="20"/>
      <c r="G40" s="20"/>
      <c r="H40" s="20"/>
      <c r="I40" s="20"/>
      <c r="J40" s="20"/>
      <c r="K40" s="230"/>
      <c r="L40" s="20"/>
      <c r="M40" s="230"/>
      <c r="N40" s="20"/>
      <c r="O40" s="20"/>
      <c r="P40" s="20"/>
      <c r="Q40" s="20"/>
      <c r="R40" s="20"/>
      <c r="S40" s="230"/>
      <c r="T40" s="20"/>
      <c r="U40" s="230"/>
      <c r="V40" s="267"/>
      <c r="W40" s="77">
        <v>32</v>
      </c>
      <c r="X40" s="77">
        <f t="shared" si="9"/>
        <v>94</v>
      </c>
      <c r="Y40" s="34" t="str">
        <f t="shared" si="2"/>
        <v/>
      </c>
      <c r="Z40" s="77">
        <f t="shared" si="3"/>
        <v>0</v>
      </c>
      <c r="AA40" s="77">
        <v>32</v>
      </c>
      <c r="AB40" s="77">
        <f t="shared" si="10"/>
        <v>94</v>
      </c>
      <c r="AC40" s="77" t="str">
        <f t="shared" si="20"/>
        <v/>
      </c>
      <c r="AD40" s="77">
        <f t="shared" si="4"/>
        <v>0</v>
      </c>
      <c r="AE40" s="77">
        <v>32</v>
      </c>
      <c r="AF40" s="77">
        <f t="shared" si="11"/>
        <v>94</v>
      </c>
      <c r="AG40" s="77" t="str">
        <f t="shared" si="12"/>
        <v/>
      </c>
      <c r="AH40" s="77">
        <f t="shared" si="5"/>
        <v>0</v>
      </c>
      <c r="AI40" s="77">
        <v>32</v>
      </c>
      <c r="AJ40" s="77">
        <f t="shared" si="13"/>
        <v>94</v>
      </c>
      <c r="AK40" s="77" t="str">
        <f t="shared" si="6"/>
        <v/>
      </c>
      <c r="AL40" s="34">
        <f t="shared" si="7"/>
        <v>0</v>
      </c>
      <c r="AM40" s="134">
        <v>32</v>
      </c>
      <c r="AN40" s="134">
        <f t="shared" si="14"/>
        <v>94</v>
      </c>
      <c r="AO40" s="134" t="str">
        <f t="shared" si="8"/>
        <v/>
      </c>
    </row>
    <row r="41" spans="1:41" ht="20.25" customHeight="1">
      <c r="A41" s="227"/>
      <c r="B41" s="233"/>
      <c r="C41" s="228"/>
      <c r="D41" s="12" t="s">
        <v>7</v>
      </c>
      <c r="E41" s="21"/>
      <c r="F41" s="21"/>
      <c r="G41" s="21"/>
      <c r="H41" s="21"/>
      <c r="I41" s="21"/>
      <c r="J41" s="21"/>
      <c r="K41" s="231"/>
      <c r="L41" s="21"/>
      <c r="M41" s="231"/>
      <c r="N41" s="21"/>
      <c r="O41" s="21"/>
      <c r="P41" s="21"/>
      <c r="Q41" s="21"/>
      <c r="R41" s="21"/>
      <c r="S41" s="231"/>
      <c r="T41" s="21"/>
      <c r="U41" s="231"/>
      <c r="V41" s="268"/>
      <c r="W41" s="77">
        <v>33</v>
      </c>
      <c r="X41" s="77">
        <f t="shared" si="9"/>
        <v>97</v>
      </c>
      <c r="Y41" s="34" t="str">
        <f t="shared" si="2"/>
        <v/>
      </c>
      <c r="Z41" s="77">
        <f t="shared" si="3"/>
        <v>0</v>
      </c>
      <c r="AA41" s="77">
        <v>33</v>
      </c>
      <c r="AB41" s="77">
        <f t="shared" si="10"/>
        <v>97</v>
      </c>
      <c r="AC41" s="77" t="str">
        <f t="shared" si="20"/>
        <v/>
      </c>
      <c r="AD41" s="77">
        <f t="shared" si="4"/>
        <v>0</v>
      </c>
      <c r="AE41" s="77">
        <v>33</v>
      </c>
      <c r="AF41" s="77">
        <f t="shared" si="11"/>
        <v>97</v>
      </c>
      <c r="AG41" s="77" t="str">
        <f t="shared" si="12"/>
        <v/>
      </c>
      <c r="AH41" s="77">
        <f t="shared" si="5"/>
        <v>0</v>
      </c>
      <c r="AI41" s="77">
        <v>33</v>
      </c>
      <c r="AJ41" s="77">
        <f t="shared" si="13"/>
        <v>97</v>
      </c>
      <c r="AK41" s="77" t="str">
        <f t="shared" si="6"/>
        <v/>
      </c>
      <c r="AL41" s="34">
        <f t="shared" si="7"/>
        <v>0</v>
      </c>
      <c r="AM41" s="134">
        <v>33</v>
      </c>
      <c r="AN41" s="134">
        <f t="shared" si="14"/>
        <v>97</v>
      </c>
      <c r="AO41" s="134" t="str">
        <f t="shared" si="8"/>
        <v/>
      </c>
    </row>
    <row r="42" spans="1:41" ht="20.25" customHeight="1">
      <c r="A42" s="227">
        <v>12</v>
      </c>
      <c r="B42" s="43" t="str">
        <f>IF(VLOOKUP(A42,'Data Siswa 6'!$A$4:$D$43,2,0)=0,"",VLOOKUP(A42,'Data Siswa 6'!$A$4:$D$43,2,0))</f>
        <v>412</v>
      </c>
      <c r="C42" s="228" t="str">
        <f>IF(VLOOKUP(A42,'Data Siswa 6'!$A$4:$D$43,4,0)=0,"",VLOOKUP(A42,'Data Siswa 6'!$A$4:$D$43,4,0))</f>
        <v>Siswa Kelas VI 12</v>
      </c>
      <c r="D42" s="10" t="s">
        <v>5</v>
      </c>
      <c r="E42" s="19"/>
      <c r="F42" s="19"/>
      <c r="G42" s="19"/>
      <c r="H42" s="19"/>
      <c r="I42" s="19"/>
      <c r="J42" s="19"/>
      <c r="K42" s="229" t="str">
        <f t="shared" ref="K42" si="66">IFERROR(ROUND(AVERAGE(E42:J44),0),"")</f>
        <v/>
      </c>
      <c r="L42" s="19"/>
      <c r="M42" s="229" t="str">
        <f t="shared" ref="M42" si="67">IFERROR(ROUND(AVERAGE(L42:L44),0),"")</f>
        <v/>
      </c>
      <c r="N42" s="19"/>
      <c r="O42" s="19"/>
      <c r="P42" s="19"/>
      <c r="Q42" s="19"/>
      <c r="R42" s="19"/>
      <c r="S42" s="229" t="str">
        <f t="shared" ref="S42" si="68">IFERROR(ROUND(AVERAGE(N42:R44),0),"")</f>
        <v/>
      </c>
      <c r="T42" s="19"/>
      <c r="U42" s="229" t="str">
        <f t="shared" ref="U42" si="69">IFERROR(ROUND(AVERAGE(T42:T44),0),"")</f>
        <v/>
      </c>
      <c r="V42" s="266" t="str">
        <f t="shared" ref="V42" si="70">IFERROR(ROUND((K42+M42+S42+(2*U42))/5,0),"")</f>
        <v/>
      </c>
      <c r="W42" s="77">
        <v>34</v>
      </c>
      <c r="X42" s="77">
        <f t="shared" si="9"/>
        <v>100</v>
      </c>
      <c r="Y42" s="34" t="str">
        <f t="shared" si="2"/>
        <v/>
      </c>
      <c r="Z42" s="77" t="str">
        <f t="shared" si="3"/>
        <v/>
      </c>
      <c r="AA42" s="77">
        <v>34</v>
      </c>
      <c r="AB42" s="77">
        <f t="shared" si="10"/>
        <v>100</v>
      </c>
      <c r="AC42" s="77" t="str">
        <f t="shared" si="20"/>
        <v/>
      </c>
      <c r="AD42" s="77" t="str">
        <f t="shared" si="4"/>
        <v/>
      </c>
      <c r="AE42" s="77">
        <v>34</v>
      </c>
      <c r="AF42" s="77">
        <f t="shared" si="11"/>
        <v>100</v>
      </c>
      <c r="AG42" s="77" t="str">
        <f t="shared" si="12"/>
        <v/>
      </c>
      <c r="AH42" s="77" t="str">
        <f t="shared" si="5"/>
        <v/>
      </c>
      <c r="AI42" s="77">
        <v>34</v>
      </c>
      <c r="AJ42" s="77">
        <f t="shared" si="13"/>
        <v>100</v>
      </c>
      <c r="AK42" s="77" t="str">
        <f t="shared" si="6"/>
        <v/>
      </c>
      <c r="AL42" s="34" t="str">
        <f t="shared" si="7"/>
        <v/>
      </c>
      <c r="AM42" s="134">
        <v>34</v>
      </c>
      <c r="AN42" s="134">
        <f t="shared" si="14"/>
        <v>100</v>
      </c>
      <c r="AO42" s="134" t="str">
        <f t="shared" si="8"/>
        <v/>
      </c>
    </row>
    <row r="43" spans="1:41" ht="20.25" customHeight="1">
      <c r="A43" s="227"/>
      <c r="B43" s="232" t="str">
        <f>IF(VLOOKUP(A42,'Data Siswa 6'!$A$4:$D$43,3,0)=0,"",VLOOKUP(A42,'Data Siswa 6'!$A$4:$D$43,3,0))</f>
        <v/>
      </c>
      <c r="C43" s="228"/>
      <c r="D43" s="11" t="s">
        <v>6</v>
      </c>
      <c r="E43" s="20"/>
      <c r="F43" s="20"/>
      <c r="G43" s="20"/>
      <c r="H43" s="20"/>
      <c r="I43" s="20"/>
      <c r="J43" s="20"/>
      <c r="K43" s="230"/>
      <c r="L43" s="20"/>
      <c r="M43" s="230"/>
      <c r="N43" s="20"/>
      <c r="O43" s="20"/>
      <c r="P43" s="20"/>
      <c r="Q43" s="20"/>
      <c r="R43" s="20"/>
      <c r="S43" s="230"/>
      <c r="T43" s="20"/>
      <c r="U43" s="230"/>
      <c r="V43" s="267"/>
      <c r="W43" s="77">
        <v>35</v>
      </c>
      <c r="X43" s="77">
        <f t="shared" si="9"/>
        <v>103</v>
      </c>
      <c r="Y43" s="34" t="str">
        <f t="shared" si="2"/>
        <v/>
      </c>
      <c r="Z43" s="77">
        <f t="shared" si="3"/>
        <v>0</v>
      </c>
      <c r="AA43" s="77">
        <v>35</v>
      </c>
      <c r="AB43" s="77">
        <f t="shared" si="10"/>
        <v>103</v>
      </c>
      <c r="AC43" s="77" t="str">
        <f t="shared" si="20"/>
        <v/>
      </c>
      <c r="AD43" s="77">
        <f t="shared" si="4"/>
        <v>0</v>
      </c>
      <c r="AE43" s="77">
        <v>35</v>
      </c>
      <c r="AF43" s="77">
        <f t="shared" si="11"/>
        <v>103</v>
      </c>
      <c r="AG43" s="77" t="str">
        <f t="shared" si="12"/>
        <v/>
      </c>
      <c r="AH43" s="77">
        <f t="shared" si="5"/>
        <v>0</v>
      </c>
      <c r="AI43" s="77">
        <v>35</v>
      </c>
      <c r="AJ43" s="77">
        <f t="shared" si="13"/>
        <v>103</v>
      </c>
      <c r="AK43" s="77" t="str">
        <f t="shared" si="6"/>
        <v/>
      </c>
      <c r="AL43" s="34">
        <f t="shared" si="7"/>
        <v>0</v>
      </c>
      <c r="AM43" s="134">
        <v>35</v>
      </c>
      <c r="AN43" s="134">
        <f t="shared" si="14"/>
        <v>103</v>
      </c>
      <c r="AO43" s="134" t="str">
        <f t="shared" si="8"/>
        <v/>
      </c>
    </row>
    <row r="44" spans="1:41" ht="20.25" customHeight="1">
      <c r="A44" s="227"/>
      <c r="B44" s="233"/>
      <c r="C44" s="228"/>
      <c r="D44" s="12" t="s">
        <v>7</v>
      </c>
      <c r="E44" s="21"/>
      <c r="F44" s="21"/>
      <c r="G44" s="21"/>
      <c r="H44" s="21"/>
      <c r="I44" s="21"/>
      <c r="J44" s="21"/>
      <c r="K44" s="231"/>
      <c r="L44" s="21"/>
      <c r="M44" s="231"/>
      <c r="N44" s="21"/>
      <c r="O44" s="21"/>
      <c r="P44" s="21"/>
      <c r="Q44" s="21"/>
      <c r="R44" s="21"/>
      <c r="S44" s="231"/>
      <c r="T44" s="21"/>
      <c r="U44" s="231"/>
      <c r="V44" s="268"/>
      <c r="W44" s="77">
        <v>36</v>
      </c>
      <c r="X44" s="77">
        <f t="shared" si="9"/>
        <v>106</v>
      </c>
      <c r="Y44" s="34" t="str">
        <f t="shared" si="2"/>
        <v/>
      </c>
      <c r="Z44" s="77">
        <f t="shared" si="3"/>
        <v>0</v>
      </c>
      <c r="AA44" s="77">
        <v>36</v>
      </c>
      <c r="AB44" s="77">
        <f t="shared" si="10"/>
        <v>106</v>
      </c>
      <c r="AC44" s="77" t="str">
        <f t="shared" si="20"/>
        <v/>
      </c>
      <c r="AD44" s="77">
        <f t="shared" si="4"/>
        <v>0</v>
      </c>
      <c r="AE44" s="77">
        <v>36</v>
      </c>
      <c r="AF44" s="77">
        <f t="shared" si="11"/>
        <v>106</v>
      </c>
      <c r="AG44" s="77" t="str">
        <f t="shared" si="12"/>
        <v/>
      </c>
      <c r="AH44" s="77">
        <f t="shared" si="5"/>
        <v>0</v>
      </c>
      <c r="AI44" s="77">
        <v>36</v>
      </c>
      <c r="AJ44" s="77">
        <f t="shared" si="13"/>
        <v>106</v>
      </c>
      <c r="AK44" s="77" t="str">
        <f t="shared" si="6"/>
        <v/>
      </c>
      <c r="AL44" s="34">
        <f t="shared" si="7"/>
        <v>0</v>
      </c>
      <c r="AM44" s="134">
        <v>36</v>
      </c>
      <c r="AN44" s="134">
        <f t="shared" si="14"/>
        <v>106</v>
      </c>
      <c r="AO44" s="134" t="str">
        <f t="shared" si="8"/>
        <v/>
      </c>
    </row>
    <row r="45" spans="1:41" ht="20.25" customHeight="1">
      <c r="A45" s="227">
        <v>13</v>
      </c>
      <c r="B45" s="43" t="str">
        <f>IF(VLOOKUP(A45,'Data Siswa 6'!$A$4:$D$43,2,0)=0,"",VLOOKUP(A45,'Data Siswa 6'!$A$4:$D$43,2,0))</f>
        <v>413</v>
      </c>
      <c r="C45" s="228" t="str">
        <f>IF(VLOOKUP(A45,'Data Siswa 6'!$A$4:$D$43,4,0)=0,"",VLOOKUP(A45,'Data Siswa 6'!$A$4:$D$43,4,0))</f>
        <v>Siswa Kelas VI 13</v>
      </c>
      <c r="D45" s="10" t="s">
        <v>5</v>
      </c>
      <c r="E45" s="19"/>
      <c r="F45" s="19"/>
      <c r="G45" s="19"/>
      <c r="H45" s="19"/>
      <c r="I45" s="19"/>
      <c r="J45" s="19"/>
      <c r="K45" s="229" t="str">
        <f t="shared" ref="K45" si="71">IFERROR(ROUND(AVERAGE(E45:J47),0),"")</f>
        <v/>
      </c>
      <c r="L45" s="19"/>
      <c r="M45" s="229" t="str">
        <f t="shared" ref="M45" si="72">IFERROR(ROUND(AVERAGE(L45:L47),0),"")</f>
        <v/>
      </c>
      <c r="N45" s="19"/>
      <c r="O45" s="19"/>
      <c r="P45" s="19"/>
      <c r="Q45" s="19"/>
      <c r="R45" s="19"/>
      <c r="S45" s="229" t="str">
        <f t="shared" ref="S45" si="73">IFERROR(ROUND(AVERAGE(N45:R47),0),"")</f>
        <v/>
      </c>
      <c r="T45" s="19"/>
      <c r="U45" s="229" t="str">
        <f t="shared" ref="U45" si="74">IFERROR(ROUND(AVERAGE(T45:T47),0),"")</f>
        <v/>
      </c>
      <c r="V45" s="266" t="str">
        <f t="shared" ref="V45" si="75">IFERROR(ROUND((K45+M45+S45+(2*U45))/5,0),"")</f>
        <v/>
      </c>
      <c r="W45" s="77">
        <v>37</v>
      </c>
      <c r="X45" s="77">
        <f t="shared" si="9"/>
        <v>109</v>
      </c>
      <c r="Y45" s="34" t="str">
        <f t="shared" si="2"/>
        <v/>
      </c>
      <c r="Z45" s="77" t="str">
        <f t="shared" si="3"/>
        <v/>
      </c>
      <c r="AA45" s="77">
        <v>37</v>
      </c>
      <c r="AB45" s="77">
        <f t="shared" si="10"/>
        <v>109</v>
      </c>
      <c r="AC45" s="77" t="str">
        <f t="shared" si="20"/>
        <v/>
      </c>
      <c r="AD45" s="77" t="str">
        <f t="shared" si="4"/>
        <v/>
      </c>
      <c r="AE45" s="77">
        <v>37</v>
      </c>
      <c r="AF45" s="77">
        <f t="shared" si="11"/>
        <v>109</v>
      </c>
      <c r="AG45" s="77" t="str">
        <f t="shared" si="12"/>
        <v/>
      </c>
      <c r="AH45" s="77" t="str">
        <f t="shared" si="5"/>
        <v/>
      </c>
      <c r="AI45" s="77">
        <v>37</v>
      </c>
      <c r="AJ45" s="77">
        <f t="shared" si="13"/>
        <v>109</v>
      </c>
      <c r="AK45" s="77" t="str">
        <f t="shared" si="6"/>
        <v/>
      </c>
      <c r="AL45" s="34" t="str">
        <f t="shared" si="7"/>
        <v/>
      </c>
      <c r="AM45" s="134">
        <v>37</v>
      </c>
      <c r="AN45" s="134">
        <f t="shared" si="14"/>
        <v>109</v>
      </c>
      <c r="AO45" s="134" t="str">
        <f t="shared" si="8"/>
        <v/>
      </c>
    </row>
    <row r="46" spans="1:41" ht="20.25" customHeight="1">
      <c r="A46" s="227"/>
      <c r="B46" s="232" t="str">
        <f>IF(VLOOKUP(A45,'Data Siswa 6'!$A$4:$D$43,3,0)=0,"",VLOOKUP(A45,'Data Siswa 6'!$A$4:$D$43,3,0))</f>
        <v/>
      </c>
      <c r="C46" s="228"/>
      <c r="D46" s="11" t="s">
        <v>6</v>
      </c>
      <c r="E46" s="20"/>
      <c r="F46" s="20"/>
      <c r="G46" s="20"/>
      <c r="H46" s="20"/>
      <c r="I46" s="20"/>
      <c r="J46" s="20"/>
      <c r="K46" s="230"/>
      <c r="L46" s="20"/>
      <c r="M46" s="230"/>
      <c r="N46" s="20"/>
      <c r="O46" s="20"/>
      <c r="P46" s="20"/>
      <c r="Q46" s="20"/>
      <c r="R46" s="20"/>
      <c r="S46" s="230"/>
      <c r="T46" s="20"/>
      <c r="U46" s="230"/>
      <c r="V46" s="267"/>
      <c r="W46" s="77">
        <v>38</v>
      </c>
      <c r="X46" s="77">
        <f t="shared" si="9"/>
        <v>112</v>
      </c>
      <c r="Y46" s="34" t="str">
        <f t="shared" si="2"/>
        <v/>
      </c>
      <c r="Z46" s="77">
        <f t="shared" si="3"/>
        <v>0</v>
      </c>
      <c r="AA46" s="77">
        <v>38</v>
      </c>
      <c r="AB46" s="77">
        <f t="shared" si="10"/>
        <v>112</v>
      </c>
      <c r="AC46" s="77" t="str">
        <f t="shared" si="20"/>
        <v/>
      </c>
      <c r="AD46" s="77">
        <f t="shared" si="4"/>
        <v>0</v>
      </c>
      <c r="AE46" s="77">
        <v>38</v>
      </c>
      <c r="AF46" s="77">
        <f t="shared" si="11"/>
        <v>112</v>
      </c>
      <c r="AG46" s="77" t="str">
        <f t="shared" si="12"/>
        <v/>
      </c>
      <c r="AH46" s="77">
        <f t="shared" si="5"/>
        <v>0</v>
      </c>
      <c r="AI46" s="77">
        <v>38</v>
      </c>
      <c r="AJ46" s="77">
        <f t="shared" si="13"/>
        <v>112</v>
      </c>
      <c r="AK46" s="77" t="str">
        <f t="shared" si="6"/>
        <v/>
      </c>
      <c r="AL46" s="34">
        <f t="shared" si="7"/>
        <v>0</v>
      </c>
      <c r="AM46" s="134">
        <v>38</v>
      </c>
      <c r="AN46" s="134">
        <f t="shared" si="14"/>
        <v>112</v>
      </c>
      <c r="AO46" s="134" t="str">
        <f t="shared" si="8"/>
        <v/>
      </c>
    </row>
    <row r="47" spans="1:41" ht="20.25" customHeight="1">
      <c r="A47" s="227"/>
      <c r="B47" s="233"/>
      <c r="C47" s="228"/>
      <c r="D47" s="12" t="s">
        <v>7</v>
      </c>
      <c r="E47" s="21"/>
      <c r="F47" s="21"/>
      <c r="G47" s="21"/>
      <c r="H47" s="21"/>
      <c r="I47" s="21"/>
      <c r="J47" s="21"/>
      <c r="K47" s="231"/>
      <c r="L47" s="21"/>
      <c r="M47" s="231"/>
      <c r="N47" s="21"/>
      <c r="O47" s="21"/>
      <c r="P47" s="21"/>
      <c r="Q47" s="21"/>
      <c r="R47" s="21"/>
      <c r="S47" s="231"/>
      <c r="T47" s="21"/>
      <c r="U47" s="231"/>
      <c r="V47" s="268"/>
      <c r="W47" s="77">
        <v>39</v>
      </c>
      <c r="X47" s="77">
        <f t="shared" si="9"/>
        <v>115</v>
      </c>
      <c r="Y47" s="34" t="str">
        <f t="shared" si="2"/>
        <v/>
      </c>
      <c r="Z47" s="77">
        <f t="shared" si="3"/>
        <v>0</v>
      </c>
      <c r="AA47" s="77">
        <v>39</v>
      </c>
      <c r="AB47" s="77">
        <f t="shared" si="10"/>
        <v>115</v>
      </c>
      <c r="AC47" s="77" t="str">
        <f t="shared" si="20"/>
        <v/>
      </c>
      <c r="AD47" s="77">
        <f t="shared" si="4"/>
        <v>0</v>
      </c>
      <c r="AE47" s="77">
        <v>39</v>
      </c>
      <c r="AF47" s="77">
        <f t="shared" si="11"/>
        <v>115</v>
      </c>
      <c r="AG47" s="77" t="str">
        <f t="shared" si="12"/>
        <v/>
      </c>
      <c r="AH47" s="77">
        <f t="shared" si="5"/>
        <v>0</v>
      </c>
      <c r="AI47" s="77">
        <v>39</v>
      </c>
      <c r="AJ47" s="77">
        <f t="shared" si="13"/>
        <v>115</v>
      </c>
      <c r="AK47" s="77" t="str">
        <f t="shared" si="6"/>
        <v/>
      </c>
      <c r="AL47" s="34">
        <f t="shared" si="7"/>
        <v>0</v>
      </c>
      <c r="AM47" s="134">
        <v>39</v>
      </c>
      <c r="AN47" s="134">
        <f t="shared" si="14"/>
        <v>115</v>
      </c>
      <c r="AO47" s="134" t="str">
        <f t="shared" si="8"/>
        <v/>
      </c>
    </row>
    <row r="48" spans="1:41" ht="20.25" customHeight="1">
      <c r="A48" s="227">
        <v>14</v>
      </c>
      <c r="B48" s="43" t="str">
        <f>IF(VLOOKUP(A48,'Data Siswa 6'!$A$4:$D$43,2,0)=0,"",VLOOKUP(A48,'Data Siswa 6'!$A$4:$D$43,2,0))</f>
        <v>414</v>
      </c>
      <c r="C48" s="228" t="str">
        <f>IF(VLOOKUP(A48,'Data Siswa 6'!$A$4:$D$43,4,0)=0,"",VLOOKUP(A48,'Data Siswa 6'!$A$4:$D$43,4,0))</f>
        <v>Siswa Kelas VI 14</v>
      </c>
      <c r="D48" s="10" t="s">
        <v>5</v>
      </c>
      <c r="E48" s="19"/>
      <c r="F48" s="19"/>
      <c r="G48" s="19"/>
      <c r="H48" s="19"/>
      <c r="I48" s="19"/>
      <c r="J48" s="19"/>
      <c r="K48" s="229" t="str">
        <f t="shared" ref="K48" si="76">IFERROR(ROUND(AVERAGE(E48:J50),0),"")</f>
        <v/>
      </c>
      <c r="L48" s="19"/>
      <c r="M48" s="229" t="str">
        <f t="shared" ref="M48" si="77">IFERROR(ROUND(AVERAGE(L48:L50),0),"")</f>
        <v/>
      </c>
      <c r="N48" s="19"/>
      <c r="O48" s="19"/>
      <c r="P48" s="19"/>
      <c r="Q48" s="19"/>
      <c r="R48" s="19"/>
      <c r="S48" s="229" t="str">
        <f t="shared" ref="S48" si="78">IFERROR(ROUND(AVERAGE(N48:R50),0),"")</f>
        <v/>
      </c>
      <c r="T48" s="19"/>
      <c r="U48" s="229" t="str">
        <f t="shared" ref="U48" si="79">IFERROR(ROUND(AVERAGE(T48:T50),0),"")</f>
        <v/>
      </c>
      <c r="V48" s="266" t="str">
        <f t="shared" ref="V48" si="80">IFERROR(ROUND((K48+M48+S48+(2*U48))/5,0),"")</f>
        <v/>
      </c>
      <c r="W48" s="77">
        <v>40</v>
      </c>
      <c r="X48" s="77">
        <f t="shared" si="9"/>
        <v>118</v>
      </c>
      <c r="Y48" s="34" t="str">
        <f t="shared" si="2"/>
        <v/>
      </c>
      <c r="Z48" s="77" t="str">
        <f t="shared" si="3"/>
        <v/>
      </c>
      <c r="AA48" s="77">
        <v>40</v>
      </c>
      <c r="AB48" s="77">
        <f t="shared" si="10"/>
        <v>118</v>
      </c>
      <c r="AC48" s="77" t="str">
        <f t="shared" si="20"/>
        <v/>
      </c>
      <c r="AD48" s="77" t="str">
        <f t="shared" si="4"/>
        <v/>
      </c>
      <c r="AE48" s="77">
        <v>40</v>
      </c>
      <c r="AF48" s="77">
        <f t="shared" si="11"/>
        <v>118</v>
      </c>
      <c r="AG48" s="77" t="str">
        <f t="shared" si="12"/>
        <v/>
      </c>
      <c r="AH48" s="77" t="str">
        <f t="shared" si="5"/>
        <v/>
      </c>
      <c r="AI48" s="77">
        <v>40</v>
      </c>
      <c r="AJ48" s="77">
        <f t="shared" si="13"/>
        <v>118</v>
      </c>
      <c r="AK48" s="77" t="str">
        <f t="shared" si="6"/>
        <v/>
      </c>
      <c r="AL48" s="34" t="str">
        <f t="shared" si="7"/>
        <v/>
      </c>
      <c r="AM48" s="134">
        <v>40</v>
      </c>
      <c r="AN48" s="134">
        <f t="shared" si="14"/>
        <v>118</v>
      </c>
      <c r="AO48" s="134" t="str">
        <f t="shared" si="8"/>
        <v/>
      </c>
    </row>
    <row r="49" spans="1:39" ht="20.25" customHeight="1">
      <c r="A49" s="227"/>
      <c r="B49" s="232" t="str">
        <f>IF(VLOOKUP(A48,'Data Siswa 6'!$A$4:$D$43,3,0)=0,"",VLOOKUP(A48,'Data Siswa 6'!$A$4:$D$43,3,0))</f>
        <v/>
      </c>
      <c r="C49" s="228"/>
      <c r="D49" s="11" t="s">
        <v>6</v>
      </c>
      <c r="E49" s="20"/>
      <c r="F49" s="20"/>
      <c r="G49" s="20"/>
      <c r="H49" s="20"/>
      <c r="I49" s="20"/>
      <c r="J49" s="20"/>
      <c r="K49" s="230"/>
      <c r="L49" s="20"/>
      <c r="M49" s="230"/>
      <c r="N49" s="20"/>
      <c r="O49" s="20"/>
      <c r="P49" s="20"/>
      <c r="Q49" s="20"/>
      <c r="R49" s="20"/>
      <c r="S49" s="230"/>
      <c r="T49" s="20"/>
      <c r="U49" s="230"/>
      <c r="V49" s="267"/>
      <c r="W49" s="77">
        <v>41</v>
      </c>
      <c r="Y49" s="34"/>
      <c r="Z49" s="77">
        <f t="shared" si="3"/>
        <v>0</v>
      </c>
      <c r="AA49" s="77">
        <v>41</v>
      </c>
      <c r="AD49" s="77">
        <f t="shared" si="4"/>
        <v>0</v>
      </c>
      <c r="AE49" s="77">
        <v>41</v>
      </c>
      <c r="AH49" s="77">
        <f t="shared" si="5"/>
        <v>0</v>
      </c>
      <c r="AI49" s="77">
        <v>41</v>
      </c>
      <c r="AL49" s="34">
        <f t="shared" si="7"/>
        <v>0</v>
      </c>
      <c r="AM49" s="134">
        <v>41</v>
      </c>
    </row>
    <row r="50" spans="1:39" ht="20.25" customHeight="1">
      <c r="A50" s="227"/>
      <c r="B50" s="233"/>
      <c r="C50" s="228"/>
      <c r="D50" s="12" t="s">
        <v>7</v>
      </c>
      <c r="E50" s="21"/>
      <c r="F50" s="21"/>
      <c r="G50" s="21"/>
      <c r="H50" s="21"/>
      <c r="I50" s="21"/>
      <c r="J50" s="21"/>
      <c r="K50" s="231"/>
      <c r="L50" s="21"/>
      <c r="M50" s="231"/>
      <c r="N50" s="21"/>
      <c r="O50" s="21"/>
      <c r="P50" s="21"/>
      <c r="Q50" s="21"/>
      <c r="R50" s="21"/>
      <c r="S50" s="231"/>
      <c r="T50" s="21"/>
      <c r="U50" s="231"/>
      <c r="V50" s="268"/>
      <c r="W50" s="77">
        <v>42</v>
      </c>
      <c r="Y50" s="34"/>
      <c r="Z50" s="77">
        <f t="shared" si="3"/>
        <v>0</v>
      </c>
      <c r="AA50" s="77">
        <v>42</v>
      </c>
      <c r="AD50" s="77">
        <f t="shared" si="4"/>
        <v>0</v>
      </c>
      <c r="AE50" s="77">
        <v>42</v>
      </c>
      <c r="AH50" s="77">
        <f t="shared" si="5"/>
        <v>0</v>
      </c>
      <c r="AI50" s="77">
        <v>42</v>
      </c>
      <c r="AL50" s="34">
        <f t="shared" si="7"/>
        <v>0</v>
      </c>
      <c r="AM50" s="134">
        <v>42</v>
      </c>
    </row>
    <row r="51" spans="1:39" ht="20.25" customHeight="1">
      <c r="A51" s="227">
        <v>15</v>
      </c>
      <c r="B51" s="43" t="str">
        <f>IF(VLOOKUP(A51,'Data Siswa 6'!$A$4:$D$43,2,0)=0,"",VLOOKUP(A51,'Data Siswa 6'!$A$4:$D$43,2,0))</f>
        <v>415</v>
      </c>
      <c r="C51" s="228" t="str">
        <f>IF(VLOOKUP(A51,'Data Siswa 6'!$A$4:$D$43,4,0)=0,"",VLOOKUP(A51,'Data Siswa 6'!$A$4:$D$43,4,0))</f>
        <v>Siswa Kelas VI 15</v>
      </c>
      <c r="D51" s="10" t="s">
        <v>5</v>
      </c>
      <c r="E51" s="19"/>
      <c r="F51" s="19"/>
      <c r="G51" s="19"/>
      <c r="H51" s="19"/>
      <c r="I51" s="19"/>
      <c r="J51" s="19"/>
      <c r="K51" s="229" t="str">
        <f t="shared" ref="K51" si="81">IFERROR(ROUND(AVERAGE(E51:J53),0),"")</f>
        <v/>
      </c>
      <c r="L51" s="19"/>
      <c r="M51" s="229" t="str">
        <f t="shared" ref="M51" si="82">IFERROR(ROUND(AVERAGE(L51:L53),0),"")</f>
        <v/>
      </c>
      <c r="N51" s="19"/>
      <c r="O51" s="19"/>
      <c r="P51" s="19"/>
      <c r="Q51" s="19"/>
      <c r="R51" s="19"/>
      <c r="S51" s="229" t="str">
        <f t="shared" ref="S51" si="83">IFERROR(ROUND(AVERAGE(N51:R53),0),"")</f>
        <v/>
      </c>
      <c r="T51" s="19"/>
      <c r="U51" s="229" t="str">
        <f t="shared" ref="U51" si="84">IFERROR(ROUND(AVERAGE(T51:T53),0),"")</f>
        <v/>
      </c>
      <c r="V51" s="266" t="str">
        <f t="shared" ref="V51" si="85">IFERROR(ROUND((K51+M51+S51+(2*U51))/5,0),"")</f>
        <v/>
      </c>
      <c r="W51" s="77">
        <v>43</v>
      </c>
      <c r="Y51" s="34"/>
      <c r="Z51" s="77" t="str">
        <f t="shared" si="3"/>
        <v/>
      </c>
      <c r="AA51" s="77">
        <v>43</v>
      </c>
      <c r="AD51" s="77" t="str">
        <f t="shared" si="4"/>
        <v/>
      </c>
      <c r="AE51" s="77">
        <v>43</v>
      </c>
      <c r="AH51" s="77" t="str">
        <f t="shared" si="5"/>
        <v/>
      </c>
      <c r="AI51" s="77">
        <v>43</v>
      </c>
      <c r="AL51" s="34" t="str">
        <f t="shared" si="7"/>
        <v/>
      </c>
      <c r="AM51" s="134">
        <v>43</v>
      </c>
    </row>
    <row r="52" spans="1:39" ht="20.25" customHeight="1">
      <c r="A52" s="227"/>
      <c r="B52" s="232" t="str">
        <f>IF(VLOOKUP(A51,'Data Siswa 6'!$A$4:$D$43,3,0)=0,"",VLOOKUP(A51,'Data Siswa 6'!$A$4:$D$43,3,0))</f>
        <v/>
      </c>
      <c r="C52" s="228"/>
      <c r="D52" s="11" t="s">
        <v>6</v>
      </c>
      <c r="E52" s="20"/>
      <c r="F52" s="20"/>
      <c r="G52" s="20"/>
      <c r="H52" s="20"/>
      <c r="I52" s="20"/>
      <c r="J52" s="20"/>
      <c r="K52" s="230"/>
      <c r="L52" s="20"/>
      <c r="M52" s="230"/>
      <c r="N52" s="20"/>
      <c r="O52" s="20"/>
      <c r="P52" s="20"/>
      <c r="Q52" s="20"/>
      <c r="R52" s="20"/>
      <c r="S52" s="230"/>
      <c r="T52" s="20"/>
      <c r="U52" s="230"/>
      <c r="V52" s="267"/>
      <c r="W52" s="77">
        <v>44</v>
      </c>
      <c r="Y52" s="34"/>
      <c r="Z52" s="77">
        <f t="shared" si="3"/>
        <v>0</v>
      </c>
      <c r="AA52" s="77">
        <v>44</v>
      </c>
      <c r="AD52" s="77">
        <f t="shared" si="4"/>
        <v>0</v>
      </c>
      <c r="AE52" s="77">
        <v>44</v>
      </c>
      <c r="AH52" s="77">
        <f t="shared" si="5"/>
        <v>0</v>
      </c>
      <c r="AI52" s="77">
        <v>44</v>
      </c>
      <c r="AL52" s="34">
        <f t="shared" si="7"/>
        <v>0</v>
      </c>
      <c r="AM52" s="134">
        <v>44</v>
      </c>
    </row>
    <row r="53" spans="1:39" ht="20.25" customHeight="1">
      <c r="A53" s="227"/>
      <c r="B53" s="233"/>
      <c r="C53" s="228"/>
      <c r="D53" s="12" t="s">
        <v>7</v>
      </c>
      <c r="E53" s="21"/>
      <c r="F53" s="21"/>
      <c r="G53" s="21"/>
      <c r="H53" s="21"/>
      <c r="I53" s="21"/>
      <c r="J53" s="21"/>
      <c r="K53" s="231"/>
      <c r="L53" s="21"/>
      <c r="M53" s="231"/>
      <c r="N53" s="21"/>
      <c r="O53" s="21"/>
      <c r="P53" s="21"/>
      <c r="Q53" s="21"/>
      <c r="R53" s="21"/>
      <c r="S53" s="231"/>
      <c r="T53" s="21"/>
      <c r="U53" s="231"/>
      <c r="V53" s="268"/>
      <c r="W53" s="77">
        <v>45</v>
      </c>
      <c r="Y53" s="34"/>
      <c r="Z53" s="77">
        <f t="shared" si="3"/>
        <v>0</v>
      </c>
      <c r="AA53" s="77">
        <v>45</v>
      </c>
      <c r="AD53" s="77">
        <f t="shared" si="4"/>
        <v>0</v>
      </c>
      <c r="AE53" s="77">
        <v>45</v>
      </c>
      <c r="AH53" s="77">
        <f t="shared" si="5"/>
        <v>0</v>
      </c>
      <c r="AI53" s="77">
        <v>45</v>
      </c>
      <c r="AL53" s="34">
        <f t="shared" si="7"/>
        <v>0</v>
      </c>
      <c r="AM53" s="134">
        <v>45</v>
      </c>
    </row>
    <row r="54" spans="1:39" ht="20.25" customHeight="1">
      <c r="A54" s="227">
        <v>16</v>
      </c>
      <c r="B54" s="43" t="str">
        <f>IF(VLOOKUP(A54,'Data Siswa 6'!$A$4:$D$43,2,0)=0,"",VLOOKUP(A54,'Data Siswa 6'!$A$4:$D$43,2,0))</f>
        <v>416</v>
      </c>
      <c r="C54" s="228" t="str">
        <f>IF(VLOOKUP(A54,'Data Siswa 6'!$A$4:$D$43,4,0)=0,"",VLOOKUP(A54,'Data Siswa 6'!$A$4:$D$43,4,0))</f>
        <v>Siswa Kelas VI 16</v>
      </c>
      <c r="D54" s="10" t="s">
        <v>5</v>
      </c>
      <c r="E54" s="19"/>
      <c r="F54" s="19"/>
      <c r="G54" s="19"/>
      <c r="H54" s="19"/>
      <c r="I54" s="19"/>
      <c r="J54" s="19"/>
      <c r="K54" s="229" t="str">
        <f t="shared" ref="K54" si="86">IFERROR(ROUND(AVERAGE(E54:J56),0),"")</f>
        <v/>
      </c>
      <c r="L54" s="19"/>
      <c r="M54" s="229" t="str">
        <f t="shared" ref="M54" si="87">IFERROR(ROUND(AVERAGE(L54:L56),0),"")</f>
        <v/>
      </c>
      <c r="N54" s="19"/>
      <c r="O54" s="19"/>
      <c r="P54" s="19"/>
      <c r="Q54" s="19"/>
      <c r="R54" s="19"/>
      <c r="S54" s="229" t="str">
        <f t="shared" ref="S54" si="88">IFERROR(ROUND(AVERAGE(N54:R56),0),"")</f>
        <v/>
      </c>
      <c r="T54" s="19"/>
      <c r="U54" s="229" t="str">
        <f t="shared" ref="U54" si="89">IFERROR(ROUND(AVERAGE(T54:T56),0),"")</f>
        <v/>
      </c>
      <c r="V54" s="266" t="str">
        <f t="shared" ref="V54" si="90">IFERROR(ROUND((K54+M54+S54+(2*U54))/5,0),"")</f>
        <v/>
      </c>
      <c r="W54" s="77">
        <v>46</v>
      </c>
      <c r="Y54" s="34"/>
      <c r="Z54" s="77" t="str">
        <f t="shared" si="3"/>
        <v/>
      </c>
      <c r="AA54" s="77">
        <v>46</v>
      </c>
      <c r="AD54" s="77" t="str">
        <f t="shared" si="4"/>
        <v/>
      </c>
      <c r="AE54" s="77">
        <v>46</v>
      </c>
      <c r="AH54" s="77" t="str">
        <f t="shared" si="5"/>
        <v/>
      </c>
      <c r="AI54" s="77">
        <v>46</v>
      </c>
      <c r="AL54" s="34" t="str">
        <f t="shared" si="7"/>
        <v/>
      </c>
      <c r="AM54" s="134">
        <v>46</v>
      </c>
    </row>
    <row r="55" spans="1:39" ht="20.25" customHeight="1">
      <c r="A55" s="227"/>
      <c r="B55" s="232" t="str">
        <f>IF(VLOOKUP(A54,'Data Siswa 6'!$A$4:$D$43,3,0)=0,"",VLOOKUP(A54,'Data Siswa 6'!$A$4:$D$43,3,0))</f>
        <v/>
      </c>
      <c r="C55" s="228"/>
      <c r="D55" s="11" t="s">
        <v>6</v>
      </c>
      <c r="E55" s="20"/>
      <c r="F55" s="20"/>
      <c r="G55" s="20"/>
      <c r="H55" s="20"/>
      <c r="I55" s="20"/>
      <c r="J55" s="20"/>
      <c r="K55" s="230"/>
      <c r="L55" s="20"/>
      <c r="M55" s="230"/>
      <c r="N55" s="20"/>
      <c r="O55" s="20"/>
      <c r="P55" s="20"/>
      <c r="Q55" s="20"/>
      <c r="R55" s="20"/>
      <c r="S55" s="230"/>
      <c r="T55" s="20"/>
      <c r="U55" s="230"/>
      <c r="V55" s="267"/>
      <c r="W55" s="77">
        <v>47</v>
      </c>
      <c r="Y55" s="34"/>
      <c r="Z55" s="77">
        <f t="shared" si="3"/>
        <v>0</v>
      </c>
      <c r="AA55" s="77">
        <v>47</v>
      </c>
      <c r="AD55" s="77">
        <f t="shared" si="4"/>
        <v>0</v>
      </c>
      <c r="AE55" s="77">
        <v>47</v>
      </c>
      <c r="AH55" s="77">
        <f t="shared" si="5"/>
        <v>0</v>
      </c>
      <c r="AI55" s="77">
        <v>47</v>
      </c>
      <c r="AL55" s="34">
        <f t="shared" si="7"/>
        <v>0</v>
      </c>
      <c r="AM55" s="134">
        <v>47</v>
      </c>
    </row>
    <row r="56" spans="1:39" ht="20.25" customHeight="1">
      <c r="A56" s="227"/>
      <c r="B56" s="233"/>
      <c r="C56" s="228"/>
      <c r="D56" s="12" t="s">
        <v>7</v>
      </c>
      <c r="E56" s="21"/>
      <c r="F56" s="21"/>
      <c r="G56" s="21"/>
      <c r="H56" s="21"/>
      <c r="I56" s="21"/>
      <c r="J56" s="21"/>
      <c r="K56" s="231"/>
      <c r="L56" s="21"/>
      <c r="M56" s="231"/>
      <c r="N56" s="21"/>
      <c r="O56" s="21"/>
      <c r="P56" s="21"/>
      <c r="Q56" s="21"/>
      <c r="R56" s="21"/>
      <c r="S56" s="231"/>
      <c r="T56" s="21"/>
      <c r="U56" s="231"/>
      <c r="V56" s="268"/>
      <c r="W56" s="77">
        <v>48</v>
      </c>
      <c r="Y56" s="34"/>
      <c r="Z56" s="77">
        <f t="shared" si="3"/>
        <v>0</v>
      </c>
      <c r="AA56" s="77">
        <v>48</v>
      </c>
      <c r="AD56" s="77">
        <f t="shared" si="4"/>
        <v>0</v>
      </c>
      <c r="AE56" s="77">
        <v>48</v>
      </c>
      <c r="AH56" s="77">
        <f t="shared" si="5"/>
        <v>0</v>
      </c>
      <c r="AI56" s="77">
        <v>48</v>
      </c>
      <c r="AL56" s="34">
        <f t="shared" si="7"/>
        <v>0</v>
      </c>
      <c r="AM56" s="134">
        <v>48</v>
      </c>
    </row>
    <row r="57" spans="1:39" ht="20.25" customHeight="1">
      <c r="A57" s="227">
        <v>17</v>
      </c>
      <c r="B57" s="43" t="str">
        <f>IF(VLOOKUP(A57,'Data Siswa 6'!$A$4:$D$43,2,0)=0,"",VLOOKUP(A57,'Data Siswa 6'!$A$4:$D$43,2,0))</f>
        <v>417</v>
      </c>
      <c r="C57" s="228" t="str">
        <f>IF(VLOOKUP(A57,'Data Siswa 6'!$A$4:$D$43,4,0)=0,"",VLOOKUP(A57,'Data Siswa 6'!$A$4:$D$43,4,0))</f>
        <v>Siswa Kelas VI 17</v>
      </c>
      <c r="D57" s="10" t="s">
        <v>5</v>
      </c>
      <c r="E57" s="19"/>
      <c r="F57" s="19"/>
      <c r="G57" s="19"/>
      <c r="H57" s="19"/>
      <c r="I57" s="19"/>
      <c r="J57" s="19"/>
      <c r="K57" s="229" t="str">
        <f t="shared" ref="K57" si="91">IFERROR(ROUND(AVERAGE(E57:J59),0),"")</f>
        <v/>
      </c>
      <c r="L57" s="19"/>
      <c r="M57" s="229" t="str">
        <f t="shared" ref="M57" si="92">IFERROR(ROUND(AVERAGE(L57:L59),0),"")</f>
        <v/>
      </c>
      <c r="N57" s="19"/>
      <c r="O57" s="19"/>
      <c r="P57" s="19"/>
      <c r="Q57" s="19"/>
      <c r="R57" s="19"/>
      <c r="S57" s="229" t="str">
        <f t="shared" ref="S57" si="93">IFERROR(ROUND(AVERAGE(N57:R59),0),"")</f>
        <v/>
      </c>
      <c r="T57" s="19"/>
      <c r="U57" s="229" t="str">
        <f t="shared" ref="U57" si="94">IFERROR(ROUND(AVERAGE(T57:T59),0),"")</f>
        <v/>
      </c>
      <c r="V57" s="266" t="str">
        <f t="shared" ref="V57" si="95">IFERROR(ROUND((K57+M57+S57+(2*U57))/5,0),"")</f>
        <v/>
      </c>
      <c r="W57" s="77">
        <v>49</v>
      </c>
      <c r="Y57" s="34"/>
      <c r="Z57" s="77" t="str">
        <f t="shared" si="3"/>
        <v/>
      </c>
      <c r="AA57" s="77">
        <v>49</v>
      </c>
      <c r="AD57" s="77" t="str">
        <f t="shared" si="4"/>
        <v/>
      </c>
      <c r="AE57" s="77">
        <v>49</v>
      </c>
      <c r="AH57" s="77" t="str">
        <f t="shared" si="5"/>
        <v/>
      </c>
      <c r="AI57" s="77">
        <v>49</v>
      </c>
      <c r="AL57" s="34" t="str">
        <f t="shared" si="7"/>
        <v/>
      </c>
      <c r="AM57" s="134">
        <v>49</v>
      </c>
    </row>
    <row r="58" spans="1:39" ht="20.25" customHeight="1">
      <c r="A58" s="227"/>
      <c r="B58" s="232" t="str">
        <f>IF(VLOOKUP(A57,'Data Siswa 6'!$A$4:$D$43,3,0)=0,"",VLOOKUP(A57,'Data Siswa 6'!$A$4:$D$43,3,0))</f>
        <v/>
      </c>
      <c r="C58" s="228"/>
      <c r="D58" s="11" t="s">
        <v>6</v>
      </c>
      <c r="E58" s="20"/>
      <c r="F58" s="20"/>
      <c r="G58" s="20"/>
      <c r="H58" s="20"/>
      <c r="I58" s="20"/>
      <c r="J58" s="20"/>
      <c r="K58" s="230"/>
      <c r="L58" s="20"/>
      <c r="M58" s="230"/>
      <c r="N58" s="20"/>
      <c r="O58" s="20"/>
      <c r="P58" s="20"/>
      <c r="Q58" s="20"/>
      <c r="R58" s="20"/>
      <c r="S58" s="230"/>
      <c r="T58" s="20"/>
      <c r="U58" s="230"/>
      <c r="V58" s="267"/>
      <c r="W58" s="77">
        <v>50</v>
      </c>
      <c r="Y58" s="34"/>
      <c r="Z58" s="77">
        <f t="shared" si="3"/>
        <v>0</v>
      </c>
      <c r="AA58" s="77">
        <v>50</v>
      </c>
      <c r="AD58" s="77">
        <f t="shared" si="4"/>
        <v>0</v>
      </c>
      <c r="AE58" s="77">
        <v>50</v>
      </c>
      <c r="AH58" s="77">
        <f t="shared" si="5"/>
        <v>0</v>
      </c>
      <c r="AI58" s="77">
        <v>50</v>
      </c>
      <c r="AL58" s="34">
        <f t="shared" si="7"/>
        <v>0</v>
      </c>
      <c r="AM58" s="134">
        <v>50</v>
      </c>
    </row>
    <row r="59" spans="1:39" ht="20.25" customHeight="1">
      <c r="A59" s="227"/>
      <c r="B59" s="233"/>
      <c r="C59" s="228"/>
      <c r="D59" s="12" t="s">
        <v>7</v>
      </c>
      <c r="E59" s="21"/>
      <c r="F59" s="21"/>
      <c r="G59" s="21"/>
      <c r="H59" s="21"/>
      <c r="I59" s="21"/>
      <c r="J59" s="21"/>
      <c r="K59" s="231"/>
      <c r="L59" s="21"/>
      <c r="M59" s="231"/>
      <c r="N59" s="21"/>
      <c r="O59" s="21"/>
      <c r="P59" s="21"/>
      <c r="Q59" s="21"/>
      <c r="R59" s="21"/>
      <c r="S59" s="231"/>
      <c r="T59" s="21"/>
      <c r="U59" s="231"/>
      <c r="V59" s="268"/>
      <c r="W59" s="77">
        <v>51</v>
      </c>
      <c r="Y59" s="34"/>
      <c r="Z59" s="77">
        <f t="shared" si="3"/>
        <v>0</v>
      </c>
      <c r="AA59" s="77">
        <v>51</v>
      </c>
      <c r="AD59" s="77">
        <f t="shared" si="4"/>
        <v>0</v>
      </c>
      <c r="AE59" s="77">
        <v>51</v>
      </c>
      <c r="AH59" s="77">
        <f t="shared" si="5"/>
        <v>0</v>
      </c>
      <c r="AI59" s="77">
        <v>51</v>
      </c>
      <c r="AL59" s="34">
        <f t="shared" si="7"/>
        <v>0</v>
      </c>
      <c r="AM59" s="134">
        <v>51</v>
      </c>
    </row>
    <row r="60" spans="1:39" ht="20.25" customHeight="1">
      <c r="A60" s="227">
        <v>18</v>
      </c>
      <c r="B60" s="43" t="str">
        <f>IF(VLOOKUP(A60,'Data Siswa 6'!$A$4:$D$43,2,0)=0,"",VLOOKUP(A60,'Data Siswa 6'!$A$4:$D$43,2,0))</f>
        <v>418</v>
      </c>
      <c r="C60" s="228" t="str">
        <f>IF(VLOOKUP(A60,'Data Siswa 6'!$A$4:$D$43,4,0)=0,"",VLOOKUP(A60,'Data Siswa 6'!$A$4:$D$43,4,0))</f>
        <v>Siswa Kelas VI 18</v>
      </c>
      <c r="D60" s="10" t="s">
        <v>5</v>
      </c>
      <c r="E60" s="19"/>
      <c r="F60" s="19"/>
      <c r="G60" s="19"/>
      <c r="H60" s="19"/>
      <c r="I60" s="19"/>
      <c r="J60" s="19"/>
      <c r="K60" s="229" t="str">
        <f t="shared" ref="K60" si="96">IFERROR(ROUND(AVERAGE(E60:J62),0),"")</f>
        <v/>
      </c>
      <c r="L60" s="19"/>
      <c r="M60" s="229" t="str">
        <f t="shared" ref="M60" si="97">IFERROR(ROUND(AVERAGE(L60:L62),0),"")</f>
        <v/>
      </c>
      <c r="N60" s="19"/>
      <c r="O60" s="19"/>
      <c r="P60" s="19"/>
      <c r="Q60" s="19"/>
      <c r="R60" s="19"/>
      <c r="S60" s="229" t="str">
        <f t="shared" ref="S60" si="98">IFERROR(ROUND(AVERAGE(N60:R62),0),"")</f>
        <v/>
      </c>
      <c r="T60" s="19"/>
      <c r="U60" s="229" t="str">
        <f t="shared" ref="U60" si="99">IFERROR(ROUND(AVERAGE(T60:T62),0),"")</f>
        <v/>
      </c>
      <c r="V60" s="266" t="str">
        <f t="shared" ref="V60" si="100">IFERROR(ROUND((K60+M60+S60+(2*U60))/5,0),"")</f>
        <v/>
      </c>
      <c r="W60" s="77">
        <v>52</v>
      </c>
      <c r="Y60" s="34"/>
      <c r="Z60" s="77" t="str">
        <f t="shared" si="3"/>
        <v/>
      </c>
      <c r="AA60" s="77">
        <v>52</v>
      </c>
      <c r="AD60" s="77" t="str">
        <f t="shared" si="4"/>
        <v/>
      </c>
      <c r="AE60" s="77">
        <v>52</v>
      </c>
      <c r="AH60" s="77" t="str">
        <f t="shared" si="5"/>
        <v/>
      </c>
      <c r="AI60" s="77">
        <v>52</v>
      </c>
      <c r="AL60" s="34" t="str">
        <f t="shared" si="7"/>
        <v/>
      </c>
      <c r="AM60" s="134">
        <v>52</v>
      </c>
    </row>
    <row r="61" spans="1:39" ht="20.25" customHeight="1">
      <c r="A61" s="227"/>
      <c r="B61" s="232" t="str">
        <f>IF(VLOOKUP(A60,'Data Siswa 6'!$A$4:$D$43,3,0)=0,"",VLOOKUP(A60,'Data Siswa 6'!$A$4:$D$43,3,0))</f>
        <v/>
      </c>
      <c r="C61" s="228"/>
      <c r="D61" s="11" t="s">
        <v>6</v>
      </c>
      <c r="E61" s="20"/>
      <c r="F61" s="20"/>
      <c r="G61" s="20"/>
      <c r="H61" s="20"/>
      <c r="I61" s="20"/>
      <c r="J61" s="20"/>
      <c r="K61" s="230"/>
      <c r="L61" s="20"/>
      <c r="M61" s="230"/>
      <c r="N61" s="20"/>
      <c r="O61" s="20"/>
      <c r="P61" s="20"/>
      <c r="Q61" s="20"/>
      <c r="R61" s="20"/>
      <c r="S61" s="230"/>
      <c r="T61" s="20"/>
      <c r="U61" s="230"/>
      <c r="V61" s="267"/>
      <c r="W61" s="77">
        <v>53</v>
      </c>
      <c r="Y61" s="34"/>
      <c r="Z61" s="77">
        <f t="shared" si="3"/>
        <v>0</v>
      </c>
      <c r="AA61" s="77">
        <v>53</v>
      </c>
      <c r="AD61" s="77">
        <f t="shared" si="4"/>
        <v>0</v>
      </c>
      <c r="AE61" s="77">
        <v>53</v>
      </c>
      <c r="AH61" s="77">
        <f t="shared" si="5"/>
        <v>0</v>
      </c>
      <c r="AI61" s="77">
        <v>53</v>
      </c>
      <c r="AL61" s="34">
        <f t="shared" si="7"/>
        <v>0</v>
      </c>
      <c r="AM61" s="134">
        <v>53</v>
      </c>
    </row>
    <row r="62" spans="1:39" ht="20.25" customHeight="1">
      <c r="A62" s="227"/>
      <c r="B62" s="233"/>
      <c r="C62" s="228"/>
      <c r="D62" s="12" t="s">
        <v>7</v>
      </c>
      <c r="E62" s="21"/>
      <c r="F62" s="21"/>
      <c r="G62" s="21"/>
      <c r="H62" s="21"/>
      <c r="I62" s="21"/>
      <c r="J62" s="21"/>
      <c r="K62" s="231"/>
      <c r="L62" s="21"/>
      <c r="M62" s="231"/>
      <c r="N62" s="21"/>
      <c r="O62" s="21"/>
      <c r="P62" s="21"/>
      <c r="Q62" s="21"/>
      <c r="R62" s="21"/>
      <c r="S62" s="231"/>
      <c r="T62" s="21"/>
      <c r="U62" s="231"/>
      <c r="V62" s="268"/>
      <c r="W62" s="77">
        <v>54</v>
      </c>
      <c r="Y62" s="34"/>
      <c r="Z62" s="77">
        <f t="shared" si="3"/>
        <v>0</v>
      </c>
      <c r="AA62" s="77">
        <v>54</v>
      </c>
      <c r="AD62" s="77">
        <f t="shared" si="4"/>
        <v>0</v>
      </c>
      <c r="AE62" s="77">
        <v>54</v>
      </c>
      <c r="AH62" s="77">
        <f t="shared" si="5"/>
        <v>0</v>
      </c>
      <c r="AI62" s="77">
        <v>54</v>
      </c>
      <c r="AL62" s="34">
        <f t="shared" si="7"/>
        <v>0</v>
      </c>
      <c r="AM62" s="134">
        <v>54</v>
      </c>
    </row>
    <row r="63" spans="1:39" ht="20.25" customHeight="1">
      <c r="A63" s="227">
        <v>19</v>
      </c>
      <c r="B63" s="43" t="str">
        <f>IF(VLOOKUP(A63,'Data Siswa 6'!$A$4:$D$43,2,0)=0,"",VLOOKUP(A63,'Data Siswa 6'!$A$4:$D$43,2,0))</f>
        <v>419</v>
      </c>
      <c r="C63" s="228" t="str">
        <f>IF(VLOOKUP(A63,'Data Siswa 6'!$A$4:$D$43,4,0)=0,"",VLOOKUP(A63,'Data Siswa 6'!$A$4:$D$43,4,0))</f>
        <v>Siswa Kelas VI 19</v>
      </c>
      <c r="D63" s="10" t="s">
        <v>5</v>
      </c>
      <c r="E63" s="19"/>
      <c r="F63" s="19"/>
      <c r="G63" s="19"/>
      <c r="H63" s="19"/>
      <c r="I63" s="19"/>
      <c r="J63" s="19"/>
      <c r="K63" s="229" t="str">
        <f t="shared" ref="K63" si="101">IFERROR(ROUND(AVERAGE(E63:J65),0),"")</f>
        <v/>
      </c>
      <c r="L63" s="19"/>
      <c r="M63" s="229" t="str">
        <f t="shared" ref="M63" si="102">IFERROR(ROUND(AVERAGE(L63:L65),0),"")</f>
        <v/>
      </c>
      <c r="N63" s="19"/>
      <c r="O63" s="19"/>
      <c r="P63" s="19"/>
      <c r="Q63" s="19"/>
      <c r="R63" s="19"/>
      <c r="S63" s="229" t="str">
        <f t="shared" ref="S63" si="103">IFERROR(ROUND(AVERAGE(N63:R65),0),"")</f>
        <v/>
      </c>
      <c r="T63" s="19"/>
      <c r="U63" s="229" t="str">
        <f t="shared" ref="U63" si="104">IFERROR(ROUND(AVERAGE(T63:T65),0),"")</f>
        <v/>
      </c>
      <c r="V63" s="266" t="str">
        <f t="shared" ref="V63" si="105">IFERROR(ROUND((K63+M63+S63+(2*U63))/5,0),"")</f>
        <v/>
      </c>
      <c r="W63" s="77">
        <v>55</v>
      </c>
      <c r="Y63" s="34"/>
      <c r="Z63" s="77" t="str">
        <f t="shared" si="3"/>
        <v/>
      </c>
      <c r="AA63" s="77">
        <v>55</v>
      </c>
      <c r="AD63" s="77" t="str">
        <f t="shared" si="4"/>
        <v/>
      </c>
      <c r="AE63" s="77">
        <v>55</v>
      </c>
      <c r="AH63" s="77" t="str">
        <f t="shared" si="5"/>
        <v/>
      </c>
      <c r="AI63" s="77">
        <v>55</v>
      </c>
      <c r="AL63" s="34" t="str">
        <f t="shared" si="7"/>
        <v/>
      </c>
      <c r="AM63" s="134">
        <v>55</v>
      </c>
    </row>
    <row r="64" spans="1:39" ht="20.25" customHeight="1">
      <c r="A64" s="227"/>
      <c r="B64" s="232" t="str">
        <f>IF(VLOOKUP(A63,'Data Siswa 6'!$A$4:$D$43,3,0)=0,"",VLOOKUP(A63,'Data Siswa 6'!$A$4:$D$43,3,0))</f>
        <v/>
      </c>
      <c r="C64" s="228"/>
      <c r="D64" s="11" t="s">
        <v>6</v>
      </c>
      <c r="E64" s="20"/>
      <c r="F64" s="20"/>
      <c r="G64" s="20"/>
      <c r="H64" s="20"/>
      <c r="I64" s="20"/>
      <c r="J64" s="20"/>
      <c r="K64" s="230"/>
      <c r="L64" s="20"/>
      <c r="M64" s="230"/>
      <c r="N64" s="20"/>
      <c r="O64" s="20"/>
      <c r="P64" s="20"/>
      <c r="Q64" s="20"/>
      <c r="R64" s="20"/>
      <c r="S64" s="230"/>
      <c r="T64" s="20"/>
      <c r="U64" s="230"/>
      <c r="V64" s="267"/>
      <c r="W64" s="77">
        <v>56</v>
      </c>
      <c r="Y64" s="34"/>
      <c r="Z64" s="77">
        <f t="shared" si="3"/>
        <v>0</v>
      </c>
      <c r="AA64" s="77">
        <v>56</v>
      </c>
      <c r="AD64" s="77">
        <f t="shared" si="4"/>
        <v>0</v>
      </c>
      <c r="AE64" s="77">
        <v>56</v>
      </c>
      <c r="AH64" s="77">
        <f t="shared" si="5"/>
        <v>0</v>
      </c>
      <c r="AI64" s="77">
        <v>56</v>
      </c>
      <c r="AL64" s="34">
        <f t="shared" si="7"/>
        <v>0</v>
      </c>
      <c r="AM64" s="134">
        <v>56</v>
      </c>
    </row>
    <row r="65" spans="1:39" ht="20.25" customHeight="1">
      <c r="A65" s="227"/>
      <c r="B65" s="233"/>
      <c r="C65" s="228"/>
      <c r="D65" s="12" t="s">
        <v>7</v>
      </c>
      <c r="E65" s="21"/>
      <c r="F65" s="21"/>
      <c r="G65" s="21"/>
      <c r="H65" s="21"/>
      <c r="I65" s="21"/>
      <c r="J65" s="21"/>
      <c r="K65" s="231"/>
      <c r="L65" s="21"/>
      <c r="M65" s="231"/>
      <c r="N65" s="21"/>
      <c r="O65" s="21"/>
      <c r="P65" s="21"/>
      <c r="Q65" s="21"/>
      <c r="R65" s="21"/>
      <c r="S65" s="231"/>
      <c r="T65" s="21"/>
      <c r="U65" s="231"/>
      <c r="V65" s="268"/>
      <c r="W65" s="77">
        <v>57</v>
      </c>
      <c r="Y65" s="34"/>
      <c r="Z65" s="77">
        <f t="shared" si="3"/>
        <v>0</v>
      </c>
      <c r="AA65" s="77">
        <v>57</v>
      </c>
      <c r="AD65" s="77">
        <f t="shared" si="4"/>
        <v>0</v>
      </c>
      <c r="AE65" s="77">
        <v>57</v>
      </c>
      <c r="AH65" s="77">
        <f t="shared" si="5"/>
        <v>0</v>
      </c>
      <c r="AI65" s="77">
        <v>57</v>
      </c>
      <c r="AL65" s="34">
        <f t="shared" si="7"/>
        <v>0</v>
      </c>
      <c r="AM65" s="134">
        <v>57</v>
      </c>
    </row>
    <row r="66" spans="1:39" ht="20.25" customHeight="1">
      <c r="A66" s="227">
        <v>20</v>
      </c>
      <c r="B66" s="43" t="str">
        <f>IF(VLOOKUP(A66,'Data Siswa 6'!$A$4:$D$43,2,0)=0,"",VLOOKUP(A66,'Data Siswa 6'!$A$4:$D$43,2,0))</f>
        <v>420</v>
      </c>
      <c r="C66" s="228" t="str">
        <f>IF(VLOOKUP(A66,'Data Siswa 6'!$A$4:$D$43,4,0)=0,"",VLOOKUP(A66,'Data Siswa 6'!$A$4:$D$43,4,0))</f>
        <v>Siswa Kelas VI 20</v>
      </c>
      <c r="D66" s="10" t="s">
        <v>5</v>
      </c>
      <c r="E66" s="19"/>
      <c r="F66" s="19"/>
      <c r="G66" s="19"/>
      <c r="H66" s="19"/>
      <c r="I66" s="19"/>
      <c r="J66" s="19"/>
      <c r="K66" s="229" t="str">
        <f t="shared" ref="K66" si="106">IFERROR(ROUND(AVERAGE(E66:J68),0),"")</f>
        <v/>
      </c>
      <c r="L66" s="19"/>
      <c r="M66" s="229" t="str">
        <f t="shared" ref="M66" si="107">IFERROR(ROUND(AVERAGE(L66:L68),0),"")</f>
        <v/>
      </c>
      <c r="N66" s="19"/>
      <c r="O66" s="19"/>
      <c r="P66" s="19"/>
      <c r="Q66" s="19"/>
      <c r="R66" s="19"/>
      <c r="S66" s="229" t="str">
        <f t="shared" ref="S66" si="108">IFERROR(ROUND(AVERAGE(N66:R68),0),"")</f>
        <v/>
      </c>
      <c r="T66" s="19"/>
      <c r="U66" s="229" t="str">
        <f t="shared" ref="U66" si="109">IFERROR(ROUND(AVERAGE(T66:T68),0),"")</f>
        <v/>
      </c>
      <c r="V66" s="266" t="str">
        <f t="shared" ref="V66" si="110">IFERROR(ROUND((K66+M66+S66+(2*U66))/5,0),"")</f>
        <v/>
      </c>
      <c r="W66" s="77">
        <v>58</v>
      </c>
      <c r="Y66" s="34"/>
      <c r="Z66" s="77" t="str">
        <f t="shared" si="3"/>
        <v/>
      </c>
      <c r="AA66" s="77">
        <v>58</v>
      </c>
      <c r="AD66" s="77" t="str">
        <f t="shared" si="4"/>
        <v/>
      </c>
      <c r="AE66" s="77">
        <v>58</v>
      </c>
      <c r="AH66" s="77" t="str">
        <f t="shared" si="5"/>
        <v/>
      </c>
      <c r="AI66" s="77">
        <v>58</v>
      </c>
      <c r="AL66" s="34" t="str">
        <f t="shared" si="7"/>
        <v/>
      </c>
      <c r="AM66" s="134">
        <v>58</v>
      </c>
    </row>
    <row r="67" spans="1:39" ht="20.25" customHeight="1">
      <c r="A67" s="227"/>
      <c r="B67" s="232" t="str">
        <f>IF(VLOOKUP(A66,'Data Siswa 6'!$A$4:$D$43,3,0)=0,"",VLOOKUP(A66,'Data Siswa 6'!$A$4:$D$43,3,0))</f>
        <v/>
      </c>
      <c r="C67" s="228"/>
      <c r="D67" s="11" t="s">
        <v>6</v>
      </c>
      <c r="E67" s="20"/>
      <c r="F67" s="20"/>
      <c r="G67" s="20"/>
      <c r="H67" s="20"/>
      <c r="I67" s="20"/>
      <c r="J67" s="20"/>
      <c r="K67" s="230"/>
      <c r="L67" s="20"/>
      <c r="M67" s="230"/>
      <c r="N67" s="20"/>
      <c r="O67" s="20"/>
      <c r="P67" s="20"/>
      <c r="Q67" s="20"/>
      <c r="R67" s="20"/>
      <c r="S67" s="230"/>
      <c r="T67" s="20"/>
      <c r="U67" s="230"/>
      <c r="V67" s="267"/>
      <c r="W67" s="77">
        <v>59</v>
      </c>
      <c r="Y67" s="34"/>
      <c r="Z67" s="77">
        <f t="shared" si="3"/>
        <v>0</v>
      </c>
      <c r="AA67" s="77">
        <v>59</v>
      </c>
      <c r="AD67" s="77">
        <f t="shared" si="4"/>
        <v>0</v>
      </c>
      <c r="AE67" s="77">
        <v>59</v>
      </c>
      <c r="AH67" s="77">
        <f t="shared" si="5"/>
        <v>0</v>
      </c>
      <c r="AI67" s="77">
        <v>59</v>
      </c>
      <c r="AL67" s="34">
        <f t="shared" si="7"/>
        <v>0</v>
      </c>
      <c r="AM67" s="134">
        <v>59</v>
      </c>
    </row>
    <row r="68" spans="1:39" ht="20.25" customHeight="1">
      <c r="A68" s="227"/>
      <c r="B68" s="233"/>
      <c r="C68" s="228"/>
      <c r="D68" s="12" t="s">
        <v>7</v>
      </c>
      <c r="E68" s="21"/>
      <c r="F68" s="21"/>
      <c r="G68" s="21"/>
      <c r="H68" s="21"/>
      <c r="I68" s="21"/>
      <c r="J68" s="21"/>
      <c r="K68" s="231"/>
      <c r="L68" s="21"/>
      <c r="M68" s="231"/>
      <c r="N68" s="21"/>
      <c r="O68" s="21"/>
      <c r="P68" s="21"/>
      <c r="Q68" s="21"/>
      <c r="R68" s="21"/>
      <c r="S68" s="231"/>
      <c r="T68" s="21"/>
      <c r="U68" s="231"/>
      <c r="V68" s="268"/>
      <c r="W68" s="77">
        <v>60</v>
      </c>
      <c r="Y68" s="34"/>
      <c r="Z68" s="77">
        <f t="shared" si="3"/>
        <v>0</v>
      </c>
      <c r="AA68" s="77">
        <v>60</v>
      </c>
      <c r="AD68" s="77">
        <f t="shared" si="4"/>
        <v>0</v>
      </c>
      <c r="AE68" s="77">
        <v>60</v>
      </c>
      <c r="AH68" s="77">
        <f t="shared" si="5"/>
        <v>0</v>
      </c>
      <c r="AI68" s="77">
        <v>60</v>
      </c>
      <c r="AL68" s="34">
        <f t="shared" si="7"/>
        <v>0</v>
      </c>
      <c r="AM68" s="134">
        <v>60</v>
      </c>
    </row>
    <row r="69" spans="1:39" ht="20.25" customHeight="1">
      <c r="A69" s="227">
        <v>21</v>
      </c>
      <c r="B69" s="43" t="str">
        <f>IF(VLOOKUP(A69,'Data Siswa 6'!$A$4:$D$43,2,0)=0,"",VLOOKUP(A69,'Data Siswa 6'!$A$4:$D$43,2,0))</f>
        <v>421</v>
      </c>
      <c r="C69" s="228" t="str">
        <f>IF(VLOOKUP(A69,'Data Siswa 6'!$A$4:$D$43,4,0)=0,"",VLOOKUP(A69,'Data Siswa 6'!$A$4:$D$43,4,0))</f>
        <v>Siswa Kelas VI 21</v>
      </c>
      <c r="D69" s="10" t="s">
        <v>5</v>
      </c>
      <c r="E69" s="19"/>
      <c r="F69" s="19"/>
      <c r="G69" s="19"/>
      <c r="H69" s="19"/>
      <c r="I69" s="19"/>
      <c r="J69" s="19"/>
      <c r="K69" s="229" t="str">
        <f t="shared" ref="K69" si="111">IFERROR(ROUND(AVERAGE(E69:J71),0),"")</f>
        <v/>
      </c>
      <c r="L69" s="19"/>
      <c r="M69" s="229" t="str">
        <f t="shared" ref="M69" si="112">IFERROR(ROUND(AVERAGE(L69:L71),0),"")</f>
        <v/>
      </c>
      <c r="N69" s="19"/>
      <c r="O69" s="19"/>
      <c r="P69" s="19"/>
      <c r="Q69" s="19"/>
      <c r="R69" s="19"/>
      <c r="S69" s="229" t="str">
        <f t="shared" ref="S69" si="113">IFERROR(ROUND(AVERAGE(N69:R71),0),"")</f>
        <v/>
      </c>
      <c r="T69" s="19"/>
      <c r="U69" s="229" t="str">
        <f t="shared" ref="U69" si="114">IFERROR(ROUND(AVERAGE(T69:T71),0),"")</f>
        <v/>
      </c>
      <c r="V69" s="266" t="str">
        <f t="shared" ref="V69" si="115">IFERROR(ROUND((K69+M69+S69+(2*U69))/5,0),"")</f>
        <v/>
      </c>
      <c r="W69" s="77">
        <v>61</v>
      </c>
      <c r="Y69" s="34"/>
      <c r="Z69" s="77" t="str">
        <f t="shared" si="3"/>
        <v/>
      </c>
      <c r="AA69" s="77">
        <v>61</v>
      </c>
      <c r="AD69" s="77" t="str">
        <f t="shared" si="4"/>
        <v/>
      </c>
      <c r="AE69" s="77">
        <v>61</v>
      </c>
      <c r="AH69" s="77" t="str">
        <f t="shared" si="5"/>
        <v/>
      </c>
      <c r="AI69" s="77">
        <v>61</v>
      </c>
      <c r="AL69" s="34" t="str">
        <f t="shared" si="7"/>
        <v/>
      </c>
      <c r="AM69" s="134">
        <v>61</v>
      </c>
    </row>
    <row r="70" spans="1:39" ht="20.25" customHeight="1">
      <c r="A70" s="227"/>
      <c r="B70" s="232" t="str">
        <f>IF(VLOOKUP(A69,'Data Siswa 6'!$A$4:$D$43,3,0)=0,"",VLOOKUP(A69,'Data Siswa 6'!$A$4:$D$43,3,0))</f>
        <v/>
      </c>
      <c r="C70" s="228"/>
      <c r="D70" s="11" t="s">
        <v>6</v>
      </c>
      <c r="E70" s="20"/>
      <c r="F70" s="20"/>
      <c r="G70" s="20"/>
      <c r="H70" s="20"/>
      <c r="I70" s="20"/>
      <c r="J70" s="20"/>
      <c r="K70" s="230"/>
      <c r="L70" s="20"/>
      <c r="M70" s="230"/>
      <c r="N70" s="20"/>
      <c r="O70" s="20"/>
      <c r="P70" s="20"/>
      <c r="Q70" s="20"/>
      <c r="R70" s="20"/>
      <c r="S70" s="230"/>
      <c r="T70" s="20"/>
      <c r="U70" s="230"/>
      <c r="V70" s="267"/>
      <c r="W70" s="77">
        <v>62</v>
      </c>
      <c r="Y70" s="34"/>
      <c r="Z70" s="77">
        <f t="shared" si="3"/>
        <v>0</v>
      </c>
      <c r="AA70" s="77">
        <v>62</v>
      </c>
      <c r="AD70" s="77">
        <f t="shared" si="4"/>
        <v>0</v>
      </c>
      <c r="AE70" s="77">
        <v>62</v>
      </c>
      <c r="AH70" s="77">
        <f t="shared" si="5"/>
        <v>0</v>
      </c>
      <c r="AI70" s="77">
        <v>62</v>
      </c>
      <c r="AL70" s="34">
        <f t="shared" si="7"/>
        <v>0</v>
      </c>
      <c r="AM70" s="134">
        <v>62</v>
      </c>
    </row>
    <row r="71" spans="1:39" ht="20.25" customHeight="1">
      <c r="A71" s="227"/>
      <c r="B71" s="233"/>
      <c r="C71" s="228"/>
      <c r="D71" s="12" t="s">
        <v>7</v>
      </c>
      <c r="E71" s="21"/>
      <c r="F71" s="21"/>
      <c r="G71" s="21"/>
      <c r="H71" s="21"/>
      <c r="I71" s="21"/>
      <c r="J71" s="21"/>
      <c r="K71" s="231"/>
      <c r="L71" s="21"/>
      <c r="M71" s="231"/>
      <c r="N71" s="21"/>
      <c r="O71" s="21"/>
      <c r="P71" s="21"/>
      <c r="Q71" s="21"/>
      <c r="R71" s="21"/>
      <c r="S71" s="231"/>
      <c r="T71" s="21"/>
      <c r="U71" s="231"/>
      <c r="V71" s="268"/>
      <c r="W71" s="77">
        <v>63</v>
      </c>
      <c r="Y71" s="34"/>
      <c r="Z71" s="77">
        <f t="shared" si="3"/>
        <v>0</v>
      </c>
      <c r="AA71" s="77">
        <v>63</v>
      </c>
      <c r="AD71" s="77">
        <f t="shared" si="4"/>
        <v>0</v>
      </c>
      <c r="AE71" s="77">
        <v>63</v>
      </c>
      <c r="AH71" s="77">
        <f t="shared" si="5"/>
        <v>0</v>
      </c>
      <c r="AI71" s="77">
        <v>63</v>
      </c>
      <c r="AL71" s="34">
        <f t="shared" si="7"/>
        <v>0</v>
      </c>
      <c r="AM71" s="134">
        <v>63</v>
      </c>
    </row>
    <row r="72" spans="1:39" ht="20.25" customHeight="1">
      <c r="A72" s="227">
        <v>22</v>
      </c>
      <c r="B72" s="43" t="str">
        <f>IF(VLOOKUP(A72,'Data Siswa 6'!$A$4:$D$43,2,0)=0,"",VLOOKUP(A72,'Data Siswa 6'!$A$4:$D$43,2,0))</f>
        <v>422</v>
      </c>
      <c r="C72" s="228" t="str">
        <f>IF(VLOOKUP(A72,'Data Siswa 6'!$A$4:$D$43,4,0)=0,"",VLOOKUP(A72,'Data Siswa 6'!$A$4:$D$43,4,0))</f>
        <v>Siswa Kelas VI 22</v>
      </c>
      <c r="D72" s="10" t="s">
        <v>5</v>
      </c>
      <c r="E72" s="19"/>
      <c r="F72" s="19"/>
      <c r="G72" s="19"/>
      <c r="H72" s="19"/>
      <c r="I72" s="19"/>
      <c r="J72" s="19"/>
      <c r="K72" s="229" t="str">
        <f t="shared" ref="K72" si="116">IFERROR(ROUND(AVERAGE(E72:J74),0),"")</f>
        <v/>
      </c>
      <c r="L72" s="19"/>
      <c r="M72" s="229" t="str">
        <f t="shared" ref="M72" si="117">IFERROR(ROUND(AVERAGE(L72:L74),0),"")</f>
        <v/>
      </c>
      <c r="N72" s="19"/>
      <c r="O72" s="19"/>
      <c r="P72" s="19"/>
      <c r="Q72" s="19"/>
      <c r="R72" s="19"/>
      <c r="S72" s="229" t="str">
        <f t="shared" ref="S72" si="118">IFERROR(ROUND(AVERAGE(N72:R74),0),"")</f>
        <v/>
      </c>
      <c r="T72" s="19"/>
      <c r="U72" s="229" t="str">
        <f t="shared" ref="U72" si="119">IFERROR(ROUND(AVERAGE(T72:T74),0),"")</f>
        <v/>
      </c>
      <c r="V72" s="266" t="str">
        <f t="shared" ref="V72" si="120">IFERROR(ROUND((K72+M72+S72+(2*U72))/5,0),"")</f>
        <v/>
      </c>
      <c r="W72" s="77">
        <v>64</v>
      </c>
      <c r="Y72" s="34"/>
      <c r="Z72" s="77" t="str">
        <f t="shared" si="3"/>
        <v/>
      </c>
      <c r="AA72" s="77">
        <v>64</v>
      </c>
      <c r="AD72" s="77" t="str">
        <f t="shared" si="4"/>
        <v/>
      </c>
      <c r="AE72" s="77">
        <v>64</v>
      </c>
      <c r="AH72" s="77" t="str">
        <f t="shared" si="5"/>
        <v/>
      </c>
      <c r="AI72" s="77">
        <v>64</v>
      </c>
      <c r="AL72" s="34" t="str">
        <f t="shared" si="7"/>
        <v/>
      </c>
      <c r="AM72" s="134">
        <v>64</v>
      </c>
    </row>
    <row r="73" spans="1:39" ht="20.25" customHeight="1">
      <c r="A73" s="227"/>
      <c r="B73" s="232" t="str">
        <f>IF(VLOOKUP(A72,'Data Siswa 6'!$A$4:$D$43,3,0)=0,"",VLOOKUP(A72,'Data Siswa 6'!$A$4:$D$43,3,0))</f>
        <v/>
      </c>
      <c r="C73" s="228"/>
      <c r="D73" s="11" t="s">
        <v>6</v>
      </c>
      <c r="E73" s="20"/>
      <c r="F73" s="20"/>
      <c r="G73" s="20"/>
      <c r="H73" s="20"/>
      <c r="I73" s="20"/>
      <c r="J73" s="20"/>
      <c r="K73" s="230"/>
      <c r="L73" s="20"/>
      <c r="M73" s="230"/>
      <c r="N73" s="20"/>
      <c r="O73" s="20"/>
      <c r="P73" s="20"/>
      <c r="Q73" s="20"/>
      <c r="R73" s="20"/>
      <c r="S73" s="230"/>
      <c r="T73" s="20"/>
      <c r="U73" s="230"/>
      <c r="V73" s="267"/>
      <c r="W73" s="77">
        <v>65</v>
      </c>
      <c r="Y73" s="34"/>
      <c r="Z73" s="77">
        <f t="shared" si="3"/>
        <v>0</v>
      </c>
      <c r="AA73" s="77">
        <v>65</v>
      </c>
      <c r="AD73" s="77">
        <f t="shared" si="4"/>
        <v>0</v>
      </c>
      <c r="AE73" s="77">
        <v>65</v>
      </c>
      <c r="AH73" s="77">
        <f t="shared" si="5"/>
        <v>0</v>
      </c>
      <c r="AI73" s="77">
        <v>65</v>
      </c>
      <c r="AL73" s="34">
        <f t="shared" si="7"/>
        <v>0</v>
      </c>
      <c r="AM73" s="134">
        <v>65</v>
      </c>
    </row>
    <row r="74" spans="1:39" ht="20.25" customHeight="1">
      <c r="A74" s="227"/>
      <c r="B74" s="233"/>
      <c r="C74" s="228"/>
      <c r="D74" s="12" t="s">
        <v>7</v>
      </c>
      <c r="E74" s="21"/>
      <c r="F74" s="21"/>
      <c r="G74" s="21"/>
      <c r="H74" s="21"/>
      <c r="I74" s="21"/>
      <c r="J74" s="21"/>
      <c r="K74" s="231"/>
      <c r="L74" s="21"/>
      <c r="M74" s="231"/>
      <c r="N74" s="21"/>
      <c r="O74" s="21"/>
      <c r="P74" s="21"/>
      <c r="Q74" s="21"/>
      <c r="R74" s="21"/>
      <c r="S74" s="231"/>
      <c r="T74" s="21"/>
      <c r="U74" s="231"/>
      <c r="V74" s="268"/>
      <c r="W74" s="77">
        <v>66</v>
      </c>
      <c r="Y74" s="34"/>
      <c r="Z74" s="77">
        <f t="shared" ref="Z74:Z128" si="121">K74</f>
        <v>0</v>
      </c>
      <c r="AA74" s="77">
        <v>66</v>
      </c>
      <c r="AD74" s="77">
        <f t="shared" ref="AD74:AD128" si="122">M74</f>
        <v>0</v>
      </c>
      <c r="AE74" s="77">
        <v>66</v>
      </c>
      <c r="AH74" s="77">
        <f t="shared" ref="AH74:AH128" si="123">S74</f>
        <v>0</v>
      </c>
      <c r="AI74" s="77">
        <v>66</v>
      </c>
      <c r="AL74" s="34">
        <f t="shared" ref="AL74:AL128" si="124">U74</f>
        <v>0</v>
      </c>
      <c r="AM74" s="134">
        <v>66</v>
      </c>
    </row>
    <row r="75" spans="1:39" ht="20.25" customHeight="1">
      <c r="A75" s="227">
        <v>23</v>
      </c>
      <c r="B75" s="43" t="str">
        <f>IF(VLOOKUP(A75,'Data Siswa 6'!$A$4:$D$43,2,0)=0,"",VLOOKUP(A75,'Data Siswa 6'!$A$4:$D$43,2,0))</f>
        <v>423</v>
      </c>
      <c r="C75" s="228" t="str">
        <f>IF(VLOOKUP(A75,'Data Siswa 6'!$A$4:$D$43,4,0)=0,"",VLOOKUP(A75,'Data Siswa 6'!$A$4:$D$43,4,0))</f>
        <v>Siswa Kelas VI 23</v>
      </c>
      <c r="D75" s="10" t="s">
        <v>5</v>
      </c>
      <c r="E75" s="19"/>
      <c r="F75" s="19"/>
      <c r="G75" s="19"/>
      <c r="H75" s="19"/>
      <c r="I75" s="19"/>
      <c r="J75" s="19"/>
      <c r="K75" s="229" t="str">
        <f t="shared" ref="K75" si="125">IFERROR(ROUND(AVERAGE(E75:J77),0),"")</f>
        <v/>
      </c>
      <c r="L75" s="19"/>
      <c r="M75" s="229" t="str">
        <f t="shared" ref="M75" si="126">IFERROR(ROUND(AVERAGE(L75:L77),0),"")</f>
        <v/>
      </c>
      <c r="N75" s="19"/>
      <c r="O75" s="19"/>
      <c r="P75" s="19"/>
      <c r="Q75" s="19"/>
      <c r="R75" s="19"/>
      <c r="S75" s="229" t="str">
        <f t="shared" ref="S75" si="127">IFERROR(ROUND(AVERAGE(N75:R77),0),"")</f>
        <v/>
      </c>
      <c r="T75" s="19"/>
      <c r="U75" s="229" t="str">
        <f t="shared" ref="U75" si="128">IFERROR(ROUND(AVERAGE(T75:T77),0),"")</f>
        <v/>
      </c>
      <c r="V75" s="266" t="str">
        <f t="shared" ref="V75" si="129">IFERROR(ROUND((K75+M75+S75+(2*U75))/5,0),"")</f>
        <v/>
      </c>
      <c r="W75" s="77">
        <v>67</v>
      </c>
      <c r="Y75" s="34"/>
      <c r="Z75" s="77" t="str">
        <f t="shared" si="121"/>
        <v/>
      </c>
      <c r="AA75" s="77">
        <v>67</v>
      </c>
      <c r="AD75" s="77" t="str">
        <f t="shared" si="122"/>
        <v/>
      </c>
      <c r="AE75" s="77">
        <v>67</v>
      </c>
      <c r="AH75" s="77" t="str">
        <f t="shared" si="123"/>
        <v/>
      </c>
      <c r="AI75" s="77">
        <v>67</v>
      </c>
      <c r="AL75" s="34" t="str">
        <f t="shared" si="124"/>
        <v/>
      </c>
      <c r="AM75" s="134">
        <v>67</v>
      </c>
    </row>
    <row r="76" spans="1:39" ht="20.25" customHeight="1">
      <c r="A76" s="227"/>
      <c r="B76" s="232" t="str">
        <f>IF(VLOOKUP(A75,'Data Siswa 6'!$A$4:$D$43,3,0)=0,"",VLOOKUP(A75,'Data Siswa 6'!$A$4:$D$43,3,0))</f>
        <v/>
      </c>
      <c r="C76" s="228"/>
      <c r="D76" s="11" t="s">
        <v>6</v>
      </c>
      <c r="E76" s="20"/>
      <c r="F76" s="20"/>
      <c r="G76" s="20"/>
      <c r="H76" s="20"/>
      <c r="I76" s="20"/>
      <c r="J76" s="20"/>
      <c r="K76" s="230"/>
      <c r="L76" s="20"/>
      <c r="M76" s="230"/>
      <c r="N76" s="20"/>
      <c r="O76" s="20"/>
      <c r="P76" s="20"/>
      <c r="Q76" s="20"/>
      <c r="R76" s="20"/>
      <c r="S76" s="230"/>
      <c r="T76" s="20"/>
      <c r="U76" s="230"/>
      <c r="V76" s="267"/>
      <c r="W76" s="77">
        <v>68</v>
      </c>
      <c r="Y76" s="34"/>
      <c r="Z76" s="77">
        <f t="shared" si="121"/>
        <v>0</v>
      </c>
      <c r="AA76" s="77">
        <v>68</v>
      </c>
      <c r="AD76" s="77">
        <f t="shared" si="122"/>
        <v>0</v>
      </c>
      <c r="AE76" s="77">
        <v>68</v>
      </c>
      <c r="AH76" s="77">
        <f t="shared" si="123"/>
        <v>0</v>
      </c>
      <c r="AI76" s="77">
        <v>68</v>
      </c>
      <c r="AL76" s="34">
        <f t="shared" si="124"/>
        <v>0</v>
      </c>
      <c r="AM76" s="134">
        <v>68</v>
      </c>
    </row>
    <row r="77" spans="1:39" ht="20.25" customHeight="1">
      <c r="A77" s="227"/>
      <c r="B77" s="233"/>
      <c r="C77" s="228"/>
      <c r="D77" s="12" t="s">
        <v>7</v>
      </c>
      <c r="E77" s="21"/>
      <c r="F77" s="21"/>
      <c r="G77" s="21"/>
      <c r="H77" s="21"/>
      <c r="I77" s="21"/>
      <c r="J77" s="21"/>
      <c r="K77" s="231"/>
      <c r="L77" s="21"/>
      <c r="M77" s="231"/>
      <c r="N77" s="21"/>
      <c r="O77" s="21"/>
      <c r="P77" s="21"/>
      <c r="Q77" s="21"/>
      <c r="R77" s="21"/>
      <c r="S77" s="231"/>
      <c r="T77" s="21"/>
      <c r="U77" s="231"/>
      <c r="V77" s="268"/>
      <c r="W77" s="77">
        <v>69</v>
      </c>
      <c r="Y77" s="34"/>
      <c r="Z77" s="77">
        <f t="shared" si="121"/>
        <v>0</v>
      </c>
      <c r="AA77" s="77">
        <v>69</v>
      </c>
      <c r="AD77" s="77">
        <f t="shared" si="122"/>
        <v>0</v>
      </c>
      <c r="AE77" s="77">
        <v>69</v>
      </c>
      <c r="AH77" s="77">
        <f t="shared" si="123"/>
        <v>0</v>
      </c>
      <c r="AI77" s="77">
        <v>69</v>
      </c>
      <c r="AL77" s="34">
        <f t="shared" si="124"/>
        <v>0</v>
      </c>
      <c r="AM77" s="134">
        <v>69</v>
      </c>
    </row>
    <row r="78" spans="1:39" ht="20.25" customHeight="1">
      <c r="A78" s="227">
        <v>24</v>
      </c>
      <c r="B78" s="43" t="str">
        <f>IF(VLOOKUP(A78,'Data Siswa 6'!$A$4:$D$43,2,0)=0,"",VLOOKUP(A78,'Data Siswa 6'!$A$4:$D$43,2,0))</f>
        <v>424</v>
      </c>
      <c r="C78" s="228" t="str">
        <f>IF(VLOOKUP(A78,'Data Siswa 6'!$A$4:$D$43,4,0)=0,"",VLOOKUP(A78,'Data Siswa 6'!$A$4:$D$43,4,0))</f>
        <v>Siswa Kelas VI 24</v>
      </c>
      <c r="D78" s="10" t="s">
        <v>5</v>
      </c>
      <c r="E78" s="19"/>
      <c r="F78" s="19"/>
      <c r="G78" s="19"/>
      <c r="H78" s="19"/>
      <c r="I78" s="19"/>
      <c r="J78" s="19"/>
      <c r="K78" s="229" t="str">
        <f t="shared" ref="K78" si="130">IFERROR(ROUND(AVERAGE(E78:J80),0),"")</f>
        <v/>
      </c>
      <c r="L78" s="19"/>
      <c r="M78" s="229" t="str">
        <f t="shared" ref="M78" si="131">IFERROR(ROUND(AVERAGE(L78:L80),0),"")</f>
        <v/>
      </c>
      <c r="N78" s="19"/>
      <c r="O78" s="19"/>
      <c r="P78" s="19"/>
      <c r="Q78" s="19"/>
      <c r="R78" s="19"/>
      <c r="S78" s="229" t="str">
        <f t="shared" ref="S78" si="132">IFERROR(ROUND(AVERAGE(N78:R80),0),"")</f>
        <v/>
      </c>
      <c r="T78" s="19"/>
      <c r="U78" s="229" t="str">
        <f t="shared" ref="U78" si="133">IFERROR(ROUND(AVERAGE(T78:T80),0),"")</f>
        <v/>
      </c>
      <c r="V78" s="266" t="str">
        <f t="shared" ref="V78" si="134">IFERROR(ROUND((K78+M78+S78+(2*U78))/5,0),"")</f>
        <v/>
      </c>
      <c r="W78" s="77">
        <v>70</v>
      </c>
      <c r="Y78" s="34"/>
      <c r="Z78" s="77" t="str">
        <f t="shared" si="121"/>
        <v/>
      </c>
      <c r="AA78" s="77">
        <v>70</v>
      </c>
      <c r="AD78" s="77" t="str">
        <f t="shared" si="122"/>
        <v/>
      </c>
      <c r="AE78" s="77">
        <v>70</v>
      </c>
      <c r="AH78" s="77" t="str">
        <f t="shared" si="123"/>
        <v/>
      </c>
      <c r="AI78" s="77">
        <v>70</v>
      </c>
      <c r="AL78" s="34" t="str">
        <f t="shared" si="124"/>
        <v/>
      </c>
      <c r="AM78" s="134">
        <v>70</v>
      </c>
    </row>
    <row r="79" spans="1:39" ht="20.25" customHeight="1">
      <c r="A79" s="227"/>
      <c r="B79" s="232" t="str">
        <f>IF(VLOOKUP(A78,'Data Siswa 6'!$A$4:$D$43,3,0)=0,"",VLOOKUP(A78,'Data Siswa 6'!$A$4:$D$43,3,0))</f>
        <v/>
      </c>
      <c r="C79" s="228"/>
      <c r="D79" s="11" t="s">
        <v>6</v>
      </c>
      <c r="E79" s="20"/>
      <c r="F79" s="20"/>
      <c r="G79" s="20"/>
      <c r="H79" s="20"/>
      <c r="I79" s="20"/>
      <c r="J79" s="20"/>
      <c r="K79" s="230"/>
      <c r="L79" s="20"/>
      <c r="M79" s="230"/>
      <c r="N79" s="20"/>
      <c r="O79" s="20"/>
      <c r="P79" s="20"/>
      <c r="Q79" s="20"/>
      <c r="R79" s="20"/>
      <c r="S79" s="230"/>
      <c r="T79" s="20"/>
      <c r="U79" s="230"/>
      <c r="V79" s="267"/>
      <c r="W79" s="77">
        <v>71</v>
      </c>
      <c r="Y79" s="34"/>
      <c r="Z79" s="77">
        <f t="shared" si="121"/>
        <v>0</v>
      </c>
      <c r="AA79" s="77">
        <v>71</v>
      </c>
      <c r="AD79" s="77">
        <f t="shared" si="122"/>
        <v>0</v>
      </c>
      <c r="AE79" s="77">
        <v>71</v>
      </c>
      <c r="AH79" s="77">
        <f t="shared" si="123"/>
        <v>0</v>
      </c>
      <c r="AI79" s="77">
        <v>71</v>
      </c>
      <c r="AL79" s="34">
        <f t="shared" si="124"/>
        <v>0</v>
      </c>
      <c r="AM79" s="134">
        <v>71</v>
      </c>
    </row>
    <row r="80" spans="1:39" ht="20.25" customHeight="1">
      <c r="A80" s="227"/>
      <c r="B80" s="233"/>
      <c r="C80" s="228"/>
      <c r="D80" s="12" t="s">
        <v>7</v>
      </c>
      <c r="E80" s="21"/>
      <c r="F80" s="21"/>
      <c r="G80" s="21"/>
      <c r="H80" s="21"/>
      <c r="I80" s="21"/>
      <c r="J80" s="21"/>
      <c r="K80" s="231"/>
      <c r="L80" s="21"/>
      <c r="M80" s="231"/>
      <c r="N80" s="21"/>
      <c r="O80" s="21"/>
      <c r="P80" s="21"/>
      <c r="Q80" s="21"/>
      <c r="R80" s="21"/>
      <c r="S80" s="231"/>
      <c r="T80" s="21"/>
      <c r="U80" s="231"/>
      <c r="V80" s="268"/>
      <c r="W80" s="77">
        <v>72</v>
      </c>
      <c r="Y80" s="34"/>
      <c r="Z80" s="77">
        <f t="shared" si="121"/>
        <v>0</v>
      </c>
      <c r="AA80" s="77">
        <v>72</v>
      </c>
      <c r="AD80" s="77">
        <f t="shared" si="122"/>
        <v>0</v>
      </c>
      <c r="AE80" s="77">
        <v>72</v>
      </c>
      <c r="AH80" s="77">
        <f t="shared" si="123"/>
        <v>0</v>
      </c>
      <c r="AI80" s="77">
        <v>72</v>
      </c>
      <c r="AL80" s="34">
        <f t="shared" si="124"/>
        <v>0</v>
      </c>
      <c r="AM80" s="134">
        <v>72</v>
      </c>
    </row>
    <row r="81" spans="1:39" ht="20.25" customHeight="1">
      <c r="A81" s="227">
        <v>25</v>
      </c>
      <c r="B81" s="43" t="str">
        <f>IF(VLOOKUP(A81,'Data Siswa 6'!$A$4:$D$43,2,0)=0,"",VLOOKUP(A81,'Data Siswa 6'!$A$4:$D$43,2,0))</f>
        <v>425</v>
      </c>
      <c r="C81" s="228" t="str">
        <f>IF(VLOOKUP(A81,'Data Siswa 6'!$A$4:$D$43,4,0)=0,"",VLOOKUP(A81,'Data Siswa 6'!$A$4:$D$43,4,0))</f>
        <v>Siswa Kelas VI 25</v>
      </c>
      <c r="D81" s="10" t="s">
        <v>5</v>
      </c>
      <c r="E81" s="19"/>
      <c r="F81" s="19"/>
      <c r="G81" s="19"/>
      <c r="H81" s="19"/>
      <c r="I81" s="19"/>
      <c r="J81" s="19"/>
      <c r="K81" s="229" t="str">
        <f t="shared" ref="K81" si="135">IFERROR(ROUND(AVERAGE(E81:J83),0),"")</f>
        <v/>
      </c>
      <c r="L81" s="19"/>
      <c r="M81" s="229" t="str">
        <f t="shared" ref="M81" si="136">IFERROR(ROUND(AVERAGE(L81:L83),0),"")</f>
        <v/>
      </c>
      <c r="N81" s="19"/>
      <c r="O81" s="19"/>
      <c r="P81" s="19"/>
      <c r="Q81" s="19"/>
      <c r="R81" s="19"/>
      <c r="S81" s="229" t="str">
        <f t="shared" ref="S81" si="137">IFERROR(ROUND(AVERAGE(N81:R83),0),"")</f>
        <v/>
      </c>
      <c r="T81" s="19"/>
      <c r="U81" s="229" t="str">
        <f t="shared" ref="U81" si="138">IFERROR(ROUND(AVERAGE(T81:T83),0),"")</f>
        <v/>
      </c>
      <c r="V81" s="266" t="str">
        <f t="shared" ref="V81" si="139">IFERROR(ROUND((K81+M81+S81+(2*U81))/5,0),"")</f>
        <v/>
      </c>
      <c r="W81" s="77">
        <v>73</v>
      </c>
      <c r="Y81" s="34"/>
      <c r="Z81" s="77" t="str">
        <f t="shared" si="121"/>
        <v/>
      </c>
      <c r="AA81" s="77">
        <v>73</v>
      </c>
      <c r="AD81" s="77" t="str">
        <f t="shared" si="122"/>
        <v/>
      </c>
      <c r="AE81" s="77">
        <v>73</v>
      </c>
      <c r="AH81" s="77" t="str">
        <f t="shared" si="123"/>
        <v/>
      </c>
      <c r="AI81" s="77">
        <v>73</v>
      </c>
      <c r="AL81" s="34" t="str">
        <f t="shared" si="124"/>
        <v/>
      </c>
      <c r="AM81" s="134">
        <v>73</v>
      </c>
    </row>
    <row r="82" spans="1:39" ht="20.25" customHeight="1">
      <c r="A82" s="227"/>
      <c r="B82" s="232" t="str">
        <f>IF(VLOOKUP(A81,'Data Siswa 6'!$A$4:$D$43,3,0)=0,"",VLOOKUP(A81,'Data Siswa 6'!$A$4:$D$43,3,0))</f>
        <v/>
      </c>
      <c r="C82" s="228"/>
      <c r="D82" s="11" t="s">
        <v>6</v>
      </c>
      <c r="E82" s="20"/>
      <c r="F82" s="20"/>
      <c r="G82" s="20"/>
      <c r="H82" s="20"/>
      <c r="I82" s="20"/>
      <c r="J82" s="20"/>
      <c r="K82" s="230"/>
      <c r="L82" s="20"/>
      <c r="M82" s="230"/>
      <c r="N82" s="20"/>
      <c r="O82" s="20"/>
      <c r="P82" s="20"/>
      <c r="Q82" s="20"/>
      <c r="R82" s="20"/>
      <c r="S82" s="230"/>
      <c r="T82" s="20"/>
      <c r="U82" s="230"/>
      <c r="V82" s="267"/>
      <c r="W82" s="77">
        <v>74</v>
      </c>
      <c r="Y82" s="34"/>
      <c r="Z82" s="77">
        <f t="shared" si="121"/>
        <v>0</v>
      </c>
      <c r="AA82" s="77">
        <v>74</v>
      </c>
      <c r="AD82" s="77">
        <f t="shared" si="122"/>
        <v>0</v>
      </c>
      <c r="AE82" s="77">
        <v>74</v>
      </c>
      <c r="AH82" s="77">
        <f t="shared" si="123"/>
        <v>0</v>
      </c>
      <c r="AI82" s="77">
        <v>74</v>
      </c>
      <c r="AL82" s="34">
        <f t="shared" si="124"/>
        <v>0</v>
      </c>
      <c r="AM82" s="134">
        <v>74</v>
      </c>
    </row>
    <row r="83" spans="1:39" ht="20.25" customHeight="1">
      <c r="A83" s="227"/>
      <c r="B83" s="233"/>
      <c r="C83" s="228"/>
      <c r="D83" s="12" t="s">
        <v>7</v>
      </c>
      <c r="E83" s="21"/>
      <c r="F83" s="21"/>
      <c r="G83" s="21"/>
      <c r="H83" s="21"/>
      <c r="I83" s="21"/>
      <c r="J83" s="21"/>
      <c r="K83" s="231"/>
      <c r="L83" s="21"/>
      <c r="M83" s="231"/>
      <c r="N83" s="21"/>
      <c r="O83" s="21"/>
      <c r="P83" s="21"/>
      <c r="Q83" s="21"/>
      <c r="R83" s="21"/>
      <c r="S83" s="231"/>
      <c r="T83" s="21"/>
      <c r="U83" s="231"/>
      <c r="V83" s="268"/>
      <c r="W83" s="77">
        <v>75</v>
      </c>
      <c r="Y83" s="34"/>
      <c r="Z83" s="77">
        <f t="shared" si="121"/>
        <v>0</v>
      </c>
      <c r="AA83" s="77">
        <v>75</v>
      </c>
      <c r="AD83" s="77">
        <f t="shared" si="122"/>
        <v>0</v>
      </c>
      <c r="AE83" s="77">
        <v>75</v>
      </c>
      <c r="AH83" s="77">
        <f t="shared" si="123"/>
        <v>0</v>
      </c>
      <c r="AI83" s="77">
        <v>75</v>
      </c>
      <c r="AL83" s="34">
        <f t="shared" si="124"/>
        <v>0</v>
      </c>
      <c r="AM83" s="134">
        <v>75</v>
      </c>
    </row>
    <row r="84" spans="1:39" ht="20.25" customHeight="1">
      <c r="A84" s="227">
        <v>26</v>
      </c>
      <c r="B84" s="43" t="str">
        <f>IF(VLOOKUP(A84,'Data Siswa 6'!$A$4:$D$43,2,0)=0,"",VLOOKUP(A84,'Data Siswa 6'!$A$4:$D$43,2,0))</f>
        <v>426</v>
      </c>
      <c r="C84" s="228" t="str">
        <f>IF(VLOOKUP(A84,'Data Siswa 6'!$A$4:$D$43,4,0)=0,"",VLOOKUP(A84,'Data Siswa 6'!$A$4:$D$43,4,0))</f>
        <v>Siswa Kelas VI 26</v>
      </c>
      <c r="D84" s="10" t="s">
        <v>5</v>
      </c>
      <c r="E84" s="19"/>
      <c r="F84" s="19"/>
      <c r="G84" s="19"/>
      <c r="H84" s="19"/>
      <c r="I84" s="19"/>
      <c r="J84" s="19"/>
      <c r="K84" s="229" t="str">
        <f t="shared" ref="K84" si="140">IFERROR(ROUND(AVERAGE(E84:J86),0),"")</f>
        <v/>
      </c>
      <c r="L84" s="19"/>
      <c r="M84" s="229" t="str">
        <f t="shared" ref="M84" si="141">IFERROR(ROUND(AVERAGE(L84:L86),0),"")</f>
        <v/>
      </c>
      <c r="N84" s="19"/>
      <c r="O84" s="19"/>
      <c r="P84" s="19"/>
      <c r="Q84" s="19"/>
      <c r="R84" s="19"/>
      <c r="S84" s="229" t="str">
        <f t="shared" ref="S84" si="142">IFERROR(ROUND(AVERAGE(N84:R86),0),"")</f>
        <v/>
      </c>
      <c r="T84" s="19"/>
      <c r="U84" s="229" t="str">
        <f t="shared" ref="U84" si="143">IFERROR(ROUND(AVERAGE(T84:T86),0),"")</f>
        <v/>
      </c>
      <c r="V84" s="266" t="str">
        <f t="shared" ref="V84" si="144">IFERROR(ROUND((K84+M84+S84+(2*U84))/5,0),"")</f>
        <v/>
      </c>
      <c r="W84" s="77">
        <v>76</v>
      </c>
      <c r="Y84" s="34"/>
      <c r="Z84" s="77" t="str">
        <f t="shared" si="121"/>
        <v/>
      </c>
      <c r="AA84" s="77">
        <v>76</v>
      </c>
      <c r="AD84" s="77" t="str">
        <f t="shared" si="122"/>
        <v/>
      </c>
      <c r="AE84" s="77">
        <v>76</v>
      </c>
      <c r="AH84" s="77" t="str">
        <f t="shared" si="123"/>
        <v/>
      </c>
      <c r="AI84" s="77">
        <v>76</v>
      </c>
      <c r="AL84" s="34" t="str">
        <f t="shared" si="124"/>
        <v/>
      </c>
      <c r="AM84" s="134">
        <v>76</v>
      </c>
    </row>
    <row r="85" spans="1:39" ht="20.25" customHeight="1">
      <c r="A85" s="227"/>
      <c r="B85" s="232" t="str">
        <f>IF(VLOOKUP(A84,'Data Siswa 6'!$A$4:$D$43,3,0)=0,"",VLOOKUP(A84,'Data Siswa 6'!$A$4:$D$43,3,0))</f>
        <v/>
      </c>
      <c r="C85" s="228"/>
      <c r="D85" s="11" t="s">
        <v>6</v>
      </c>
      <c r="E85" s="20"/>
      <c r="F85" s="20"/>
      <c r="G85" s="20"/>
      <c r="H85" s="20"/>
      <c r="I85" s="20"/>
      <c r="J85" s="20"/>
      <c r="K85" s="230"/>
      <c r="L85" s="20"/>
      <c r="M85" s="230"/>
      <c r="N85" s="20"/>
      <c r="O85" s="20"/>
      <c r="P85" s="20"/>
      <c r="Q85" s="20"/>
      <c r="R85" s="20"/>
      <c r="S85" s="230"/>
      <c r="T85" s="20"/>
      <c r="U85" s="230"/>
      <c r="V85" s="267"/>
      <c r="W85" s="77">
        <v>77</v>
      </c>
      <c r="Y85" s="34"/>
      <c r="Z85" s="77">
        <f t="shared" si="121"/>
        <v>0</v>
      </c>
      <c r="AA85" s="77">
        <v>77</v>
      </c>
      <c r="AD85" s="77">
        <f t="shared" si="122"/>
        <v>0</v>
      </c>
      <c r="AE85" s="77">
        <v>77</v>
      </c>
      <c r="AH85" s="77">
        <f t="shared" si="123"/>
        <v>0</v>
      </c>
      <c r="AI85" s="77">
        <v>77</v>
      </c>
      <c r="AL85" s="34">
        <f t="shared" si="124"/>
        <v>0</v>
      </c>
      <c r="AM85" s="134">
        <v>77</v>
      </c>
    </row>
    <row r="86" spans="1:39" ht="20.25" customHeight="1">
      <c r="A86" s="227"/>
      <c r="B86" s="233"/>
      <c r="C86" s="228"/>
      <c r="D86" s="12" t="s">
        <v>7</v>
      </c>
      <c r="E86" s="21"/>
      <c r="F86" s="21"/>
      <c r="G86" s="21"/>
      <c r="H86" s="21"/>
      <c r="I86" s="21"/>
      <c r="J86" s="21"/>
      <c r="K86" s="231"/>
      <c r="L86" s="21"/>
      <c r="M86" s="231"/>
      <c r="N86" s="21"/>
      <c r="O86" s="21"/>
      <c r="P86" s="21"/>
      <c r="Q86" s="21"/>
      <c r="R86" s="21"/>
      <c r="S86" s="231"/>
      <c r="T86" s="21"/>
      <c r="U86" s="231"/>
      <c r="V86" s="268"/>
      <c r="W86" s="77">
        <v>78</v>
      </c>
      <c r="Y86" s="34"/>
      <c r="Z86" s="77">
        <f t="shared" si="121"/>
        <v>0</v>
      </c>
      <c r="AA86" s="77">
        <v>78</v>
      </c>
      <c r="AD86" s="77">
        <f t="shared" si="122"/>
        <v>0</v>
      </c>
      <c r="AE86" s="77">
        <v>78</v>
      </c>
      <c r="AH86" s="77">
        <f t="shared" si="123"/>
        <v>0</v>
      </c>
      <c r="AI86" s="77">
        <v>78</v>
      </c>
      <c r="AL86" s="34">
        <f t="shared" si="124"/>
        <v>0</v>
      </c>
      <c r="AM86" s="134">
        <v>78</v>
      </c>
    </row>
    <row r="87" spans="1:39" ht="20.25" customHeight="1">
      <c r="A87" s="227">
        <v>27</v>
      </c>
      <c r="B87" s="43" t="str">
        <f>IF(VLOOKUP(A87,'Data Siswa 6'!$A$4:$D$43,2,0)=0,"",VLOOKUP(A87,'Data Siswa 6'!$A$4:$D$43,2,0))</f>
        <v>427</v>
      </c>
      <c r="C87" s="228" t="str">
        <f>IF(VLOOKUP(A87,'Data Siswa 6'!$A$4:$D$43,4,0)=0,"",VLOOKUP(A87,'Data Siswa 6'!$A$4:$D$43,4,0))</f>
        <v>Siswa Kelas VI 27</v>
      </c>
      <c r="D87" s="10" t="s">
        <v>5</v>
      </c>
      <c r="E87" s="19"/>
      <c r="F87" s="19"/>
      <c r="G87" s="19"/>
      <c r="H87" s="19"/>
      <c r="I87" s="19"/>
      <c r="J87" s="19"/>
      <c r="K87" s="229" t="str">
        <f t="shared" ref="K87" si="145">IFERROR(ROUND(AVERAGE(E87:J89),0),"")</f>
        <v/>
      </c>
      <c r="L87" s="19"/>
      <c r="M87" s="229" t="str">
        <f t="shared" ref="M87" si="146">IFERROR(ROUND(AVERAGE(L87:L89),0),"")</f>
        <v/>
      </c>
      <c r="N87" s="19"/>
      <c r="O87" s="19"/>
      <c r="P87" s="19"/>
      <c r="Q87" s="19"/>
      <c r="R87" s="19"/>
      <c r="S87" s="229" t="str">
        <f t="shared" ref="S87" si="147">IFERROR(ROUND(AVERAGE(N87:R89),0),"")</f>
        <v/>
      </c>
      <c r="T87" s="19"/>
      <c r="U87" s="229" t="str">
        <f t="shared" ref="U87" si="148">IFERROR(ROUND(AVERAGE(T87:T89),0),"")</f>
        <v/>
      </c>
      <c r="V87" s="266" t="str">
        <f t="shared" ref="V87" si="149">IFERROR(ROUND((K87+M87+S87+(2*U87))/5,0),"")</f>
        <v/>
      </c>
      <c r="W87" s="77">
        <v>79</v>
      </c>
      <c r="Y87" s="34"/>
      <c r="Z87" s="77" t="str">
        <f t="shared" si="121"/>
        <v/>
      </c>
      <c r="AA87" s="77">
        <v>79</v>
      </c>
      <c r="AD87" s="77" t="str">
        <f t="shared" si="122"/>
        <v/>
      </c>
      <c r="AE87" s="77">
        <v>79</v>
      </c>
      <c r="AH87" s="77" t="str">
        <f t="shared" si="123"/>
        <v/>
      </c>
      <c r="AI87" s="77">
        <v>79</v>
      </c>
      <c r="AL87" s="34" t="str">
        <f t="shared" si="124"/>
        <v/>
      </c>
      <c r="AM87" s="134">
        <v>79</v>
      </c>
    </row>
    <row r="88" spans="1:39" ht="20.25" customHeight="1">
      <c r="A88" s="227"/>
      <c r="B88" s="232" t="str">
        <f>IF(VLOOKUP(A87,'Data Siswa 6'!$A$4:$D$43,3,0)=0,"",VLOOKUP(A87,'Data Siswa 6'!$A$4:$D$43,3,0))</f>
        <v/>
      </c>
      <c r="C88" s="228"/>
      <c r="D88" s="11" t="s">
        <v>6</v>
      </c>
      <c r="E88" s="20"/>
      <c r="F88" s="20"/>
      <c r="G88" s="20"/>
      <c r="H88" s="20"/>
      <c r="I88" s="20"/>
      <c r="J88" s="20"/>
      <c r="K88" s="230"/>
      <c r="L88" s="20"/>
      <c r="M88" s="230"/>
      <c r="N88" s="20"/>
      <c r="O88" s="20"/>
      <c r="P88" s="20"/>
      <c r="Q88" s="20"/>
      <c r="R88" s="20"/>
      <c r="S88" s="230"/>
      <c r="T88" s="20"/>
      <c r="U88" s="230"/>
      <c r="V88" s="267"/>
      <c r="W88" s="77">
        <v>80</v>
      </c>
      <c r="Y88" s="34"/>
      <c r="Z88" s="77">
        <f t="shared" si="121"/>
        <v>0</v>
      </c>
      <c r="AA88" s="77">
        <v>80</v>
      </c>
      <c r="AD88" s="77">
        <f t="shared" si="122"/>
        <v>0</v>
      </c>
      <c r="AE88" s="77">
        <v>80</v>
      </c>
      <c r="AH88" s="77">
        <f t="shared" si="123"/>
        <v>0</v>
      </c>
      <c r="AI88" s="77">
        <v>80</v>
      </c>
      <c r="AL88" s="34">
        <f t="shared" si="124"/>
        <v>0</v>
      </c>
      <c r="AM88" s="134">
        <v>80</v>
      </c>
    </row>
    <row r="89" spans="1:39" ht="20.25" customHeight="1">
      <c r="A89" s="227"/>
      <c r="B89" s="233"/>
      <c r="C89" s="228"/>
      <c r="D89" s="12" t="s">
        <v>7</v>
      </c>
      <c r="E89" s="21"/>
      <c r="F89" s="21"/>
      <c r="G89" s="21"/>
      <c r="H89" s="21"/>
      <c r="I89" s="21"/>
      <c r="J89" s="21"/>
      <c r="K89" s="231"/>
      <c r="L89" s="21"/>
      <c r="M89" s="231"/>
      <c r="N89" s="21"/>
      <c r="O89" s="21"/>
      <c r="P89" s="21"/>
      <c r="Q89" s="21"/>
      <c r="R89" s="21"/>
      <c r="S89" s="231"/>
      <c r="T89" s="21"/>
      <c r="U89" s="231"/>
      <c r="V89" s="268"/>
      <c r="W89" s="77">
        <v>81</v>
      </c>
      <c r="Y89" s="34"/>
      <c r="Z89" s="77">
        <f t="shared" si="121"/>
        <v>0</v>
      </c>
      <c r="AA89" s="77">
        <v>81</v>
      </c>
      <c r="AD89" s="77">
        <f t="shared" si="122"/>
        <v>0</v>
      </c>
      <c r="AE89" s="77">
        <v>81</v>
      </c>
      <c r="AH89" s="77">
        <f t="shared" si="123"/>
        <v>0</v>
      </c>
      <c r="AI89" s="77">
        <v>81</v>
      </c>
      <c r="AL89" s="34">
        <f t="shared" si="124"/>
        <v>0</v>
      </c>
      <c r="AM89" s="134">
        <v>81</v>
      </c>
    </row>
    <row r="90" spans="1:39" ht="20.25" customHeight="1">
      <c r="A90" s="227">
        <v>28</v>
      </c>
      <c r="B90" s="43" t="str">
        <f>IF(VLOOKUP(A90,'Data Siswa 6'!$A$4:$D$43,2,0)=0,"",VLOOKUP(A90,'Data Siswa 6'!$A$4:$D$43,2,0))</f>
        <v>428</v>
      </c>
      <c r="C90" s="228" t="str">
        <f>IF(VLOOKUP(A90,'Data Siswa 6'!$A$4:$D$43,4,0)=0,"",VLOOKUP(A90,'Data Siswa 6'!$A$4:$D$43,4,0))</f>
        <v>Siswa Kelas VI 28</v>
      </c>
      <c r="D90" s="10" t="s">
        <v>5</v>
      </c>
      <c r="E90" s="19"/>
      <c r="F90" s="19"/>
      <c r="G90" s="19"/>
      <c r="H90" s="19"/>
      <c r="I90" s="19"/>
      <c r="J90" s="19"/>
      <c r="K90" s="229" t="str">
        <f t="shared" ref="K90" si="150">IFERROR(ROUND(AVERAGE(E90:J92),0),"")</f>
        <v/>
      </c>
      <c r="L90" s="19"/>
      <c r="M90" s="229" t="str">
        <f t="shared" ref="M90" si="151">IFERROR(ROUND(AVERAGE(L90:L92),0),"")</f>
        <v/>
      </c>
      <c r="N90" s="19"/>
      <c r="O90" s="19"/>
      <c r="P90" s="19"/>
      <c r="Q90" s="19"/>
      <c r="R90" s="19"/>
      <c r="S90" s="229" t="str">
        <f t="shared" ref="S90" si="152">IFERROR(ROUND(AVERAGE(N90:R92),0),"")</f>
        <v/>
      </c>
      <c r="T90" s="19"/>
      <c r="U90" s="229" t="str">
        <f t="shared" ref="U90" si="153">IFERROR(ROUND(AVERAGE(T90:T92),0),"")</f>
        <v/>
      </c>
      <c r="V90" s="266" t="str">
        <f t="shared" ref="V90" si="154">IFERROR(ROUND((K90+M90+S90+(2*U90))/5,0),"")</f>
        <v/>
      </c>
      <c r="W90" s="77">
        <v>82</v>
      </c>
      <c r="Y90" s="34"/>
      <c r="Z90" s="77" t="str">
        <f t="shared" si="121"/>
        <v/>
      </c>
      <c r="AA90" s="77">
        <v>82</v>
      </c>
      <c r="AD90" s="77" t="str">
        <f t="shared" si="122"/>
        <v/>
      </c>
      <c r="AE90" s="77">
        <v>82</v>
      </c>
      <c r="AH90" s="77" t="str">
        <f t="shared" si="123"/>
        <v/>
      </c>
      <c r="AI90" s="77">
        <v>82</v>
      </c>
      <c r="AL90" s="34" t="str">
        <f t="shared" si="124"/>
        <v/>
      </c>
      <c r="AM90" s="134">
        <v>82</v>
      </c>
    </row>
    <row r="91" spans="1:39" ht="20.25" customHeight="1">
      <c r="A91" s="227"/>
      <c r="B91" s="232" t="str">
        <f>IF(VLOOKUP(A90,'Data Siswa 6'!$A$4:$D$43,3,0)=0,"",VLOOKUP(A90,'Data Siswa 6'!$A$4:$D$43,3,0))</f>
        <v/>
      </c>
      <c r="C91" s="228"/>
      <c r="D91" s="11" t="s">
        <v>6</v>
      </c>
      <c r="E91" s="20"/>
      <c r="F91" s="20"/>
      <c r="G91" s="20"/>
      <c r="H91" s="20"/>
      <c r="I91" s="20"/>
      <c r="J91" s="20"/>
      <c r="K91" s="230"/>
      <c r="L91" s="20"/>
      <c r="M91" s="230"/>
      <c r="N91" s="20"/>
      <c r="O91" s="20"/>
      <c r="P91" s="20"/>
      <c r="Q91" s="20"/>
      <c r="R91" s="20"/>
      <c r="S91" s="230"/>
      <c r="T91" s="20"/>
      <c r="U91" s="230"/>
      <c r="V91" s="267"/>
      <c r="W91" s="77">
        <v>83</v>
      </c>
      <c r="Y91" s="34"/>
      <c r="Z91" s="77">
        <f t="shared" si="121"/>
        <v>0</v>
      </c>
      <c r="AA91" s="77">
        <v>83</v>
      </c>
      <c r="AD91" s="77">
        <f t="shared" si="122"/>
        <v>0</v>
      </c>
      <c r="AE91" s="77">
        <v>83</v>
      </c>
      <c r="AH91" s="77">
        <f t="shared" si="123"/>
        <v>0</v>
      </c>
      <c r="AI91" s="77">
        <v>83</v>
      </c>
      <c r="AL91" s="34">
        <f t="shared" si="124"/>
        <v>0</v>
      </c>
      <c r="AM91" s="134">
        <v>83</v>
      </c>
    </row>
    <row r="92" spans="1:39" ht="20.25" customHeight="1">
      <c r="A92" s="227"/>
      <c r="B92" s="233"/>
      <c r="C92" s="228"/>
      <c r="D92" s="12" t="s">
        <v>7</v>
      </c>
      <c r="E92" s="21"/>
      <c r="F92" s="21"/>
      <c r="G92" s="21"/>
      <c r="H92" s="21"/>
      <c r="I92" s="21"/>
      <c r="J92" s="21"/>
      <c r="K92" s="231"/>
      <c r="L92" s="21"/>
      <c r="M92" s="231"/>
      <c r="N92" s="21"/>
      <c r="O92" s="21"/>
      <c r="P92" s="21"/>
      <c r="Q92" s="21"/>
      <c r="R92" s="21"/>
      <c r="S92" s="231"/>
      <c r="T92" s="21"/>
      <c r="U92" s="231"/>
      <c r="V92" s="268"/>
      <c r="W92" s="77">
        <v>84</v>
      </c>
      <c r="Y92" s="34"/>
      <c r="Z92" s="77">
        <f t="shared" si="121"/>
        <v>0</v>
      </c>
      <c r="AA92" s="77">
        <v>84</v>
      </c>
      <c r="AD92" s="77">
        <f t="shared" si="122"/>
        <v>0</v>
      </c>
      <c r="AE92" s="77">
        <v>84</v>
      </c>
      <c r="AH92" s="77">
        <f t="shared" si="123"/>
        <v>0</v>
      </c>
      <c r="AI92" s="77">
        <v>84</v>
      </c>
      <c r="AL92" s="34">
        <f t="shared" si="124"/>
        <v>0</v>
      </c>
      <c r="AM92" s="134">
        <v>84</v>
      </c>
    </row>
    <row r="93" spans="1:39" ht="20.25" customHeight="1">
      <c r="A93" s="227">
        <v>29</v>
      </c>
      <c r="B93" s="43" t="str">
        <f>IF(VLOOKUP(A93,'Data Siswa 6'!$A$4:$D$43,2,0)=0,"",VLOOKUP(A93,'Data Siswa 6'!$A$4:$D$43,2,0))</f>
        <v>429</v>
      </c>
      <c r="C93" s="228" t="str">
        <f>IF(VLOOKUP(A93,'Data Siswa 6'!$A$4:$D$43,4,0)=0,"",VLOOKUP(A93,'Data Siswa 6'!$A$4:$D$43,4,0))</f>
        <v>Siswa Kelas VI 29</v>
      </c>
      <c r="D93" s="10" t="s">
        <v>5</v>
      </c>
      <c r="E93" s="19"/>
      <c r="F93" s="19"/>
      <c r="G93" s="19"/>
      <c r="H93" s="19"/>
      <c r="I93" s="19"/>
      <c r="J93" s="19"/>
      <c r="K93" s="229" t="str">
        <f t="shared" ref="K93" si="155">IFERROR(ROUND(AVERAGE(E93:J95),0),"")</f>
        <v/>
      </c>
      <c r="L93" s="19"/>
      <c r="M93" s="229" t="str">
        <f t="shared" ref="M93" si="156">IFERROR(ROUND(AVERAGE(L93:L95),0),"")</f>
        <v/>
      </c>
      <c r="N93" s="19"/>
      <c r="O93" s="19"/>
      <c r="P93" s="19"/>
      <c r="Q93" s="19"/>
      <c r="R93" s="19"/>
      <c r="S93" s="229" t="str">
        <f t="shared" ref="S93" si="157">IFERROR(ROUND(AVERAGE(N93:R95),0),"")</f>
        <v/>
      </c>
      <c r="T93" s="19"/>
      <c r="U93" s="229" t="str">
        <f t="shared" ref="U93" si="158">IFERROR(ROUND(AVERAGE(T93:T95),0),"")</f>
        <v/>
      </c>
      <c r="V93" s="266" t="str">
        <f t="shared" ref="V93" si="159">IFERROR(ROUND((K93+M93+S93+(2*U93))/5,0),"")</f>
        <v/>
      </c>
      <c r="W93" s="77">
        <v>85</v>
      </c>
      <c r="Y93" s="34"/>
      <c r="Z93" s="77" t="str">
        <f t="shared" si="121"/>
        <v/>
      </c>
      <c r="AA93" s="77">
        <v>85</v>
      </c>
      <c r="AD93" s="77" t="str">
        <f t="shared" si="122"/>
        <v/>
      </c>
      <c r="AE93" s="77">
        <v>85</v>
      </c>
      <c r="AH93" s="77" t="str">
        <f t="shared" si="123"/>
        <v/>
      </c>
      <c r="AI93" s="77">
        <v>85</v>
      </c>
      <c r="AL93" s="34" t="str">
        <f t="shared" si="124"/>
        <v/>
      </c>
      <c r="AM93" s="134">
        <v>85</v>
      </c>
    </row>
    <row r="94" spans="1:39" ht="20.25" customHeight="1">
      <c r="A94" s="227"/>
      <c r="B94" s="232" t="str">
        <f>IF(VLOOKUP(A93,'Data Siswa 6'!$A$4:$D$43,3,0)=0,"",VLOOKUP(A93,'Data Siswa 6'!$A$4:$D$43,3,0))</f>
        <v/>
      </c>
      <c r="C94" s="228"/>
      <c r="D94" s="11" t="s">
        <v>6</v>
      </c>
      <c r="E94" s="20"/>
      <c r="F94" s="20"/>
      <c r="G94" s="20"/>
      <c r="H94" s="20"/>
      <c r="I94" s="20"/>
      <c r="J94" s="20"/>
      <c r="K94" s="230"/>
      <c r="L94" s="20"/>
      <c r="M94" s="230"/>
      <c r="N94" s="20"/>
      <c r="O94" s="20"/>
      <c r="P94" s="20"/>
      <c r="Q94" s="20"/>
      <c r="R94" s="20"/>
      <c r="S94" s="230"/>
      <c r="T94" s="20"/>
      <c r="U94" s="230"/>
      <c r="V94" s="267"/>
      <c r="W94" s="77">
        <v>86</v>
      </c>
      <c r="Y94" s="34"/>
      <c r="Z94" s="77">
        <f t="shared" si="121"/>
        <v>0</v>
      </c>
      <c r="AA94" s="77">
        <v>86</v>
      </c>
      <c r="AD94" s="77">
        <f t="shared" si="122"/>
        <v>0</v>
      </c>
      <c r="AE94" s="77">
        <v>86</v>
      </c>
      <c r="AH94" s="77">
        <f t="shared" si="123"/>
        <v>0</v>
      </c>
      <c r="AI94" s="77">
        <v>86</v>
      </c>
      <c r="AL94" s="34">
        <f t="shared" si="124"/>
        <v>0</v>
      </c>
      <c r="AM94" s="134">
        <v>86</v>
      </c>
    </row>
    <row r="95" spans="1:39" ht="20.25" customHeight="1">
      <c r="A95" s="227"/>
      <c r="B95" s="233"/>
      <c r="C95" s="228"/>
      <c r="D95" s="12" t="s">
        <v>7</v>
      </c>
      <c r="E95" s="21"/>
      <c r="F95" s="21"/>
      <c r="G95" s="21"/>
      <c r="H95" s="21"/>
      <c r="I95" s="21"/>
      <c r="J95" s="21"/>
      <c r="K95" s="231"/>
      <c r="L95" s="21"/>
      <c r="M95" s="231"/>
      <c r="N95" s="21"/>
      <c r="O95" s="21"/>
      <c r="P95" s="21"/>
      <c r="Q95" s="21"/>
      <c r="R95" s="21"/>
      <c r="S95" s="231"/>
      <c r="T95" s="21"/>
      <c r="U95" s="231"/>
      <c r="V95" s="268"/>
      <c r="W95" s="77">
        <v>87</v>
      </c>
      <c r="Y95" s="34"/>
      <c r="Z95" s="77">
        <f t="shared" si="121"/>
        <v>0</v>
      </c>
      <c r="AA95" s="77">
        <v>87</v>
      </c>
      <c r="AD95" s="77">
        <f t="shared" si="122"/>
        <v>0</v>
      </c>
      <c r="AE95" s="77">
        <v>87</v>
      </c>
      <c r="AH95" s="77">
        <f t="shared" si="123"/>
        <v>0</v>
      </c>
      <c r="AI95" s="77">
        <v>87</v>
      </c>
      <c r="AL95" s="34">
        <f t="shared" si="124"/>
        <v>0</v>
      </c>
      <c r="AM95" s="134">
        <v>87</v>
      </c>
    </row>
    <row r="96" spans="1:39" ht="20.25" customHeight="1">
      <c r="A96" s="227">
        <v>30</v>
      </c>
      <c r="B96" s="43" t="str">
        <f>IF(VLOOKUP(A96,'Data Siswa 6'!$A$4:$D$43,2,0)=0,"",VLOOKUP(A96,'Data Siswa 6'!$A$4:$D$43,2,0))</f>
        <v>430</v>
      </c>
      <c r="C96" s="228" t="str">
        <f>IF(VLOOKUP(A96,'Data Siswa 6'!$A$4:$D$43,4,0)=0,"",VLOOKUP(A96,'Data Siswa 6'!$A$4:$D$43,4,0))</f>
        <v>Siswa Kelas VI 30</v>
      </c>
      <c r="D96" s="10" t="s">
        <v>5</v>
      </c>
      <c r="E96" s="19"/>
      <c r="F96" s="19"/>
      <c r="G96" s="19"/>
      <c r="H96" s="19"/>
      <c r="I96" s="19"/>
      <c r="J96" s="19"/>
      <c r="K96" s="229" t="str">
        <f t="shared" ref="K96" si="160">IFERROR(ROUND(AVERAGE(E96:J98),0),"")</f>
        <v/>
      </c>
      <c r="L96" s="19"/>
      <c r="M96" s="229" t="str">
        <f t="shared" ref="M96" si="161">IFERROR(ROUND(AVERAGE(L96:L98),0),"")</f>
        <v/>
      </c>
      <c r="N96" s="19"/>
      <c r="O96" s="19"/>
      <c r="P96" s="19"/>
      <c r="Q96" s="19"/>
      <c r="R96" s="19"/>
      <c r="S96" s="229" t="str">
        <f t="shared" ref="S96" si="162">IFERROR(ROUND(AVERAGE(N96:R98),0),"")</f>
        <v/>
      </c>
      <c r="T96" s="19"/>
      <c r="U96" s="229" t="str">
        <f t="shared" ref="U96" si="163">IFERROR(ROUND(AVERAGE(T96:T98),0),"")</f>
        <v/>
      </c>
      <c r="V96" s="266" t="str">
        <f t="shared" ref="V96" si="164">IFERROR(ROUND((K96+M96+S96+(2*U96))/5,0),"")</f>
        <v/>
      </c>
      <c r="W96" s="77">
        <v>88</v>
      </c>
      <c r="Y96" s="34"/>
      <c r="Z96" s="77" t="str">
        <f t="shared" si="121"/>
        <v/>
      </c>
      <c r="AA96" s="77">
        <v>88</v>
      </c>
      <c r="AD96" s="77" t="str">
        <f t="shared" si="122"/>
        <v/>
      </c>
      <c r="AE96" s="77">
        <v>88</v>
      </c>
      <c r="AH96" s="77" t="str">
        <f t="shared" si="123"/>
        <v/>
      </c>
      <c r="AI96" s="77">
        <v>88</v>
      </c>
      <c r="AL96" s="34" t="str">
        <f t="shared" si="124"/>
        <v/>
      </c>
      <c r="AM96" s="134">
        <v>88</v>
      </c>
    </row>
    <row r="97" spans="1:39" ht="20.25" customHeight="1">
      <c r="A97" s="227"/>
      <c r="B97" s="232" t="str">
        <f>IF(VLOOKUP(A96,'Data Siswa 6'!$A$4:$D$43,3,0)=0,"",VLOOKUP(A96,'Data Siswa 6'!$A$4:$D$43,3,0))</f>
        <v/>
      </c>
      <c r="C97" s="228"/>
      <c r="D97" s="11" t="s">
        <v>6</v>
      </c>
      <c r="E97" s="20"/>
      <c r="F97" s="20"/>
      <c r="G97" s="20"/>
      <c r="H97" s="20"/>
      <c r="I97" s="20"/>
      <c r="J97" s="20"/>
      <c r="K97" s="230"/>
      <c r="L97" s="20"/>
      <c r="M97" s="230"/>
      <c r="N97" s="20"/>
      <c r="O97" s="20"/>
      <c r="P97" s="20"/>
      <c r="Q97" s="20"/>
      <c r="R97" s="20"/>
      <c r="S97" s="230"/>
      <c r="T97" s="20"/>
      <c r="U97" s="230"/>
      <c r="V97" s="267"/>
      <c r="W97" s="77">
        <v>89</v>
      </c>
      <c r="Y97" s="34"/>
      <c r="Z97" s="77">
        <f t="shared" si="121"/>
        <v>0</v>
      </c>
      <c r="AA97" s="77">
        <v>89</v>
      </c>
      <c r="AD97" s="77">
        <f t="shared" si="122"/>
        <v>0</v>
      </c>
      <c r="AE97" s="77">
        <v>89</v>
      </c>
      <c r="AH97" s="77">
        <f t="shared" si="123"/>
        <v>0</v>
      </c>
      <c r="AI97" s="77">
        <v>89</v>
      </c>
      <c r="AL97" s="34">
        <f t="shared" si="124"/>
        <v>0</v>
      </c>
      <c r="AM97" s="134">
        <v>89</v>
      </c>
    </row>
    <row r="98" spans="1:39" ht="20.25" customHeight="1">
      <c r="A98" s="227"/>
      <c r="B98" s="233"/>
      <c r="C98" s="228"/>
      <c r="D98" s="12" t="s">
        <v>7</v>
      </c>
      <c r="E98" s="21"/>
      <c r="F98" s="21"/>
      <c r="G98" s="21"/>
      <c r="H98" s="21"/>
      <c r="I98" s="21"/>
      <c r="J98" s="21"/>
      <c r="K98" s="231"/>
      <c r="L98" s="21"/>
      <c r="M98" s="231"/>
      <c r="N98" s="21"/>
      <c r="O98" s="21"/>
      <c r="P98" s="21"/>
      <c r="Q98" s="21"/>
      <c r="R98" s="21"/>
      <c r="S98" s="231"/>
      <c r="T98" s="21"/>
      <c r="U98" s="231"/>
      <c r="V98" s="268"/>
      <c r="W98" s="77">
        <v>90</v>
      </c>
      <c r="Y98" s="34"/>
      <c r="Z98" s="77">
        <f t="shared" si="121"/>
        <v>0</v>
      </c>
      <c r="AA98" s="77">
        <v>90</v>
      </c>
      <c r="AD98" s="77">
        <f t="shared" si="122"/>
        <v>0</v>
      </c>
      <c r="AE98" s="77">
        <v>90</v>
      </c>
      <c r="AH98" s="77">
        <f t="shared" si="123"/>
        <v>0</v>
      </c>
      <c r="AI98" s="77">
        <v>90</v>
      </c>
      <c r="AL98" s="34">
        <f t="shared" si="124"/>
        <v>0</v>
      </c>
      <c r="AM98" s="134">
        <v>90</v>
      </c>
    </row>
    <row r="99" spans="1:39" ht="20.25" customHeight="1">
      <c r="A99" s="227">
        <v>31</v>
      </c>
      <c r="B99" s="43" t="str">
        <f>IF(VLOOKUP(A99,'Data Siswa 6'!$A$4:$D$43,2,0)=0,"",VLOOKUP(A99,'Data Siswa 6'!$A$4:$D$43,2,0))</f>
        <v>431</v>
      </c>
      <c r="C99" s="228" t="str">
        <f>IF(VLOOKUP(A99,'Data Siswa 6'!$A$4:$D$43,4,0)=0,"",VLOOKUP(A99,'Data Siswa 6'!$A$4:$D$43,4,0))</f>
        <v>Siswa Kelas VI 31</v>
      </c>
      <c r="D99" s="10" t="s">
        <v>5</v>
      </c>
      <c r="E99" s="19"/>
      <c r="F99" s="19"/>
      <c r="G99" s="19"/>
      <c r="H99" s="19"/>
      <c r="I99" s="19"/>
      <c r="J99" s="19"/>
      <c r="K99" s="229" t="str">
        <f t="shared" ref="K99" si="165">IFERROR(ROUND(AVERAGE(E99:J101),0),"")</f>
        <v/>
      </c>
      <c r="L99" s="19"/>
      <c r="M99" s="229" t="str">
        <f t="shared" ref="M99" si="166">IFERROR(ROUND(AVERAGE(L99:L101),0),"")</f>
        <v/>
      </c>
      <c r="N99" s="19"/>
      <c r="O99" s="19"/>
      <c r="P99" s="19"/>
      <c r="Q99" s="19"/>
      <c r="R99" s="19"/>
      <c r="S99" s="229" t="str">
        <f t="shared" ref="S99" si="167">IFERROR(ROUND(AVERAGE(N99:R101),0),"")</f>
        <v/>
      </c>
      <c r="T99" s="19"/>
      <c r="U99" s="229" t="str">
        <f t="shared" ref="U99" si="168">IFERROR(ROUND(AVERAGE(T99:T101),0),"")</f>
        <v/>
      </c>
      <c r="V99" s="266" t="str">
        <f t="shared" ref="V99" si="169">IFERROR(ROUND((K99+M99+S99+(2*U99))/5,0),"")</f>
        <v/>
      </c>
      <c r="W99" s="77">
        <v>91</v>
      </c>
      <c r="Y99" s="34"/>
      <c r="Z99" s="77" t="str">
        <f t="shared" si="121"/>
        <v/>
      </c>
      <c r="AA99" s="77">
        <v>91</v>
      </c>
      <c r="AD99" s="77" t="str">
        <f t="shared" si="122"/>
        <v/>
      </c>
      <c r="AE99" s="77">
        <v>91</v>
      </c>
      <c r="AH99" s="77" t="str">
        <f t="shared" si="123"/>
        <v/>
      </c>
      <c r="AI99" s="77">
        <v>91</v>
      </c>
      <c r="AL99" s="34" t="str">
        <f t="shared" si="124"/>
        <v/>
      </c>
      <c r="AM99" s="134">
        <v>91</v>
      </c>
    </row>
    <row r="100" spans="1:39" ht="20.25" customHeight="1">
      <c r="A100" s="227"/>
      <c r="B100" s="232" t="str">
        <f>IF(VLOOKUP(A99,'Data Siswa 6'!$A$4:$D$43,3,0)=0,"",VLOOKUP(A99,'Data Siswa 6'!$A$4:$D$43,3,0))</f>
        <v/>
      </c>
      <c r="C100" s="228"/>
      <c r="D100" s="11" t="s">
        <v>6</v>
      </c>
      <c r="E100" s="20"/>
      <c r="F100" s="20"/>
      <c r="G100" s="20"/>
      <c r="H100" s="20"/>
      <c r="I100" s="20"/>
      <c r="J100" s="20"/>
      <c r="K100" s="230"/>
      <c r="L100" s="20"/>
      <c r="M100" s="230"/>
      <c r="N100" s="20"/>
      <c r="O100" s="20"/>
      <c r="P100" s="20"/>
      <c r="Q100" s="20"/>
      <c r="R100" s="20"/>
      <c r="S100" s="230"/>
      <c r="T100" s="20"/>
      <c r="U100" s="230"/>
      <c r="V100" s="267"/>
      <c r="W100" s="77">
        <v>92</v>
      </c>
      <c r="Y100" s="34"/>
      <c r="Z100" s="77">
        <f t="shared" si="121"/>
        <v>0</v>
      </c>
      <c r="AA100" s="77">
        <v>92</v>
      </c>
      <c r="AD100" s="77">
        <f t="shared" si="122"/>
        <v>0</v>
      </c>
      <c r="AE100" s="77">
        <v>92</v>
      </c>
      <c r="AH100" s="77">
        <f t="shared" si="123"/>
        <v>0</v>
      </c>
      <c r="AI100" s="77">
        <v>92</v>
      </c>
      <c r="AL100" s="34">
        <f t="shared" si="124"/>
        <v>0</v>
      </c>
      <c r="AM100" s="134">
        <v>92</v>
      </c>
    </row>
    <row r="101" spans="1:39" ht="20.25" customHeight="1">
      <c r="A101" s="227"/>
      <c r="B101" s="233"/>
      <c r="C101" s="228"/>
      <c r="D101" s="12" t="s">
        <v>7</v>
      </c>
      <c r="E101" s="21"/>
      <c r="F101" s="21"/>
      <c r="G101" s="21"/>
      <c r="H101" s="21"/>
      <c r="I101" s="21"/>
      <c r="J101" s="21"/>
      <c r="K101" s="231"/>
      <c r="L101" s="21"/>
      <c r="M101" s="231"/>
      <c r="N101" s="21"/>
      <c r="O101" s="21"/>
      <c r="P101" s="21"/>
      <c r="Q101" s="21"/>
      <c r="R101" s="21"/>
      <c r="S101" s="231"/>
      <c r="T101" s="21"/>
      <c r="U101" s="231"/>
      <c r="V101" s="268"/>
      <c r="W101" s="77">
        <v>93</v>
      </c>
      <c r="Y101" s="34"/>
      <c r="Z101" s="77">
        <f t="shared" si="121"/>
        <v>0</v>
      </c>
      <c r="AA101" s="77">
        <v>93</v>
      </c>
      <c r="AD101" s="77">
        <f t="shared" si="122"/>
        <v>0</v>
      </c>
      <c r="AE101" s="77">
        <v>93</v>
      </c>
      <c r="AH101" s="77">
        <f t="shared" si="123"/>
        <v>0</v>
      </c>
      <c r="AI101" s="77">
        <v>93</v>
      </c>
      <c r="AL101" s="34">
        <f t="shared" si="124"/>
        <v>0</v>
      </c>
      <c r="AM101" s="134">
        <v>93</v>
      </c>
    </row>
    <row r="102" spans="1:39" ht="20.25" customHeight="1">
      <c r="A102" s="227">
        <v>32</v>
      </c>
      <c r="B102" s="43" t="str">
        <f>IF(VLOOKUP(A102,'Data Siswa 6'!$A$4:$D$43,2,0)=0,"",VLOOKUP(A102,'Data Siswa 6'!$A$4:$D$43,2,0))</f>
        <v>432</v>
      </c>
      <c r="C102" s="228" t="str">
        <f>IF(VLOOKUP(A102,'Data Siswa 6'!$A$4:$D$43,4,0)=0,"",VLOOKUP(A102,'Data Siswa 6'!$A$4:$D$43,4,0))</f>
        <v>Siswa Kelas VI 32</v>
      </c>
      <c r="D102" s="10" t="s">
        <v>5</v>
      </c>
      <c r="E102" s="19"/>
      <c r="F102" s="19"/>
      <c r="G102" s="19"/>
      <c r="H102" s="19"/>
      <c r="I102" s="19"/>
      <c r="J102" s="19"/>
      <c r="K102" s="229" t="str">
        <f t="shared" ref="K102" si="170">IFERROR(ROUND(AVERAGE(E102:J104),0),"")</f>
        <v/>
      </c>
      <c r="L102" s="19"/>
      <c r="M102" s="229" t="str">
        <f t="shared" ref="M102" si="171">IFERROR(ROUND(AVERAGE(L102:L104),0),"")</f>
        <v/>
      </c>
      <c r="N102" s="19"/>
      <c r="O102" s="19"/>
      <c r="P102" s="19"/>
      <c r="Q102" s="19"/>
      <c r="R102" s="19"/>
      <c r="S102" s="229" t="str">
        <f t="shared" ref="S102" si="172">IFERROR(ROUND(AVERAGE(N102:R104),0),"")</f>
        <v/>
      </c>
      <c r="T102" s="19"/>
      <c r="U102" s="229" t="str">
        <f t="shared" ref="U102" si="173">IFERROR(ROUND(AVERAGE(T102:T104),0),"")</f>
        <v/>
      </c>
      <c r="V102" s="266" t="str">
        <f t="shared" ref="V102" si="174">IFERROR(ROUND((K102+M102+S102+(2*U102))/5,0),"")</f>
        <v/>
      </c>
      <c r="W102" s="77">
        <v>94</v>
      </c>
      <c r="Y102" s="34"/>
      <c r="Z102" s="77" t="str">
        <f t="shared" si="121"/>
        <v/>
      </c>
      <c r="AA102" s="77">
        <v>94</v>
      </c>
      <c r="AD102" s="77" t="str">
        <f t="shared" si="122"/>
        <v/>
      </c>
      <c r="AE102" s="77">
        <v>94</v>
      </c>
      <c r="AH102" s="77" t="str">
        <f t="shared" si="123"/>
        <v/>
      </c>
      <c r="AI102" s="77">
        <v>94</v>
      </c>
      <c r="AL102" s="34" t="str">
        <f t="shared" si="124"/>
        <v/>
      </c>
      <c r="AM102" s="134">
        <v>94</v>
      </c>
    </row>
    <row r="103" spans="1:39" ht="20.25" customHeight="1">
      <c r="A103" s="227"/>
      <c r="B103" s="232" t="str">
        <f>IF(VLOOKUP(A102,'Data Siswa 6'!$A$4:$D$43,3,0)=0,"",VLOOKUP(A102,'Data Siswa 6'!$A$4:$D$43,3,0))</f>
        <v/>
      </c>
      <c r="C103" s="228"/>
      <c r="D103" s="11" t="s">
        <v>6</v>
      </c>
      <c r="E103" s="20"/>
      <c r="F103" s="20"/>
      <c r="G103" s="20"/>
      <c r="H103" s="20"/>
      <c r="I103" s="20"/>
      <c r="J103" s="20"/>
      <c r="K103" s="230"/>
      <c r="L103" s="20"/>
      <c r="M103" s="230"/>
      <c r="N103" s="20"/>
      <c r="O103" s="20"/>
      <c r="P103" s="20"/>
      <c r="Q103" s="20"/>
      <c r="R103" s="20"/>
      <c r="S103" s="230"/>
      <c r="T103" s="20"/>
      <c r="U103" s="230"/>
      <c r="V103" s="267"/>
      <c r="W103" s="77">
        <v>95</v>
      </c>
      <c r="Y103" s="34"/>
      <c r="Z103" s="77">
        <f t="shared" si="121"/>
        <v>0</v>
      </c>
      <c r="AA103" s="77">
        <v>95</v>
      </c>
      <c r="AD103" s="77">
        <f t="shared" si="122"/>
        <v>0</v>
      </c>
      <c r="AE103" s="77">
        <v>95</v>
      </c>
      <c r="AH103" s="77">
        <f t="shared" si="123"/>
        <v>0</v>
      </c>
      <c r="AI103" s="77">
        <v>95</v>
      </c>
      <c r="AL103" s="34">
        <f t="shared" si="124"/>
        <v>0</v>
      </c>
      <c r="AM103" s="134">
        <v>95</v>
      </c>
    </row>
    <row r="104" spans="1:39" ht="20.25" customHeight="1">
      <c r="A104" s="227"/>
      <c r="B104" s="233"/>
      <c r="C104" s="228"/>
      <c r="D104" s="12" t="s">
        <v>7</v>
      </c>
      <c r="E104" s="21"/>
      <c r="F104" s="21"/>
      <c r="G104" s="21"/>
      <c r="H104" s="21"/>
      <c r="I104" s="21"/>
      <c r="J104" s="21"/>
      <c r="K104" s="231"/>
      <c r="L104" s="21"/>
      <c r="M104" s="231"/>
      <c r="N104" s="21"/>
      <c r="O104" s="21"/>
      <c r="P104" s="21"/>
      <c r="Q104" s="21"/>
      <c r="R104" s="21"/>
      <c r="S104" s="231"/>
      <c r="T104" s="21"/>
      <c r="U104" s="231"/>
      <c r="V104" s="268"/>
      <c r="W104" s="77">
        <v>96</v>
      </c>
      <c r="Y104" s="34"/>
      <c r="Z104" s="77">
        <f t="shared" si="121"/>
        <v>0</v>
      </c>
      <c r="AA104" s="77">
        <v>96</v>
      </c>
      <c r="AD104" s="77">
        <f t="shared" si="122"/>
        <v>0</v>
      </c>
      <c r="AE104" s="77">
        <v>96</v>
      </c>
      <c r="AH104" s="77">
        <f t="shared" si="123"/>
        <v>0</v>
      </c>
      <c r="AI104" s="77">
        <v>96</v>
      </c>
      <c r="AL104" s="34">
        <f t="shared" si="124"/>
        <v>0</v>
      </c>
      <c r="AM104" s="134">
        <v>96</v>
      </c>
    </row>
    <row r="105" spans="1:39" ht="20.25" customHeight="1">
      <c r="A105" s="227">
        <v>33</v>
      </c>
      <c r="B105" s="43" t="str">
        <f>IF(VLOOKUP(A105,'Data Siswa 6'!$A$4:$D$43,2,0)=0,"",VLOOKUP(A105,'Data Siswa 6'!$A$4:$D$43,2,0))</f>
        <v/>
      </c>
      <c r="C105" s="228" t="str">
        <f>IF(VLOOKUP(A105,'Data Siswa 6'!$A$4:$D$43,4,0)=0,"",VLOOKUP(A105,'Data Siswa 6'!$A$4:$D$43,4,0))</f>
        <v/>
      </c>
      <c r="D105" s="10" t="s">
        <v>5</v>
      </c>
      <c r="E105" s="19"/>
      <c r="F105" s="19"/>
      <c r="G105" s="19"/>
      <c r="H105" s="19"/>
      <c r="I105" s="19"/>
      <c r="J105" s="19"/>
      <c r="K105" s="229" t="str">
        <f t="shared" ref="K105" si="175">IFERROR(ROUND(AVERAGE(E105:J107),0),"")</f>
        <v/>
      </c>
      <c r="L105" s="19"/>
      <c r="M105" s="229" t="str">
        <f t="shared" ref="M105" si="176">IFERROR(ROUND(AVERAGE(L105:L107),0),"")</f>
        <v/>
      </c>
      <c r="N105" s="19"/>
      <c r="O105" s="19"/>
      <c r="P105" s="19"/>
      <c r="Q105" s="19"/>
      <c r="R105" s="19"/>
      <c r="S105" s="229" t="str">
        <f t="shared" ref="S105" si="177">IFERROR(ROUND(AVERAGE(N105:R107),0),"")</f>
        <v/>
      </c>
      <c r="T105" s="19"/>
      <c r="U105" s="229" t="str">
        <f t="shared" ref="U105" si="178">IFERROR(ROUND(AVERAGE(T105:T107),0),"")</f>
        <v/>
      </c>
      <c r="V105" s="266" t="str">
        <f t="shared" ref="V105" si="179">IFERROR(ROUND((K105+M105+S105+(2*U105))/5,0),"")</f>
        <v/>
      </c>
      <c r="W105" s="77">
        <v>97</v>
      </c>
      <c r="Y105" s="34"/>
      <c r="Z105" s="77" t="str">
        <f t="shared" si="121"/>
        <v/>
      </c>
      <c r="AA105" s="77">
        <v>97</v>
      </c>
      <c r="AD105" s="77" t="str">
        <f t="shared" si="122"/>
        <v/>
      </c>
      <c r="AE105" s="77">
        <v>97</v>
      </c>
      <c r="AH105" s="77" t="str">
        <f t="shared" si="123"/>
        <v/>
      </c>
      <c r="AI105" s="77">
        <v>97</v>
      </c>
      <c r="AL105" s="34" t="str">
        <f t="shared" si="124"/>
        <v/>
      </c>
      <c r="AM105" s="134">
        <v>97</v>
      </c>
    </row>
    <row r="106" spans="1:39" ht="20.25" customHeight="1">
      <c r="A106" s="227"/>
      <c r="B106" s="232" t="str">
        <f>IF(VLOOKUP(A105,'Data Siswa 6'!$A$4:$D$43,3,0)=0,"",VLOOKUP(A105,'Data Siswa 6'!$A$4:$D$43,3,0))</f>
        <v/>
      </c>
      <c r="C106" s="228"/>
      <c r="D106" s="11" t="s">
        <v>6</v>
      </c>
      <c r="E106" s="20"/>
      <c r="F106" s="20"/>
      <c r="G106" s="20"/>
      <c r="H106" s="20"/>
      <c r="I106" s="20"/>
      <c r="J106" s="20"/>
      <c r="K106" s="230"/>
      <c r="L106" s="20"/>
      <c r="M106" s="230"/>
      <c r="N106" s="20"/>
      <c r="O106" s="20"/>
      <c r="P106" s="20"/>
      <c r="Q106" s="20"/>
      <c r="R106" s="20"/>
      <c r="S106" s="230"/>
      <c r="T106" s="20"/>
      <c r="U106" s="230"/>
      <c r="V106" s="267"/>
      <c r="W106" s="77">
        <v>98</v>
      </c>
      <c r="Y106" s="34"/>
      <c r="Z106" s="77">
        <f t="shared" si="121"/>
        <v>0</v>
      </c>
      <c r="AA106" s="77">
        <v>98</v>
      </c>
      <c r="AD106" s="77">
        <f t="shared" si="122"/>
        <v>0</v>
      </c>
      <c r="AE106" s="77">
        <v>98</v>
      </c>
      <c r="AH106" s="77">
        <f t="shared" si="123"/>
        <v>0</v>
      </c>
      <c r="AI106" s="77">
        <v>98</v>
      </c>
      <c r="AL106" s="34">
        <f t="shared" si="124"/>
        <v>0</v>
      </c>
      <c r="AM106" s="134">
        <v>98</v>
      </c>
    </row>
    <row r="107" spans="1:39" ht="20.25" customHeight="1">
      <c r="A107" s="227"/>
      <c r="B107" s="233"/>
      <c r="C107" s="228"/>
      <c r="D107" s="12" t="s">
        <v>7</v>
      </c>
      <c r="E107" s="21"/>
      <c r="F107" s="21"/>
      <c r="G107" s="21"/>
      <c r="H107" s="21"/>
      <c r="I107" s="21"/>
      <c r="J107" s="21"/>
      <c r="K107" s="231"/>
      <c r="L107" s="21"/>
      <c r="M107" s="231"/>
      <c r="N107" s="21"/>
      <c r="O107" s="21"/>
      <c r="P107" s="21"/>
      <c r="Q107" s="21"/>
      <c r="R107" s="21"/>
      <c r="S107" s="231"/>
      <c r="T107" s="21"/>
      <c r="U107" s="231"/>
      <c r="V107" s="268"/>
      <c r="W107" s="77">
        <v>99</v>
      </c>
      <c r="Y107" s="34"/>
      <c r="Z107" s="77">
        <f t="shared" si="121"/>
        <v>0</v>
      </c>
      <c r="AA107" s="77">
        <v>99</v>
      </c>
      <c r="AD107" s="77">
        <f t="shared" si="122"/>
        <v>0</v>
      </c>
      <c r="AE107" s="77">
        <v>99</v>
      </c>
      <c r="AH107" s="77">
        <f t="shared" si="123"/>
        <v>0</v>
      </c>
      <c r="AI107" s="77">
        <v>99</v>
      </c>
      <c r="AL107" s="34">
        <f t="shared" si="124"/>
        <v>0</v>
      </c>
      <c r="AM107" s="134">
        <v>99</v>
      </c>
    </row>
    <row r="108" spans="1:39" ht="20.25" customHeight="1">
      <c r="A108" s="227">
        <v>34</v>
      </c>
      <c r="B108" s="43" t="str">
        <f>IF(VLOOKUP(A108,'Data Siswa 6'!$A$4:$D$43,2,0)=0,"",VLOOKUP(A108,'Data Siswa 6'!$A$4:$D$43,2,0))</f>
        <v/>
      </c>
      <c r="C108" s="228" t="str">
        <f>IF(VLOOKUP(A108,'Data Siswa 6'!$A$4:$D$43,4,0)=0,"",VLOOKUP(A108,'Data Siswa 6'!$A$4:$D$43,4,0))</f>
        <v/>
      </c>
      <c r="D108" s="10" t="s">
        <v>5</v>
      </c>
      <c r="E108" s="19"/>
      <c r="F108" s="19"/>
      <c r="G108" s="19"/>
      <c r="H108" s="19"/>
      <c r="I108" s="19"/>
      <c r="J108" s="19"/>
      <c r="K108" s="229" t="str">
        <f t="shared" ref="K108" si="180">IFERROR(ROUND(AVERAGE(E108:J110),0),"")</f>
        <v/>
      </c>
      <c r="L108" s="19"/>
      <c r="M108" s="229" t="str">
        <f t="shared" ref="M108" si="181">IFERROR(ROUND(AVERAGE(L108:L110),0),"")</f>
        <v/>
      </c>
      <c r="N108" s="19"/>
      <c r="O108" s="19"/>
      <c r="P108" s="19"/>
      <c r="Q108" s="19"/>
      <c r="R108" s="19"/>
      <c r="S108" s="229" t="str">
        <f t="shared" ref="S108" si="182">IFERROR(ROUND(AVERAGE(N108:R110),0),"")</f>
        <v/>
      </c>
      <c r="T108" s="19"/>
      <c r="U108" s="229" t="str">
        <f t="shared" ref="U108" si="183">IFERROR(ROUND(AVERAGE(T108:T110),0),"")</f>
        <v/>
      </c>
      <c r="V108" s="266" t="str">
        <f t="shared" ref="V108" si="184">IFERROR(ROUND((K108+M108+S108+(2*U108))/5,0),"")</f>
        <v/>
      </c>
      <c r="W108" s="77">
        <v>100</v>
      </c>
      <c r="Y108" s="34"/>
      <c r="Z108" s="77" t="str">
        <f t="shared" si="121"/>
        <v/>
      </c>
      <c r="AA108" s="77">
        <v>100</v>
      </c>
      <c r="AD108" s="77" t="str">
        <f t="shared" si="122"/>
        <v/>
      </c>
      <c r="AE108" s="77">
        <v>100</v>
      </c>
      <c r="AH108" s="77" t="str">
        <f t="shared" si="123"/>
        <v/>
      </c>
      <c r="AI108" s="77">
        <v>100</v>
      </c>
      <c r="AL108" s="34" t="str">
        <f t="shared" si="124"/>
        <v/>
      </c>
      <c r="AM108" s="134">
        <v>100</v>
      </c>
    </row>
    <row r="109" spans="1:39" ht="20.25" customHeight="1">
      <c r="A109" s="227"/>
      <c r="B109" s="232" t="str">
        <f>IF(VLOOKUP(A108,'Data Siswa 6'!$A$4:$D$43,3,0)=0,"",VLOOKUP(A108,'Data Siswa 6'!$A$4:$D$43,3,0))</f>
        <v/>
      </c>
      <c r="C109" s="228"/>
      <c r="D109" s="11" t="s">
        <v>6</v>
      </c>
      <c r="E109" s="20"/>
      <c r="F109" s="20"/>
      <c r="G109" s="20"/>
      <c r="H109" s="20"/>
      <c r="I109" s="20"/>
      <c r="J109" s="20"/>
      <c r="K109" s="230"/>
      <c r="L109" s="20"/>
      <c r="M109" s="230"/>
      <c r="N109" s="20"/>
      <c r="O109" s="20"/>
      <c r="P109" s="20"/>
      <c r="Q109" s="20"/>
      <c r="R109" s="20"/>
      <c r="S109" s="230"/>
      <c r="T109" s="20"/>
      <c r="U109" s="230"/>
      <c r="V109" s="267"/>
      <c r="W109" s="77">
        <v>101</v>
      </c>
      <c r="Y109" s="34"/>
      <c r="Z109" s="77">
        <f t="shared" si="121"/>
        <v>0</v>
      </c>
      <c r="AA109" s="77">
        <v>101</v>
      </c>
      <c r="AD109" s="77">
        <f t="shared" si="122"/>
        <v>0</v>
      </c>
      <c r="AE109" s="77">
        <v>101</v>
      </c>
      <c r="AH109" s="77">
        <f t="shared" si="123"/>
        <v>0</v>
      </c>
      <c r="AI109" s="77">
        <v>101</v>
      </c>
      <c r="AL109" s="34">
        <f t="shared" si="124"/>
        <v>0</v>
      </c>
      <c r="AM109" s="134">
        <v>101</v>
      </c>
    </row>
    <row r="110" spans="1:39" ht="20.25" customHeight="1">
      <c r="A110" s="227"/>
      <c r="B110" s="233"/>
      <c r="C110" s="228"/>
      <c r="D110" s="12" t="s">
        <v>7</v>
      </c>
      <c r="E110" s="21"/>
      <c r="F110" s="21"/>
      <c r="G110" s="21"/>
      <c r="H110" s="21"/>
      <c r="I110" s="21"/>
      <c r="J110" s="21"/>
      <c r="K110" s="231"/>
      <c r="L110" s="21"/>
      <c r="M110" s="231"/>
      <c r="N110" s="21"/>
      <c r="O110" s="21"/>
      <c r="P110" s="21"/>
      <c r="Q110" s="21"/>
      <c r="R110" s="21"/>
      <c r="S110" s="231"/>
      <c r="T110" s="21"/>
      <c r="U110" s="231"/>
      <c r="V110" s="268"/>
      <c r="W110" s="77">
        <v>102</v>
      </c>
      <c r="Y110" s="34"/>
      <c r="Z110" s="77">
        <f t="shared" si="121"/>
        <v>0</v>
      </c>
      <c r="AA110" s="77">
        <v>102</v>
      </c>
      <c r="AD110" s="77">
        <f t="shared" si="122"/>
        <v>0</v>
      </c>
      <c r="AE110" s="77">
        <v>102</v>
      </c>
      <c r="AH110" s="77">
        <f t="shared" si="123"/>
        <v>0</v>
      </c>
      <c r="AI110" s="77">
        <v>102</v>
      </c>
      <c r="AL110" s="34">
        <f t="shared" si="124"/>
        <v>0</v>
      </c>
      <c r="AM110" s="134">
        <v>102</v>
      </c>
    </row>
    <row r="111" spans="1:39" ht="20.25" customHeight="1">
      <c r="A111" s="227">
        <v>35</v>
      </c>
      <c r="B111" s="43" t="str">
        <f>IF(VLOOKUP(A111,'Data Siswa 6'!$A$4:$D$43,2,0)=0,"",VLOOKUP(A111,'Data Siswa 6'!$A$4:$D$43,2,0))</f>
        <v/>
      </c>
      <c r="C111" s="228" t="str">
        <f>IF(VLOOKUP(A111,'Data Siswa 6'!$A$4:$D$43,4,0)=0,"",VLOOKUP(A111,'Data Siswa 6'!$A$4:$D$43,4,0))</f>
        <v/>
      </c>
      <c r="D111" s="10" t="s">
        <v>5</v>
      </c>
      <c r="E111" s="19"/>
      <c r="F111" s="19"/>
      <c r="G111" s="19"/>
      <c r="H111" s="19"/>
      <c r="I111" s="19"/>
      <c r="J111" s="19"/>
      <c r="K111" s="229" t="str">
        <f t="shared" ref="K111" si="185">IFERROR(ROUND(AVERAGE(E111:J113),0),"")</f>
        <v/>
      </c>
      <c r="L111" s="19"/>
      <c r="M111" s="229" t="str">
        <f t="shared" ref="M111" si="186">IFERROR(ROUND(AVERAGE(L111:L113),0),"")</f>
        <v/>
      </c>
      <c r="N111" s="19"/>
      <c r="O111" s="19"/>
      <c r="P111" s="19"/>
      <c r="Q111" s="19"/>
      <c r="R111" s="19"/>
      <c r="S111" s="229" t="str">
        <f t="shared" ref="S111" si="187">IFERROR(ROUND(AVERAGE(N111:R113),0),"")</f>
        <v/>
      </c>
      <c r="T111" s="19"/>
      <c r="U111" s="229" t="str">
        <f t="shared" ref="U111" si="188">IFERROR(ROUND(AVERAGE(T111:T113),0),"")</f>
        <v/>
      </c>
      <c r="V111" s="266" t="str">
        <f t="shared" ref="V111" si="189">IFERROR(ROUND((K111+M111+S111+(2*U111))/5,0),"")</f>
        <v/>
      </c>
      <c r="W111" s="77">
        <v>103</v>
      </c>
      <c r="Y111" s="34"/>
      <c r="Z111" s="77" t="str">
        <f t="shared" si="121"/>
        <v/>
      </c>
      <c r="AA111" s="77">
        <v>103</v>
      </c>
      <c r="AD111" s="77" t="str">
        <f t="shared" si="122"/>
        <v/>
      </c>
      <c r="AE111" s="77">
        <v>103</v>
      </c>
      <c r="AH111" s="77" t="str">
        <f t="shared" si="123"/>
        <v/>
      </c>
      <c r="AI111" s="77">
        <v>103</v>
      </c>
      <c r="AL111" s="34" t="str">
        <f t="shared" si="124"/>
        <v/>
      </c>
      <c r="AM111" s="134">
        <v>103</v>
      </c>
    </row>
    <row r="112" spans="1:39" ht="20.25" customHeight="1">
      <c r="A112" s="227"/>
      <c r="B112" s="232" t="str">
        <f>IF(VLOOKUP(A111,'Data Siswa 6'!$A$4:$D$43,3,0)=0,"",VLOOKUP(A111,'Data Siswa 6'!$A$4:$D$43,3,0))</f>
        <v/>
      </c>
      <c r="C112" s="228"/>
      <c r="D112" s="11" t="s">
        <v>6</v>
      </c>
      <c r="E112" s="20"/>
      <c r="F112" s="20"/>
      <c r="G112" s="20"/>
      <c r="H112" s="20"/>
      <c r="I112" s="20"/>
      <c r="J112" s="20"/>
      <c r="K112" s="230"/>
      <c r="L112" s="20"/>
      <c r="M112" s="230"/>
      <c r="N112" s="20"/>
      <c r="O112" s="20"/>
      <c r="P112" s="20"/>
      <c r="Q112" s="20"/>
      <c r="R112" s="20"/>
      <c r="S112" s="230"/>
      <c r="T112" s="20"/>
      <c r="U112" s="230"/>
      <c r="V112" s="267"/>
      <c r="W112" s="77">
        <v>104</v>
      </c>
      <c r="Y112" s="34"/>
      <c r="Z112" s="77">
        <f t="shared" si="121"/>
        <v>0</v>
      </c>
      <c r="AA112" s="77">
        <v>104</v>
      </c>
      <c r="AD112" s="77">
        <f t="shared" si="122"/>
        <v>0</v>
      </c>
      <c r="AE112" s="77">
        <v>104</v>
      </c>
      <c r="AH112" s="77">
        <f t="shared" si="123"/>
        <v>0</v>
      </c>
      <c r="AI112" s="77">
        <v>104</v>
      </c>
      <c r="AL112" s="34">
        <f t="shared" si="124"/>
        <v>0</v>
      </c>
      <c r="AM112" s="134">
        <v>104</v>
      </c>
    </row>
    <row r="113" spans="1:39" ht="20.25" customHeight="1">
      <c r="A113" s="227"/>
      <c r="B113" s="233"/>
      <c r="C113" s="228"/>
      <c r="D113" s="12" t="s">
        <v>7</v>
      </c>
      <c r="E113" s="21"/>
      <c r="F113" s="21"/>
      <c r="G113" s="21"/>
      <c r="H113" s="21"/>
      <c r="I113" s="21"/>
      <c r="J113" s="21"/>
      <c r="K113" s="231"/>
      <c r="L113" s="21"/>
      <c r="M113" s="231"/>
      <c r="N113" s="21"/>
      <c r="O113" s="21"/>
      <c r="P113" s="21"/>
      <c r="Q113" s="21"/>
      <c r="R113" s="21"/>
      <c r="S113" s="231"/>
      <c r="T113" s="21"/>
      <c r="U113" s="231"/>
      <c r="V113" s="268"/>
      <c r="W113" s="77">
        <v>105</v>
      </c>
      <c r="Y113" s="34"/>
      <c r="Z113" s="77">
        <f t="shared" si="121"/>
        <v>0</v>
      </c>
      <c r="AA113" s="77">
        <v>105</v>
      </c>
      <c r="AD113" s="77">
        <f t="shared" si="122"/>
        <v>0</v>
      </c>
      <c r="AE113" s="77">
        <v>105</v>
      </c>
      <c r="AH113" s="77">
        <f t="shared" si="123"/>
        <v>0</v>
      </c>
      <c r="AI113" s="77">
        <v>105</v>
      </c>
      <c r="AL113" s="34">
        <f t="shared" si="124"/>
        <v>0</v>
      </c>
      <c r="AM113" s="134">
        <v>105</v>
      </c>
    </row>
    <row r="114" spans="1:39" ht="20.25" customHeight="1">
      <c r="A114" s="227">
        <v>36</v>
      </c>
      <c r="B114" s="43" t="str">
        <f>IF(VLOOKUP(A114,'Data Siswa 6'!$A$4:$D$43,2,0)=0,"",VLOOKUP(A114,'Data Siswa 6'!$A$4:$D$43,2,0))</f>
        <v/>
      </c>
      <c r="C114" s="228" t="str">
        <f>IF(VLOOKUP(A114,'Data Siswa 6'!$A$4:$D$43,4,0)=0,"",VLOOKUP(A114,'Data Siswa 6'!$A$4:$D$43,4,0))</f>
        <v/>
      </c>
      <c r="D114" s="10" t="s">
        <v>5</v>
      </c>
      <c r="E114" s="19"/>
      <c r="F114" s="19"/>
      <c r="G114" s="19"/>
      <c r="H114" s="19"/>
      <c r="I114" s="19"/>
      <c r="J114" s="19"/>
      <c r="K114" s="229" t="str">
        <f t="shared" ref="K114" si="190">IFERROR(ROUND(AVERAGE(E114:J116),0),"")</f>
        <v/>
      </c>
      <c r="L114" s="19"/>
      <c r="M114" s="229" t="str">
        <f t="shared" ref="M114" si="191">IFERROR(ROUND(AVERAGE(L114:L116),0),"")</f>
        <v/>
      </c>
      <c r="N114" s="19"/>
      <c r="O114" s="19"/>
      <c r="P114" s="19"/>
      <c r="Q114" s="19"/>
      <c r="R114" s="19"/>
      <c r="S114" s="229" t="str">
        <f t="shared" ref="S114" si="192">IFERROR(ROUND(AVERAGE(N114:R116),0),"")</f>
        <v/>
      </c>
      <c r="T114" s="19"/>
      <c r="U114" s="229" t="str">
        <f t="shared" ref="U114" si="193">IFERROR(ROUND(AVERAGE(T114:T116),0),"")</f>
        <v/>
      </c>
      <c r="V114" s="266" t="str">
        <f t="shared" ref="V114" si="194">IFERROR(ROUND((K114+M114+S114+(2*U114))/5,0),"")</f>
        <v/>
      </c>
      <c r="W114" s="77">
        <v>106</v>
      </c>
      <c r="Y114" s="34"/>
      <c r="Z114" s="77" t="str">
        <f t="shared" si="121"/>
        <v/>
      </c>
      <c r="AA114" s="77">
        <v>106</v>
      </c>
      <c r="AD114" s="77" t="str">
        <f t="shared" si="122"/>
        <v/>
      </c>
      <c r="AE114" s="77">
        <v>106</v>
      </c>
      <c r="AH114" s="77" t="str">
        <f t="shared" si="123"/>
        <v/>
      </c>
      <c r="AI114" s="77">
        <v>106</v>
      </c>
      <c r="AL114" s="34" t="str">
        <f t="shared" si="124"/>
        <v/>
      </c>
      <c r="AM114" s="134">
        <v>106</v>
      </c>
    </row>
    <row r="115" spans="1:39" ht="20.25" customHeight="1">
      <c r="A115" s="227"/>
      <c r="B115" s="232" t="str">
        <f>IF(VLOOKUP(A114,'Data Siswa 6'!$A$4:$D$43,3,0)=0,"",VLOOKUP(A114,'Data Siswa 6'!$A$4:$D$43,3,0))</f>
        <v/>
      </c>
      <c r="C115" s="228"/>
      <c r="D115" s="11" t="s">
        <v>6</v>
      </c>
      <c r="E115" s="20"/>
      <c r="F115" s="20"/>
      <c r="G115" s="20"/>
      <c r="H115" s="20"/>
      <c r="I115" s="20"/>
      <c r="J115" s="20"/>
      <c r="K115" s="230"/>
      <c r="L115" s="20"/>
      <c r="M115" s="230"/>
      <c r="N115" s="20"/>
      <c r="O115" s="20"/>
      <c r="P115" s="20"/>
      <c r="Q115" s="20"/>
      <c r="R115" s="20"/>
      <c r="S115" s="230"/>
      <c r="T115" s="20"/>
      <c r="U115" s="230"/>
      <c r="V115" s="267"/>
      <c r="W115" s="77">
        <v>107</v>
      </c>
      <c r="Y115" s="34"/>
      <c r="Z115" s="77">
        <f t="shared" si="121"/>
        <v>0</v>
      </c>
      <c r="AA115" s="77">
        <v>107</v>
      </c>
      <c r="AD115" s="77">
        <f t="shared" si="122"/>
        <v>0</v>
      </c>
      <c r="AE115" s="77">
        <v>107</v>
      </c>
      <c r="AH115" s="77">
        <f t="shared" si="123"/>
        <v>0</v>
      </c>
      <c r="AI115" s="77">
        <v>107</v>
      </c>
      <c r="AL115" s="34">
        <f t="shared" si="124"/>
        <v>0</v>
      </c>
      <c r="AM115" s="134">
        <v>107</v>
      </c>
    </row>
    <row r="116" spans="1:39" ht="20.25" customHeight="1">
      <c r="A116" s="227"/>
      <c r="B116" s="233"/>
      <c r="C116" s="228"/>
      <c r="D116" s="12" t="s">
        <v>7</v>
      </c>
      <c r="E116" s="21"/>
      <c r="F116" s="21"/>
      <c r="G116" s="21"/>
      <c r="H116" s="21"/>
      <c r="I116" s="21"/>
      <c r="J116" s="21"/>
      <c r="K116" s="231"/>
      <c r="L116" s="21"/>
      <c r="M116" s="231"/>
      <c r="N116" s="21"/>
      <c r="O116" s="21"/>
      <c r="P116" s="21"/>
      <c r="Q116" s="21"/>
      <c r="R116" s="21"/>
      <c r="S116" s="231"/>
      <c r="T116" s="21"/>
      <c r="U116" s="231"/>
      <c r="V116" s="268"/>
      <c r="W116" s="77">
        <v>108</v>
      </c>
      <c r="Y116" s="34"/>
      <c r="Z116" s="77">
        <f t="shared" si="121"/>
        <v>0</v>
      </c>
      <c r="AA116" s="77">
        <v>108</v>
      </c>
      <c r="AD116" s="77">
        <f t="shared" si="122"/>
        <v>0</v>
      </c>
      <c r="AE116" s="77">
        <v>108</v>
      </c>
      <c r="AH116" s="77">
        <f t="shared" si="123"/>
        <v>0</v>
      </c>
      <c r="AI116" s="77">
        <v>108</v>
      </c>
      <c r="AL116" s="34">
        <f t="shared" si="124"/>
        <v>0</v>
      </c>
      <c r="AM116" s="134">
        <v>108</v>
      </c>
    </row>
    <row r="117" spans="1:39" ht="20.25" customHeight="1">
      <c r="A117" s="227">
        <v>37</v>
      </c>
      <c r="B117" s="43" t="str">
        <f>IF(VLOOKUP(A117,'Data Siswa 6'!$A$4:$D$43,2,0)=0,"",VLOOKUP(A117,'Data Siswa 6'!$A$4:$D$43,2,0))</f>
        <v/>
      </c>
      <c r="C117" s="228" t="str">
        <f>IF(VLOOKUP(A117,'Data Siswa 6'!$A$4:$D$43,4,0)=0,"",VLOOKUP(A117,'Data Siswa 6'!$A$4:$D$43,4,0))</f>
        <v/>
      </c>
      <c r="D117" s="10" t="s">
        <v>5</v>
      </c>
      <c r="E117" s="19"/>
      <c r="F117" s="19"/>
      <c r="G117" s="19"/>
      <c r="H117" s="19"/>
      <c r="I117" s="19"/>
      <c r="J117" s="19"/>
      <c r="K117" s="229" t="str">
        <f t="shared" ref="K117" si="195">IFERROR(ROUND(AVERAGE(E117:J119),0),"")</f>
        <v/>
      </c>
      <c r="L117" s="19"/>
      <c r="M117" s="229" t="str">
        <f t="shared" ref="M117" si="196">IFERROR(ROUND(AVERAGE(L117:L119),0),"")</f>
        <v/>
      </c>
      <c r="N117" s="19"/>
      <c r="O117" s="19"/>
      <c r="P117" s="19"/>
      <c r="Q117" s="19"/>
      <c r="R117" s="19"/>
      <c r="S117" s="229" t="str">
        <f t="shared" ref="S117" si="197">IFERROR(ROUND(AVERAGE(N117:R119),0),"")</f>
        <v/>
      </c>
      <c r="T117" s="19"/>
      <c r="U117" s="229" t="str">
        <f t="shared" ref="U117" si="198">IFERROR(ROUND(AVERAGE(T117:T119),0),"")</f>
        <v/>
      </c>
      <c r="V117" s="266" t="str">
        <f t="shared" ref="V117" si="199">IFERROR(ROUND((K117+M117+S117+(2*U117))/5,0),"")</f>
        <v/>
      </c>
      <c r="W117" s="77">
        <v>109</v>
      </c>
      <c r="Y117" s="34"/>
      <c r="Z117" s="77" t="str">
        <f t="shared" si="121"/>
        <v/>
      </c>
      <c r="AA117" s="77">
        <v>109</v>
      </c>
      <c r="AD117" s="77" t="str">
        <f t="shared" si="122"/>
        <v/>
      </c>
      <c r="AE117" s="77">
        <v>109</v>
      </c>
      <c r="AH117" s="77" t="str">
        <f t="shared" si="123"/>
        <v/>
      </c>
      <c r="AI117" s="77">
        <v>109</v>
      </c>
      <c r="AL117" s="34" t="str">
        <f t="shared" si="124"/>
        <v/>
      </c>
      <c r="AM117" s="134">
        <v>109</v>
      </c>
    </row>
    <row r="118" spans="1:39" ht="20.25" customHeight="1">
      <c r="A118" s="227"/>
      <c r="B118" s="232" t="str">
        <f>IF(VLOOKUP(A117,'Data Siswa 6'!$A$4:$D$43,3,0)=0,"",VLOOKUP(A117,'Data Siswa 6'!$A$4:$D$43,3,0))</f>
        <v/>
      </c>
      <c r="C118" s="228"/>
      <c r="D118" s="11" t="s">
        <v>6</v>
      </c>
      <c r="E118" s="20"/>
      <c r="F118" s="20"/>
      <c r="G118" s="20"/>
      <c r="H118" s="20"/>
      <c r="I118" s="20"/>
      <c r="J118" s="20"/>
      <c r="K118" s="230"/>
      <c r="L118" s="20"/>
      <c r="M118" s="230"/>
      <c r="N118" s="20"/>
      <c r="O118" s="20"/>
      <c r="P118" s="20"/>
      <c r="Q118" s="20"/>
      <c r="R118" s="20"/>
      <c r="S118" s="230"/>
      <c r="T118" s="20"/>
      <c r="U118" s="230"/>
      <c r="V118" s="267"/>
      <c r="W118" s="77">
        <v>110</v>
      </c>
      <c r="Y118" s="34"/>
      <c r="Z118" s="77">
        <f t="shared" si="121"/>
        <v>0</v>
      </c>
      <c r="AA118" s="77">
        <v>110</v>
      </c>
      <c r="AD118" s="77">
        <f t="shared" si="122"/>
        <v>0</v>
      </c>
      <c r="AE118" s="77">
        <v>110</v>
      </c>
      <c r="AH118" s="77">
        <f t="shared" si="123"/>
        <v>0</v>
      </c>
      <c r="AI118" s="77">
        <v>110</v>
      </c>
      <c r="AL118" s="34">
        <f t="shared" si="124"/>
        <v>0</v>
      </c>
      <c r="AM118" s="134">
        <v>110</v>
      </c>
    </row>
    <row r="119" spans="1:39" ht="20.25" customHeight="1">
      <c r="A119" s="227"/>
      <c r="B119" s="233"/>
      <c r="C119" s="228"/>
      <c r="D119" s="12" t="s">
        <v>7</v>
      </c>
      <c r="E119" s="21"/>
      <c r="F119" s="21"/>
      <c r="G119" s="21"/>
      <c r="H119" s="21"/>
      <c r="I119" s="21"/>
      <c r="J119" s="21"/>
      <c r="K119" s="231"/>
      <c r="L119" s="21"/>
      <c r="M119" s="231"/>
      <c r="N119" s="21"/>
      <c r="O119" s="21"/>
      <c r="P119" s="21"/>
      <c r="Q119" s="21"/>
      <c r="R119" s="21"/>
      <c r="S119" s="231"/>
      <c r="T119" s="21"/>
      <c r="U119" s="231"/>
      <c r="V119" s="268"/>
      <c r="W119" s="77">
        <v>111</v>
      </c>
      <c r="Y119" s="34"/>
      <c r="Z119" s="77">
        <f t="shared" si="121"/>
        <v>0</v>
      </c>
      <c r="AA119" s="77">
        <v>111</v>
      </c>
      <c r="AD119" s="77">
        <f t="shared" si="122"/>
        <v>0</v>
      </c>
      <c r="AE119" s="77">
        <v>111</v>
      </c>
      <c r="AH119" s="77">
        <f t="shared" si="123"/>
        <v>0</v>
      </c>
      <c r="AI119" s="77">
        <v>111</v>
      </c>
      <c r="AL119" s="34">
        <f t="shared" si="124"/>
        <v>0</v>
      </c>
      <c r="AM119" s="134">
        <v>111</v>
      </c>
    </row>
    <row r="120" spans="1:39" ht="20.25" customHeight="1">
      <c r="A120" s="227">
        <v>38</v>
      </c>
      <c r="B120" s="43" t="str">
        <f>IF(VLOOKUP(A120,'Data Siswa 6'!$A$4:$D$43,2,0)=0,"",VLOOKUP(A120,'Data Siswa 6'!$A$4:$D$43,2,0))</f>
        <v/>
      </c>
      <c r="C120" s="228" t="str">
        <f>IF(VLOOKUP(A120,'Data Siswa 6'!$A$4:$D$43,4,0)=0,"",VLOOKUP(A120,'Data Siswa 6'!$A$4:$D$43,4,0))</f>
        <v/>
      </c>
      <c r="D120" s="10" t="s">
        <v>5</v>
      </c>
      <c r="E120" s="19"/>
      <c r="F120" s="19"/>
      <c r="G120" s="19"/>
      <c r="H120" s="19"/>
      <c r="I120" s="19"/>
      <c r="J120" s="19"/>
      <c r="K120" s="229" t="str">
        <f t="shared" ref="K120" si="200">IFERROR(ROUND(AVERAGE(E120:J122),0),"")</f>
        <v/>
      </c>
      <c r="L120" s="19"/>
      <c r="M120" s="229" t="str">
        <f t="shared" ref="M120" si="201">IFERROR(ROUND(AVERAGE(L120:L122),0),"")</f>
        <v/>
      </c>
      <c r="N120" s="19"/>
      <c r="O120" s="19"/>
      <c r="P120" s="19"/>
      <c r="Q120" s="19"/>
      <c r="R120" s="19"/>
      <c r="S120" s="229" t="str">
        <f t="shared" ref="S120" si="202">IFERROR(ROUND(AVERAGE(N120:R122),0),"")</f>
        <v/>
      </c>
      <c r="T120" s="19"/>
      <c r="U120" s="229" t="str">
        <f t="shared" ref="U120" si="203">IFERROR(ROUND(AVERAGE(T120:T122),0),"")</f>
        <v/>
      </c>
      <c r="V120" s="266" t="str">
        <f t="shared" ref="V120" si="204">IFERROR(ROUND((K120+M120+S120+(2*U120))/5,0),"")</f>
        <v/>
      </c>
      <c r="W120" s="77">
        <v>112</v>
      </c>
      <c r="Y120" s="34"/>
      <c r="Z120" s="77" t="str">
        <f t="shared" si="121"/>
        <v/>
      </c>
      <c r="AA120" s="77">
        <v>112</v>
      </c>
      <c r="AD120" s="77" t="str">
        <f t="shared" si="122"/>
        <v/>
      </c>
      <c r="AE120" s="77">
        <v>112</v>
      </c>
      <c r="AH120" s="77" t="str">
        <f t="shared" si="123"/>
        <v/>
      </c>
      <c r="AI120" s="77">
        <v>112</v>
      </c>
      <c r="AL120" s="34" t="str">
        <f t="shared" si="124"/>
        <v/>
      </c>
      <c r="AM120" s="134">
        <v>112</v>
      </c>
    </row>
    <row r="121" spans="1:39" ht="20.25" customHeight="1">
      <c r="A121" s="227"/>
      <c r="B121" s="232" t="str">
        <f>IF(VLOOKUP(A120,'Data Siswa 6'!$A$4:$D$43,3,0)=0,"",VLOOKUP(A120,'Data Siswa 6'!$A$4:$D$43,3,0))</f>
        <v/>
      </c>
      <c r="C121" s="228"/>
      <c r="D121" s="11" t="s">
        <v>6</v>
      </c>
      <c r="E121" s="20"/>
      <c r="F121" s="20"/>
      <c r="G121" s="20"/>
      <c r="H121" s="20"/>
      <c r="I121" s="20"/>
      <c r="J121" s="20"/>
      <c r="K121" s="230"/>
      <c r="L121" s="20"/>
      <c r="M121" s="230"/>
      <c r="N121" s="20"/>
      <c r="O121" s="20"/>
      <c r="P121" s="20"/>
      <c r="Q121" s="20"/>
      <c r="R121" s="20"/>
      <c r="S121" s="230"/>
      <c r="T121" s="20"/>
      <c r="U121" s="230"/>
      <c r="V121" s="267"/>
      <c r="W121" s="77">
        <v>113</v>
      </c>
      <c r="Y121" s="34"/>
      <c r="Z121" s="77">
        <f t="shared" si="121"/>
        <v>0</v>
      </c>
      <c r="AA121" s="77">
        <v>113</v>
      </c>
      <c r="AD121" s="77">
        <f t="shared" si="122"/>
        <v>0</v>
      </c>
      <c r="AE121" s="77">
        <v>113</v>
      </c>
      <c r="AH121" s="77">
        <f t="shared" si="123"/>
        <v>0</v>
      </c>
      <c r="AI121" s="77">
        <v>113</v>
      </c>
      <c r="AL121" s="34">
        <f t="shared" si="124"/>
        <v>0</v>
      </c>
      <c r="AM121" s="134">
        <v>113</v>
      </c>
    </row>
    <row r="122" spans="1:39" ht="20.25" customHeight="1">
      <c r="A122" s="227"/>
      <c r="B122" s="233"/>
      <c r="C122" s="228"/>
      <c r="D122" s="12" t="s">
        <v>7</v>
      </c>
      <c r="E122" s="21"/>
      <c r="F122" s="21"/>
      <c r="G122" s="21"/>
      <c r="H122" s="21"/>
      <c r="I122" s="21"/>
      <c r="J122" s="21"/>
      <c r="K122" s="231"/>
      <c r="L122" s="21"/>
      <c r="M122" s="231"/>
      <c r="N122" s="21"/>
      <c r="O122" s="21"/>
      <c r="P122" s="21"/>
      <c r="Q122" s="21"/>
      <c r="R122" s="21"/>
      <c r="S122" s="231"/>
      <c r="T122" s="21"/>
      <c r="U122" s="231"/>
      <c r="V122" s="268"/>
      <c r="W122" s="77">
        <v>114</v>
      </c>
      <c r="Y122" s="34"/>
      <c r="Z122" s="77">
        <f t="shared" si="121"/>
        <v>0</v>
      </c>
      <c r="AA122" s="77">
        <v>114</v>
      </c>
      <c r="AD122" s="77">
        <f t="shared" si="122"/>
        <v>0</v>
      </c>
      <c r="AE122" s="77">
        <v>114</v>
      </c>
      <c r="AH122" s="77">
        <f t="shared" si="123"/>
        <v>0</v>
      </c>
      <c r="AI122" s="77">
        <v>114</v>
      </c>
      <c r="AL122" s="34">
        <f t="shared" si="124"/>
        <v>0</v>
      </c>
      <c r="AM122" s="134">
        <v>114</v>
      </c>
    </row>
    <row r="123" spans="1:39" ht="20.25" customHeight="1">
      <c r="A123" s="227">
        <v>39</v>
      </c>
      <c r="B123" s="43" t="str">
        <f>IF(VLOOKUP(A123,'Data Siswa 6'!$A$4:$D$43,2,0)=0,"",VLOOKUP(A123,'Data Siswa 6'!$A$4:$D$43,2,0))</f>
        <v/>
      </c>
      <c r="C123" s="228" t="str">
        <f>IF(VLOOKUP(A123,'Data Siswa 6'!$A$4:$D$43,4,0)=0,"",VLOOKUP(A123,'Data Siswa 6'!$A$4:$D$43,4,0))</f>
        <v/>
      </c>
      <c r="D123" s="10" t="s">
        <v>5</v>
      </c>
      <c r="E123" s="19"/>
      <c r="F123" s="19"/>
      <c r="G123" s="19"/>
      <c r="H123" s="19"/>
      <c r="I123" s="19"/>
      <c r="J123" s="19"/>
      <c r="K123" s="229" t="str">
        <f t="shared" ref="K123" si="205">IFERROR(ROUND(AVERAGE(E123:J125),0),"")</f>
        <v/>
      </c>
      <c r="L123" s="19"/>
      <c r="M123" s="229" t="str">
        <f t="shared" ref="M123" si="206">IFERROR(ROUND(AVERAGE(L123:L125),0),"")</f>
        <v/>
      </c>
      <c r="N123" s="19"/>
      <c r="O123" s="19"/>
      <c r="P123" s="19"/>
      <c r="Q123" s="19"/>
      <c r="R123" s="19"/>
      <c r="S123" s="229" t="str">
        <f t="shared" ref="S123" si="207">IFERROR(ROUND(AVERAGE(N123:R125),0),"")</f>
        <v/>
      </c>
      <c r="T123" s="19"/>
      <c r="U123" s="229" t="str">
        <f t="shared" ref="U123" si="208">IFERROR(ROUND(AVERAGE(T123:T125),0),"")</f>
        <v/>
      </c>
      <c r="V123" s="266" t="str">
        <f t="shared" ref="V123" si="209">IFERROR(ROUND((K123+M123+S123+(2*U123))/5,0),"")</f>
        <v/>
      </c>
      <c r="W123" s="77">
        <v>115</v>
      </c>
      <c r="Y123" s="34"/>
      <c r="Z123" s="77" t="str">
        <f t="shared" si="121"/>
        <v/>
      </c>
      <c r="AA123" s="77">
        <v>115</v>
      </c>
      <c r="AD123" s="77" t="str">
        <f t="shared" si="122"/>
        <v/>
      </c>
      <c r="AE123" s="77">
        <v>115</v>
      </c>
      <c r="AH123" s="77" t="str">
        <f t="shared" si="123"/>
        <v/>
      </c>
      <c r="AI123" s="77">
        <v>115</v>
      </c>
      <c r="AL123" s="34" t="str">
        <f t="shared" si="124"/>
        <v/>
      </c>
      <c r="AM123" s="134">
        <v>115</v>
      </c>
    </row>
    <row r="124" spans="1:39" ht="20.25" customHeight="1">
      <c r="A124" s="227"/>
      <c r="B124" s="232" t="str">
        <f>IF(VLOOKUP(A123,'Data Siswa 6'!$A$4:$D$43,3,0)=0,"",VLOOKUP(A123,'Data Siswa 6'!$A$4:$D$43,3,0))</f>
        <v/>
      </c>
      <c r="C124" s="228"/>
      <c r="D124" s="11" t="s">
        <v>6</v>
      </c>
      <c r="E124" s="20"/>
      <c r="F124" s="20"/>
      <c r="G124" s="20"/>
      <c r="H124" s="20"/>
      <c r="I124" s="20"/>
      <c r="J124" s="20"/>
      <c r="K124" s="230"/>
      <c r="L124" s="20"/>
      <c r="M124" s="230"/>
      <c r="N124" s="20"/>
      <c r="O124" s="20"/>
      <c r="P124" s="20"/>
      <c r="Q124" s="20"/>
      <c r="R124" s="20"/>
      <c r="S124" s="230"/>
      <c r="T124" s="20"/>
      <c r="U124" s="230"/>
      <c r="V124" s="267"/>
      <c r="W124" s="77">
        <v>116</v>
      </c>
      <c r="Y124" s="34"/>
      <c r="Z124" s="77">
        <f t="shared" si="121"/>
        <v>0</v>
      </c>
      <c r="AA124" s="77">
        <v>116</v>
      </c>
      <c r="AD124" s="77">
        <f t="shared" si="122"/>
        <v>0</v>
      </c>
      <c r="AE124" s="77">
        <v>116</v>
      </c>
      <c r="AH124" s="77">
        <f t="shared" si="123"/>
        <v>0</v>
      </c>
      <c r="AI124" s="77">
        <v>116</v>
      </c>
      <c r="AL124" s="34">
        <f t="shared" si="124"/>
        <v>0</v>
      </c>
      <c r="AM124" s="134">
        <v>116</v>
      </c>
    </row>
    <row r="125" spans="1:39" ht="20.25" customHeight="1">
      <c r="A125" s="227"/>
      <c r="B125" s="233"/>
      <c r="C125" s="228"/>
      <c r="D125" s="12" t="s">
        <v>7</v>
      </c>
      <c r="E125" s="21"/>
      <c r="F125" s="21"/>
      <c r="G125" s="21"/>
      <c r="H125" s="21"/>
      <c r="I125" s="21"/>
      <c r="J125" s="21"/>
      <c r="K125" s="231"/>
      <c r="L125" s="21"/>
      <c r="M125" s="231"/>
      <c r="N125" s="21"/>
      <c r="O125" s="21"/>
      <c r="P125" s="21"/>
      <c r="Q125" s="21"/>
      <c r="R125" s="21"/>
      <c r="S125" s="231"/>
      <c r="T125" s="21"/>
      <c r="U125" s="231"/>
      <c r="V125" s="268"/>
      <c r="W125" s="77">
        <v>117</v>
      </c>
      <c r="Y125" s="34"/>
      <c r="Z125" s="77">
        <f t="shared" si="121"/>
        <v>0</v>
      </c>
      <c r="AA125" s="77">
        <v>117</v>
      </c>
      <c r="AD125" s="77">
        <f t="shared" si="122"/>
        <v>0</v>
      </c>
      <c r="AE125" s="77">
        <v>117</v>
      </c>
      <c r="AH125" s="77">
        <f t="shared" si="123"/>
        <v>0</v>
      </c>
      <c r="AI125" s="77">
        <v>117</v>
      </c>
      <c r="AL125" s="34">
        <f t="shared" si="124"/>
        <v>0</v>
      </c>
      <c r="AM125" s="134">
        <v>117</v>
      </c>
    </row>
    <row r="126" spans="1:39" ht="20.25" customHeight="1">
      <c r="A126" s="227">
        <v>40</v>
      </c>
      <c r="B126" s="43" t="str">
        <f>IF(VLOOKUP(A126,'Data Siswa 6'!$A$4:$D$43,2,0)=0,"",VLOOKUP(A126,'Data Siswa 6'!$A$4:$D$43,2,0))</f>
        <v/>
      </c>
      <c r="C126" s="228" t="str">
        <f>IF(VLOOKUP(A126,'Data Siswa 6'!$A$4:$D$43,4,0)=0,"",VLOOKUP(A126,'Data Siswa 6'!$A$4:$D$43,4,0))</f>
        <v/>
      </c>
      <c r="D126" s="10" t="s">
        <v>5</v>
      </c>
      <c r="E126" s="19"/>
      <c r="F126" s="19"/>
      <c r="G126" s="19"/>
      <c r="H126" s="19"/>
      <c r="I126" s="19"/>
      <c r="J126" s="19"/>
      <c r="K126" s="229" t="str">
        <f t="shared" ref="K126" si="210">IFERROR(ROUND(AVERAGE(E126:J128),0),"")</f>
        <v/>
      </c>
      <c r="L126" s="19"/>
      <c r="M126" s="229" t="str">
        <f t="shared" ref="M126" si="211">IFERROR(ROUND(AVERAGE(L126:L128),0),"")</f>
        <v/>
      </c>
      <c r="N126" s="19"/>
      <c r="O126" s="19"/>
      <c r="P126" s="19"/>
      <c r="Q126" s="19"/>
      <c r="R126" s="19"/>
      <c r="S126" s="229" t="str">
        <f t="shared" ref="S126" si="212">IFERROR(ROUND(AVERAGE(N126:R128),0),"")</f>
        <v/>
      </c>
      <c r="T126" s="19"/>
      <c r="U126" s="229" t="str">
        <f t="shared" ref="U126" si="213">IFERROR(ROUND(AVERAGE(T126:T128),0),"")</f>
        <v/>
      </c>
      <c r="V126" s="266" t="str">
        <f t="shared" ref="V126" si="214">IFERROR(ROUND((K126+M126+S126+(2*U126))/5,0),"")</f>
        <v/>
      </c>
      <c r="W126" s="77">
        <v>118</v>
      </c>
      <c r="Y126" s="34"/>
      <c r="Z126" s="77" t="str">
        <f t="shared" si="121"/>
        <v/>
      </c>
      <c r="AA126" s="77">
        <v>118</v>
      </c>
      <c r="AD126" s="77" t="str">
        <f t="shared" si="122"/>
        <v/>
      </c>
      <c r="AE126" s="77">
        <v>118</v>
      </c>
      <c r="AH126" s="77" t="str">
        <f t="shared" si="123"/>
        <v/>
      </c>
      <c r="AI126" s="77">
        <v>118</v>
      </c>
      <c r="AL126" s="34" t="str">
        <f t="shared" si="124"/>
        <v/>
      </c>
      <c r="AM126" s="134">
        <v>118</v>
      </c>
    </row>
    <row r="127" spans="1:39" ht="20.25" customHeight="1">
      <c r="A127" s="227"/>
      <c r="B127" s="232" t="str">
        <f>IF(VLOOKUP(A126,'Data Siswa 6'!$A$4:$D$43,3,0)=0,"",VLOOKUP(A126,'Data Siswa 6'!$A$4:$D$43,3,0))</f>
        <v/>
      </c>
      <c r="C127" s="228"/>
      <c r="D127" s="11" t="s">
        <v>6</v>
      </c>
      <c r="E127" s="20"/>
      <c r="F127" s="20"/>
      <c r="G127" s="20"/>
      <c r="H127" s="20"/>
      <c r="I127" s="20"/>
      <c r="J127" s="20"/>
      <c r="K127" s="230"/>
      <c r="L127" s="20"/>
      <c r="M127" s="230"/>
      <c r="N127" s="20"/>
      <c r="O127" s="20"/>
      <c r="P127" s="20"/>
      <c r="Q127" s="20"/>
      <c r="R127" s="20"/>
      <c r="S127" s="230"/>
      <c r="T127" s="20"/>
      <c r="U127" s="230"/>
      <c r="V127" s="267"/>
      <c r="W127" s="77">
        <v>119</v>
      </c>
      <c r="Y127" s="34"/>
      <c r="Z127" s="77">
        <f t="shared" si="121"/>
        <v>0</v>
      </c>
      <c r="AA127" s="77">
        <v>119</v>
      </c>
      <c r="AD127" s="77">
        <f t="shared" si="122"/>
        <v>0</v>
      </c>
      <c r="AE127" s="77">
        <v>119</v>
      </c>
      <c r="AH127" s="77">
        <f t="shared" si="123"/>
        <v>0</v>
      </c>
      <c r="AI127" s="77">
        <v>119</v>
      </c>
      <c r="AL127" s="34">
        <f t="shared" si="124"/>
        <v>0</v>
      </c>
      <c r="AM127" s="134">
        <v>119</v>
      </c>
    </row>
    <row r="128" spans="1:39" ht="20.25" customHeight="1">
      <c r="A128" s="227"/>
      <c r="B128" s="233"/>
      <c r="C128" s="228"/>
      <c r="D128" s="12" t="s">
        <v>7</v>
      </c>
      <c r="E128" s="21"/>
      <c r="F128" s="21"/>
      <c r="G128" s="21"/>
      <c r="H128" s="21"/>
      <c r="I128" s="21"/>
      <c r="J128" s="21"/>
      <c r="K128" s="231"/>
      <c r="L128" s="21"/>
      <c r="M128" s="231"/>
      <c r="N128" s="21"/>
      <c r="O128" s="21"/>
      <c r="P128" s="21"/>
      <c r="Q128" s="21"/>
      <c r="R128" s="21"/>
      <c r="S128" s="231"/>
      <c r="T128" s="21"/>
      <c r="U128" s="231"/>
      <c r="V128" s="268"/>
      <c r="W128" s="77">
        <v>120</v>
      </c>
      <c r="Y128" s="34"/>
      <c r="Z128" s="77">
        <f t="shared" si="121"/>
        <v>0</v>
      </c>
      <c r="AA128" s="77">
        <v>120</v>
      </c>
      <c r="AD128" s="77">
        <f t="shared" si="122"/>
        <v>0</v>
      </c>
      <c r="AE128" s="77">
        <v>120</v>
      </c>
      <c r="AH128" s="77">
        <f t="shared" si="123"/>
        <v>0</v>
      </c>
      <c r="AI128" s="77">
        <v>120</v>
      </c>
      <c r="AL128" s="34">
        <f t="shared" si="124"/>
        <v>0</v>
      </c>
      <c r="AM128" s="134">
        <v>120</v>
      </c>
    </row>
    <row r="129" spans="1:22" ht="15.75">
      <c r="A129" s="18"/>
      <c r="B129" s="13"/>
      <c r="C129" s="22"/>
      <c r="D129" s="13"/>
      <c r="E129" s="22"/>
      <c r="F129" s="22"/>
      <c r="G129" s="22"/>
      <c r="H129" s="22"/>
      <c r="I129" s="22"/>
      <c r="J129" s="22"/>
      <c r="K129" s="22"/>
      <c r="L129" s="22"/>
      <c r="M129" s="22"/>
      <c r="N129" s="22"/>
      <c r="O129" s="22"/>
      <c r="P129" s="22"/>
      <c r="Q129" s="22"/>
      <c r="R129" s="22"/>
      <c r="S129" s="22"/>
      <c r="T129" s="22"/>
      <c r="U129" s="22"/>
      <c r="V129" s="22"/>
    </row>
    <row r="130" spans="1:22" ht="15.75">
      <c r="A130" s="18"/>
      <c r="B130" s="13"/>
      <c r="C130" s="22"/>
      <c r="D130" s="13"/>
      <c r="E130" s="22"/>
      <c r="F130" s="22"/>
      <c r="G130" s="22"/>
      <c r="H130" s="22"/>
      <c r="I130" s="22"/>
      <c r="J130" s="22"/>
      <c r="K130" s="22"/>
      <c r="L130" s="22"/>
      <c r="M130" s="22"/>
      <c r="N130" s="22"/>
      <c r="O130" s="22"/>
      <c r="P130" s="22"/>
      <c r="Q130" s="22"/>
      <c r="R130" s="22"/>
      <c r="S130" s="22"/>
      <c r="T130" s="22"/>
      <c r="U130" s="22"/>
      <c r="V130" s="22"/>
    </row>
    <row r="131" spans="1:22" ht="15.75">
      <c r="A131" s="18"/>
      <c r="B131" s="13"/>
      <c r="C131" s="22"/>
      <c r="D131" s="13"/>
      <c r="E131" s="22"/>
      <c r="F131" s="22"/>
      <c r="G131" s="22"/>
      <c r="H131" s="22"/>
      <c r="I131" s="22"/>
      <c r="J131" s="22"/>
      <c r="K131" s="22"/>
      <c r="L131" s="22"/>
      <c r="M131" s="22"/>
      <c r="N131" s="22"/>
      <c r="O131" s="22"/>
      <c r="P131" s="22"/>
      <c r="Q131" s="22"/>
      <c r="R131" s="22"/>
      <c r="S131" s="22"/>
      <c r="T131" s="22"/>
      <c r="U131" s="22"/>
      <c r="V131" s="22"/>
    </row>
    <row r="132" spans="1:22" ht="15.75">
      <c r="A132" s="18"/>
      <c r="B132" s="13"/>
      <c r="C132" s="22"/>
      <c r="D132" s="13"/>
      <c r="E132" s="22"/>
      <c r="F132" s="22"/>
      <c r="G132" s="22"/>
      <c r="H132" s="22"/>
      <c r="I132" s="22"/>
      <c r="J132" s="22"/>
      <c r="K132" s="22"/>
      <c r="L132" s="22"/>
      <c r="M132" s="22"/>
      <c r="N132" s="22"/>
      <c r="O132" s="22"/>
      <c r="P132" s="22"/>
      <c r="Q132" s="22"/>
      <c r="R132" s="22"/>
      <c r="S132" s="22"/>
      <c r="T132" s="22"/>
      <c r="U132" s="22"/>
      <c r="V132" s="22"/>
    </row>
    <row r="133" spans="1:22" ht="15.75">
      <c r="A133" s="18"/>
      <c r="B133" s="13"/>
      <c r="C133" s="22"/>
      <c r="D133" s="13"/>
      <c r="E133" s="22"/>
      <c r="F133" s="22"/>
      <c r="G133" s="22"/>
      <c r="H133" s="22"/>
      <c r="I133" s="22"/>
      <c r="J133" s="22"/>
      <c r="K133" s="22"/>
      <c r="L133" s="22"/>
      <c r="M133" s="22"/>
      <c r="N133" s="22"/>
      <c r="O133" s="22"/>
      <c r="P133" s="22"/>
      <c r="Q133" s="22"/>
      <c r="R133" s="22"/>
      <c r="S133" s="22"/>
      <c r="T133" s="22"/>
      <c r="U133" s="22"/>
      <c r="V133" s="22"/>
    </row>
    <row r="134" spans="1:22" ht="15.75">
      <c r="A134" s="18"/>
      <c r="B134" s="13"/>
      <c r="C134" s="22"/>
      <c r="D134" s="13"/>
      <c r="E134" s="22"/>
      <c r="F134" s="22"/>
      <c r="G134" s="22"/>
      <c r="H134" s="22"/>
      <c r="I134" s="22"/>
      <c r="J134" s="22"/>
      <c r="K134" s="22"/>
      <c r="L134" s="22"/>
      <c r="M134" s="22"/>
      <c r="N134" s="22"/>
      <c r="O134" s="22"/>
      <c r="P134" s="22"/>
      <c r="Q134" s="22"/>
      <c r="R134" s="22"/>
      <c r="S134" s="22"/>
      <c r="T134" s="22"/>
      <c r="U134" s="22"/>
      <c r="V134" s="22"/>
    </row>
    <row r="135" spans="1:22" ht="15.75">
      <c r="A135" s="18"/>
      <c r="B135" s="13"/>
      <c r="C135" s="22"/>
      <c r="D135" s="13"/>
      <c r="E135" s="22"/>
      <c r="F135" s="22"/>
      <c r="G135" s="22"/>
      <c r="H135" s="22"/>
      <c r="I135" s="22"/>
      <c r="J135" s="22"/>
      <c r="K135" s="22"/>
      <c r="L135" s="22"/>
      <c r="M135" s="22"/>
      <c r="N135" s="22"/>
      <c r="O135" s="22"/>
      <c r="P135" s="22"/>
      <c r="Q135" s="22"/>
      <c r="R135" s="22"/>
      <c r="S135" s="22"/>
      <c r="T135" s="22"/>
      <c r="U135" s="22"/>
      <c r="V135" s="22"/>
    </row>
    <row r="136" spans="1:22" ht="15.75">
      <c r="A136" s="18"/>
      <c r="B136" s="13"/>
      <c r="C136" s="22"/>
      <c r="D136" s="13"/>
      <c r="E136" s="22"/>
      <c r="F136" s="22"/>
      <c r="G136" s="22"/>
      <c r="H136" s="22"/>
      <c r="I136" s="22"/>
      <c r="J136" s="22"/>
      <c r="K136" s="22"/>
      <c r="L136" s="22"/>
      <c r="M136" s="22"/>
      <c r="N136" s="22"/>
      <c r="O136" s="22"/>
      <c r="P136" s="22"/>
      <c r="Q136" s="22"/>
      <c r="R136" s="22"/>
      <c r="S136" s="22"/>
      <c r="T136" s="22"/>
      <c r="U136" s="22"/>
      <c r="V136" s="22"/>
    </row>
    <row r="137" spans="1:22" ht="15.75">
      <c r="A137" s="18"/>
      <c r="B137" s="13"/>
      <c r="C137" s="22"/>
      <c r="D137" s="13"/>
      <c r="E137" s="22"/>
      <c r="F137" s="22"/>
      <c r="G137" s="22"/>
      <c r="H137" s="22"/>
      <c r="I137" s="22"/>
      <c r="J137" s="22"/>
      <c r="K137" s="22"/>
      <c r="L137" s="22"/>
      <c r="M137" s="22"/>
      <c r="N137" s="22"/>
      <c r="O137" s="22"/>
      <c r="P137" s="22"/>
      <c r="Q137" s="22"/>
      <c r="R137" s="22"/>
      <c r="S137" s="22"/>
      <c r="T137" s="22"/>
      <c r="U137" s="22"/>
      <c r="V137" s="22"/>
    </row>
    <row r="138" spans="1:22" ht="15.75"/>
    <row r="139" spans="1:22" ht="15.75"/>
    <row r="140" spans="1:22" ht="15.75"/>
    <row r="141" spans="1:22" ht="15.75"/>
    <row r="142" spans="1:22" ht="15.75"/>
    <row r="143" spans="1:22" ht="15.75"/>
    <row r="144" spans="1:22" ht="15.75"/>
    <row r="145" spans="4:9" ht="15.75"/>
    <row r="146" spans="4:9" ht="15.75"/>
    <row r="147" spans="4:9" ht="15.75"/>
    <row r="148" spans="4:9" ht="15.75"/>
    <row r="149" spans="4:9" ht="15.75"/>
    <row r="150" spans="4:9" ht="15.75" hidden="1" customHeight="1"/>
    <row r="151" spans="4:9" ht="15.75" hidden="1" customHeight="1"/>
    <row r="152" spans="4:9" ht="16.5" hidden="1" customHeight="1" thickBot="1">
      <c r="D152" s="15"/>
      <c r="E152" s="16"/>
      <c r="F152" s="16"/>
      <c r="G152" s="16"/>
      <c r="H152" s="16"/>
      <c r="I152" s="16"/>
    </row>
    <row r="153" spans="4:9" ht="15.75" hidden="1" customHeight="1"/>
    <row r="154" spans="4:9" ht="15.75" hidden="1" customHeight="1"/>
    <row r="155" spans="4:9" ht="15.75" hidden="1" customHeight="1"/>
  </sheetData>
  <sheetProtection sheet="1" objects="1" scenarios="1"/>
  <mergeCells count="339">
    <mergeCell ref="AL7:AO8"/>
    <mergeCell ref="W6:AK6"/>
    <mergeCell ref="A7:B7"/>
    <mergeCell ref="C7:C8"/>
    <mergeCell ref="D7:D8"/>
    <mergeCell ref="E7:K7"/>
    <mergeCell ref="L7:M7"/>
    <mergeCell ref="N7:S7"/>
    <mergeCell ref="T7:U7"/>
    <mergeCell ref="V7:V8"/>
    <mergeCell ref="W7:Y8"/>
    <mergeCell ref="K4:K6"/>
    <mergeCell ref="M4:M6"/>
    <mergeCell ref="S4:S6"/>
    <mergeCell ref="U4:U6"/>
    <mergeCell ref="V4:V6"/>
    <mergeCell ref="B10:B11"/>
    <mergeCell ref="A12:A14"/>
    <mergeCell ref="C12:C14"/>
    <mergeCell ref="K12:K14"/>
    <mergeCell ref="M12:M14"/>
    <mergeCell ref="S12:S14"/>
    <mergeCell ref="Z7:AC8"/>
    <mergeCell ref="AD7:AG8"/>
    <mergeCell ref="AH7:AK8"/>
    <mergeCell ref="A9:A11"/>
    <mergeCell ref="C9:C11"/>
    <mergeCell ref="K9:K11"/>
    <mergeCell ref="M9:M11"/>
    <mergeCell ref="S9:S11"/>
    <mergeCell ref="U9:U11"/>
    <mergeCell ref="V9:V11"/>
    <mergeCell ref="B16:B17"/>
    <mergeCell ref="A18:A20"/>
    <mergeCell ref="C18:C20"/>
    <mergeCell ref="K18:K20"/>
    <mergeCell ref="M18:M20"/>
    <mergeCell ref="S18:S20"/>
    <mergeCell ref="U12:U14"/>
    <mergeCell ref="V12:V14"/>
    <mergeCell ref="B13:B14"/>
    <mergeCell ref="A15:A17"/>
    <mergeCell ref="C15:C17"/>
    <mergeCell ref="K15:K17"/>
    <mergeCell ref="M15:M17"/>
    <mergeCell ref="S15:S17"/>
    <mergeCell ref="U15:U17"/>
    <mergeCell ref="V15:V17"/>
    <mergeCell ref="B22:B23"/>
    <mergeCell ref="A24:A26"/>
    <mergeCell ref="C24:C26"/>
    <mergeCell ref="K24:K26"/>
    <mergeCell ref="M24:M26"/>
    <mergeCell ref="S24:S26"/>
    <mergeCell ref="U18:U20"/>
    <mergeCell ref="V18:V20"/>
    <mergeCell ref="B19:B20"/>
    <mergeCell ref="A21:A23"/>
    <mergeCell ref="C21:C23"/>
    <mergeCell ref="K21:K23"/>
    <mergeCell ref="M21:M23"/>
    <mergeCell ref="S21:S23"/>
    <mergeCell ref="U21:U23"/>
    <mergeCell ref="V21:V23"/>
    <mergeCell ref="B28:B29"/>
    <mergeCell ref="A30:A32"/>
    <mergeCell ref="C30:C32"/>
    <mergeCell ref="K30:K32"/>
    <mergeCell ref="M30:M32"/>
    <mergeCell ref="S30:S32"/>
    <mergeCell ref="U24:U26"/>
    <mergeCell ref="V24:V26"/>
    <mergeCell ref="B25:B26"/>
    <mergeCell ref="A27:A29"/>
    <mergeCell ref="C27:C29"/>
    <mergeCell ref="K27:K29"/>
    <mergeCell ref="M27:M29"/>
    <mergeCell ref="S27:S29"/>
    <mergeCell ref="U27:U29"/>
    <mergeCell ref="V27:V29"/>
    <mergeCell ref="B34:B35"/>
    <mergeCell ref="A36:A38"/>
    <mergeCell ref="C36:C38"/>
    <mergeCell ref="K36:K38"/>
    <mergeCell ref="M36:M38"/>
    <mergeCell ref="S36:S38"/>
    <mergeCell ref="U30:U32"/>
    <mergeCell ref="V30:V32"/>
    <mergeCell ref="B31:B32"/>
    <mergeCell ref="A33:A35"/>
    <mergeCell ref="C33:C35"/>
    <mergeCell ref="K33:K35"/>
    <mergeCell ref="M33:M35"/>
    <mergeCell ref="S33:S35"/>
    <mergeCell ref="U33:U35"/>
    <mergeCell ref="V33:V35"/>
    <mergeCell ref="B40:B41"/>
    <mergeCell ref="A42:A44"/>
    <mergeCell ref="C42:C44"/>
    <mergeCell ref="K42:K44"/>
    <mergeCell ref="M42:M44"/>
    <mergeCell ref="S42:S44"/>
    <mergeCell ref="U36:U38"/>
    <mergeCell ref="V36:V38"/>
    <mergeCell ref="B37:B38"/>
    <mergeCell ref="A39:A41"/>
    <mergeCell ref="C39:C41"/>
    <mergeCell ref="K39:K41"/>
    <mergeCell ref="M39:M41"/>
    <mergeCell ref="S39:S41"/>
    <mergeCell ref="U39:U41"/>
    <mergeCell ref="V39:V41"/>
    <mergeCell ref="B46:B47"/>
    <mergeCell ref="A48:A50"/>
    <mergeCell ref="C48:C50"/>
    <mergeCell ref="K48:K50"/>
    <mergeCell ref="M48:M50"/>
    <mergeCell ref="S48:S50"/>
    <mergeCell ref="U42:U44"/>
    <mergeCell ref="V42:V44"/>
    <mergeCell ref="B43:B44"/>
    <mergeCell ref="A45:A47"/>
    <mergeCell ref="C45:C47"/>
    <mergeCell ref="K45:K47"/>
    <mergeCell ref="M45:M47"/>
    <mergeCell ref="S45:S47"/>
    <mergeCell ref="U45:U47"/>
    <mergeCell ref="V45:V47"/>
    <mergeCell ref="B52:B53"/>
    <mergeCell ref="A54:A56"/>
    <mergeCell ref="C54:C56"/>
    <mergeCell ref="K54:K56"/>
    <mergeCell ref="M54:M56"/>
    <mergeCell ref="S54:S56"/>
    <mergeCell ref="U48:U50"/>
    <mergeCell ref="V48:V50"/>
    <mergeCell ref="B49:B50"/>
    <mergeCell ref="A51:A53"/>
    <mergeCell ref="C51:C53"/>
    <mergeCell ref="K51:K53"/>
    <mergeCell ref="M51:M53"/>
    <mergeCell ref="S51:S53"/>
    <mergeCell ref="U51:U53"/>
    <mergeCell ref="V51:V53"/>
    <mergeCell ref="B58:B59"/>
    <mergeCell ref="A60:A62"/>
    <mergeCell ref="C60:C62"/>
    <mergeCell ref="K60:K62"/>
    <mergeCell ref="M60:M62"/>
    <mergeCell ref="S60:S62"/>
    <mergeCell ref="U54:U56"/>
    <mergeCell ref="V54:V56"/>
    <mergeCell ref="B55:B56"/>
    <mergeCell ref="A57:A59"/>
    <mergeCell ref="C57:C59"/>
    <mergeCell ref="K57:K59"/>
    <mergeCell ref="M57:M59"/>
    <mergeCell ref="S57:S59"/>
    <mergeCell ref="U57:U59"/>
    <mergeCell ref="V57:V59"/>
    <mergeCell ref="B64:B65"/>
    <mergeCell ref="A66:A68"/>
    <mergeCell ref="C66:C68"/>
    <mergeCell ref="K66:K68"/>
    <mergeCell ref="M66:M68"/>
    <mergeCell ref="S66:S68"/>
    <mergeCell ref="U60:U62"/>
    <mergeCell ref="V60:V62"/>
    <mergeCell ref="B61:B62"/>
    <mergeCell ref="A63:A65"/>
    <mergeCell ref="C63:C65"/>
    <mergeCell ref="K63:K65"/>
    <mergeCell ref="M63:M65"/>
    <mergeCell ref="S63:S65"/>
    <mergeCell ref="U63:U65"/>
    <mergeCell ref="V63:V65"/>
    <mergeCell ref="B70:B71"/>
    <mergeCell ref="A72:A74"/>
    <mergeCell ref="C72:C74"/>
    <mergeCell ref="K72:K74"/>
    <mergeCell ref="M72:M74"/>
    <mergeCell ref="S72:S74"/>
    <mergeCell ref="U66:U68"/>
    <mergeCell ref="V66:V68"/>
    <mergeCell ref="B67:B68"/>
    <mergeCell ref="A69:A71"/>
    <mergeCell ref="C69:C71"/>
    <mergeCell ref="K69:K71"/>
    <mergeCell ref="M69:M71"/>
    <mergeCell ref="S69:S71"/>
    <mergeCell ref="U69:U71"/>
    <mergeCell ref="V69:V71"/>
    <mergeCell ref="B76:B77"/>
    <mergeCell ref="A78:A80"/>
    <mergeCell ref="C78:C80"/>
    <mergeCell ref="K78:K80"/>
    <mergeCell ref="M78:M80"/>
    <mergeCell ref="S78:S80"/>
    <mergeCell ref="U72:U74"/>
    <mergeCell ref="V72:V74"/>
    <mergeCell ref="B73:B74"/>
    <mergeCell ref="A75:A77"/>
    <mergeCell ref="C75:C77"/>
    <mergeCell ref="K75:K77"/>
    <mergeCell ref="M75:M77"/>
    <mergeCell ref="S75:S77"/>
    <mergeCell ref="U75:U77"/>
    <mergeCell ref="V75:V77"/>
    <mergeCell ref="B82:B83"/>
    <mergeCell ref="A84:A86"/>
    <mergeCell ref="C84:C86"/>
    <mergeCell ref="K84:K86"/>
    <mergeCell ref="M84:M86"/>
    <mergeCell ref="S84:S86"/>
    <mergeCell ref="U78:U80"/>
    <mergeCell ref="V78:V80"/>
    <mergeCell ref="B79:B80"/>
    <mergeCell ref="A81:A83"/>
    <mergeCell ref="C81:C83"/>
    <mergeCell ref="K81:K83"/>
    <mergeCell ref="M81:M83"/>
    <mergeCell ref="S81:S83"/>
    <mergeCell ref="U81:U83"/>
    <mergeCell ref="V81:V83"/>
    <mergeCell ref="B88:B89"/>
    <mergeCell ref="A90:A92"/>
    <mergeCell ref="C90:C92"/>
    <mergeCell ref="K90:K92"/>
    <mergeCell ref="M90:M92"/>
    <mergeCell ref="S90:S92"/>
    <mergeCell ref="U84:U86"/>
    <mergeCell ref="V84:V86"/>
    <mergeCell ref="B85:B86"/>
    <mergeCell ref="A87:A89"/>
    <mergeCell ref="C87:C89"/>
    <mergeCell ref="K87:K89"/>
    <mergeCell ref="M87:M89"/>
    <mergeCell ref="S87:S89"/>
    <mergeCell ref="U87:U89"/>
    <mergeCell ref="V87:V89"/>
    <mergeCell ref="B94:B95"/>
    <mergeCell ref="A96:A98"/>
    <mergeCell ref="C96:C98"/>
    <mergeCell ref="K96:K98"/>
    <mergeCell ref="M96:M98"/>
    <mergeCell ref="S96:S98"/>
    <mergeCell ref="U90:U92"/>
    <mergeCell ref="V90:V92"/>
    <mergeCell ref="B91:B92"/>
    <mergeCell ref="A93:A95"/>
    <mergeCell ref="C93:C95"/>
    <mergeCell ref="K93:K95"/>
    <mergeCell ref="M93:M95"/>
    <mergeCell ref="S93:S95"/>
    <mergeCell ref="U93:U95"/>
    <mergeCell ref="V93:V95"/>
    <mergeCell ref="B100:B101"/>
    <mergeCell ref="A102:A104"/>
    <mergeCell ref="C102:C104"/>
    <mergeCell ref="K102:K104"/>
    <mergeCell ref="M102:M104"/>
    <mergeCell ref="S102:S104"/>
    <mergeCell ref="U96:U98"/>
    <mergeCell ref="V96:V98"/>
    <mergeCell ref="B97:B98"/>
    <mergeCell ref="A99:A101"/>
    <mergeCell ref="C99:C101"/>
    <mergeCell ref="K99:K101"/>
    <mergeCell ref="M99:M101"/>
    <mergeCell ref="S99:S101"/>
    <mergeCell ref="U99:U101"/>
    <mergeCell ref="V99:V101"/>
    <mergeCell ref="B106:B107"/>
    <mergeCell ref="A108:A110"/>
    <mergeCell ref="C108:C110"/>
    <mergeCell ref="K108:K110"/>
    <mergeCell ref="M108:M110"/>
    <mergeCell ref="S108:S110"/>
    <mergeCell ref="U102:U104"/>
    <mergeCell ref="V102:V104"/>
    <mergeCell ref="B103:B104"/>
    <mergeCell ref="A105:A107"/>
    <mergeCell ref="C105:C107"/>
    <mergeCell ref="K105:K107"/>
    <mergeCell ref="M105:M107"/>
    <mergeCell ref="S105:S107"/>
    <mergeCell ref="U105:U107"/>
    <mergeCell ref="V105:V107"/>
    <mergeCell ref="B112:B113"/>
    <mergeCell ref="A114:A116"/>
    <mergeCell ref="C114:C116"/>
    <mergeCell ref="K114:K116"/>
    <mergeCell ref="M114:M116"/>
    <mergeCell ref="S114:S116"/>
    <mergeCell ref="U108:U110"/>
    <mergeCell ref="V108:V110"/>
    <mergeCell ref="B109:B110"/>
    <mergeCell ref="A111:A113"/>
    <mergeCell ref="C111:C113"/>
    <mergeCell ref="K111:K113"/>
    <mergeCell ref="M111:M113"/>
    <mergeCell ref="S111:S113"/>
    <mergeCell ref="U111:U113"/>
    <mergeCell ref="V111:V113"/>
    <mergeCell ref="B118:B119"/>
    <mergeCell ref="A120:A122"/>
    <mergeCell ref="C120:C122"/>
    <mergeCell ref="K120:K122"/>
    <mergeCell ref="M120:M122"/>
    <mergeCell ref="S120:S122"/>
    <mergeCell ref="U114:U116"/>
    <mergeCell ref="V114:V116"/>
    <mergeCell ref="B115:B116"/>
    <mergeCell ref="A117:A119"/>
    <mergeCell ref="C117:C119"/>
    <mergeCell ref="K117:K119"/>
    <mergeCell ref="M117:M119"/>
    <mergeCell ref="S117:S119"/>
    <mergeCell ref="U117:U119"/>
    <mergeCell ref="V117:V119"/>
    <mergeCell ref="U120:U122"/>
    <mergeCell ref="V120:V122"/>
    <mergeCell ref="B121:B122"/>
    <mergeCell ref="A123:A125"/>
    <mergeCell ref="C123:C125"/>
    <mergeCell ref="K123:K125"/>
    <mergeCell ref="M123:M125"/>
    <mergeCell ref="S123:S125"/>
    <mergeCell ref="U123:U125"/>
    <mergeCell ref="V123:V125"/>
    <mergeCell ref="U126:U128"/>
    <mergeCell ref="V126:V128"/>
    <mergeCell ref="B127:B128"/>
    <mergeCell ref="B124:B125"/>
    <mergeCell ref="A126:A128"/>
    <mergeCell ref="C126:C128"/>
    <mergeCell ref="K126:K128"/>
    <mergeCell ref="M126:M128"/>
    <mergeCell ref="S126:S128"/>
  </mergeCells>
  <conditionalFormatting sqref="N9:R128 L9:L128">
    <cfRule type="cellIs" dxfId="8" priority="6" operator="lessThan">
      <formula>$C$5</formula>
    </cfRule>
  </conditionalFormatting>
  <conditionalFormatting sqref="E9:J128">
    <cfRule type="cellIs" dxfId="7" priority="5" operator="lessThan">
      <formula>$C$5</formula>
    </cfRule>
  </conditionalFormatting>
  <conditionalFormatting sqref="E3">
    <cfRule type="cellIs" dxfId="6" priority="3" operator="equal">
      <formula>"v"</formula>
    </cfRule>
    <cfRule type="cellIs" dxfId="5" priority="4" operator="equal">
      <formula>"x"</formula>
    </cfRule>
  </conditionalFormatting>
  <conditionalFormatting sqref="E4:J6 K4 L4:L6 M4 N4:R6 S4 T4:T6 U4:V4">
    <cfRule type="cellIs" dxfId="4" priority="2" operator="notEqual">
      <formula>$E$2</formula>
    </cfRule>
  </conditionalFormatting>
  <conditionalFormatting sqref="H1">
    <cfRule type="cellIs" dxfId="3" priority="1" operator="notEqual">
      <formula>$E$2</formula>
    </cfRule>
  </conditionalFormatting>
  <dataValidations count="1">
    <dataValidation type="decimal" allowBlank="1" showInputMessage="1" showErrorMessage="1" errorTitle="www.deuniv.blogspot.com" error="masukan nilai,_x000a_Minimal 10_x000a_Maksimal 100" sqref="E9:V128">
      <formula1>10</formula1>
      <formula2>100</formula2>
    </dataValidation>
  </dataValidations>
  <hyperlinks>
    <hyperlink ref="C7:C8" location="Sheet2!A1" display="Nama"/>
  </hyperlinks>
  <pageMargins left="0.7" right="0.7" top="0.75" bottom="0.75" header="0.3" footer="0.3"/>
  <pageSetup paperSize="9" orientation="portrait" horizontalDpi="4294967293" verticalDpi="0" r:id="rId1"/>
  <drawing r:id="rId2"/>
</worksheet>
</file>

<file path=xl/worksheets/sheet31.xml><?xml version="1.0" encoding="utf-8"?>
<worksheet xmlns="http://schemas.openxmlformats.org/spreadsheetml/2006/main" xmlns:r="http://schemas.openxmlformats.org/officeDocument/2006/relationships">
  <sheetPr codeName="Sheet17"/>
  <dimension ref="A1:V162"/>
  <sheetViews>
    <sheetView showGridLines="0" workbookViewId="0">
      <pane ySplit="3" topLeftCell="A115" activePane="bottomLeft" state="frozen"/>
      <selection pane="bottomLeft" activeCell="S11" sqref="S11:S130"/>
    </sheetView>
  </sheetViews>
  <sheetFormatPr defaultColWidth="9.140625" defaultRowHeight="15.75" customHeight="1" zeroHeight="1"/>
  <cols>
    <col min="1" max="1" width="5" style="86" customWidth="1"/>
    <col min="2" max="2" width="9.5703125" style="86" customWidth="1"/>
    <col min="3" max="3" width="20.5703125" style="86" customWidth="1"/>
    <col min="4" max="4" width="10.42578125" style="86" customWidth="1"/>
    <col min="5" max="22" width="5.85546875" style="90" customWidth="1"/>
    <col min="23" max="16368" width="9.140625" style="86"/>
    <col min="16369" max="16369" width="9.140625" style="86" customWidth="1"/>
    <col min="16370" max="16384" width="9.140625" style="86"/>
  </cols>
  <sheetData>
    <row r="1" spans="1:22" s="81" customFormat="1" ht="15.75" customHeight="1">
      <c r="E1" s="82" t="s">
        <v>55</v>
      </c>
      <c r="F1" s="83"/>
      <c r="G1" s="83"/>
      <c r="H1" s="83"/>
      <c r="I1" s="83"/>
      <c r="J1" s="83"/>
      <c r="K1" s="83"/>
      <c r="L1" s="83"/>
      <c r="M1" s="83"/>
      <c r="N1" s="83"/>
      <c r="O1" s="83"/>
      <c r="P1" s="83"/>
      <c r="Q1" s="83"/>
      <c r="R1" s="83"/>
      <c r="S1" s="83"/>
      <c r="T1" s="83"/>
      <c r="U1" s="83"/>
      <c r="V1" s="83"/>
    </row>
    <row r="2" spans="1:22" s="81" customFormat="1" ht="15.75" customHeight="1">
      <c r="E2" s="82" t="s">
        <v>56</v>
      </c>
      <c r="F2" s="83"/>
      <c r="G2" s="84" t="s">
        <v>58</v>
      </c>
      <c r="H2" s="83"/>
      <c r="J2" s="82" t="s">
        <v>57</v>
      </c>
      <c r="K2" s="83"/>
      <c r="L2" s="83"/>
      <c r="M2" s="83"/>
      <c r="N2" s="83"/>
      <c r="O2" s="83"/>
      <c r="P2" s="83"/>
      <c r="Q2" s="83"/>
      <c r="R2" s="83"/>
      <c r="S2" s="83"/>
      <c r="T2" s="83"/>
      <c r="U2" s="83"/>
      <c r="V2" s="83"/>
    </row>
    <row r="3" spans="1:22" s="81" customFormat="1" ht="15.75" customHeight="1">
      <c r="E3" s="82" t="s">
        <v>56</v>
      </c>
      <c r="F3" s="83"/>
      <c r="G3" s="84" t="s">
        <v>59</v>
      </c>
      <c r="H3" s="83"/>
      <c r="J3" s="82" t="s">
        <v>60</v>
      </c>
      <c r="K3" s="83"/>
      <c r="L3" s="83"/>
      <c r="M3" s="83"/>
      <c r="N3" s="83"/>
      <c r="O3" s="83"/>
      <c r="P3" s="83"/>
      <c r="Q3" s="85" t="s">
        <v>63</v>
      </c>
      <c r="R3" s="83"/>
      <c r="S3" s="83"/>
      <c r="T3" s="83"/>
      <c r="U3" s="83"/>
      <c r="V3" s="83"/>
    </row>
    <row r="4" spans="1:22">
      <c r="A4" s="214" t="s">
        <v>137</v>
      </c>
      <c r="B4" s="214"/>
      <c r="C4" s="214"/>
      <c r="D4" s="214"/>
      <c r="E4" s="214"/>
      <c r="F4" s="214"/>
      <c r="G4" s="214"/>
      <c r="H4" s="214"/>
      <c r="I4" s="214"/>
      <c r="J4" s="214"/>
      <c r="K4" s="214"/>
      <c r="L4" s="214"/>
      <c r="M4" s="214"/>
      <c r="N4" s="214"/>
      <c r="O4" s="214"/>
      <c r="P4" s="214"/>
      <c r="Q4" s="214"/>
      <c r="R4" s="214"/>
      <c r="S4" s="214"/>
      <c r="T4" s="214"/>
      <c r="U4" s="214"/>
      <c r="V4" s="214"/>
    </row>
    <row r="5" spans="1:22">
      <c r="A5" s="214" t="str">
        <f>'Halaman Depan'!C4</f>
        <v>SDN ...</v>
      </c>
      <c r="B5" s="214"/>
      <c r="C5" s="214"/>
      <c r="D5" s="214"/>
      <c r="E5" s="214"/>
      <c r="F5" s="214"/>
      <c r="G5" s="214"/>
      <c r="H5" s="214"/>
      <c r="I5" s="214"/>
      <c r="J5" s="214"/>
      <c r="K5" s="214"/>
      <c r="L5" s="214"/>
      <c r="M5" s="214"/>
      <c r="N5" s="214"/>
      <c r="O5" s="214"/>
      <c r="P5" s="214"/>
      <c r="Q5" s="214"/>
      <c r="R5" s="214"/>
      <c r="S5" s="214"/>
      <c r="T5" s="214"/>
      <c r="U5" s="214"/>
      <c r="V5" s="214"/>
    </row>
    <row r="6" spans="1:22">
      <c r="A6" s="264" t="s">
        <v>50</v>
      </c>
      <c r="B6" s="264"/>
      <c r="C6" s="264"/>
      <c r="D6" s="175" t="str">
        <f>'Halaman Depan'!$C$15</f>
        <v>Seni Budaya dan Kesenian</v>
      </c>
      <c r="E6" s="87"/>
      <c r="F6" s="87"/>
      <c r="G6" s="87"/>
      <c r="H6" s="87"/>
      <c r="I6" s="87"/>
      <c r="J6" s="87"/>
      <c r="K6" s="87"/>
      <c r="L6" s="87"/>
      <c r="M6" s="87"/>
      <c r="N6" s="87"/>
      <c r="O6" s="88" t="s">
        <v>53</v>
      </c>
      <c r="P6" s="86"/>
      <c r="Q6" s="86"/>
      <c r="R6" s="87"/>
      <c r="S6" s="88" t="str">
        <f>'Halaman Depan'!C13</f>
        <v>2014/2015</v>
      </c>
      <c r="T6" s="87"/>
      <c r="U6" s="87"/>
      <c r="V6" s="87"/>
    </row>
    <row r="7" spans="1:22">
      <c r="A7" s="264" t="s">
        <v>52</v>
      </c>
      <c r="B7" s="264"/>
      <c r="C7" s="264"/>
      <c r="D7" s="176">
        <f>'Halaman Depan'!H11</f>
        <v>80</v>
      </c>
      <c r="E7" s="87"/>
      <c r="F7" s="87"/>
      <c r="G7" s="87"/>
      <c r="H7" s="87"/>
      <c r="I7" s="87"/>
      <c r="J7" s="87"/>
      <c r="K7" s="87"/>
      <c r="L7" s="87"/>
      <c r="M7" s="87"/>
      <c r="N7" s="87"/>
      <c r="O7" s="88" t="s">
        <v>54</v>
      </c>
      <c r="P7" s="86"/>
      <c r="Q7" s="86"/>
      <c r="R7" s="87"/>
      <c r="S7" s="89" t="str">
        <f>'Halaman Depan'!C14</f>
        <v>2 (Dua)</v>
      </c>
      <c r="T7" s="87"/>
      <c r="U7" s="87"/>
      <c r="V7" s="87"/>
    </row>
    <row r="8" spans="1:22"/>
    <row r="9" spans="1:22">
      <c r="A9" s="244" t="s">
        <v>0</v>
      </c>
      <c r="B9" s="244"/>
      <c r="C9" s="272" t="s">
        <v>3</v>
      </c>
      <c r="D9" s="243" t="s">
        <v>4</v>
      </c>
      <c r="E9" s="243" t="s">
        <v>9</v>
      </c>
      <c r="F9" s="243"/>
      <c r="G9" s="243"/>
      <c r="H9" s="243"/>
      <c r="I9" s="243"/>
      <c r="J9" s="243"/>
      <c r="K9" s="243"/>
      <c r="L9" s="243" t="s">
        <v>12</v>
      </c>
      <c r="M9" s="243"/>
      <c r="N9" s="243" t="s">
        <v>13</v>
      </c>
      <c r="O9" s="243"/>
      <c r="P9" s="243"/>
      <c r="Q9" s="243"/>
      <c r="R9" s="243"/>
      <c r="S9" s="243"/>
      <c r="T9" s="243" t="s">
        <v>14</v>
      </c>
      <c r="U9" s="243"/>
      <c r="V9" s="243" t="s">
        <v>15</v>
      </c>
    </row>
    <row r="10" spans="1:22">
      <c r="A10" s="91" t="s">
        <v>1</v>
      </c>
      <c r="B10" s="91" t="s">
        <v>2</v>
      </c>
      <c r="C10" s="272"/>
      <c r="D10" s="243"/>
      <c r="E10" s="92">
        <v>1</v>
      </c>
      <c r="F10" s="92">
        <v>2</v>
      </c>
      <c r="G10" s="92">
        <v>3</v>
      </c>
      <c r="H10" s="92">
        <v>4</v>
      </c>
      <c r="I10" s="92">
        <v>5</v>
      </c>
      <c r="J10" s="92">
        <v>6</v>
      </c>
      <c r="K10" s="92" t="s">
        <v>8</v>
      </c>
      <c r="L10" s="92" t="s">
        <v>10</v>
      </c>
      <c r="M10" s="92" t="s">
        <v>11</v>
      </c>
      <c r="N10" s="92">
        <v>1</v>
      </c>
      <c r="O10" s="92">
        <v>2</v>
      </c>
      <c r="P10" s="92">
        <v>3</v>
      </c>
      <c r="Q10" s="92">
        <v>4</v>
      </c>
      <c r="R10" s="92">
        <v>5</v>
      </c>
      <c r="S10" s="92" t="s">
        <v>8</v>
      </c>
      <c r="T10" s="92" t="s">
        <v>10</v>
      </c>
      <c r="U10" s="92" t="s">
        <v>11</v>
      </c>
      <c r="V10" s="243"/>
    </row>
    <row r="11" spans="1:22">
      <c r="A11" s="262">
        <v>1</v>
      </c>
      <c r="B11" s="93" t="str">
        <f>IF(VLOOKUP(A11,'Data Siswa 6'!$A$4:$D$43,2,0)=0,"",VLOOKUP(A11,'Data Siswa 6'!$A$4:$D$43,2,0))</f>
        <v>401</v>
      </c>
      <c r="C11" s="263" t="str">
        <f>IF(VLOOKUP(A11,'Data Siswa 6'!$A$4:$D$43,4,0)=0,"",VLOOKUP(A11,'Data Siswa 6'!$A$4:$D$43,4,0))</f>
        <v>Siswa Kelas VI 1</v>
      </c>
      <c r="D11" s="94" t="s">
        <v>5</v>
      </c>
      <c r="E11" s="95" t="str">
        <f>IF('MP6'!E9=0,"",'MP6'!E9)</f>
        <v/>
      </c>
      <c r="F11" s="95" t="str">
        <f>IF('MP6'!F9=0,"",'MP6'!F9)</f>
        <v/>
      </c>
      <c r="G11" s="95" t="str">
        <f>IF('MP6'!G9=0,"",'MP6'!G9)</f>
        <v/>
      </c>
      <c r="H11" s="95" t="str">
        <f>IF('MP6'!H9=0,"",'MP6'!H9)</f>
        <v/>
      </c>
      <c r="I11" s="95" t="str">
        <f>IF('MP6'!I9=0,"",'MP6'!I9)</f>
        <v/>
      </c>
      <c r="J11" s="95" t="str">
        <f>IF('MP6'!J9=0,"",'MP6'!J9)</f>
        <v/>
      </c>
      <c r="K11" s="260" t="str">
        <f>IFERROR(ROUND(AVERAGE(E11:J13),0),"")</f>
        <v/>
      </c>
      <c r="L11" s="96" t="str">
        <f>IF('MP6'!L9=0,"",'MP6'!L9)</f>
        <v/>
      </c>
      <c r="M11" s="260" t="str">
        <f>IFERROR(ROUND(AVERAGE(L11:L13),0),"")</f>
        <v/>
      </c>
      <c r="N11" s="96" t="str">
        <f>IF('MP6'!N9=0,"",'MP6'!N9)</f>
        <v/>
      </c>
      <c r="O11" s="96" t="str">
        <f>IF('MP6'!O9=0,"",'MP6'!O9)</f>
        <v/>
      </c>
      <c r="P11" s="96" t="str">
        <f>IF('MP6'!P9=0,"",'MP6'!P9)</f>
        <v/>
      </c>
      <c r="Q11" s="96" t="str">
        <f>IF('MP6'!Q9=0,"",'MP6'!Q9)</f>
        <v/>
      </c>
      <c r="R11" s="96" t="str">
        <f>IF('MP6'!R9=0,"",'MP6'!R9)</f>
        <v/>
      </c>
      <c r="S11" s="260" t="str">
        <f>IFERROR(ROUND(AVERAGE(N11:R13),0),"")</f>
        <v/>
      </c>
      <c r="T11" s="96" t="str">
        <f>IF('MP6'!T9=0,"",'MP6'!T9)</f>
        <v/>
      </c>
      <c r="U11" s="260" t="str">
        <f>IFERROR(ROUND(AVERAGE(T11:T13),0),"")</f>
        <v/>
      </c>
      <c r="V11" s="246" t="str">
        <f>IFERROR(ROUND((K11+M11+S11+(2*U11))/5,0),"")</f>
        <v/>
      </c>
    </row>
    <row r="12" spans="1:22">
      <c r="A12" s="252"/>
      <c r="B12" s="249" t="str">
        <f>IF(VLOOKUP(A11,'Data Siswa 6'!$A$4:$D$43,3,0)=0,"",VLOOKUP(A11,'Data Siswa 6'!$A$4:$D$43,3,0))</f>
        <v/>
      </c>
      <c r="C12" s="255"/>
      <c r="D12" s="97" t="s">
        <v>6</v>
      </c>
      <c r="E12" s="98" t="str">
        <f>IF('MP6'!E10=0,"",'MP6'!E10)</f>
        <v/>
      </c>
      <c r="F12" s="98" t="str">
        <f>IF('MP6'!F10=0,"",'MP6'!F10)</f>
        <v/>
      </c>
      <c r="G12" s="98" t="str">
        <f>IF('MP6'!G10=0,"",'MP6'!G10)</f>
        <v/>
      </c>
      <c r="H12" s="98" t="str">
        <f>IF('MP6'!H10=0,"",'MP6'!H10)</f>
        <v/>
      </c>
      <c r="I12" s="98" t="str">
        <f>IF('MP6'!I10=0,"",'MP6'!I10)</f>
        <v/>
      </c>
      <c r="J12" s="98" t="str">
        <f>IF('MP6'!J10=0,"",'MP6'!J10)</f>
        <v/>
      </c>
      <c r="K12" s="258"/>
      <c r="L12" s="98" t="str">
        <f>IF('MP6'!L10=0,"",'MP6'!L10)</f>
        <v/>
      </c>
      <c r="M12" s="258"/>
      <c r="N12" s="98" t="str">
        <f>IF('MP6'!N10=0,"",'MP6'!N10)</f>
        <v/>
      </c>
      <c r="O12" s="98" t="str">
        <f>IF('MP6'!O10=0,"",'MP6'!O10)</f>
        <v/>
      </c>
      <c r="P12" s="98" t="str">
        <f>IF('MP6'!P10=0,"",'MP6'!P10)</f>
        <v/>
      </c>
      <c r="Q12" s="98" t="str">
        <f>IF('MP6'!Q10=0,"",'MP6'!Q10)</f>
        <v/>
      </c>
      <c r="R12" s="98" t="str">
        <f>IF('MP6'!R10=0,"",'MP6'!R10)</f>
        <v/>
      </c>
      <c r="S12" s="258"/>
      <c r="T12" s="99" t="str">
        <f>IF('MP6'!T10=0,"",'MP6'!T10)</f>
        <v/>
      </c>
      <c r="U12" s="258"/>
      <c r="V12" s="247"/>
    </row>
    <row r="13" spans="1:22">
      <c r="A13" s="253"/>
      <c r="B13" s="250"/>
      <c r="C13" s="256"/>
      <c r="D13" s="100" t="s">
        <v>7</v>
      </c>
      <c r="E13" s="101" t="str">
        <f>IF('MP6'!E11=0,"",'MP6'!E11)</f>
        <v/>
      </c>
      <c r="F13" s="101" t="str">
        <f>IF('MP6'!F11=0,"",'MP6'!F11)</f>
        <v/>
      </c>
      <c r="G13" s="101" t="str">
        <f>IF('MP6'!G11=0,"",'MP6'!G11)</f>
        <v/>
      </c>
      <c r="H13" s="101" t="str">
        <f>IF('MP6'!H11=0,"",'MP6'!H11)</f>
        <v/>
      </c>
      <c r="I13" s="101" t="str">
        <f>IF('MP6'!I11=0,"",'MP6'!I11)</f>
        <v/>
      </c>
      <c r="J13" s="101" t="str">
        <f>IF('MP6'!J11=0,"",'MP6'!J11)</f>
        <v/>
      </c>
      <c r="K13" s="259"/>
      <c r="L13" s="101" t="str">
        <f>IF('MP6'!L11=0,"",'MP6'!L11)</f>
        <v/>
      </c>
      <c r="M13" s="259"/>
      <c r="N13" s="101" t="str">
        <f>IF('MP6'!N11=0,"",'MP6'!N11)</f>
        <v/>
      </c>
      <c r="O13" s="101" t="str">
        <f>IF('MP6'!O11=0,"",'MP6'!O11)</f>
        <v/>
      </c>
      <c r="P13" s="101" t="str">
        <f>IF('MP6'!P11=0,"",'MP6'!P11)</f>
        <v/>
      </c>
      <c r="Q13" s="101" t="str">
        <f>IF('MP6'!Q11=0,"",'MP6'!Q11)</f>
        <v/>
      </c>
      <c r="R13" s="101" t="str">
        <f>IF('MP6'!R11=0,"",'MP6'!R11)</f>
        <v/>
      </c>
      <c r="S13" s="259"/>
      <c r="T13" s="102" t="str">
        <f>IF('MP6'!T11=0,"",'MP6'!T11)</f>
        <v/>
      </c>
      <c r="U13" s="259"/>
      <c r="V13" s="248"/>
    </row>
    <row r="14" spans="1:22">
      <c r="A14" s="251">
        <v>2</v>
      </c>
      <c r="B14" s="103" t="str">
        <f>IF(VLOOKUP(A14,'Data Siswa 6'!$A$4:$D$43,2,0)=0,"",VLOOKUP(A14,'Data Siswa 6'!$A$4:$D$43,2,0))</f>
        <v>402</v>
      </c>
      <c r="C14" s="254" t="str">
        <f>IF(VLOOKUP(A14,'Data Siswa 6'!$A$4:$D$43,4,0)=0,"",VLOOKUP(A14,'Data Siswa 6'!$A$4:$D$43,4,0))</f>
        <v>Siswa Kelas VI 2</v>
      </c>
      <c r="D14" s="104" t="s">
        <v>5</v>
      </c>
      <c r="E14" s="95" t="str">
        <f>IF('MP6'!E12=0,"",'MP6'!E12)</f>
        <v/>
      </c>
      <c r="F14" s="95" t="str">
        <f>IF('MP6'!F12=0,"",'MP6'!F12)</f>
        <v/>
      </c>
      <c r="G14" s="95" t="str">
        <f>IF('MP6'!G12=0,"",'MP6'!G12)</f>
        <v/>
      </c>
      <c r="H14" s="95" t="str">
        <f>IF('MP6'!H12=0,"",'MP6'!H12)</f>
        <v/>
      </c>
      <c r="I14" s="95" t="str">
        <f>IF('MP6'!I12=0,"",'MP6'!I12)</f>
        <v/>
      </c>
      <c r="J14" s="95" t="str">
        <f>IF('MP6'!J12=0,"",'MP6'!J12)</f>
        <v/>
      </c>
      <c r="K14" s="257" t="str">
        <f t="shared" ref="K14" si="0">IFERROR(ROUND(AVERAGE(E14:J16),0),"")</f>
        <v/>
      </c>
      <c r="L14" s="96" t="str">
        <f>IF('MP6'!L12=0,"",'MP6'!L12)</f>
        <v/>
      </c>
      <c r="M14" s="257" t="str">
        <f t="shared" ref="M14" si="1">IFERROR(ROUND(AVERAGE(L14:L16),0),"")</f>
        <v/>
      </c>
      <c r="N14" s="96" t="str">
        <f>IF('MP6'!N12=0,"",'MP6'!N12)</f>
        <v/>
      </c>
      <c r="O14" s="96" t="str">
        <f>IF('MP6'!O12=0,"",'MP6'!O12)</f>
        <v/>
      </c>
      <c r="P14" s="96" t="str">
        <f>IF('MP6'!P12=0,"",'MP6'!P12)</f>
        <v/>
      </c>
      <c r="Q14" s="96" t="str">
        <f>IF('MP6'!Q12=0,"",'MP6'!Q12)</f>
        <v/>
      </c>
      <c r="R14" s="96" t="str">
        <f>IF('MP6'!R12=0,"",'MP6'!R12)</f>
        <v/>
      </c>
      <c r="S14" s="260" t="str">
        <f t="shared" ref="S14" si="2">IFERROR(ROUND(AVERAGE(N14:R16),0),"")</f>
        <v/>
      </c>
      <c r="T14" s="96" t="str">
        <f>IF('MP6'!T12=0,"",'MP6'!T12)</f>
        <v/>
      </c>
      <c r="U14" s="257" t="str">
        <f t="shared" ref="U14" si="3">IFERROR(ROUND(AVERAGE(T14:T16),0),"")</f>
        <v/>
      </c>
      <c r="V14" s="261" t="str">
        <f t="shared" ref="V14" si="4">IFERROR(ROUND((K14+M14+S14+(2*U14))/5,0),"")</f>
        <v/>
      </c>
    </row>
    <row r="15" spans="1:22" ht="15" customHeight="1">
      <c r="A15" s="252"/>
      <c r="B15" s="249" t="str">
        <f>IF(VLOOKUP(A14,'Data Siswa 6'!$A$4:$D$43,3,0)=0,"",VLOOKUP(A14,'Data Siswa 6'!$A$4:$D$43,3,0))</f>
        <v/>
      </c>
      <c r="C15" s="255"/>
      <c r="D15" s="97" t="s">
        <v>6</v>
      </c>
      <c r="E15" s="98" t="str">
        <f>IF('MP6'!E13=0,"",'MP6'!E13)</f>
        <v/>
      </c>
      <c r="F15" s="98" t="str">
        <f>IF('MP6'!F13=0,"",'MP6'!F13)</f>
        <v/>
      </c>
      <c r="G15" s="98" t="str">
        <f>IF('MP6'!G13=0,"",'MP6'!G13)</f>
        <v/>
      </c>
      <c r="H15" s="98" t="str">
        <f>IF('MP6'!H13=0,"",'MP6'!H13)</f>
        <v/>
      </c>
      <c r="I15" s="98" t="str">
        <f>IF('MP6'!I13=0,"",'MP6'!I13)</f>
        <v/>
      </c>
      <c r="J15" s="98" t="str">
        <f>IF('MP6'!J13=0,"",'MP6'!J13)</f>
        <v/>
      </c>
      <c r="K15" s="258"/>
      <c r="L15" s="98" t="str">
        <f>IF('MP6'!L13=0,"",'MP6'!L13)</f>
        <v/>
      </c>
      <c r="M15" s="258"/>
      <c r="N15" s="98" t="str">
        <f>IF('MP6'!N13=0,"",'MP6'!N13)</f>
        <v/>
      </c>
      <c r="O15" s="98" t="str">
        <f>IF('MP6'!O13=0,"",'MP6'!O13)</f>
        <v/>
      </c>
      <c r="P15" s="98" t="str">
        <f>IF('MP6'!P13=0,"",'MP6'!P13)</f>
        <v/>
      </c>
      <c r="Q15" s="98" t="str">
        <f>IF('MP6'!Q13=0,"",'MP6'!Q13)</f>
        <v/>
      </c>
      <c r="R15" s="98" t="str">
        <f>IF('MP6'!R13=0,"",'MP6'!R13)</f>
        <v/>
      </c>
      <c r="S15" s="258"/>
      <c r="T15" s="99" t="str">
        <f>IF('MP6'!T13=0,"",'MP6'!T13)</f>
        <v/>
      </c>
      <c r="U15" s="258"/>
      <c r="V15" s="247"/>
    </row>
    <row r="16" spans="1:22">
      <c r="A16" s="253"/>
      <c r="B16" s="250"/>
      <c r="C16" s="256"/>
      <c r="D16" s="100" t="s">
        <v>7</v>
      </c>
      <c r="E16" s="101" t="str">
        <f>IF('MP6'!E14=0,"",'MP6'!E14)</f>
        <v/>
      </c>
      <c r="F16" s="101" t="str">
        <f>IF('MP6'!F14=0,"",'MP6'!F14)</f>
        <v/>
      </c>
      <c r="G16" s="101" t="str">
        <f>IF('MP6'!G14=0,"",'MP6'!G14)</f>
        <v/>
      </c>
      <c r="H16" s="101" t="str">
        <f>IF('MP6'!H14=0,"",'MP6'!H14)</f>
        <v/>
      </c>
      <c r="I16" s="101" t="str">
        <f>IF('MP6'!I14=0,"",'MP6'!I14)</f>
        <v/>
      </c>
      <c r="J16" s="101" t="str">
        <f>IF('MP6'!J14=0,"",'MP6'!J14)</f>
        <v/>
      </c>
      <c r="K16" s="259"/>
      <c r="L16" s="101" t="str">
        <f>IF('MP6'!L14=0,"",'MP6'!L14)</f>
        <v/>
      </c>
      <c r="M16" s="259"/>
      <c r="N16" s="101" t="str">
        <f>IF('MP6'!N14=0,"",'MP6'!N14)</f>
        <v/>
      </c>
      <c r="O16" s="101" t="str">
        <f>IF('MP6'!O14=0,"",'MP6'!O14)</f>
        <v/>
      </c>
      <c r="P16" s="101" t="str">
        <f>IF('MP6'!P14=0,"",'MP6'!P14)</f>
        <v/>
      </c>
      <c r="Q16" s="101" t="str">
        <f>IF('MP6'!Q14=0,"",'MP6'!Q14)</f>
        <v/>
      </c>
      <c r="R16" s="101" t="str">
        <f>IF('MP6'!R14=0,"",'MP6'!R14)</f>
        <v/>
      </c>
      <c r="S16" s="259"/>
      <c r="T16" s="102" t="str">
        <f>IF('MP6'!T14=0,"",'MP6'!T14)</f>
        <v/>
      </c>
      <c r="U16" s="259"/>
      <c r="V16" s="248"/>
    </row>
    <row r="17" spans="1:22">
      <c r="A17" s="262">
        <v>3</v>
      </c>
      <c r="B17" s="93" t="str">
        <f>IF(VLOOKUP(A17,'Data Siswa 6'!$A$4:$D$43,2,0)=0,"",VLOOKUP(A17,'Data Siswa 6'!$A$4:$D$43,2,0))</f>
        <v>403</v>
      </c>
      <c r="C17" s="263" t="str">
        <f>IF(VLOOKUP(A17,'Data Siswa 6'!$A$4:$D$43,4,0)=0,"",VLOOKUP(A17,'Data Siswa 6'!$A$4:$D$43,4,0))</f>
        <v>Siswa Kelas VI 3</v>
      </c>
      <c r="D17" s="94" t="s">
        <v>5</v>
      </c>
      <c r="E17" s="95" t="str">
        <f>IF('MP6'!E15=0,"",'MP6'!E15)</f>
        <v/>
      </c>
      <c r="F17" s="95" t="str">
        <f>IF('MP6'!F15=0,"",'MP6'!F15)</f>
        <v/>
      </c>
      <c r="G17" s="95" t="str">
        <f>IF('MP6'!G15=0,"",'MP6'!G15)</f>
        <v/>
      </c>
      <c r="H17" s="95" t="str">
        <f>IF('MP6'!H15=0,"",'MP6'!H15)</f>
        <v/>
      </c>
      <c r="I17" s="95" t="str">
        <f>IF('MP6'!I15=0,"",'MP6'!I15)</f>
        <v/>
      </c>
      <c r="J17" s="95" t="str">
        <f>IF('MP6'!J15=0,"",'MP6'!J15)</f>
        <v/>
      </c>
      <c r="K17" s="260" t="str">
        <f t="shared" ref="K17" si="5">IFERROR(ROUND(AVERAGE(E17:J19),0),"")</f>
        <v/>
      </c>
      <c r="L17" s="96" t="str">
        <f>IF('MP6'!L15=0,"",'MP6'!L15)</f>
        <v/>
      </c>
      <c r="M17" s="260" t="str">
        <f t="shared" ref="M17" si="6">IFERROR(ROUND(AVERAGE(L17:L19),0),"")</f>
        <v/>
      </c>
      <c r="N17" s="96" t="str">
        <f>IF('MP6'!N15=0,"",'MP6'!N15)</f>
        <v/>
      </c>
      <c r="O17" s="96" t="str">
        <f>IF('MP6'!O15=0,"",'MP6'!O15)</f>
        <v/>
      </c>
      <c r="P17" s="96" t="str">
        <f>IF('MP6'!P15=0,"",'MP6'!P15)</f>
        <v/>
      </c>
      <c r="Q17" s="96" t="str">
        <f>IF('MP6'!Q15=0,"",'MP6'!Q15)</f>
        <v/>
      </c>
      <c r="R17" s="96" t="str">
        <f>IF('MP6'!R15=0,"",'MP6'!R15)</f>
        <v/>
      </c>
      <c r="S17" s="260" t="str">
        <f t="shared" ref="S17" si="7">IFERROR(ROUND(AVERAGE(N17:R19),0),"")</f>
        <v/>
      </c>
      <c r="T17" s="96" t="str">
        <f>IF('MP6'!T15=0,"",'MP6'!T15)</f>
        <v/>
      </c>
      <c r="U17" s="260" t="str">
        <f t="shared" ref="U17" si="8">IFERROR(ROUND(AVERAGE(T17:T19),0),"")</f>
        <v/>
      </c>
      <c r="V17" s="246" t="str">
        <f t="shared" ref="V17" si="9">IFERROR(ROUND((K17+M17+S17+(2*U17))/5,0),"")</f>
        <v/>
      </c>
    </row>
    <row r="18" spans="1:22" ht="15" customHeight="1">
      <c r="A18" s="252"/>
      <c r="B18" s="249" t="str">
        <f>IF(VLOOKUP(A17,'Data Siswa 6'!$A$4:$D$43,3,0)=0,"",VLOOKUP(A17,'Data Siswa 6'!$A$4:$D$43,3,0))</f>
        <v/>
      </c>
      <c r="C18" s="255"/>
      <c r="D18" s="97" t="s">
        <v>6</v>
      </c>
      <c r="E18" s="98" t="str">
        <f>IF('MP6'!E16=0,"",'MP6'!E16)</f>
        <v/>
      </c>
      <c r="F18" s="98" t="str">
        <f>IF('MP6'!F16=0,"",'MP6'!F16)</f>
        <v/>
      </c>
      <c r="G18" s="98" t="str">
        <f>IF('MP6'!G16=0,"",'MP6'!G16)</f>
        <v/>
      </c>
      <c r="H18" s="98" t="str">
        <f>IF('MP6'!H16=0,"",'MP6'!H16)</f>
        <v/>
      </c>
      <c r="I18" s="98" t="str">
        <f>IF('MP6'!I16=0,"",'MP6'!I16)</f>
        <v/>
      </c>
      <c r="J18" s="98" t="str">
        <f>IF('MP6'!J16=0,"",'MP6'!J16)</f>
        <v/>
      </c>
      <c r="K18" s="258"/>
      <c r="L18" s="98" t="str">
        <f>IF('MP6'!L16=0,"",'MP6'!L16)</f>
        <v/>
      </c>
      <c r="M18" s="258"/>
      <c r="N18" s="98" t="str">
        <f>IF('MP6'!N16=0,"",'MP6'!N16)</f>
        <v/>
      </c>
      <c r="O18" s="98" t="str">
        <f>IF('MP6'!O16=0,"",'MP6'!O16)</f>
        <v/>
      </c>
      <c r="P18" s="98" t="str">
        <f>IF('MP6'!P16=0,"",'MP6'!P16)</f>
        <v/>
      </c>
      <c r="Q18" s="98" t="str">
        <f>IF('MP6'!Q16=0,"",'MP6'!Q16)</f>
        <v/>
      </c>
      <c r="R18" s="98" t="str">
        <f>IF('MP6'!R16=0,"",'MP6'!R16)</f>
        <v/>
      </c>
      <c r="S18" s="258"/>
      <c r="T18" s="99" t="str">
        <f>IF('MP6'!T16=0,"",'MP6'!T16)</f>
        <v/>
      </c>
      <c r="U18" s="258"/>
      <c r="V18" s="247"/>
    </row>
    <row r="19" spans="1:22">
      <c r="A19" s="253"/>
      <c r="B19" s="250"/>
      <c r="C19" s="256"/>
      <c r="D19" s="100" t="s">
        <v>7</v>
      </c>
      <c r="E19" s="101" t="str">
        <f>IF('MP6'!E17=0,"",'MP6'!E17)</f>
        <v/>
      </c>
      <c r="F19" s="101" t="str">
        <f>IF('MP6'!F17=0,"",'MP6'!F17)</f>
        <v/>
      </c>
      <c r="G19" s="101" t="str">
        <f>IF('MP6'!G17=0,"",'MP6'!G17)</f>
        <v/>
      </c>
      <c r="H19" s="101" t="str">
        <f>IF('MP6'!H17=0,"",'MP6'!H17)</f>
        <v/>
      </c>
      <c r="I19" s="101" t="str">
        <f>IF('MP6'!I17=0,"",'MP6'!I17)</f>
        <v/>
      </c>
      <c r="J19" s="101" t="str">
        <f>IF('MP6'!J17=0,"",'MP6'!J17)</f>
        <v/>
      </c>
      <c r="K19" s="259"/>
      <c r="L19" s="101" t="str">
        <f>IF('MP6'!L17=0,"",'MP6'!L17)</f>
        <v/>
      </c>
      <c r="M19" s="259"/>
      <c r="N19" s="101" t="str">
        <f>IF('MP6'!N17=0,"",'MP6'!N17)</f>
        <v/>
      </c>
      <c r="O19" s="101" t="str">
        <f>IF('MP6'!O17=0,"",'MP6'!O17)</f>
        <v/>
      </c>
      <c r="P19" s="101" t="str">
        <f>IF('MP6'!P17=0,"",'MP6'!P17)</f>
        <v/>
      </c>
      <c r="Q19" s="101" t="str">
        <f>IF('MP6'!Q17=0,"",'MP6'!Q17)</f>
        <v/>
      </c>
      <c r="R19" s="101" t="str">
        <f>IF('MP6'!R17=0,"",'MP6'!R17)</f>
        <v/>
      </c>
      <c r="S19" s="259"/>
      <c r="T19" s="102" t="str">
        <f>IF('MP6'!T17=0,"",'MP6'!T17)</f>
        <v/>
      </c>
      <c r="U19" s="259"/>
      <c r="V19" s="248"/>
    </row>
    <row r="20" spans="1:22">
      <c r="A20" s="262">
        <v>4</v>
      </c>
      <c r="B20" s="93" t="str">
        <f>IF(VLOOKUP(A20,'Data Siswa 6'!$A$4:$D$43,2,0)=0,"",VLOOKUP(A20,'Data Siswa 6'!$A$4:$D$43,2,0))</f>
        <v>404</v>
      </c>
      <c r="C20" s="263" t="str">
        <f>IF(VLOOKUP(A20,'Data Siswa 6'!$A$4:$D$43,4,0)=0,"",VLOOKUP(A20,'Data Siswa 6'!$A$4:$D$43,4,0))</f>
        <v>Siswa Kelas VI 4</v>
      </c>
      <c r="D20" s="94" t="s">
        <v>5</v>
      </c>
      <c r="E20" s="95" t="str">
        <f>IF('MP6'!E18=0,"",'MP6'!E18)</f>
        <v/>
      </c>
      <c r="F20" s="95" t="str">
        <f>IF('MP6'!F18=0,"",'MP6'!F18)</f>
        <v/>
      </c>
      <c r="G20" s="95" t="str">
        <f>IF('MP6'!G18=0,"",'MP6'!G18)</f>
        <v/>
      </c>
      <c r="H20" s="95" t="str">
        <f>IF('MP6'!H18=0,"",'MP6'!H18)</f>
        <v/>
      </c>
      <c r="I20" s="95" t="str">
        <f>IF('MP6'!I18=0,"",'MP6'!I18)</f>
        <v/>
      </c>
      <c r="J20" s="95" t="str">
        <f>IF('MP6'!J18=0,"",'MP6'!J18)</f>
        <v/>
      </c>
      <c r="K20" s="260" t="str">
        <f t="shared" ref="K20" si="10">IFERROR(ROUND(AVERAGE(E20:J22),0),"")</f>
        <v/>
      </c>
      <c r="L20" s="96" t="str">
        <f>IF('MP6'!L18=0,"",'MP6'!L18)</f>
        <v/>
      </c>
      <c r="M20" s="260" t="str">
        <f t="shared" ref="M20" si="11">IFERROR(ROUND(AVERAGE(L20:L22),0),"")</f>
        <v/>
      </c>
      <c r="N20" s="96" t="str">
        <f>IF('MP6'!N18=0,"",'MP6'!N18)</f>
        <v/>
      </c>
      <c r="O20" s="96" t="str">
        <f>IF('MP6'!O18=0,"",'MP6'!O18)</f>
        <v/>
      </c>
      <c r="P20" s="96" t="str">
        <f>IF('MP6'!P18=0,"",'MP6'!P18)</f>
        <v/>
      </c>
      <c r="Q20" s="96" t="str">
        <f>IF('MP6'!Q18=0,"",'MP6'!Q18)</f>
        <v/>
      </c>
      <c r="R20" s="96" t="str">
        <f>IF('MP6'!R18=0,"",'MP6'!R18)</f>
        <v/>
      </c>
      <c r="S20" s="260" t="str">
        <f t="shared" ref="S20" si="12">IFERROR(ROUND(AVERAGE(N20:R22),0),"")</f>
        <v/>
      </c>
      <c r="T20" s="96" t="str">
        <f>IF('MP6'!T18=0,"",'MP6'!T18)</f>
        <v/>
      </c>
      <c r="U20" s="260" t="str">
        <f t="shared" ref="U20" si="13">IFERROR(ROUND(AVERAGE(T20:T22),0),"")</f>
        <v/>
      </c>
      <c r="V20" s="246" t="str">
        <f t="shared" ref="V20" si="14">IFERROR(ROUND((K20+M20+S20+(2*U20))/5,0),"")</f>
        <v/>
      </c>
    </row>
    <row r="21" spans="1:22" ht="15" customHeight="1">
      <c r="A21" s="252"/>
      <c r="B21" s="249" t="str">
        <f>IF(VLOOKUP(A20,'Data Siswa 6'!$A$4:$D$43,3,0)=0,"",VLOOKUP(A20,'Data Siswa 6'!$A$4:$D$43,3,0))</f>
        <v/>
      </c>
      <c r="C21" s="255"/>
      <c r="D21" s="97" t="s">
        <v>6</v>
      </c>
      <c r="E21" s="98" t="str">
        <f>IF('MP6'!E19=0,"",'MP6'!E19)</f>
        <v/>
      </c>
      <c r="F21" s="98" t="str">
        <f>IF('MP6'!F19=0,"",'MP6'!F19)</f>
        <v/>
      </c>
      <c r="G21" s="98" t="str">
        <f>IF('MP6'!G19=0,"",'MP6'!G19)</f>
        <v/>
      </c>
      <c r="H21" s="98" t="str">
        <f>IF('MP6'!H19=0,"",'MP6'!H19)</f>
        <v/>
      </c>
      <c r="I21" s="98" t="str">
        <f>IF('MP6'!I19=0,"",'MP6'!I19)</f>
        <v/>
      </c>
      <c r="J21" s="98" t="str">
        <f>IF('MP6'!J19=0,"",'MP6'!J19)</f>
        <v/>
      </c>
      <c r="K21" s="258"/>
      <c r="L21" s="98" t="str">
        <f>IF('MP6'!L19=0,"",'MP6'!L19)</f>
        <v/>
      </c>
      <c r="M21" s="258"/>
      <c r="N21" s="98" t="str">
        <f>IF('MP6'!N19=0,"",'MP6'!N19)</f>
        <v/>
      </c>
      <c r="O21" s="98" t="str">
        <f>IF('MP6'!O19=0,"",'MP6'!O19)</f>
        <v/>
      </c>
      <c r="P21" s="98" t="str">
        <f>IF('MP6'!P19=0,"",'MP6'!P19)</f>
        <v/>
      </c>
      <c r="Q21" s="98" t="str">
        <f>IF('MP6'!Q19=0,"",'MP6'!Q19)</f>
        <v/>
      </c>
      <c r="R21" s="98" t="str">
        <f>IF('MP6'!R19=0,"",'MP6'!R19)</f>
        <v/>
      </c>
      <c r="S21" s="258"/>
      <c r="T21" s="99" t="str">
        <f>IF('MP6'!T19=0,"",'MP6'!T19)</f>
        <v/>
      </c>
      <c r="U21" s="258"/>
      <c r="V21" s="247"/>
    </row>
    <row r="22" spans="1:22">
      <c r="A22" s="253"/>
      <c r="B22" s="250"/>
      <c r="C22" s="256"/>
      <c r="D22" s="100" t="s">
        <v>7</v>
      </c>
      <c r="E22" s="101" t="str">
        <f>IF('MP6'!E20=0,"",'MP6'!E20)</f>
        <v/>
      </c>
      <c r="F22" s="101" t="str">
        <f>IF('MP6'!F20=0,"",'MP6'!F20)</f>
        <v/>
      </c>
      <c r="G22" s="101" t="str">
        <f>IF('MP6'!G20=0,"",'MP6'!G20)</f>
        <v/>
      </c>
      <c r="H22" s="101" t="str">
        <f>IF('MP6'!H20=0,"",'MP6'!H20)</f>
        <v/>
      </c>
      <c r="I22" s="101" t="str">
        <f>IF('MP6'!I20=0,"",'MP6'!I20)</f>
        <v/>
      </c>
      <c r="J22" s="101" t="str">
        <f>IF('MP6'!J20=0,"",'MP6'!J20)</f>
        <v/>
      </c>
      <c r="K22" s="259"/>
      <c r="L22" s="101" t="str">
        <f>IF('MP6'!L20=0,"",'MP6'!L20)</f>
        <v/>
      </c>
      <c r="M22" s="259"/>
      <c r="N22" s="101" t="str">
        <f>IF('MP6'!N20=0,"",'MP6'!N20)</f>
        <v/>
      </c>
      <c r="O22" s="101" t="str">
        <f>IF('MP6'!O20=0,"",'MP6'!O20)</f>
        <v/>
      </c>
      <c r="P22" s="101" t="str">
        <f>IF('MP6'!P20=0,"",'MP6'!P20)</f>
        <v/>
      </c>
      <c r="Q22" s="101" t="str">
        <f>IF('MP6'!Q20=0,"",'MP6'!Q20)</f>
        <v/>
      </c>
      <c r="R22" s="101" t="str">
        <f>IF('MP6'!R20=0,"",'MP6'!R20)</f>
        <v/>
      </c>
      <c r="S22" s="259"/>
      <c r="T22" s="102" t="str">
        <f>IF('MP6'!T20=0,"",'MP6'!T20)</f>
        <v/>
      </c>
      <c r="U22" s="259"/>
      <c r="V22" s="248"/>
    </row>
    <row r="23" spans="1:22">
      <c r="A23" s="262">
        <v>5</v>
      </c>
      <c r="B23" s="93" t="str">
        <f>IF(VLOOKUP(A23,'Data Siswa 6'!$A$4:$D$43,2,0)=0,"",VLOOKUP(A23,'Data Siswa 6'!$A$4:$D$43,2,0))</f>
        <v>405</v>
      </c>
      <c r="C23" s="263" t="str">
        <f>IF(VLOOKUP(A23,'Data Siswa 6'!$A$4:$D$43,4,0)=0,"",VLOOKUP(A23,'Data Siswa 6'!$A$4:$D$43,4,0))</f>
        <v>Siswa Kelas VI 5</v>
      </c>
      <c r="D23" s="94" t="s">
        <v>5</v>
      </c>
      <c r="E23" s="95" t="str">
        <f>IF('MP6'!E21=0,"",'MP6'!E21)</f>
        <v/>
      </c>
      <c r="F23" s="95" t="str">
        <f>IF('MP6'!F21=0,"",'MP6'!F21)</f>
        <v/>
      </c>
      <c r="G23" s="95" t="str">
        <f>IF('MP6'!G21=0,"",'MP6'!G21)</f>
        <v/>
      </c>
      <c r="H23" s="95" t="str">
        <f>IF('MP6'!H21=0,"",'MP6'!H21)</f>
        <v/>
      </c>
      <c r="I23" s="95" t="str">
        <f>IF('MP6'!I21=0,"",'MP6'!I21)</f>
        <v/>
      </c>
      <c r="J23" s="95" t="str">
        <f>IF('MP6'!J21=0,"",'MP6'!J21)</f>
        <v/>
      </c>
      <c r="K23" s="260" t="str">
        <f t="shared" ref="K23" si="15">IFERROR(ROUND(AVERAGE(E23:J25),0),"")</f>
        <v/>
      </c>
      <c r="L23" s="96" t="str">
        <f>IF('MP6'!L21=0,"",'MP6'!L21)</f>
        <v/>
      </c>
      <c r="M23" s="260" t="str">
        <f t="shared" ref="M23" si="16">IFERROR(ROUND(AVERAGE(L23:L25),0),"")</f>
        <v/>
      </c>
      <c r="N23" s="96" t="str">
        <f>IF('MP6'!N21=0,"",'MP6'!N21)</f>
        <v/>
      </c>
      <c r="O23" s="96" t="str">
        <f>IF('MP6'!O21=0,"",'MP6'!O21)</f>
        <v/>
      </c>
      <c r="P23" s="96" t="str">
        <f>IF('MP6'!P21=0,"",'MP6'!P21)</f>
        <v/>
      </c>
      <c r="Q23" s="96" t="str">
        <f>IF('MP6'!Q21=0,"",'MP6'!Q21)</f>
        <v/>
      </c>
      <c r="R23" s="96" t="str">
        <f>IF('MP6'!R21=0,"",'MP6'!R21)</f>
        <v/>
      </c>
      <c r="S23" s="260" t="str">
        <f t="shared" ref="S23" si="17">IFERROR(ROUND(AVERAGE(N23:R25),0),"")</f>
        <v/>
      </c>
      <c r="T23" s="96" t="str">
        <f>IF('MP6'!T21=0,"",'MP6'!T21)</f>
        <v/>
      </c>
      <c r="U23" s="260" t="str">
        <f t="shared" ref="U23" si="18">IFERROR(ROUND(AVERAGE(T23:T25),0),"")</f>
        <v/>
      </c>
      <c r="V23" s="246" t="str">
        <f t="shared" ref="V23" si="19">IFERROR(ROUND((K23+M23+S23+(2*U23))/5,0),"")</f>
        <v/>
      </c>
    </row>
    <row r="24" spans="1:22" ht="15" customHeight="1">
      <c r="A24" s="252"/>
      <c r="B24" s="249" t="str">
        <f>IF(VLOOKUP(A23,'Data Siswa 6'!$A$4:$D$43,3,0)=0,"",VLOOKUP(A23,'Data Siswa 6'!$A$4:$D$43,3,0))</f>
        <v/>
      </c>
      <c r="C24" s="255"/>
      <c r="D24" s="97" t="s">
        <v>6</v>
      </c>
      <c r="E24" s="98" t="str">
        <f>IF('MP6'!E22=0,"",'MP6'!E22)</f>
        <v/>
      </c>
      <c r="F24" s="98" t="str">
        <f>IF('MP6'!F22=0,"",'MP6'!F22)</f>
        <v/>
      </c>
      <c r="G24" s="98" t="str">
        <f>IF('MP6'!G22=0,"",'MP6'!G22)</f>
        <v/>
      </c>
      <c r="H24" s="98" t="str">
        <f>IF('MP6'!H22=0,"",'MP6'!H22)</f>
        <v/>
      </c>
      <c r="I24" s="98" t="str">
        <f>IF('MP6'!I22=0,"",'MP6'!I22)</f>
        <v/>
      </c>
      <c r="J24" s="98" t="str">
        <f>IF('MP6'!J22=0,"",'MP6'!J22)</f>
        <v/>
      </c>
      <c r="K24" s="258"/>
      <c r="L24" s="98" t="str">
        <f>IF('MP6'!L22=0,"",'MP6'!L22)</f>
        <v/>
      </c>
      <c r="M24" s="258"/>
      <c r="N24" s="98" t="str">
        <f>IF('MP6'!N22=0,"",'MP6'!N22)</f>
        <v/>
      </c>
      <c r="O24" s="98" t="str">
        <f>IF('MP6'!O22=0,"",'MP6'!O22)</f>
        <v/>
      </c>
      <c r="P24" s="98" t="str">
        <f>IF('MP6'!P22=0,"",'MP6'!P22)</f>
        <v/>
      </c>
      <c r="Q24" s="98" t="str">
        <f>IF('MP6'!Q22=0,"",'MP6'!Q22)</f>
        <v/>
      </c>
      <c r="R24" s="98" t="str">
        <f>IF('MP6'!R22=0,"",'MP6'!R22)</f>
        <v/>
      </c>
      <c r="S24" s="258"/>
      <c r="T24" s="99" t="str">
        <f>IF('MP6'!T22=0,"",'MP6'!T22)</f>
        <v/>
      </c>
      <c r="U24" s="258"/>
      <c r="V24" s="247"/>
    </row>
    <row r="25" spans="1:22">
      <c r="A25" s="253"/>
      <c r="B25" s="250"/>
      <c r="C25" s="256"/>
      <c r="D25" s="100" t="s">
        <v>7</v>
      </c>
      <c r="E25" s="101" t="str">
        <f>IF('MP6'!E23=0,"",'MP6'!E23)</f>
        <v/>
      </c>
      <c r="F25" s="101" t="str">
        <f>IF('MP6'!F23=0,"",'MP6'!F23)</f>
        <v/>
      </c>
      <c r="G25" s="101" t="str">
        <f>IF('MP6'!G23=0,"",'MP6'!G23)</f>
        <v/>
      </c>
      <c r="H25" s="101" t="str">
        <f>IF('MP6'!H23=0,"",'MP6'!H23)</f>
        <v/>
      </c>
      <c r="I25" s="101" t="str">
        <f>IF('MP6'!I23=0,"",'MP6'!I23)</f>
        <v/>
      </c>
      <c r="J25" s="101" t="str">
        <f>IF('MP6'!J23=0,"",'MP6'!J23)</f>
        <v/>
      </c>
      <c r="K25" s="259"/>
      <c r="L25" s="101" t="str">
        <f>IF('MP6'!L23=0,"",'MP6'!L23)</f>
        <v/>
      </c>
      <c r="M25" s="259"/>
      <c r="N25" s="101" t="str">
        <f>IF('MP6'!N23=0,"",'MP6'!N23)</f>
        <v/>
      </c>
      <c r="O25" s="101" t="str">
        <f>IF('MP6'!O23=0,"",'MP6'!O23)</f>
        <v/>
      </c>
      <c r="P25" s="101" t="str">
        <f>IF('MP6'!P23=0,"",'MP6'!P23)</f>
        <v/>
      </c>
      <c r="Q25" s="101" t="str">
        <f>IF('MP6'!Q23=0,"",'MP6'!Q23)</f>
        <v/>
      </c>
      <c r="R25" s="101" t="str">
        <f>IF('MP6'!R23=0,"",'MP6'!R23)</f>
        <v/>
      </c>
      <c r="S25" s="259"/>
      <c r="T25" s="102" t="str">
        <f>IF('MP6'!T23=0,"",'MP6'!T23)</f>
        <v/>
      </c>
      <c r="U25" s="259"/>
      <c r="V25" s="248"/>
    </row>
    <row r="26" spans="1:22">
      <c r="A26" s="262">
        <v>6</v>
      </c>
      <c r="B26" s="93" t="str">
        <f>IF(VLOOKUP(A26,'Data Siswa 6'!$A$4:$D$43,2,0)=0,"",VLOOKUP(A26,'Data Siswa 6'!$A$4:$D$43,2,0))</f>
        <v>406</v>
      </c>
      <c r="C26" s="263" t="str">
        <f>IF(VLOOKUP(A26,'Data Siswa 6'!$A$4:$D$43,4,0)=0,"",VLOOKUP(A26,'Data Siswa 6'!$A$4:$D$43,4,0))</f>
        <v>Siswa Kelas VI 6</v>
      </c>
      <c r="D26" s="94" t="s">
        <v>5</v>
      </c>
      <c r="E26" s="95" t="str">
        <f>IF('MP6'!E24=0,"",'MP6'!E24)</f>
        <v/>
      </c>
      <c r="F26" s="95" t="str">
        <f>IF('MP6'!F24=0,"",'MP6'!F24)</f>
        <v/>
      </c>
      <c r="G26" s="95" t="str">
        <f>IF('MP6'!G24=0,"",'MP6'!G24)</f>
        <v/>
      </c>
      <c r="H26" s="95" t="str">
        <f>IF('MP6'!H24=0,"",'MP6'!H24)</f>
        <v/>
      </c>
      <c r="I26" s="95" t="str">
        <f>IF('MP6'!I24=0,"",'MP6'!I24)</f>
        <v/>
      </c>
      <c r="J26" s="95" t="str">
        <f>IF('MP6'!J24=0,"",'MP6'!J24)</f>
        <v/>
      </c>
      <c r="K26" s="260" t="str">
        <f t="shared" ref="K26" si="20">IFERROR(ROUND(AVERAGE(E26:J28),0),"")</f>
        <v/>
      </c>
      <c r="L26" s="96" t="str">
        <f>IF('MP6'!L24=0,"",'MP6'!L24)</f>
        <v/>
      </c>
      <c r="M26" s="260" t="str">
        <f t="shared" ref="M26" si="21">IFERROR(ROUND(AVERAGE(L26:L28),0),"")</f>
        <v/>
      </c>
      <c r="N26" s="96" t="str">
        <f>IF('MP6'!N24=0,"",'MP6'!N24)</f>
        <v/>
      </c>
      <c r="O26" s="96" t="str">
        <f>IF('MP6'!O24=0,"",'MP6'!O24)</f>
        <v/>
      </c>
      <c r="P26" s="96" t="str">
        <f>IF('MP6'!P24=0,"",'MP6'!P24)</f>
        <v/>
      </c>
      <c r="Q26" s="96" t="str">
        <f>IF('MP6'!Q24=0,"",'MP6'!Q24)</f>
        <v/>
      </c>
      <c r="R26" s="96" t="str">
        <f>IF('MP6'!R24=0,"",'MP6'!R24)</f>
        <v/>
      </c>
      <c r="S26" s="260" t="str">
        <f t="shared" ref="S26" si="22">IFERROR(ROUND(AVERAGE(N26:R28),0),"")</f>
        <v/>
      </c>
      <c r="T26" s="96" t="str">
        <f>IF('MP6'!T24=0,"",'MP6'!T24)</f>
        <v/>
      </c>
      <c r="U26" s="260" t="str">
        <f t="shared" ref="U26" si="23">IFERROR(ROUND(AVERAGE(T26:T28),0),"")</f>
        <v/>
      </c>
      <c r="V26" s="246" t="str">
        <f t="shared" ref="V26" si="24">IFERROR(ROUND((K26+M26+S26+(2*U26))/5,0),"")</f>
        <v/>
      </c>
    </row>
    <row r="27" spans="1:22" ht="15" customHeight="1">
      <c r="A27" s="252"/>
      <c r="B27" s="249" t="str">
        <f>IF(VLOOKUP(A26,'Data Siswa 6'!$A$4:$D$43,3,0)=0,"",VLOOKUP(A26,'Data Siswa 6'!$A$4:$D$43,3,0))</f>
        <v/>
      </c>
      <c r="C27" s="255"/>
      <c r="D27" s="97" t="s">
        <v>6</v>
      </c>
      <c r="E27" s="98" t="str">
        <f>IF('MP6'!E25=0,"",'MP6'!E25)</f>
        <v/>
      </c>
      <c r="F27" s="98" t="str">
        <f>IF('MP6'!F25=0,"",'MP6'!F25)</f>
        <v/>
      </c>
      <c r="G27" s="98" t="str">
        <f>IF('MP6'!G25=0,"",'MP6'!G25)</f>
        <v/>
      </c>
      <c r="H27" s="98" t="str">
        <f>IF('MP6'!H25=0,"",'MP6'!H25)</f>
        <v/>
      </c>
      <c r="I27" s="98" t="str">
        <f>IF('MP6'!I25=0,"",'MP6'!I25)</f>
        <v/>
      </c>
      <c r="J27" s="98" t="str">
        <f>IF('MP6'!J25=0,"",'MP6'!J25)</f>
        <v/>
      </c>
      <c r="K27" s="258"/>
      <c r="L27" s="98" t="str">
        <f>IF('MP6'!L25=0,"",'MP6'!L25)</f>
        <v/>
      </c>
      <c r="M27" s="258"/>
      <c r="N27" s="98" t="str">
        <f>IF('MP6'!N25=0,"",'MP6'!N25)</f>
        <v/>
      </c>
      <c r="O27" s="98" t="str">
        <f>IF('MP6'!O25=0,"",'MP6'!O25)</f>
        <v/>
      </c>
      <c r="P27" s="98" t="str">
        <f>IF('MP6'!P25=0,"",'MP6'!P25)</f>
        <v/>
      </c>
      <c r="Q27" s="98" t="str">
        <f>IF('MP6'!Q25=0,"",'MP6'!Q25)</f>
        <v/>
      </c>
      <c r="R27" s="98" t="str">
        <f>IF('MP6'!R25=0,"",'MP6'!R25)</f>
        <v/>
      </c>
      <c r="S27" s="258"/>
      <c r="T27" s="99" t="str">
        <f>IF('MP6'!T25=0,"",'MP6'!T25)</f>
        <v/>
      </c>
      <c r="U27" s="258"/>
      <c r="V27" s="247"/>
    </row>
    <row r="28" spans="1:22">
      <c r="A28" s="253"/>
      <c r="B28" s="250"/>
      <c r="C28" s="256"/>
      <c r="D28" s="100" t="s">
        <v>7</v>
      </c>
      <c r="E28" s="101" t="str">
        <f>IF('MP6'!E26=0,"",'MP6'!E26)</f>
        <v/>
      </c>
      <c r="F28" s="101" t="str">
        <f>IF('MP6'!F26=0,"",'MP6'!F26)</f>
        <v/>
      </c>
      <c r="G28" s="101" t="str">
        <f>IF('MP6'!G26=0,"",'MP6'!G26)</f>
        <v/>
      </c>
      <c r="H28" s="101" t="str">
        <f>IF('MP6'!H26=0,"",'MP6'!H26)</f>
        <v/>
      </c>
      <c r="I28" s="101" t="str">
        <f>IF('MP6'!I26=0,"",'MP6'!I26)</f>
        <v/>
      </c>
      <c r="J28" s="101" t="str">
        <f>IF('MP6'!J26=0,"",'MP6'!J26)</f>
        <v/>
      </c>
      <c r="K28" s="259"/>
      <c r="L28" s="101" t="str">
        <f>IF('MP6'!L26=0,"",'MP6'!L26)</f>
        <v/>
      </c>
      <c r="M28" s="259"/>
      <c r="N28" s="101" t="str">
        <f>IF('MP6'!N26=0,"",'MP6'!N26)</f>
        <v/>
      </c>
      <c r="O28" s="101" t="str">
        <f>IF('MP6'!O26=0,"",'MP6'!O26)</f>
        <v/>
      </c>
      <c r="P28" s="101" t="str">
        <f>IF('MP6'!P26=0,"",'MP6'!P26)</f>
        <v/>
      </c>
      <c r="Q28" s="101" t="str">
        <f>IF('MP6'!Q26=0,"",'MP6'!Q26)</f>
        <v/>
      </c>
      <c r="R28" s="101" t="str">
        <f>IF('MP6'!R26=0,"",'MP6'!R26)</f>
        <v/>
      </c>
      <c r="S28" s="259"/>
      <c r="T28" s="102" t="str">
        <f>IF('MP6'!T26=0,"",'MP6'!T26)</f>
        <v/>
      </c>
      <c r="U28" s="259"/>
      <c r="V28" s="248"/>
    </row>
    <row r="29" spans="1:22">
      <c r="A29" s="262">
        <v>7</v>
      </c>
      <c r="B29" s="93" t="str">
        <f>IF(VLOOKUP(A29,'Data Siswa 6'!$A$4:$D$43,2,0)=0,"",VLOOKUP(A29,'Data Siswa 6'!$A$4:$D$43,2,0))</f>
        <v>407</v>
      </c>
      <c r="C29" s="263" t="str">
        <f>IF(VLOOKUP(A29,'Data Siswa 6'!$A$4:$D$43,4,0)=0,"",VLOOKUP(A29,'Data Siswa 6'!$A$4:$D$43,4,0))</f>
        <v>Siswa Kelas VI 7</v>
      </c>
      <c r="D29" s="94" t="s">
        <v>5</v>
      </c>
      <c r="E29" s="95" t="str">
        <f>IF('MP6'!E27=0,"",'MP6'!E27)</f>
        <v/>
      </c>
      <c r="F29" s="95" t="str">
        <f>IF('MP6'!F27=0,"",'MP6'!F27)</f>
        <v/>
      </c>
      <c r="G29" s="95" t="str">
        <f>IF('MP6'!G27=0,"",'MP6'!G27)</f>
        <v/>
      </c>
      <c r="H29" s="95" t="str">
        <f>IF('MP6'!H27=0,"",'MP6'!H27)</f>
        <v/>
      </c>
      <c r="I29" s="95" t="str">
        <f>IF('MP6'!I27=0,"",'MP6'!I27)</f>
        <v/>
      </c>
      <c r="J29" s="95" t="str">
        <f>IF('MP6'!J27=0,"",'MP6'!J27)</f>
        <v/>
      </c>
      <c r="K29" s="260" t="str">
        <f t="shared" ref="K29" si="25">IFERROR(ROUND(AVERAGE(E29:J31),0),"")</f>
        <v/>
      </c>
      <c r="L29" s="96" t="str">
        <f>IF('MP6'!L27=0,"",'MP6'!L27)</f>
        <v/>
      </c>
      <c r="M29" s="260" t="str">
        <f t="shared" ref="M29" si="26">IFERROR(ROUND(AVERAGE(L29:L31),0),"")</f>
        <v/>
      </c>
      <c r="N29" s="96" t="str">
        <f>IF('MP6'!N27=0,"",'MP6'!N27)</f>
        <v/>
      </c>
      <c r="O29" s="96" t="str">
        <f>IF('MP6'!O27=0,"",'MP6'!O27)</f>
        <v/>
      </c>
      <c r="P29" s="96" t="str">
        <f>IF('MP6'!P27=0,"",'MP6'!P27)</f>
        <v/>
      </c>
      <c r="Q29" s="96" t="str">
        <f>IF('MP6'!Q27=0,"",'MP6'!Q27)</f>
        <v/>
      </c>
      <c r="R29" s="96" t="str">
        <f>IF('MP6'!R27=0,"",'MP6'!R27)</f>
        <v/>
      </c>
      <c r="S29" s="260" t="str">
        <f t="shared" ref="S29" si="27">IFERROR(ROUND(AVERAGE(N29:R31),0),"")</f>
        <v/>
      </c>
      <c r="T29" s="96" t="str">
        <f>IF('MP6'!T27=0,"",'MP6'!T27)</f>
        <v/>
      </c>
      <c r="U29" s="260" t="str">
        <f t="shared" ref="U29" si="28">IFERROR(ROUND(AVERAGE(T29:T31),0),"")</f>
        <v/>
      </c>
      <c r="V29" s="246" t="str">
        <f t="shared" ref="V29" si="29">IFERROR(ROUND((K29+M29+S29+(2*U29))/5,0),"")</f>
        <v/>
      </c>
    </row>
    <row r="30" spans="1:22" ht="15" customHeight="1">
      <c r="A30" s="252"/>
      <c r="B30" s="249" t="str">
        <f>IF(VLOOKUP(A29,'Data Siswa 6'!$A$4:$D$43,3,0)=0,"",VLOOKUP(A29,'Data Siswa 6'!$A$4:$D$43,3,0))</f>
        <v/>
      </c>
      <c r="C30" s="255"/>
      <c r="D30" s="97" t="s">
        <v>6</v>
      </c>
      <c r="E30" s="98" t="str">
        <f>IF('MP6'!E28=0,"",'MP6'!E28)</f>
        <v/>
      </c>
      <c r="F30" s="98" t="str">
        <f>IF('MP6'!F28=0,"",'MP6'!F28)</f>
        <v/>
      </c>
      <c r="G30" s="98" t="str">
        <f>IF('MP6'!G28=0,"",'MP6'!G28)</f>
        <v/>
      </c>
      <c r="H30" s="98" t="str">
        <f>IF('MP6'!H28=0,"",'MP6'!H28)</f>
        <v/>
      </c>
      <c r="I30" s="98" t="str">
        <f>IF('MP6'!I28=0,"",'MP6'!I28)</f>
        <v/>
      </c>
      <c r="J30" s="98" t="str">
        <f>IF('MP6'!J28=0,"",'MP6'!J28)</f>
        <v/>
      </c>
      <c r="K30" s="258"/>
      <c r="L30" s="98" t="str">
        <f>IF('MP6'!L28=0,"",'MP6'!L28)</f>
        <v/>
      </c>
      <c r="M30" s="258"/>
      <c r="N30" s="98" t="str">
        <f>IF('MP6'!N28=0,"",'MP6'!N28)</f>
        <v/>
      </c>
      <c r="O30" s="98" t="str">
        <f>IF('MP6'!O28=0,"",'MP6'!O28)</f>
        <v/>
      </c>
      <c r="P30" s="98" t="str">
        <f>IF('MP6'!P28=0,"",'MP6'!P28)</f>
        <v/>
      </c>
      <c r="Q30" s="98" t="str">
        <f>IF('MP6'!Q28=0,"",'MP6'!Q28)</f>
        <v/>
      </c>
      <c r="R30" s="98" t="str">
        <f>IF('MP6'!R28=0,"",'MP6'!R28)</f>
        <v/>
      </c>
      <c r="S30" s="258"/>
      <c r="T30" s="99" t="str">
        <f>IF('MP6'!T28=0,"",'MP6'!T28)</f>
        <v/>
      </c>
      <c r="U30" s="258"/>
      <c r="V30" s="247"/>
    </row>
    <row r="31" spans="1:22">
      <c r="A31" s="253"/>
      <c r="B31" s="250"/>
      <c r="C31" s="256"/>
      <c r="D31" s="100" t="s">
        <v>7</v>
      </c>
      <c r="E31" s="101" t="str">
        <f>IF('MP6'!E29=0,"",'MP6'!E29)</f>
        <v/>
      </c>
      <c r="F31" s="101" t="str">
        <f>IF('MP6'!F29=0,"",'MP6'!F29)</f>
        <v/>
      </c>
      <c r="G31" s="101" t="str">
        <f>IF('MP6'!G29=0,"",'MP6'!G29)</f>
        <v/>
      </c>
      <c r="H31" s="101" t="str">
        <f>IF('MP6'!H29=0,"",'MP6'!H29)</f>
        <v/>
      </c>
      <c r="I31" s="101" t="str">
        <f>IF('MP6'!I29=0,"",'MP6'!I29)</f>
        <v/>
      </c>
      <c r="J31" s="101" t="str">
        <f>IF('MP6'!J29=0,"",'MP6'!J29)</f>
        <v/>
      </c>
      <c r="K31" s="259"/>
      <c r="L31" s="101" t="str">
        <f>IF('MP6'!L29=0,"",'MP6'!L29)</f>
        <v/>
      </c>
      <c r="M31" s="259"/>
      <c r="N31" s="101" t="str">
        <f>IF('MP6'!N29=0,"",'MP6'!N29)</f>
        <v/>
      </c>
      <c r="O31" s="101" t="str">
        <f>IF('MP6'!O29=0,"",'MP6'!O29)</f>
        <v/>
      </c>
      <c r="P31" s="101" t="str">
        <f>IF('MP6'!P29=0,"",'MP6'!P29)</f>
        <v/>
      </c>
      <c r="Q31" s="101" t="str">
        <f>IF('MP6'!Q29=0,"",'MP6'!Q29)</f>
        <v/>
      </c>
      <c r="R31" s="101" t="str">
        <f>IF('MP6'!R29=0,"",'MP6'!R29)</f>
        <v/>
      </c>
      <c r="S31" s="259"/>
      <c r="T31" s="102" t="str">
        <f>IF('MP6'!T29=0,"",'MP6'!T29)</f>
        <v/>
      </c>
      <c r="U31" s="259"/>
      <c r="V31" s="248"/>
    </row>
    <row r="32" spans="1:22">
      <c r="A32" s="262">
        <v>8</v>
      </c>
      <c r="B32" s="93" t="str">
        <f>IF(VLOOKUP(A32,'Data Siswa 6'!$A$4:$D$43,2,0)=0,"",VLOOKUP(A32,'Data Siswa 6'!$A$4:$D$43,2,0))</f>
        <v>408</v>
      </c>
      <c r="C32" s="263" t="str">
        <f>IF(VLOOKUP(A32,'Data Siswa 6'!$A$4:$D$43,4,0)=0,"",VLOOKUP(A32,'Data Siswa 6'!$A$4:$D$43,4,0))</f>
        <v>Siswa Kelas VI 8</v>
      </c>
      <c r="D32" s="94" t="s">
        <v>5</v>
      </c>
      <c r="E32" s="95" t="str">
        <f>IF('MP6'!E30=0,"",'MP6'!E30)</f>
        <v/>
      </c>
      <c r="F32" s="95" t="str">
        <f>IF('MP6'!F30=0,"",'MP6'!F30)</f>
        <v/>
      </c>
      <c r="G32" s="95" t="str">
        <f>IF('MP6'!G30=0,"",'MP6'!G30)</f>
        <v/>
      </c>
      <c r="H32" s="95" t="str">
        <f>IF('MP6'!H30=0,"",'MP6'!H30)</f>
        <v/>
      </c>
      <c r="I32" s="95" t="str">
        <f>IF('MP6'!I30=0,"",'MP6'!I30)</f>
        <v/>
      </c>
      <c r="J32" s="95" t="str">
        <f>IF('MP6'!J30=0,"",'MP6'!J30)</f>
        <v/>
      </c>
      <c r="K32" s="260" t="str">
        <f t="shared" ref="K32" si="30">IFERROR(ROUND(AVERAGE(E32:J34),0),"")</f>
        <v/>
      </c>
      <c r="L32" s="96" t="str">
        <f>IF('MP6'!L30=0,"",'MP6'!L30)</f>
        <v/>
      </c>
      <c r="M32" s="260" t="str">
        <f t="shared" ref="M32" si="31">IFERROR(ROUND(AVERAGE(L32:L34),0),"")</f>
        <v/>
      </c>
      <c r="N32" s="96" t="str">
        <f>IF('MP6'!N30=0,"",'MP6'!N30)</f>
        <v/>
      </c>
      <c r="O32" s="96" t="str">
        <f>IF('MP6'!O30=0,"",'MP6'!O30)</f>
        <v/>
      </c>
      <c r="P32" s="96" t="str">
        <f>IF('MP6'!P30=0,"",'MP6'!P30)</f>
        <v/>
      </c>
      <c r="Q32" s="96" t="str">
        <f>IF('MP6'!Q30=0,"",'MP6'!Q30)</f>
        <v/>
      </c>
      <c r="R32" s="96" t="str">
        <f>IF('MP6'!R30=0,"",'MP6'!R30)</f>
        <v/>
      </c>
      <c r="S32" s="260" t="str">
        <f t="shared" ref="S32" si="32">IFERROR(ROUND(AVERAGE(N32:R34),0),"")</f>
        <v/>
      </c>
      <c r="T32" s="96" t="str">
        <f>IF('MP6'!T30=0,"",'MP6'!T30)</f>
        <v/>
      </c>
      <c r="U32" s="260" t="str">
        <f t="shared" ref="U32" si="33">IFERROR(ROUND(AVERAGE(T32:T34),0),"")</f>
        <v/>
      </c>
      <c r="V32" s="246" t="str">
        <f t="shared" ref="V32" si="34">IFERROR(ROUND((K32+M32+S32+(2*U32))/5,0),"")</f>
        <v/>
      </c>
    </row>
    <row r="33" spans="1:22" ht="15" customHeight="1">
      <c r="A33" s="252"/>
      <c r="B33" s="249" t="str">
        <f>IF(VLOOKUP(A32,'Data Siswa 6'!$A$4:$D$43,3,0)=0,"",VLOOKUP(A32,'Data Siswa 6'!$A$4:$D$43,3,0))</f>
        <v/>
      </c>
      <c r="C33" s="255"/>
      <c r="D33" s="97" t="s">
        <v>6</v>
      </c>
      <c r="E33" s="98" t="str">
        <f>IF('MP6'!E31=0,"",'MP6'!E31)</f>
        <v/>
      </c>
      <c r="F33" s="98" t="str">
        <f>IF('MP6'!F31=0,"",'MP6'!F31)</f>
        <v/>
      </c>
      <c r="G33" s="98" t="str">
        <f>IF('MP6'!G31=0,"",'MP6'!G31)</f>
        <v/>
      </c>
      <c r="H33" s="98" t="str">
        <f>IF('MP6'!H31=0,"",'MP6'!H31)</f>
        <v/>
      </c>
      <c r="I33" s="98" t="str">
        <f>IF('MP6'!I31=0,"",'MP6'!I31)</f>
        <v/>
      </c>
      <c r="J33" s="98" t="str">
        <f>IF('MP6'!J31=0,"",'MP6'!J31)</f>
        <v/>
      </c>
      <c r="K33" s="258"/>
      <c r="L33" s="98" t="str">
        <f>IF('MP6'!L31=0,"",'MP6'!L31)</f>
        <v/>
      </c>
      <c r="M33" s="258"/>
      <c r="N33" s="98" t="str">
        <f>IF('MP6'!N31=0,"",'MP6'!N31)</f>
        <v/>
      </c>
      <c r="O33" s="98" t="str">
        <f>IF('MP6'!O31=0,"",'MP6'!O31)</f>
        <v/>
      </c>
      <c r="P33" s="98" t="str">
        <f>IF('MP6'!P31=0,"",'MP6'!P31)</f>
        <v/>
      </c>
      <c r="Q33" s="98" t="str">
        <f>IF('MP6'!Q31=0,"",'MP6'!Q31)</f>
        <v/>
      </c>
      <c r="R33" s="98" t="str">
        <f>IF('MP6'!R31=0,"",'MP6'!R31)</f>
        <v/>
      </c>
      <c r="S33" s="258"/>
      <c r="T33" s="99" t="str">
        <f>IF('MP6'!T31=0,"",'MP6'!T31)</f>
        <v/>
      </c>
      <c r="U33" s="258"/>
      <c r="V33" s="247"/>
    </row>
    <row r="34" spans="1:22">
      <c r="A34" s="253"/>
      <c r="B34" s="250"/>
      <c r="C34" s="256"/>
      <c r="D34" s="100" t="s">
        <v>7</v>
      </c>
      <c r="E34" s="101" t="str">
        <f>IF('MP6'!E32=0,"",'MP6'!E32)</f>
        <v/>
      </c>
      <c r="F34" s="101" t="str">
        <f>IF('MP6'!F32=0,"",'MP6'!F32)</f>
        <v/>
      </c>
      <c r="G34" s="101" t="str">
        <f>IF('MP6'!G32=0,"",'MP6'!G32)</f>
        <v/>
      </c>
      <c r="H34" s="101" t="str">
        <f>IF('MP6'!H32=0,"",'MP6'!H32)</f>
        <v/>
      </c>
      <c r="I34" s="101" t="str">
        <f>IF('MP6'!I32=0,"",'MP6'!I32)</f>
        <v/>
      </c>
      <c r="J34" s="101" t="str">
        <f>IF('MP6'!J32=0,"",'MP6'!J32)</f>
        <v/>
      </c>
      <c r="K34" s="259"/>
      <c r="L34" s="101" t="str">
        <f>IF('MP6'!L32=0,"",'MP6'!L32)</f>
        <v/>
      </c>
      <c r="M34" s="259"/>
      <c r="N34" s="101" t="str">
        <f>IF('MP6'!N32=0,"",'MP6'!N32)</f>
        <v/>
      </c>
      <c r="O34" s="101" t="str">
        <f>IF('MP6'!O32=0,"",'MP6'!O32)</f>
        <v/>
      </c>
      <c r="P34" s="101" t="str">
        <f>IF('MP6'!P32=0,"",'MP6'!P32)</f>
        <v/>
      </c>
      <c r="Q34" s="101" t="str">
        <f>IF('MP6'!Q32=0,"",'MP6'!Q32)</f>
        <v/>
      </c>
      <c r="R34" s="101" t="str">
        <f>IF('MP6'!R32=0,"",'MP6'!R32)</f>
        <v/>
      </c>
      <c r="S34" s="259"/>
      <c r="T34" s="102" t="str">
        <f>IF('MP6'!T32=0,"",'MP6'!T32)</f>
        <v/>
      </c>
      <c r="U34" s="259"/>
      <c r="V34" s="248"/>
    </row>
    <row r="35" spans="1:22">
      <c r="A35" s="262">
        <v>9</v>
      </c>
      <c r="B35" s="93" t="str">
        <f>IF(VLOOKUP(A35,'Data Siswa 6'!$A$4:$D$43,2,0)=0,"",VLOOKUP(A35,'Data Siswa 6'!$A$4:$D$43,2,0))</f>
        <v>409</v>
      </c>
      <c r="C35" s="263" t="str">
        <f>IF(VLOOKUP(A35,'Data Siswa 6'!$A$4:$D$43,4,0)=0,"",VLOOKUP(A35,'Data Siswa 6'!$A$4:$D$43,4,0))</f>
        <v>Siswa Kelas VI 9</v>
      </c>
      <c r="D35" s="94" t="s">
        <v>5</v>
      </c>
      <c r="E35" s="95" t="str">
        <f>IF('MP6'!E33=0,"",'MP6'!E33)</f>
        <v/>
      </c>
      <c r="F35" s="95" t="str">
        <f>IF('MP6'!F33=0,"",'MP6'!F33)</f>
        <v/>
      </c>
      <c r="G35" s="95" t="str">
        <f>IF('MP6'!G33=0,"",'MP6'!G33)</f>
        <v/>
      </c>
      <c r="H35" s="95" t="str">
        <f>IF('MP6'!H33=0,"",'MP6'!H33)</f>
        <v/>
      </c>
      <c r="I35" s="95" t="str">
        <f>IF('MP6'!I33=0,"",'MP6'!I33)</f>
        <v/>
      </c>
      <c r="J35" s="95" t="str">
        <f>IF('MP6'!J33=0,"",'MP6'!J33)</f>
        <v/>
      </c>
      <c r="K35" s="260" t="str">
        <f t="shared" ref="K35" si="35">IFERROR(ROUND(AVERAGE(E35:J37),0),"")</f>
        <v/>
      </c>
      <c r="L35" s="96" t="str">
        <f>IF('MP6'!L33=0,"",'MP6'!L33)</f>
        <v/>
      </c>
      <c r="M35" s="260" t="str">
        <f t="shared" ref="M35" si="36">IFERROR(ROUND(AVERAGE(L35:L37),0),"")</f>
        <v/>
      </c>
      <c r="N35" s="96" t="str">
        <f>IF('MP6'!N33=0,"",'MP6'!N33)</f>
        <v/>
      </c>
      <c r="O35" s="96" t="str">
        <f>IF('MP6'!O33=0,"",'MP6'!O33)</f>
        <v/>
      </c>
      <c r="P35" s="96" t="str">
        <f>IF('MP6'!P33=0,"",'MP6'!P33)</f>
        <v/>
      </c>
      <c r="Q35" s="96" t="str">
        <f>IF('MP6'!Q33=0,"",'MP6'!Q33)</f>
        <v/>
      </c>
      <c r="R35" s="96" t="str">
        <f>IF('MP6'!R33=0,"",'MP6'!R33)</f>
        <v/>
      </c>
      <c r="S35" s="260" t="str">
        <f t="shared" ref="S35" si="37">IFERROR(ROUND(AVERAGE(N35:R37),0),"")</f>
        <v/>
      </c>
      <c r="T35" s="96" t="str">
        <f>IF('MP6'!T33=0,"",'MP6'!T33)</f>
        <v/>
      </c>
      <c r="U35" s="260" t="str">
        <f t="shared" ref="U35" si="38">IFERROR(ROUND(AVERAGE(T35:T37),0),"")</f>
        <v/>
      </c>
      <c r="V35" s="246" t="str">
        <f t="shared" ref="V35" si="39">IFERROR(ROUND((K35+M35+S35+(2*U35))/5,0),"")</f>
        <v/>
      </c>
    </row>
    <row r="36" spans="1:22" ht="15" customHeight="1">
      <c r="A36" s="252"/>
      <c r="B36" s="249" t="str">
        <f>IF(VLOOKUP(A35,'Data Siswa 6'!$A$4:$D$43,3,0)=0,"",VLOOKUP(A35,'Data Siswa 6'!$A$4:$D$43,3,0))</f>
        <v/>
      </c>
      <c r="C36" s="255"/>
      <c r="D36" s="97" t="s">
        <v>6</v>
      </c>
      <c r="E36" s="98" t="str">
        <f>IF('MP6'!E34=0,"",'MP6'!E34)</f>
        <v/>
      </c>
      <c r="F36" s="98" t="str">
        <f>IF('MP6'!F34=0,"",'MP6'!F34)</f>
        <v/>
      </c>
      <c r="G36" s="98" t="str">
        <f>IF('MP6'!G34=0,"",'MP6'!G34)</f>
        <v/>
      </c>
      <c r="H36" s="98" t="str">
        <f>IF('MP6'!H34=0,"",'MP6'!H34)</f>
        <v/>
      </c>
      <c r="I36" s="98" t="str">
        <f>IF('MP6'!I34=0,"",'MP6'!I34)</f>
        <v/>
      </c>
      <c r="J36" s="98" t="str">
        <f>IF('MP6'!J34=0,"",'MP6'!J34)</f>
        <v/>
      </c>
      <c r="K36" s="258"/>
      <c r="L36" s="98" t="str">
        <f>IF('MP6'!L34=0,"",'MP6'!L34)</f>
        <v/>
      </c>
      <c r="M36" s="258"/>
      <c r="N36" s="98" t="str">
        <f>IF('MP6'!N34=0,"",'MP6'!N34)</f>
        <v/>
      </c>
      <c r="O36" s="98" t="str">
        <f>IF('MP6'!O34=0,"",'MP6'!O34)</f>
        <v/>
      </c>
      <c r="P36" s="98" t="str">
        <f>IF('MP6'!P34=0,"",'MP6'!P34)</f>
        <v/>
      </c>
      <c r="Q36" s="98" t="str">
        <f>IF('MP6'!Q34=0,"",'MP6'!Q34)</f>
        <v/>
      </c>
      <c r="R36" s="98" t="str">
        <f>IF('MP6'!R34=0,"",'MP6'!R34)</f>
        <v/>
      </c>
      <c r="S36" s="258"/>
      <c r="T36" s="99" t="str">
        <f>IF('MP6'!T34=0,"",'MP6'!T34)</f>
        <v/>
      </c>
      <c r="U36" s="258"/>
      <c r="V36" s="247"/>
    </row>
    <row r="37" spans="1:22">
      <c r="A37" s="253"/>
      <c r="B37" s="250"/>
      <c r="C37" s="256"/>
      <c r="D37" s="100" t="s">
        <v>7</v>
      </c>
      <c r="E37" s="101" t="str">
        <f>IF('MP6'!E35=0,"",'MP6'!E35)</f>
        <v/>
      </c>
      <c r="F37" s="101" t="str">
        <f>IF('MP6'!F35=0,"",'MP6'!F35)</f>
        <v/>
      </c>
      <c r="G37" s="101" t="str">
        <f>IF('MP6'!G35=0,"",'MP6'!G35)</f>
        <v/>
      </c>
      <c r="H37" s="101" t="str">
        <f>IF('MP6'!H35=0,"",'MP6'!H35)</f>
        <v/>
      </c>
      <c r="I37" s="101" t="str">
        <f>IF('MP6'!I35=0,"",'MP6'!I35)</f>
        <v/>
      </c>
      <c r="J37" s="101" t="str">
        <f>IF('MP6'!J35=0,"",'MP6'!J35)</f>
        <v/>
      </c>
      <c r="K37" s="259"/>
      <c r="L37" s="101" t="str">
        <f>IF('MP6'!L35=0,"",'MP6'!L35)</f>
        <v/>
      </c>
      <c r="M37" s="259"/>
      <c r="N37" s="101" t="str">
        <f>IF('MP6'!N35=0,"",'MP6'!N35)</f>
        <v/>
      </c>
      <c r="O37" s="101" t="str">
        <f>IF('MP6'!O35=0,"",'MP6'!O35)</f>
        <v/>
      </c>
      <c r="P37" s="101" t="str">
        <f>IF('MP6'!P35=0,"",'MP6'!P35)</f>
        <v/>
      </c>
      <c r="Q37" s="101" t="str">
        <f>IF('MP6'!Q35=0,"",'MP6'!Q35)</f>
        <v/>
      </c>
      <c r="R37" s="101" t="str">
        <f>IF('MP6'!R35=0,"",'MP6'!R35)</f>
        <v/>
      </c>
      <c r="S37" s="259"/>
      <c r="T37" s="102" t="str">
        <f>IF('MP6'!T35=0,"",'MP6'!T35)</f>
        <v/>
      </c>
      <c r="U37" s="259"/>
      <c r="V37" s="248"/>
    </row>
    <row r="38" spans="1:22">
      <c r="A38" s="262">
        <v>10</v>
      </c>
      <c r="B38" s="93" t="str">
        <f>IF(VLOOKUP(A38,'Data Siswa 6'!$A$4:$D$43,2,0)=0,"",VLOOKUP(A38,'Data Siswa 6'!$A$4:$D$43,2,0))</f>
        <v>410</v>
      </c>
      <c r="C38" s="263" t="str">
        <f>IF(VLOOKUP(A38,'Data Siswa 6'!$A$4:$D$43,4,0)=0,"",VLOOKUP(A38,'Data Siswa 6'!$A$4:$D$43,4,0))</f>
        <v>Siswa Kelas VI 10</v>
      </c>
      <c r="D38" s="94" t="s">
        <v>5</v>
      </c>
      <c r="E38" s="95" t="str">
        <f>IF('MP6'!E36=0,"",'MP6'!E36)</f>
        <v/>
      </c>
      <c r="F38" s="95" t="str">
        <f>IF('MP6'!F36=0,"",'MP6'!F36)</f>
        <v/>
      </c>
      <c r="G38" s="95" t="str">
        <f>IF('MP6'!G36=0,"",'MP6'!G36)</f>
        <v/>
      </c>
      <c r="H38" s="95" t="str">
        <f>IF('MP6'!H36=0,"",'MP6'!H36)</f>
        <v/>
      </c>
      <c r="I38" s="95" t="str">
        <f>IF('MP6'!I36=0,"",'MP6'!I36)</f>
        <v/>
      </c>
      <c r="J38" s="95" t="str">
        <f>IF('MP6'!J36=0,"",'MP6'!J36)</f>
        <v/>
      </c>
      <c r="K38" s="260" t="str">
        <f t="shared" ref="K38" si="40">IFERROR(ROUND(AVERAGE(E38:J40),0),"")</f>
        <v/>
      </c>
      <c r="L38" s="96" t="str">
        <f>IF('MP6'!L36=0,"",'MP6'!L36)</f>
        <v/>
      </c>
      <c r="M38" s="260" t="str">
        <f t="shared" ref="M38" si="41">IFERROR(ROUND(AVERAGE(L38:L40),0),"")</f>
        <v/>
      </c>
      <c r="N38" s="96" t="str">
        <f>IF('MP6'!N36=0,"",'MP6'!N36)</f>
        <v/>
      </c>
      <c r="O38" s="96" t="str">
        <f>IF('MP6'!O36=0,"",'MP6'!O36)</f>
        <v/>
      </c>
      <c r="P38" s="96" t="str">
        <f>IF('MP6'!P36=0,"",'MP6'!P36)</f>
        <v/>
      </c>
      <c r="Q38" s="96" t="str">
        <f>IF('MP6'!Q36=0,"",'MP6'!Q36)</f>
        <v/>
      </c>
      <c r="R38" s="96" t="str">
        <f>IF('MP6'!R36=0,"",'MP6'!R36)</f>
        <v/>
      </c>
      <c r="S38" s="260" t="str">
        <f t="shared" ref="S38" si="42">IFERROR(ROUND(AVERAGE(N38:R40),0),"")</f>
        <v/>
      </c>
      <c r="T38" s="96" t="str">
        <f>IF('MP6'!T36=0,"",'MP6'!T36)</f>
        <v/>
      </c>
      <c r="U38" s="260" t="str">
        <f t="shared" ref="U38" si="43">IFERROR(ROUND(AVERAGE(T38:T40),0),"")</f>
        <v/>
      </c>
      <c r="V38" s="246" t="str">
        <f t="shared" ref="V38" si="44">IFERROR(ROUND((K38+M38+S38+(2*U38))/5,0),"")</f>
        <v/>
      </c>
    </row>
    <row r="39" spans="1:22" ht="15" customHeight="1">
      <c r="A39" s="252"/>
      <c r="B39" s="249" t="str">
        <f>IF(VLOOKUP(A38,'Data Siswa 6'!$A$4:$D$43,3,0)=0,"",VLOOKUP(A38,'Data Siswa 6'!$A$4:$D$43,3,0))</f>
        <v/>
      </c>
      <c r="C39" s="255"/>
      <c r="D39" s="97" t="s">
        <v>6</v>
      </c>
      <c r="E39" s="98" t="str">
        <f>IF('MP6'!E37=0,"",'MP6'!E37)</f>
        <v/>
      </c>
      <c r="F39" s="98" t="str">
        <f>IF('MP6'!F37=0,"",'MP6'!F37)</f>
        <v/>
      </c>
      <c r="G39" s="98" t="str">
        <f>IF('MP6'!G37=0,"",'MP6'!G37)</f>
        <v/>
      </c>
      <c r="H39" s="98" t="str">
        <f>IF('MP6'!H37=0,"",'MP6'!H37)</f>
        <v/>
      </c>
      <c r="I39" s="98" t="str">
        <f>IF('MP6'!I37=0,"",'MP6'!I37)</f>
        <v/>
      </c>
      <c r="J39" s="98" t="str">
        <f>IF('MP6'!J37=0,"",'MP6'!J37)</f>
        <v/>
      </c>
      <c r="K39" s="258"/>
      <c r="L39" s="98" t="str">
        <f>IF('MP6'!L37=0,"",'MP6'!L37)</f>
        <v/>
      </c>
      <c r="M39" s="258"/>
      <c r="N39" s="98" t="str">
        <f>IF('MP6'!N37=0,"",'MP6'!N37)</f>
        <v/>
      </c>
      <c r="O39" s="98" t="str">
        <f>IF('MP6'!O37=0,"",'MP6'!O37)</f>
        <v/>
      </c>
      <c r="P39" s="98" t="str">
        <f>IF('MP6'!P37=0,"",'MP6'!P37)</f>
        <v/>
      </c>
      <c r="Q39" s="98" t="str">
        <f>IF('MP6'!Q37=0,"",'MP6'!Q37)</f>
        <v/>
      </c>
      <c r="R39" s="98" t="str">
        <f>IF('MP6'!R37=0,"",'MP6'!R37)</f>
        <v/>
      </c>
      <c r="S39" s="258"/>
      <c r="T39" s="99" t="str">
        <f>IF('MP6'!T37=0,"",'MP6'!T37)</f>
        <v/>
      </c>
      <c r="U39" s="258"/>
      <c r="V39" s="247"/>
    </row>
    <row r="40" spans="1:22">
      <c r="A40" s="253"/>
      <c r="B40" s="250"/>
      <c r="C40" s="256"/>
      <c r="D40" s="100" t="s">
        <v>7</v>
      </c>
      <c r="E40" s="101" t="str">
        <f>IF('MP6'!E38=0,"",'MP6'!E38)</f>
        <v/>
      </c>
      <c r="F40" s="101" t="str">
        <f>IF('MP6'!F38=0,"",'MP6'!F38)</f>
        <v/>
      </c>
      <c r="G40" s="101" t="str">
        <f>IF('MP6'!G38=0,"",'MP6'!G38)</f>
        <v/>
      </c>
      <c r="H40" s="101" t="str">
        <f>IF('MP6'!H38=0,"",'MP6'!H38)</f>
        <v/>
      </c>
      <c r="I40" s="101" t="str">
        <f>IF('MP6'!I38=0,"",'MP6'!I38)</f>
        <v/>
      </c>
      <c r="J40" s="101" t="str">
        <f>IF('MP6'!J38=0,"",'MP6'!J38)</f>
        <v/>
      </c>
      <c r="K40" s="259"/>
      <c r="L40" s="101" t="str">
        <f>IF('MP6'!L38=0,"",'MP6'!L38)</f>
        <v/>
      </c>
      <c r="M40" s="259"/>
      <c r="N40" s="101" t="str">
        <f>IF('MP6'!N38=0,"",'MP6'!N38)</f>
        <v/>
      </c>
      <c r="O40" s="101" t="str">
        <f>IF('MP6'!O38=0,"",'MP6'!O38)</f>
        <v/>
      </c>
      <c r="P40" s="101" t="str">
        <f>IF('MP6'!P38=0,"",'MP6'!P38)</f>
        <v/>
      </c>
      <c r="Q40" s="101" t="str">
        <f>IF('MP6'!Q38=0,"",'MP6'!Q38)</f>
        <v/>
      </c>
      <c r="R40" s="101" t="str">
        <f>IF('MP6'!R38=0,"",'MP6'!R38)</f>
        <v/>
      </c>
      <c r="S40" s="259"/>
      <c r="T40" s="102" t="str">
        <f>IF('MP6'!T38=0,"",'MP6'!T38)</f>
        <v/>
      </c>
      <c r="U40" s="259"/>
      <c r="V40" s="248"/>
    </row>
    <row r="41" spans="1:22">
      <c r="A41" s="262">
        <v>11</v>
      </c>
      <c r="B41" s="93" t="str">
        <f>IF(VLOOKUP(A41,'Data Siswa 6'!$A$4:$D$43,2,0)=0,"",VLOOKUP(A41,'Data Siswa 6'!$A$4:$D$43,2,0))</f>
        <v>411</v>
      </c>
      <c r="C41" s="263" t="str">
        <f>IF(VLOOKUP(A41,'Data Siswa 6'!$A$4:$D$43,4,0)=0,"",VLOOKUP(A41,'Data Siswa 6'!$A$4:$D$43,4,0))</f>
        <v>Siswa Kelas VI 11</v>
      </c>
      <c r="D41" s="94" t="s">
        <v>5</v>
      </c>
      <c r="E41" s="95" t="str">
        <f>IF('MP6'!E39=0,"",'MP6'!E39)</f>
        <v/>
      </c>
      <c r="F41" s="95" t="str">
        <f>IF('MP6'!F39=0,"",'MP6'!F39)</f>
        <v/>
      </c>
      <c r="G41" s="95" t="str">
        <f>IF('MP6'!G39=0,"",'MP6'!G39)</f>
        <v/>
      </c>
      <c r="H41" s="95" t="str">
        <f>IF('MP6'!H39=0,"",'MP6'!H39)</f>
        <v/>
      </c>
      <c r="I41" s="95" t="str">
        <f>IF('MP6'!I39=0,"",'MP6'!I39)</f>
        <v/>
      </c>
      <c r="J41" s="95" t="str">
        <f>IF('MP6'!J39=0,"",'MP6'!J39)</f>
        <v/>
      </c>
      <c r="K41" s="260" t="str">
        <f t="shared" ref="K41" si="45">IFERROR(ROUND(AVERAGE(E41:J43),0),"")</f>
        <v/>
      </c>
      <c r="L41" s="96" t="str">
        <f>IF('MP6'!L39=0,"",'MP6'!L39)</f>
        <v/>
      </c>
      <c r="M41" s="260" t="str">
        <f t="shared" ref="M41" si="46">IFERROR(ROUND(AVERAGE(L41:L43),0),"")</f>
        <v/>
      </c>
      <c r="N41" s="96" t="str">
        <f>IF('MP6'!N39=0,"",'MP6'!N39)</f>
        <v/>
      </c>
      <c r="O41" s="96" t="str">
        <f>IF('MP6'!O39=0,"",'MP6'!O39)</f>
        <v/>
      </c>
      <c r="P41" s="96" t="str">
        <f>IF('MP6'!P39=0,"",'MP6'!P39)</f>
        <v/>
      </c>
      <c r="Q41" s="96" t="str">
        <f>IF('MP6'!Q39=0,"",'MP6'!Q39)</f>
        <v/>
      </c>
      <c r="R41" s="96" t="str">
        <f>IF('MP6'!R39=0,"",'MP6'!R39)</f>
        <v/>
      </c>
      <c r="S41" s="260" t="str">
        <f t="shared" ref="S41" si="47">IFERROR(ROUND(AVERAGE(N41:R43),0),"")</f>
        <v/>
      </c>
      <c r="T41" s="96" t="str">
        <f>IF('MP6'!T39=0,"",'MP6'!T39)</f>
        <v/>
      </c>
      <c r="U41" s="260" t="str">
        <f t="shared" ref="U41" si="48">IFERROR(ROUND(AVERAGE(T41:T43),0),"")</f>
        <v/>
      </c>
      <c r="V41" s="246" t="str">
        <f t="shared" ref="V41" si="49">IFERROR(ROUND((K41+M41+S41+(2*U41))/5,0),"")</f>
        <v/>
      </c>
    </row>
    <row r="42" spans="1:22" ht="15" customHeight="1">
      <c r="A42" s="252"/>
      <c r="B42" s="249" t="str">
        <f>IF(VLOOKUP(A41,'Data Siswa 6'!$A$4:$D$43,3,0)=0,"",VLOOKUP(A41,'Data Siswa 6'!$A$4:$D$43,3,0))</f>
        <v/>
      </c>
      <c r="C42" s="255"/>
      <c r="D42" s="97" t="s">
        <v>6</v>
      </c>
      <c r="E42" s="98" t="str">
        <f>IF('MP6'!E40=0,"",'MP6'!E40)</f>
        <v/>
      </c>
      <c r="F42" s="98" t="str">
        <f>IF('MP6'!F40=0,"",'MP6'!F40)</f>
        <v/>
      </c>
      <c r="G42" s="98" t="str">
        <f>IF('MP6'!G40=0,"",'MP6'!G40)</f>
        <v/>
      </c>
      <c r="H42" s="98" t="str">
        <f>IF('MP6'!H40=0,"",'MP6'!H40)</f>
        <v/>
      </c>
      <c r="I42" s="98" t="str">
        <f>IF('MP6'!I40=0,"",'MP6'!I40)</f>
        <v/>
      </c>
      <c r="J42" s="98" t="str">
        <f>IF('MP6'!J40=0,"",'MP6'!J40)</f>
        <v/>
      </c>
      <c r="K42" s="258"/>
      <c r="L42" s="98" t="str">
        <f>IF('MP6'!L40=0,"",'MP6'!L40)</f>
        <v/>
      </c>
      <c r="M42" s="258"/>
      <c r="N42" s="98" t="str">
        <f>IF('MP6'!N40=0,"",'MP6'!N40)</f>
        <v/>
      </c>
      <c r="O42" s="98" t="str">
        <f>IF('MP6'!O40=0,"",'MP6'!O40)</f>
        <v/>
      </c>
      <c r="P42" s="98" t="str">
        <f>IF('MP6'!P40=0,"",'MP6'!P40)</f>
        <v/>
      </c>
      <c r="Q42" s="98" t="str">
        <f>IF('MP6'!Q40=0,"",'MP6'!Q40)</f>
        <v/>
      </c>
      <c r="R42" s="98" t="str">
        <f>IF('MP6'!R40=0,"",'MP6'!R40)</f>
        <v/>
      </c>
      <c r="S42" s="258"/>
      <c r="T42" s="99" t="str">
        <f>IF('MP6'!T40=0,"",'MP6'!T40)</f>
        <v/>
      </c>
      <c r="U42" s="258"/>
      <c r="V42" s="247"/>
    </row>
    <row r="43" spans="1:22">
      <c r="A43" s="253"/>
      <c r="B43" s="250"/>
      <c r="C43" s="256"/>
      <c r="D43" s="100" t="s">
        <v>7</v>
      </c>
      <c r="E43" s="101" t="str">
        <f>IF('MP6'!E41=0,"",'MP6'!E41)</f>
        <v/>
      </c>
      <c r="F43" s="101" t="str">
        <f>IF('MP6'!F41=0,"",'MP6'!F41)</f>
        <v/>
      </c>
      <c r="G43" s="101" t="str">
        <f>IF('MP6'!G41=0,"",'MP6'!G41)</f>
        <v/>
      </c>
      <c r="H43" s="101" t="str">
        <f>IF('MP6'!H41=0,"",'MP6'!H41)</f>
        <v/>
      </c>
      <c r="I43" s="101" t="str">
        <f>IF('MP6'!I41=0,"",'MP6'!I41)</f>
        <v/>
      </c>
      <c r="J43" s="101" t="str">
        <f>IF('MP6'!J41=0,"",'MP6'!J41)</f>
        <v/>
      </c>
      <c r="K43" s="259"/>
      <c r="L43" s="101" t="str">
        <f>IF('MP6'!L41=0,"",'MP6'!L41)</f>
        <v/>
      </c>
      <c r="M43" s="259"/>
      <c r="N43" s="101" t="str">
        <f>IF('MP6'!N41=0,"",'MP6'!N41)</f>
        <v/>
      </c>
      <c r="O43" s="101" t="str">
        <f>IF('MP6'!O41=0,"",'MP6'!O41)</f>
        <v/>
      </c>
      <c r="P43" s="101" t="str">
        <f>IF('MP6'!P41=0,"",'MP6'!P41)</f>
        <v/>
      </c>
      <c r="Q43" s="101" t="str">
        <f>IF('MP6'!Q41=0,"",'MP6'!Q41)</f>
        <v/>
      </c>
      <c r="R43" s="101" t="str">
        <f>IF('MP6'!R41=0,"",'MP6'!R41)</f>
        <v/>
      </c>
      <c r="S43" s="259"/>
      <c r="T43" s="102" t="str">
        <f>IF('MP6'!T41=0,"",'MP6'!T41)</f>
        <v/>
      </c>
      <c r="U43" s="259"/>
      <c r="V43" s="248"/>
    </row>
    <row r="44" spans="1:22">
      <c r="A44" s="262">
        <v>12</v>
      </c>
      <c r="B44" s="93" t="str">
        <f>IF(VLOOKUP(A44,'Data Siswa 6'!$A$4:$D$43,2,0)=0,"",VLOOKUP(A44,'Data Siswa 6'!$A$4:$D$43,2,0))</f>
        <v>412</v>
      </c>
      <c r="C44" s="263" t="str">
        <f>IF(VLOOKUP(A44,'Data Siswa 6'!$A$4:$D$43,4,0)=0,"",VLOOKUP(A44,'Data Siswa 6'!$A$4:$D$43,4,0))</f>
        <v>Siswa Kelas VI 12</v>
      </c>
      <c r="D44" s="94" t="s">
        <v>5</v>
      </c>
      <c r="E44" s="95" t="str">
        <f>IF('MP6'!E42=0,"",'MP6'!E42)</f>
        <v/>
      </c>
      <c r="F44" s="95" t="str">
        <f>IF('MP6'!F42=0,"",'MP6'!F42)</f>
        <v/>
      </c>
      <c r="G44" s="95" t="str">
        <f>IF('MP6'!G42=0,"",'MP6'!G42)</f>
        <v/>
      </c>
      <c r="H44" s="95" t="str">
        <f>IF('MP6'!H42=0,"",'MP6'!H42)</f>
        <v/>
      </c>
      <c r="I44" s="95" t="str">
        <f>IF('MP6'!I42=0,"",'MP6'!I42)</f>
        <v/>
      </c>
      <c r="J44" s="95" t="str">
        <f>IF('MP6'!J42=0,"",'MP6'!J42)</f>
        <v/>
      </c>
      <c r="K44" s="260" t="str">
        <f t="shared" ref="K44" si="50">IFERROR(ROUND(AVERAGE(E44:J46),0),"")</f>
        <v/>
      </c>
      <c r="L44" s="96" t="str">
        <f>IF('MP6'!L42=0,"",'MP6'!L42)</f>
        <v/>
      </c>
      <c r="M44" s="260" t="str">
        <f t="shared" ref="M44" si="51">IFERROR(ROUND(AVERAGE(L44:L46),0),"")</f>
        <v/>
      </c>
      <c r="N44" s="96" t="str">
        <f>IF('MP6'!N42=0,"",'MP6'!N42)</f>
        <v/>
      </c>
      <c r="O44" s="96" t="str">
        <f>IF('MP6'!O42=0,"",'MP6'!O42)</f>
        <v/>
      </c>
      <c r="P44" s="96" t="str">
        <f>IF('MP6'!P42=0,"",'MP6'!P42)</f>
        <v/>
      </c>
      <c r="Q44" s="96" t="str">
        <f>IF('MP6'!Q42=0,"",'MP6'!Q42)</f>
        <v/>
      </c>
      <c r="R44" s="96" t="str">
        <f>IF('MP6'!R42=0,"",'MP6'!R42)</f>
        <v/>
      </c>
      <c r="S44" s="260" t="str">
        <f t="shared" ref="S44" si="52">IFERROR(ROUND(AVERAGE(N44:R46),0),"")</f>
        <v/>
      </c>
      <c r="T44" s="96" t="str">
        <f>IF('MP6'!T42=0,"",'MP6'!T42)</f>
        <v/>
      </c>
      <c r="U44" s="260" t="str">
        <f t="shared" ref="U44" si="53">IFERROR(ROUND(AVERAGE(T44:T46),0),"")</f>
        <v/>
      </c>
      <c r="V44" s="246" t="str">
        <f t="shared" ref="V44" si="54">IFERROR(ROUND((K44+M44+S44+(2*U44))/5,0),"")</f>
        <v/>
      </c>
    </row>
    <row r="45" spans="1:22" ht="15" customHeight="1">
      <c r="A45" s="252"/>
      <c r="B45" s="249" t="str">
        <f>IF(VLOOKUP(A44,'Data Siswa 6'!$A$4:$D$43,3,0)=0,"",VLOOKUP(A44,'Data Siswa 6'!$A$4:$D$43,3,0))</f>
        <v/>
      </c>
      <c r="C45" s="255"/>
      <c r="D45" s="97" t="s">
        <v>6</v>
      </c>
      <c r="E45" s="98" t="str">
        <f>IF('MP6'!E43=0,"",'MP6'!E43)</f>
        <v/>
      </c>
      <c r="F45" s="98" t="str">
        <f>IF('MP6'!F43=0,"",'MP6'!F43)</f>
        <v/>
      </c>
      <c r="G45" s="98" t="str">
        <f>IF('MP6'!G43=0,"",'MP6'!G43)</f>
        <v/>
      </c>
      <c r="H45" s="98" t="str">
        <f>IF('MP6'!H43=0,"",'MP6'!H43)</f>
        <v/>
      </c>
      <c r="I45" s="98" t="str">
        <f>IF('MP6'!I43=0,"",'MP6'!I43)</f>
        <v/>
      </c>
      <c r="J45" s="98" t="str">
        <f>IF('MP6'!J43=0,"",'MP6'!J43)</f>
        <v/>
      </c>
      <c r="K45" s="258"/>
      <c r="L45" s="98" t="str">
        <f>IF('MP6'!L43=0,"",'MP6'!L43)</f>
        <v/>
      </c>
      <c r="M45" s="258"/>
      <c r="N45" s="98" t="str">
        <f>IF('MP6'!N43=0,"",'MP6'!N43)</f>
        <v/>
      </c>
      <c r="O45" s="98" t="str">
        <f>IF('MP6'!O43=0,"",'MP6'!O43)</f>
        <v/>
      </c>
      <c r="P45" s="98" t="str">
        <f>IF('MP6'!P43=0,"",'MP6'!P43)</f>
        <v/>
      </c>
      <c r="Q45" s="98" t="str">
        <f>IF('MP6'!Q43=0,"",'MP6'!Q43)</f>
        <v/>
      </c>
      <c r="R45" s="98" t="str">
        <f>IF('MP6'!R43=0,"",'MP6'!R43)</f>
        <v/>
      </c>
      <c r="S45" s="258"/>
      <c r="T45" s="99" t="str">
        <f>IF('MP6'!T43=0,"",'MP6'!T43)</f>
        <v/>
      </c>
      <c r="U45" s="258"/>
      <c r="V45" s="247"/>
    </row>
    <row r="46" spans="1:22">
      <c r="A46" s="253"/>
      <c r="B46" s="250"/>
      <c r="C46" s="256"/>
      <c r="D46" s="100" t="s">
        <v>7</v>
      </c>
      <c r="E46" s="101" t="str">
        <f>IF('MP6'!E44=0,"",'MP6'!E44)</f>
        <v/>
      </c>
      <c r="F46" s="101" t="str">
        <f>IF('MP6'!F44=0,"",'MP6'!F44)</f>
        <v/>
      </c>
      <c r="G46" s="101" t="str">
        <f>IF('MP6'!G44=0,"",'MP6'!G44)</f>
        <v/>
      </c>
      <c r="H46" s="101" t="str">
        <f>IF('MP6'!H44=0,"",'MP6'!H44)</f>
        <v/>
      </c>
      <c r="I46" s="101" t="str">
        <f>IF('MP6'!I44=0,"",'MP6'!I44)</f>
        <v/>
      </c>
      <c r="J46" s="101" t="str">
        <f>IF('MP6'!J44=0,"",'MP6'!J44)</f>
        <v/>
      </c>
      <c r="K46" s="259"/>
      <c r="L46" s="101" t="str">
        <f>IF('MP6'!L44=0,"",'MP6'!L44)</f>
        <v/>
      </c>
      <c r="M46" s="259"/>
      <c r="N46" s="101" t="str">
        <f>IF('MP6'!N44=0,"",'MP6'!N44)</f>
        <v/>
      </c>
      <c r="O46" s="101" t="str">
        <f>IF('MP6'!O44=0,"",'MP6'!O44)</f>
        <v/>
      </c>
      <c r="P46" s="101" t="str">
        <f>IF('MP6'!P44=0,"",'MP6'!P44)</f>
        <v/>
      </c>
      <c r="Q46" s="101" t="str">
        <f>IF('MP6'!Q44=0,"",'MP6'!Q44)</f>
        <v/>
      </c>
      <c r="R46" s="101" t="str">
        <f>IF('MP6'!R44=0,"",'MP6'!R44)</f>
        <v/>
      </c>
      <c r="S46" s="259"/>
      <c r="T46" s="102" t="str">
        <f>IF('MP6'!T44=0,"",'MP6'!T44)</f>
        <v/>
      </c>
      <c r="U46" s="259"/>
      <c r="V46" s="248"/>
    </row>
    <row r="47" spans="1:22">
      <c r="A47" s="262">
        <v>13</v>
      </c>
      <c r="B47" s="93" t="str">
        <f>IF(VLOOKUP(A47,'Data Siswa 6'!$A$4:$D$43,2,0)=0,"",VLOOKUP(A47,'Data Siswa 6'!$A$4:$D$43,2,0))</f>
        <v>413</v>
      </c>
      <c r="C47" s="263" t="str">
        <f>IF(VLOOKUP(A47,'Data Siswa 6'!$A$4:$D$43,4,0)=0,"",VLOOKUP(A47,'Data Siswa 6'!$A$4:$D$43,4,0))</f>
        <v>Siswa Kelas VI 13</v>
      </c>
      <c r="D47" s="94" t="s">
        <v>5</v>
      </c>
      <c r="E47" s="95" t="str">
        <f>IF('MP6'!E45=0,"",'MP6'!E45)</f>
        <v/>
      </c>
      <c r="F47" s="95" t="str">
        <f>IF('MP6'!F45=0,"",'MP6'!F45)</f>
        <v/>
      </c>
      <c r="G47" s="95" t="str">
        <f>IF('MP6'!G45=0,"",'MP6'!G45)</f>
        <v/>
      </c>
      <c r="H47" s="95" t="str">
        <f>IF('MP6'!H45=0,"",'MP6'!H45)</f>
        <v/>
      </c>
      <c r="I47" s="95" t="str">
        <f>IF('MP6'!I45=0,"",'MP6'!I45)</f>
        <v/>
      </c>
      <c r="J47" s="95" t="str">
        <f>IF('MP6'!J45=0,"",'MP6'!J45)</f>
        <v/>
      </c>
      <c r="K47" s="260" t="str">
        <f t="shared" ref="K47" si="55">IFERROR(ROUND(AVERAGE(E47:J49),0),"")</f>
        <v/>
      </c>
      <c r="L47" s="96" t="str">
        <f>IF('MP6'!L45=0,"",'MP6'!L45)</f>
        <v/>
      </c>
      <c r="M47" s="260" t="str">
        <f t="shared" ref="M47" si="56">IFERROR(ROUND(AVERAGE(L47:L49),0),"")</f>
        <v/>
      </c>
      <c r="N47" s="96" t="str">
        <f>IF('MP6'!N45=0,"",'MP6'!N45)</f>
        <v/>
      </c>
      <c r="O47" s="96" t="str">
        <f>IF('MP6'!O45=0,"",'MP6'!O45)</f>
        <v/>
      </c>
      <c r="P47" s="96" t="str">
        <f>IF('MP6'!P45=0,"",'MP6'!P45)</f>
        <v/>
      </c>
      <c r="Q47" s="96" t="str">
        <f>IF('MP6'!Q45=0,"",'MP6'!Q45)</f>
        <v/>
      </c>
      <c r="R47" s="96" t="str">
        <f>IF('MP6'!R45=0,"",'MP6'!R45)</f>
        <v/>
      </c>
      <c r="S47" s="260" t="str">
        <f t="shared" ref="S47" si="57">IFERROR(ROUND(AVERAGE(N47:R49),0),"")</f>
        <v/>
      </c>
      <c r="T47" s="96" t="str">
        <f>IF('MP6'!T45=0,"",'MP6'!T45)</f>
        <v/>
      </c>
      <c r="U47" s="260" t="str">
        <f t="shared" ref="U47" si="58">IFERROR(ROUND(AVERAGE(T47:T49),0),"")</f>
        <v/>
      </c>
      <c r="V47" s="246" t="str">
        <f t="shared" ref="V47" si="59">IFERROR(ROUND((K47+M47+S47+(2*U47))/5,0),"")</f>
        <v/>
      </c>
    </row>
    <row r="48" spans="1:22" ht="15" customHeight="1">
      <c r="A48" s="252"/>
      <c r="B48" s="249" t="str">
        <f>IF(VLOOKUP(A47,'Data Siswa 6'!$A$4:$D$43,3,0)=0,"",VLOOKUP(A47,'Data Siswa 6'!$A$4:$D$43,3,0))</f>
        <v/>
      </c>
      <c r="C48" s="255"/>
      <c r="D48" s="97" t="s">
        <v>6</v>
      </c>
      <c r="E48" s="98" t="str">
        <f>IF('MP6'!E46=0,"",'MP6'!E46)</f>
        <v/>
      </c>
      <c r="F48" s="98" t="str">
        <f>IF('MP6'!F46=0,"",'MP6'!F46)</f>
        <v/>
      </c>
      <c r="G48" s="98" t="str">
        <f>IF('MP6'!G46=0,"",'MP6'!G46)</f>
        <v/>
      </c>
      <c r="H48" s="98" t="str">
        <f>IF('MP6'!H46=0,"",'MP6'!H46)</f>
        <v/>
      </c>
      <c r="I48" s="98" t="str">
        <f>IF('MP6'!I46=0,"",'MP6'!I46)</f>
        <v/>
      </c>
      <c r="J48" s="98" t="str">
        <f>IF('MP6'!J46=0,"",'MP6'!J46)</f>
        <v/>
      </c>
      <c r="K48" s="258"/>
      <c r="L48" s="98" t="str">
        <f>IF('MP6'!L46=0,"",'MP6'!L46)</f>
        <v/>
      </c>
      <c r="M48" s="258"/>
      <c r="N48" s="98" t="str">
        <f>IF('MP6'!N46=0,"",'MP6'!N46)</f>
        <v/>
      </c>
      <c r="O48" s="98" t="str">
        <f>IF('MP6'!O46=0,"",'MP6'!O46)</f>
        <v/>
      </c>
      <c r="P48" s="98" t="str">
        <f>IF('MP6'!P46=0,"",'MP6'!P46)</f>
        <v/>
      </c>
      <c r="Q48" s="98" t="str">
        <f>IF('MP6'!Q46=0,"",'MP6'!Q46)</f>
        <v/>
      </c>
      <c r="R48" s="98" t="str">
        <f>IF('MP6'!R46=0,"",'MP6'!R46)</f>
        <v/>
      </c>
      <c r="S48" s="258"/>
      <c r="T48" s="99" t="str">
        <f>IF('MP6'!T46=0,"",'MP6'!T46)</f>
        <v/>
      </c>
      <c r="U48" s="258"/>
      <c r="V48" s="247"/>
    </row>
    <row r="49" spans="1:22">
      <c r="A49" s="253"/>
      <c r="B49" s="250"/>
      <c r="C49" s="256"/>
      <c r="D49" s="100" t="s">
        <v>7</v>
      </c>
      <c r="E49" s="101" t="str">
        <f>IF('MP6'!E47=0,"",'MP6'!E47)</f>
        <v/>
      </c>
      <c r="F49" s="101" t="str">
        <f>IF('MP6'!F47=0,"",'MP6'!F47)</f>
        <v/>
      </c>
      <c r="G49" s="101" t="str">
        <f>IF('MP6'!G47=0,"",'MP6'!G47)</f>
        <v/>
      </c>
      <c r="H49" s="101" t="str">
        <f>IF('MP6'!H47=0,"",'MP6'!H47)</f>
        <v/>
      </c>
      <c r="I49" s="101" t="str">
        <f>IF('MP6'!I47=0,"",'MP6'!I47)</f>
        <v/>
      </c>
      <c r="J49" s="101" t="str">
        <f>IF('MP6'!J47=0,"",'MP6'!J47)</f>
        <v/>
      </c>
      <c r="K49" s="259"/>
      <c r="L49" s="101" t="str">
        <f>IF('MP6'!L47=0,"",'MP6'!L47)</f>
        <v/>
      </c>
      <c r="M49" s="259"/>
      <c r="N49" s="101" t="str">
        <f>IF('MP6'!N47=0,"",'MP6'!N47)</f>
        <v/>
      </c>
      <c r="O49" s="101" t="str">
        <f>IF('MP6'!O47=0,"",'MP6'!O47)</f>
        <v/>
      </c>
      <c r="P49" s="101" t="str">
        <f>IF('MP6'!P47=0,"",'MP6'!P47)</f>
        <v/>
      </c>
      <c r="Q49" s="101" t="str">
        <f>IF('MP6'!Q47=0,"",'MP6'!Q47)</f>
        <v/>
      </c>
      <c r="R49" s="101" t="str">
        <f>IF('MP6'!R47=0,"",'MP6'!R47)</f>
        <v/>
      </c>
      <c r="S49" s="259"/>
      <c r="T49" s="102" t="str">
        <f>IF('MP6'!T47=0,"",'MP6'!T47)</f>
        <v/>
      </c>
      <c r="U49" s="259"/>
      <c r="V49" s="248"/>
    </row>
    <row r="50" spans="1:22">
      <c r="A50" s="262">
        <v>14</v>
      </c>
      <c r="B50" s="93" t="str">
        <f>IF(VLOOKUP(A50,'Data Siswa 6'!$A$4:$D$43,2,0)=0,"",VLOOKUP(A50,'Data Siswa 6'!$A$4:$D$43,2,0))</f>
        <v>414</v>
      </c>
      <c r="C50" s="263" t="str">
        <f>IF(VLOOKUP(A50,'Data Siswa 6'!$A$4:$D$43,4,0)=0,"",VLOOKUP(A50,'Data Siswa 6'!$A$4:$D$43,4,0))</f>
        <v>Siswa Kelas VI 14</v>
      </c>
      <c r="D50" s="94" t="s">
        <v>5</v>
      </c>
      <c r="E50" s="95" t="str">
        <f>IF('MP6'!E48=0,"",'MP6'!E48)</f>
        <v/>
      </c>
      <c r="F50" s="95" t="str">
        <f>IF('MP6'!F48=0,"",'MP6'!F48)</f>
        <v/>
      </c>
      <c r="G50" s="95" t="str">
        <f>IF('MP6'!G48=0,"",'MP6'!G48)</f>
        <v/>
      </c>
      <c r="H50" s="95" t="str">
        <f>IF('MP6'!H48=0,"",'MP6'!H48)</f>
        <v/>
      </c>
      <c r="I50" s="95" t="str">
        <f>IF('MP6'!I48=0,"",'MP6'!I48)</f>
        <v/>
      </c>
      <c r="J50" s="95" t="str">
        <f>IF('MP6'!J48=0,"",'MP6'!J48)</f>
        <v/>
      </c>
      <c r="K50" s="260" t="str">
        <f t="shared" ref="K50" si="60">IFERROR(ROUND(AVERAGE(E50:J52),0),"")</f>
        <v/>
      </c>
      <c r="L50" s="96" t="str">
        <f>IF('MP6'!L48=0,"",'MP6'!L48)</f>
        <v/>
      </c>
      <c r="M50" s="260" t="str">
        <f t="shared" ref="M50" si="61">IFERROR(ROUND(AVERAGE(L50:L52),0),"")</f>
        <v/>
      </c>
      <c r="N50" s="96" t="str">
        <f>IF('MP6'!N48=0,"",'MP6'!N48)</f>
        <v/>
      </c>
      <c r="O50" s="96" t="str">
        <f>IF('MP6'!O48=0,"",'MP6'!O48)</f>
        <v/>
      </c>
      <c r="P50" s="96" t="str">
        <f>IF('MP6'!P48=0,"",'MP6'!P48)</f>
        <v/>
      </c>
      <c r="Q50" s="96" t="str">
        <f>IF('MP6'!Q48=0,"",'MP6'!Q48)</f>
        <v/>
      </c>
      <c r="R50" s="96" t="str">
        <f>IF('MP6'!R48=0,"",'MP6'!R48)</f>
        <v/>
      </c>
      <c r="S50" s="260" t="str">
        <f t="shared" ref="S50" si="62">IFERROR(ROUND(AVERAGE(N50:R52),0),"")</f>
        <v/>
      </c>
      <c r="T50" s="96" t="str">
        <f>IF('MP6'!T48=0,"",'MP6'!T48)</f>
        <v/>
      </c>
      <c r="U50" s="260" t="str">
        <f t="shared" ref="U50" si="63">IFERROR(ROUND(AVERAGE(T50:T52),0),"")</f>
        <v/>
      </c>
      <c r="V50" s="246" t="str">
        <f t="shared" ref="V50" si="64">IFERROR(ROUND((K50+M50+S50+(2*U50))/5,0),"")</f>
        <v/>
      </c>
    </row>
    <row r="51" spans="1:22" ht="15" customHeight="1">
      <c r="A51" s="252"/>
      <c r="B51" s="249" t="str">
        <f>IF(VLOOKUP(A50,'Data Siswa 6'!$A$4:$D$43,3,0)=0,"",VLOOKUP(A50,'Data Siswa 6'!$A$4:$D$43,3,0))</f>
        <v/>
      </c>
      <c r="C51" s="255"/>
      <c r="D51" s="97" t="s">
        <v>6</v>
      </c>
      <c r="E51" s="98" t="str">
        <f>IF('MP6'!E49=0,"",'MP6'!E49)</f>
        <v/>
      </c>
      <c r="F51" s="98" t="str">
        <f>IF('MP6'!F49=0,"",'MP6'!F49)</f>
        <v/>
      </c>
      <c r="G51" s="98" t="str">
        <f>IF('MP6'!G49=0,"",'MP6'!G49)</f>
        <v/>
      </c>
      <c r="H51" s="98" t="str">
        <f>IF('MP6'!H49=0,"",'MP6'!H49)</f>
        <v/>
      </c>
      <c r="I51" s="98" t="str">
        <f>IF('MP6'!I49=0,"",'MP6'!I49)</f>
        <v/>
      </c>
      <c r="J51" s="98" t="str">
        <f>IF('MP6'!J49=0,"",'MP6'!J49)</f>
        <v/>
      </c>
      <c r="K51" s="258"/>
      <c r="L51" s="98" t="str">
        <f>IF('MP6'!L49=0,"",'MP6'!L49)</f>
        <v/>
      </c>
      <c r="M51" s="258"/>
      <c r="N51" s="98" t="str">
        <f>IF('MP6'!N49=0,"",'MP6'!N49)</f>
        <v/>
      </c>
      <c r="O51" s="98" t="str">
        <f>IF('MP6'!O49=0,"",'MP6'!O49)</f>
        <v/>
      </c>
      <c r="P51" s="98" t="str">
        <f>IF('MP6'!P49=0,"",'MP6'!P49)</f>
        <v/>
      </c>
      <c r="Q51" s="98" t="str">
        <f>IF('MP6'!Q49=0,"",'MP6'!Q49)</f>
        <v/>
      </c>
      <c r="R51" s="98" t="str">
        <f>IF('MP6'!R49=0,"",'MP6'!R49)</f>
        <v/>
      </c>
      <c r="S51" s="258"/>
      <c r="T51" s="99" t="str">
        <f>IF('MP6'!T49=0,"",'MP6'!T49)</f>
        <v/>
      </c>
      <c r="U51" s="258"/>
      <c r="V51" s="247"/>
    </row>
    <row r="52" spans="1:22">
      <c r="A52" s="253"/>
      <c r="B52" s="250"/>
      <c r="C52" s="256"/>
      <c r="D52" s="100" t="s">
        <v>7</v>
      </c>
      <c r="E52" s="101" t="str">
        <f>IF('MP6'!E50=0,"",'MP6'!E50)</f>
        <v/>
      </c>
      <c r="F52" s="101" t="str">
        <f>IF('MP6'!F50=0,"",'MP6'!F50)</f>
        <v/>
      </c>
      <c r="G52" s="101" t="str">
        <f>IF('MP6'!G50=0,"",'MP6'!G50)</f>
        <v/>
      </c>
      <c r="H52" s="101" t="str">
        <f>IF('MP6'!H50=0,"",'MP6'!H50)</f>
        <v/>
      </c>
      <c r="I52" s="101" t="str">
        <f>IF('MP6'!I50=0,"",'MP6'!I50)</f>
        <v/>
      </c>
      <c r="J52" s="101" t="str">
        <f>IF('MP6'!J50=0,"",'MP6'!J50)</f>
        <v/>
      </c>
      <c r="K52" s="259"/>
      <c r="L52" s="101" t="str">
        <f>IF('MP6'!L50=0,"",'MP6'!L50)</f>
        <v/>
      </c>
      <c r="M52" s="259"/>
      <c r="N52" s="101" t="str">
        <f>IF('MP6'!N50=0,"",'MP6'!N50)</f>
        <v/>
      </c>
      <c r="O52" s="101" t="str">
        <f>IF('MP6'!O50=0,"",'MP6'!O50)</f>
        <v/>
      </c>
      <c r="P52" s="101" t="str">
        <f>IF('MP6'!P50=0,"",'MP6'!P50)</f>
        <v/>
      </c>
      <c r="Q52" s="101" t="str">
        <f>IF('MP6'!Q50=0,"",'MP6'!Q50)</f>
        <v/>
      </c>
      <c r="R52" s="101" t="str">
        <f>IF('MP6'!R50=0,"",'MP6'!R50)</f>
        <v/>
      </c>
      <c r="S52" s="259"/>
      <c r="T52" s="102" t="str">
        <f>IF('MP6'!T50=0,"",'MP6'!T50)</f>
        <v/>
      </c>
      <c r="U52" s="259"/>
      <c r="V52" s="248"/>
    </row>
    <row r="53" spans="1:22">
      <c r="A53" s="262">
        <v>15</v>
      </c>
      <c r="B53" s="93" t="str">
        <f>IF(VLOOKUP(A53,'Data Siswa 6'!$A$4:$D$43,2,0)=0,"",VLOOKUP(A53,'Data Siswa 6'!$A$4:$D$43,2,0))</f>
        <v>415</v>
      </c>
      <c r="C53" s="263" t="str">
        <f>IF(VLOOKUP(A53,'Data Siswa 6'!$A$4:$D$43,4,0)=0,"",VLOOKUP(A53,'Data Siswa 6'!$A$4:$D$43,4,0))</f>
        <v>Siswa Kelas VI 15</v>
      </c>
      <c r="D53" s="94" t="s">
        <v>5</v>
      </c>
      <c r="E53" s="95" t="str">
        <f>IF('MP6'!E51=0,"",'MP6'!E51)</f>
        <v/>
      </c>
      <c r="F53" s="95" t="str">
        <f>IF('MP6'!F51=0,"",'MP6'!F51)</f>
        <v/>
      </c>
      <c r="G53" s="95" t="str">
        <f>IF('MP6'!G51=0,"",'MP6'!G51)</f>
        <v/>
      </c>
      <c r="H53" s="95" t="str">
        <f>IF('MP6'!H51=0,"",'MP6'!H51)</f>
        <v/>
      </c>
      <c r="I53" s="95" t="str">
        <f>IF('MP6'!I51=0,"",'MP6'!I51)</f>
        <v/>
      </c>
      <c r="J53" s="95" t="str">
        <f>IF('MP6'!J51=0,"",'MP6'!J51)</f>
        <v/>
      </c>
      <c r="K53" s="260" t="str">
        <f t="shared" ref="K53" si="65">IFERROR(ROUND(AVERAGE(E53:J55),0),"")</f>
        <v/>
      </c>
      <c r="L53" s="96" t="str">
        <f>IF('MP6'!L51=0,"",'MP6'!L51)</f>
        <v/>
      </c>
      <c r="M53" s="260" t="str">
        <f t="shared" ref="M53" si="66">IFERROR(ROUND(AVERAGE(L53:L55),0),"")</f>
        <v/>
      </c>
      <c r="N53" s="96" t="str">
        <f>IF('MP6'!N51=0,"",'MP6'!N51)</f>
        <v/>
      </c>
      <c r="O53" s="96" t="str">
        <f>IF('MP6'!O51=0,"",'MP6'!O51)</f>
        <v/>
      </c>
      <c r="P53" s="96" t="str">
        <f>IF('MP6'!P51=0,"",'MP6'!P51)</f>
        <v/>
      </c>
      <c r="Q53" s="96" t="str">
        <f>IF('MP6'!Q51=0,"",'MP6'!Q51)</f>
        <v/>
      </c>
      <c r="R53" s="96" t="str">
        <f>IF('MP6'!R51=0,"",'MP6'!R51)</f>
        <v/>
      </c>
      <c r="S53" s="260" t="str">
        <f t="shared" ref="S53" si="67">IFERROR(ROUND(AVERAGE(N53:R55),0),"")</f>
        <v/>
      </c>
      <c r="T53" s="96" t="str">
        <f>IF('MP6'!T51=0,"",'MP6'!T51)</f>
        <v/>
      </c>
      <c r="U53" s="260" t="str">
        <f t="shared" ref="U53" si="68">IFERROR(ROUND(AVERAGE(T53:T55),0),"")</f>
        <v/>
      </c>
      <c r="V53" s="246" t="str">
        <f t="shared" ref="V53" si="69">IFERROR(ROUND((K53+M53+S53+(2*U53))/5,0),"")</f>
        <v/>
      </c>
    </row>
    <row r="54" spans="1:22" ht="15" customHeight="1">
      <c r="A54" s="252"/>
      <c r="B54" s="249" t="str">
        <f>IF(VLOOKUP(A53,'Data Siswa 6'!$A$4:$D$43,3,0)=0,"",VLOOKUP(A53,'Data Siswa 6'!$A$4:$D$43,3,0))</f>
        <v/>
      </c>
      <c r="C54" s="255"/>
      <c r="D54" s="97" t="s">
        <v>6</v>
      </c>
      <c r="E54" s="98" t="str">
        <f>IF('MP6'!E52=0,"",'MP6'!E52)</f>
        <v/>
      </c>
      <c r="F54" s="98" t="str">
        <f>IF('MP6'!F52=0,"",'MP6'!F52)</f>
        <v/>
      </c>
      <c r="G54" s="98" t="str">
        <f>IF('MP6'!G52=0,"",'MP6'!G52)</f>
        <v/>
      </c>
      <c r="H54" s="98" t="str">
        <f>IF('MP6'!H52=0,"",'MP6'!H52)</f>
        <v/>
      </c>
      <c r="I54" s="98" t="str">
        <f>IF('MP6'!I52=0,"",'MP6'!I52)</f>
        <v/>
      </c>
      <c r="J54" s="98" t="str">
        <f>IF('MP6'!J52=0,"",'MP6'!J52)</f>
        <v/>
      </c>
      <c r="K54" s="258"/>
      <c r="L54" s="98" t="str">
        <f>IF('MP6'!L52=0,"",'MP6'!L52)</f>
        <v/>
      </c>
      <c r="M54" s="258"/>
      <c r="N54" s="98" t="str">
        <f>IF('MP6'!N52=0,"",'MP6'!N52)</f>
        <v/>
      </c>
      <c r="O54" s="98" t="str">
        <f>IF('MP6'!O52=0,"",'MP6'!O52)</f>
        <v/>
      </c>
      <c r="P54" s="98" t="str">
        <f>IF('MP6'!P52=0,"",'MP6'!P52)</f>
        <v/>
      </c>
      <c r="Q54" s="98" t="str">
        <f>IF('MP6'!Q52=0,"",'MP6'!Q52)</f>
        <v/>
      </c>
      <c r="R54" s="98" t="str">
        <f>IF('MP6'!R52=0,"",'MP6'!R52)</f>
        <v/>
      </c>
      <c r="S54" s="258"/>
      <c r="T54" s="99" t="str">
        <f>IF('MP6'!T52=0,"",'MP6'!T52)</f>
        <v/>
      </c>
      <c r="U54" s="258"/>
      <c r="V54" s="247"/>
    </row>
    <row r="55" spans="1:22">
      <c r="A55" s="253"/>
      <c r="B55" s="250"/>
      <c r="C55" s="256"/>
      <c r="D55" s="100" t="s">
        <v>7</v>
      </c>
      <c r="E55" s="101" t="str">
        <f>IF('MP6'!E53=0,"",'MP6'!E53)</f>
        <v/>
      </c>
      <c r="F55" s="101" t="str">
        <f>IF('MP6'!F53=0,"",'MP6'!F53)</f>
        <v/>
      </c>
      <c r="G55" s="101" t="str">
        <f>IF('MP6'!G53=0,"",'MP6'!G53)</f>
        <v/>
      </c>
      <c r="H55" s="101" t="str">
        <f>IF('MP6'!H53=0,"",'MP6'!H53)</f>
        <v/>
      </c>
      <c r="I55" s="101" t="str">
        <f>IF('MP6'!I53=0,"",'MP6'!I53)</f>
        <v/>
      </c>
      <c r="J55" s="101" t="str">
        <f>IF('MP6'!J53=0,"",'MP6'!J53)</f>
        <v/>
      </c>
      <c r="K55" s="259"/>
      <c r="L55" s="101" t="str">
        <f>IF('MP6'!L53=0,"",'MP6'!L53)</f>
        <v/>
      </c>
      <c r="M55" s="259"/>
      <c r="N55" s="101" t="str">
        <f>IF('MP6'!N53=0,"",'MP6'!N53)</f>
        <v/>
      </c>
      <c r="O55" s="101" t="str">
        <f>IF('MP6'!O53=0,"",'MP6'!O53)</f>
        <v/>
      </c>
      <c r="P55" s="101" t="str">
        <f>IF('MP6'!P53=0,"",'MP6'!P53)</f>
        <v/>
      </c>
      <c r="Q55" s="101" t="str">
        <f>IF('MP6'!Q53=0,"",'MP6'!Q53)</f>
        <v/>
      </c>
      <c r="R55" s="101" t="str">
        <f>IF('MP6'!R53=0,"",'MP6'!R53)</f>
        <v/>
      </c>
      <c r="S55" s="259"/>
      <c r="T55" s="102" t="str">
        <f>IF('MP6'!T53=0,"",'MP6'!T53)</f>
        <v/>
      </c>
      <c r="U55" s="259"/>
      <c r="V55" s="248"/>
    </row>
    <row r="56" spans="1:22">
      <c r="A56" s="262">
        <v>16</v>
      </c>
      <c r="B56" s="93" t="str">
        <f>IF(VLOOKUP(A56,'Data Siswa 6'!$A$4:$D$43,2,0)=0,"",VLOOKUP(A56,'Data Siswa 6'!$A$4:$D$43,2,0))</f>
        <v>416</v>
      </c>
      <c r="C56" s="263" t="str">
        <f>IF(VLOOKUP(A56,'Data Siswa 6'!$A$4:$D$43,4,0)=0,"",VLOOKUP(A56,'Data Siswa 6'!$A$4:$D$43,4,0))</f>
        <v>Siswa Kelas VI 16</v>
      </c>
      <c r="D56" s="94" t="s">
        <v>5</v>
      </c>
      <c r="E56" s="95" t="str">
        <f>IF('MP6'!E54=0,"",'MP6'!E54)</f>
        <v/>
      </c>
      <c r="F56" s="95" t="str">
        <f>IF('MP6'!F54=0,"",'MP6'!F54)</f>
        <v/>
      </c>
      <c r="G56" s="95" t="str">
        <f>IF('MP6'!G54=0,"",'MP6'!G54)</f>
        <v/>
      </c>
      <c r="H56" s="95" t="str">
        <f>IF('MP6'!H54=0,"",'MP6'!H54)</f>
        <v/>
      </c>
      <c r="I56" s="95" t="str">
        <f>IF('MP6'!I54=0,"",'MP6'!I54)</f>
        <v/>
      </c>
      <c r="J56" s="95" t="str">
        <f>IF('MP6'!J54=0,"",'MP6'!J54)</f>
        <v/>
      </c>
      <c r="K56" s="260" t="str">
        <f t="shared" ref="K56" si="70">IFERROR(ROUND(AVERAGE(E56:J58),0),"")</f>
        <v/>
      </c>
      <c r="L56" s="96" t="str">
        <f>IF('MP6'!L54=0,"",'MP6'!L54)</f>
        <v/>
      </c>
      <c r="M56" s="260" t="str">
        <f t="shared" ref="M56" si="71">IFERROR(ROUND(AVERAGE(L56:L58),0),"")</f>
        <v/>
      </c>
      <c r="N56" s="96" t="str">
        <f>IF('MP6'!N54=0,"",'MP6'!N54)</f>
        <v/>
      </c>
      <c r="O56" s="96" t="str">
        <f>IF('MP6'!O54=0,"",'MP6'!O54)</f>
        <v/>
      </c>
      <c r="P56" s="96" t="str">
        <f>IF('MP6'!P54=0,"",'MP6'!P54)</f>
        <v/>
      </c>
      <c r="Q56" s="96" t="str">
        <f>IF('MP6'!Q54=0,"",'MP6'!Q54)</f>
        <v/>
      </c>
      <c r="R56" s="96" t="str">
        <f>IF('MP6'!R54=0,"",'MP6'!R54)</f>
        <v/>
      </c>
      <c r="S56" s="260" t="str">
        <f t="shared" ref="S56" si="72">IFERROR(ROUND(AVERAGE(N56:R58),0),"")</f>
        <v/>
      </c>
      <c r="T56" s="96" t="str">
        <f>IF('MP6'!T54=0,"",'MP6'!T54)</f>
        <v/>
      </c>
      <c r="U56" s="260" t="str">
        <f t="shared" ref="U56" si="73">IFERROR(ROUND(AVERAGE(T56:T58),0),"")</f>
        <v/>
      </c>
      <c r="V56" s="246" t="str">
        <f t="shared" ref="V56" si="74">IFERROR(ROUND((K56+M56+S56+(2*U56))/5,0),"")</f>
        <v/>
      </c>
    </row>
    <row r="57" spans="1:22" ht="15" customHeight="1">
      <c r="A57" s="252"/>
      <c r="B57" s="249" t="str">
        <f>IF(VLOOKUP(A56,'Data Siswa 6'!$A$4:$D$43,3,0)=0,"",VLOOKUP(A56,'Data Siswa 6'!$A$4:$D$43,3,0))</f>
        <v/>
      </c>
      <c r="C57" s="255"/>
      <c r="D57" s="97" t="s">
        <v>6</v>
      </c>
      <c r="E57" s="98" t="str">
        <f>IF('MP6'!E55=0,"",'MP6'!E55)</f>
        <v/>
      </c>
      <c r="F57" s="98" t="str">
        <f>IF('MP6'!F55=0,"",'MP6'!F55)</f>
        <v/>
      </c>
      <c r="G57" s="98" t="str">
        <f>IF('MP6'!G55=0,"",'MP6'!G55)</f>
        <v/>
      </c>
      <c r="H57" s="98" t="str">
        <f>IF('MP6'!H55=0,"",'MP6'!H55)</f>
        <v/>
      </c>
      <c r="I57" s="98" t="str">
        <f>IF('MP6'!I55=0,"",'MP6'!I55)</f>
        <v/>
      </c>
      <c r="J57" s="98" t="str">
        <f>IF('MP6'!J55=0,"",'MP6'!J55)</f>
        <v/>
      </c>
      <c r="K57" s="258"/>
      <c r="L57" s="98" t="str">
        <f>IF('MP6'!L55=0,"",'MP6'!L55)</f>
        <v/>
      </c>
      <c r="M57" s="258"/>
      <c r="N57" s="98" t="str">
        <f>IF('MP6'!N55=0,"",'MP6'!N55)</f>
        <v/>
      </c>
      <c r="O57" s="98" t="str">
        <f>IF('MP6'!O55=0,"",'MP6'!O55)</f>
        <v/>
      </c>
      <c r="P57" s="98" t="str">
        <f>IF('MP6'!P55=0,"",'MP6'!P55)</f>
        <v/>
      </c>
      <c r="Q57" s="98" t="str">
        <f>IF('MP6'!Q55=0,"",'MP6'!Q55)</f>
        <v/>
      </c>
      <c r="R57" s="98" t="str">
        <f>IF('MP6'!R55=0,"",'MP6'!R55)</f>
        <v/>
      </c>
      <c r="S57" s="258"/>
      <c r="T57" s="99" t="str">
        <f>IF('MP6'!T55=0,"",'MP6'!T55)</f>
        <v/>
      </c>
      <c r="U57" s="258"/>
      <c r="V57" s="247"/>
    </row>
    <row r="58" spans="1:22">
      <c r="A58" s="253"/>
      <c r="B58" s="250"/>
      <c r="C58" s="256"/>
      <c r="D58" s="100" t="s">
        <v>7</v>
      </c>
      <c r="E58" s="101" t="str">
        <f>IF('MP6'!E56=0,"",'MP6'!E56)</f>
        <v/>
      </c>
      <c r="F58" s="101" t="str">
        <f>IF('MP6'!F56=0,"",'MP6'!F56)</f>
        <v/>
      </c>
      <c r="G58" s="101" t="str">
        <f>IF('MP6'!G56=0,"",'MP6'!G56)</f>
        <v/>
      </c>
      <c r="H58" s="101" t="str">
        <f>IF('MP6'!H56=0,"",'MP6'!H56)</f>
        <v/>
      </c>
      <c r="I58" s="101" t="str">
        <f>IF('MP6'!I56=0,"",'MP6'!I56)</f>
        <v/>
      </c>
      <c r="J58" s="101" t="str">
        <f>IF('MP6'!J56=0,"",'MP6'!J56)</f>
        <v/>
      </c>
      <c r="K58" s="259"/>
      <c r="L58" s="101" t="str">
        <f>IF('MP6'!L56=0,"",'MP6'!L56)</f>
        <v/>
      </c>
      <c r="M58" s="259"/>
      <c r="N58" s="101" t="str">
        <f>IF('MP6'!N56=0,"",'MP6'!N56)</f>
        <v/>
      </c>
      <c r="O58" s="101" t="str">
        <f>IF('MP6'!O56=0,"",'MP6'!O56)</f>
        <v/>
      </c>
      <c r="P58" s="101" t="str">
        <f>IF('MP6'!P56=0,"",'MP6'!P56)</f>
        <v/>
      </c>
      <c r="Q58" s="101" t="str">
        <f>IF('MP6'!Q56=0,"",'MP6'!Q56)</f>
        <v/>
      </c>
      <c r="R58" s="101" t="str">
        <f>IF('MP6'!R56=0,"",'MP6'!R56)</f>
        <v/>
      </c>
      <c r="S58" s="259"/>
      <c r="T58" s="102" t="str">
        <f>IF('MP6'!T56=0,"",'MP6'!T56)</f>
        <v/>
      </c>
      <c r="U58" s="259"/>
      <c r="V58" s="248"/>
    </row>
    <row r="59" spans="1:22">
      <c r="A59" s="262">
        <v>17</v>
      </c>
      <c r="B59" s="93" t="str">
        <f>IF(VLOOKUP(A59,'Data Siswa 6'!$A$4:$D$43,2,0)=0,"",VLOOKUP(A59,'Data Siswa 6'!$A$4:$D$43,2,0))</f>
        <v>417</v>
      </c>
      <c r="C59" s="263" t="str">
        <f>IF(VLOOKUP(A59,'Data Siswa 6'!$A$4:$D$43,4,0)=0,"",VLOOKUP(A59,'Data Siswa 6'!$A$4:$D$43,4,0))</f>
        <v>Siswa Kelas VI 17</v>
      </c>
      <c r="D59" s="94" t="s">
        <v>5</v>
      </c>
      <c r="E59" s="95" t="str">
        <f>IF('MP6'!E57=0,"",'MP6'!E57)</f>
        <v/>
      </c>
      <c r="F59" s="95" t="str">
        <f>IF('MP6'!F57=0,"",'MP6'!F57)</f>
        <v/>
      </c>
      <c r="G59" s="95" t="str">
        <f>IF('MP6'!G57=0,"",'MP6'!G57)</f>
        <v/>
      </c>
      <c r="H59" s="95" t="str">
        <f>IF('MP6'!H57=0,"",'MP6'!H57)</f>
        <v/>
      </c>
      <c r="I59" s="95" t="str">
        <f>IF('MP6'!I57=0,"",'MP6'!I57)</f>
        <v/>
      </c>
      <c r="J59" s="95" t="str">
        <f>IF('MP6'!J57=0,"",'MP6'!J57)</f>
        <v/>
      </c>
      <c r="K59" s="260" t="str">
        <f t="shared" ref="K59" si="75">IFERROR(ROUND(AVERAGE(E59:J61),0),"")</f>
        <v/>
      </c>
      <c r="L59" s="96" t="str">
        <f>IF('MP6'!L57=0,"",'MP6'!L57)</f>
        <v/>
      </c>
      <c r="M59" s="260" t="str">
        <f t="shared" ref="M59" si="76">IFERROR(ROUND(AVERAGE(L59:L61),0),"")</f>
        <v/>
      </c>
      <c r="N59" s="96" t="str">
        <f>IF('MP6'!N57=0,"",'MP6'!N57)</f>
        <v/>
      </c>
      <c r="O59" s="96" t="str">
        <f>IF('MP6'!O57=0,"",'MP6'!O57)</f>
        <v/>
      </c>
      <c r="P59" s="96" t="str">
        <f>IF('MP6'!P57=0,"",'MP6'!P57)</f>
        <v/>
      </c>
      <c r="Q59" s="96" t="str">
        <f>IF('MP6'!Q57=0,"",'MP6'!Q57)</f>
        <v/>
      </c>
      <c r="R59" s="96" t="str">
        <f>IF('MP6'!R57=0,"",'MP6'!R57)</f>
        <v/>
      </c>
      <c r="S59" s="260" t="str">
        <f t="shared" ref="S59" si="77">IFERROR(ROUND(AVERAGE(N59:R61),0),"")</f>
        <v/>
      </c>
      <c r="T59" s="96" t="str">
        <f>IF('MP6'!T57=0,"",'MP6'!T57)</f>
        <v/>
      </c>
      <c r="U59" s="260" t="str">
        <f t="shared" ref="U59" si="78">IFERROR(ROUND(AVERAGE(T59:T61),0),"")</f>
        <v/>
      </c>
      <c r="V59" s="246" t="str">
        <f t="shared" ref="V59" si="79">IFERROR(ROUND((K59+M59+S59+(2*U59))/5,0),"")</f>
        <v/>
      </c>
    </row>
    <row r="60" spans="1:22" ht="15" customHeight="1">
      <c r="A60" s="252"/>
      <c r="B60" s="249" t="str">
        <f>IF(VLOOKUP(A59,'Data Siswa 6'!$A$4:$D$43,3,0)=0,"",VLOOKUP(A59,'Data Siswa 6'!$A$4:$D$43,3,0))</f>
        <v/>
      </c>
      <c r="C60" s="255"/>
      <c r="D60" s="97" t="s">
        <v>6</v>
      </c>
      <c r="E60" s="98" t="str">
        <f>IF('MP6'!E58=0,"",'MP6'!E58)</f>
        <v/>
      </c>
      <c r="F60" s="98" t="str">
        <f>IF('MP6'!F58=0,"",'MP6'!F58)</f>
        <v/>
      </c>
      <c r="G60" s="98" t="str">
        <f>IF('MP6'!G58=0,"",'MP6'!G58)</f>
        <v/>
      </c>
      <c r="H60" s="98" t="str">
        <f>IF('MP6'!H58=0,"",'MP6'!H58)</f>
        <v/>
      </c>
      <c r="I60" s="98" t="str">
        <f>IF('MP6'!I58=0,"",'MP6'!I58)</f>
        <v/>
      </c>
      <c r="J60" s="98" t="str">
        <f>IF('MP6'!J58=0,"",'MP6'!J58)</f>
        <v/>
      </c>
      <c r="K60" s="258"/>
      <c r="L60" s="98" t="str">
        <f>IF('MP6'!L58=0,"",'MP6'!L58)</f>
        <v/>
      </c>
      <c r="M60" s="258"/>
      <c r="N60" s="98" t="str">
        <f>IF('MP6'!N58=0,"",'MP6'!N58)</f>
        <v/>
      </c>
      <c r="O60" s="98" t="str">
        <f>IF('MP6'!O58=0,"",'MP6'!O58)</f>
        <v/>
      </c>
      <c r="P60" s="98" t="str">
        <f>IF('MP6'!P58=0,"",'MP6'!P58)</f>
        <v/>
      </c>
      <c r="Q60" s="98" t="str">
        <f>IF('MP6'!Q58=0,"",'MP6'!Q58)</f>
        <v/>
      </c>
      <c r="R60" s="98" t="str">
        <f>IF('MP6'!R58=0,"",'MP6'!R58)</f>
        <v/>
      </c>
      <c r="S60" s="258"/>
      <c r="T60" s="99" t="str">
        <f>IF('MP6'!T58=0,"",'MP6'!T58)</f>
        <v/>
      </c>
      <c r="U60" s="258"/>
      <c r="V60" s="247"/>
    </row>
    <row r="61" spans="1:22">
      <c r="A61" s="253"/>
      <c r="B61" s="250"/>
      <c r="C61" s="256"/>
      <c r="D61" s="100" t="s">
        <v>7</v>
      </c>
      <c r="E61" s="101" t="str">
        <f>IF('MP6'!E59=0,"",'MP6'!E59)</f>
        <v/>
      </c>
      <c r="F61" s="101" t="str">
        <f>IF('MP6'!F59=0,"",'MP6'!F59)</f>
        <v/>
      </c>
      <c r="G61" s="101" t="str">
        <f>IF('MP6'!G59=0,"",'MP6'!G59)</f>
        <v/>
      </c>
      <c r="H61" s="101" t="str">
        <f>IF('MP6'!H59=0,"",'MP6'!H59)</f>
        <v/>
      </c>
      <c r="I61" s="101" t="str">
        <f>IF('MP6'!I59=0,"",'MP6'!I59)</f>
        <v/>
      </c>
      <c r="J61" s="101" t="str">
        <f>IF('MP6'!J59=0,"",'MP6'!J59)</f>
        <v/>
      </c>
      <c r="K61" s="259"/>
      <c r="L61" s="101" t="str">
        <f>IF('MP6'!L59=0,"",'MP6'!L59)</f>
        <v/>
      </c>
      <c r="M61" s="259"/>
      <c r="N61" s="101" t="str">
        <f>IF('MP6'!N59=0,"",'MP6'!N59)</f>
        <v/>
      </c>
      <c r="O61" s="101" t="str">
        <f>IF('MP6'!O59=0,"",'MP6'!O59)</f>
        <v/>
      </c>
      <c r="P61" s="101" t="str">
        <f>IF('MP6'!P59=0,"",'MP6'!P59)</f>
        <v/>
      </c>
      <c r="Q61" s="101" t="str">
        <f>IF('MP6'!Q59=0,"",'MP6'!Q59)</f>
        <v/>
      </c>
      <c r="R61" s="101" t="str">
        <f>IF('MP6'!R59=0,"",'MP6'!R59)</f>
        <v/>
      </c>
      <c r="S61" s="259"/>
      <c r="T61" s="102" t="str">
        <f>IF('MP6'!T59=0,"",'MP6'!T59)</f>
        <v/>
      </c>
      <c r="U61" s="259"/>
      <c r="V61" s="248"/>
    </row>
    <row r="62" spans="1:22">
      <c r="A62" s="262">
        <v>18</v>
      </c>
      <c r="B62" s="93" t="str">
        <f>IF(VLOOKUP(A62,'Data Siswa 6'!$A$4:$D$43,2,0)=0,"",VLOOKUP(A62,'Data Siswa 6'!$A$4:$D$43,2,0))</f>
        <v>418</v>
      </c>
      <c r="C62" s="263" t="str">
        <f>IF(VLOOKUP(A62,'Data Siswa 6'!$A$4:$D$43,4,0)=0,"",VLOOKUP(A62,'Data Siswa 6'!$A$4:$D$43,4,0))</f>
        <v>Siswa Kelas VI 18</v>
      </c>
      <c r="D62" s="94" t="s">
        <v>5</v>
      </c>
      <c r="E62" s="95" t="str">
        <f>IF('MP6'!E60=0,"",'MP6'!E60)</f>
        <v/>
      </c>
      <c r="F62" s="95" t="str">
        <f>IF('MP6'!F60=0,"",'MP6'!F60)</f>
        <v/>
      </c>
      <c r="G62" s="95" t="str">
        <f>IF('MP6'!G60=0,"",'MP6'!G60)</f>
        <v/>
      </c>
      <c r="H62" s="95" t="str">
        <f>IF('MP6'!H60=0,"",'MP6'!H60)</f>
        <v/>
      </c>
      <c r="I62" s="95" t="str">
        <f>IF('MP6'!I60=0,"",'MP6'!I60)</f>
        <v/>
      </c>
      <c r="J62" s="95" t="str">
        <f>IF('MP6'!J60=0,"",'MP6'!J60)</f>
        <v/>
      </c>
      <c r="K62" s="260" t="str">
        <f t="shared" ref="K62" si="80">IFERROR(ROUND(AVERAGE(E62:J64),0),"")</f>
        <v/>
      </c>
      <c r="L62" s="96" t="str">
        <f>IF('MP6'!L60=0,"",'MP6'!L60)</f>
        <v/>
      </c>
      <c r="M62" s="260" t="str">
        <f t="shared" ref="M62" si="81">IFERROR(ROUND(AVERAGE(L62:L64),0),"")</f>
        <v/>
      </c>
      <c r="N62" s="96" t="str">
        <f>IF('MP6'!N60=0,"",'MP6'!N60)</f>
        <v/>
      </c>
      <c r="O62" s="96" t="str">
        <f>IF('MP6'!O60=0,"",'MP6'!O60)</f>
        <v/>
      </c>
      <c r="P62" s="96" t="str">
        <f>IF('MP6'!P60=0,"",'MP6'!P60)</f>
        <v/>
      </c>
      <c r="Q62" s="96" t="str">
        <f>IF('MP6'!Q60=0,"",'MP6'!Q60)</f>
        <v/>
      </c>
      <c r="R62" s="96" t="str">
        <f>IF('MP6'!R60=0,"",'MP6'!R60)</f>
        <v/>
      </c>
      <c r="S62" s="260" t="str">
        <f t="shared" ref="S62" si="82">IFERROR(ROUND(AVERAGE(N62:R64),0),"")</f>
        <v/>
      </c>
      <c r="T62" s="96" t="str">
        <f>IF('MP6'!T60=0,"",'MP6'!T60)</f>
        <v/>
      </c>
      <c r="U62" s="260" t="str">
        <f t="shared" ref="U62" si="83">IFERROR(ROUND(AVERAGE(T62:T64),0),"")</f>
        <v/>
      </c>
      <c r="V62" s="246" t="str">
        <f t="shared" ref="V62" si="84">IFERROR(ROUND((K62+M62+S62+(2*U62))/5,0),"")</f>
        <v/>
      </c>
    </row>
    <row r="63" spans="1:22" ht="15" customHeight="1">
      <c r="A63" s="252"/>
      <c r="B63" s="249" t="str">
        <f>IF(VLOOKUP(A62,'Data Siswa 6'!$A$4:$D$43,3,0)=0,"",VLOOKUP(A62,'Data Siswa 6'!$A$4:$D$43,3,0))</f>
        <v/>
      </c>
      <c r="C63" s="255"/>
      <c r="D63" s="97" t="s">
        <v>6</v>
      </c>
      <c r="E63" s="98" t="str">
        <f>IF('MP6'!E61=0,"",'MP6'!E61)</f>
        <v/>
      </c>
      <c r="F63" s="98" t="str">
        <f>IF('MP6'!F61=0,"",'MP6'!F61)</f>
        <v/>
      </c>
      <c r="G63" s="98" t="str">
        <f>IF('MP6'!G61=0,"",'MP6'!G61)</f>
        <v/>
      </c>
      <c r="H63" s="98" t="str">
        <f>IF('MP6'!H61=0,"",'MP6'!H61)</f>
        <v/>
      </c>
      <c r="I63" s="98" t="str">
        <f>IF('MP6'!I61=0,"",'MP6'!I61)</f>
        <v/>
      </c>
      <c r="J63" s="98" t="str">
        <f>IF('MP6'!J61=0,"",'MP6'!J61)</f>
        <v/>
      </c>
      <c r="K63" s="258"/>
      <c r="L63" s="98" t="str">
        <f>IF('MP6'!L61=0,"",'MP6'!L61)</f>
        <v/>
      </c>
      <c r="M63" s="258"/>
      <c r="N63" s="98" t="str">
        <f>IF('MP6'!N61=0,"",'MP6'!N61)</f>
        <v/>
      </c>
      <c r="O63" s="98" t="str">
        <f>IF('MP6'!O61=0,"",'MP6'!O61)</f>
        <v/>
      </c>
      <c r="P63" s="98" t="str">
        <f>IF('MP6'!P61=0,"",'MP6'!P61)</f>
        <v/>
      </c>
      <c r="Q63" s="98" t="str">
        <f>IF('MP6'!Q61=0,"",'MP6'!Q61)</f>
        <v/>
      </c>
      <c r="R63" s="98" t="str">
        <f>IF('MP6'!R61=0,"",'MP6'!R61)</f>
        <v/>
      </c>
      <c r="S63" s="258"/>
      <c r="T63" s="99" t="str">
        <f>IF('MP6'!T61=0,"",'MP6'!T61)</f>
        <v/>
      </c>
      <c r="U63" s="258"/>
      <c r="V63" s="247"/>
    </row>
    <row r="64" spans="1:22">
      <c r="A64" s="253"/>
      <c r="B64" s="250"/>
      <c r="C64" s="256"/>
      <c r="D64" s="100" t="s">
        <v>7</v>
      </c>
      <c r="E64" s="101" t="str">
        <f>IF('MP6'!E62=0,"",'MP6'!E62)</f>
        <v/>
      </c>
      <c r="F64" s="101" t="str">
        <f>IF('MP6'!F62=0,"",'MP6'!F62)</f>
        <v/>
      </c>
      <c r="G64" s="101" t="str">
        <f>IF('MP6'!G62=0,"",'MP6'!G62)</f>
        <v/>
      </c>
      <c r="H64" s="101" t="str">
        <f>IF('MP6'!H62=0,"",'MP6'!H62)</f>
        <v/>
      </c>
      <c r="I64" s="101" t="str">
        <f>IF('MP6'!I62=0,"",'MP6'!I62)</f>
        <v/>
      </c>
      <c r="J64" s="101" t="str">
        <f>IF('MP6'!J62=0,"",'MP6'!J62)</f>
        <v/>
      </c>
      <c r="K64" s="259"/>
      <c r="L64" s="101" t="str">
        <f>IF('MP6'!L62=0,"",'MP6'!L62)</f>
        <v/>
      </c>
      <c r="M64" s="259"/>
      <c r="N64" s="101" t="str">
        <f>IF('MP6'!N62=0,"",'MP6'!N62)</f>
        <v/>
      </c>
      <c r="O64" s="101" t="str">
        <f>IF('MP6'!O62=0,"",'MP6'!O62)</f>
        <v/>
      </c>
      <c r="P64" s="101" t="str">
        <f>IF('MP6'!P62=0,"",'MP6'!P62)</f>
        <v/>
      </c>
      <c r="Q64" s="101" t="str">
        <f>IF('MP6'!Q62=0,"",'MP6'!Q62)</f>
        <v/>
      </c>
      <c r="R64" s="101" t="str">
        <f>IF('MP6'!R62=0,"",'MP6'!R62)</f>
        <v/>
      </c>
      <c r="S64" s="259"/>
      <c r="T64" s="102" t="str">
        <f>IF('MP6'!T62=0,"",'MP6'!T62)</f>
        <v/>
      </c>
      <c r="U64" s="259"/>
      <c r="V64" s="248"/>
    </row>
    <row r="65" spans="1:22">
      <c r="A65" s="262">
        <v>19</v>
      </c>
      <c r="B65" s="93" t="str">
        <f>IF(VLOOKUP(A65,'Data Siswa 6'!$A$4:$D$43,2,0)=0,"",VLOOKUP(A65,'Data Siswa 6'!$A$4:$D$43,2,0))</f>
        <v>419</v>
      </c>
      <c r="C65" s="263" t="str">
        <f>IF(VLOOKUP(A65,'Data Siswa 6'!$A$4:$D$43,4,0)=0,"",VLOOKUP(A65,'Data Siswa 6'!$A$4:$D$43,4,0))</f>
        <v>Siswa Kelas VI 19</v>
      </c>
      <c r="D65" s="94" t="s">
        <v>5</v>
      </c>
      <c r="E65" s="95" t="str">
        <f>IF('MP6'!E63=0,"",'MP6'!E63)</f>
        <v/>
      </c>
      <c r="F65" s="95" t="str">
        <f>IF('MP6'!F63=0,"",'MP6'!F63)</f>
        <v/>
      </c>
      <c r="G65" s="95" t="str">
        <f>IF('MP6'!G63=0,"",'MP6'!G63)</f>
        <v/>
      </c>
      <c r="H65" s="95" t="str">
        <f>IF('MP6'!H63=0,"",'MP6'!H63)</f>
        <v/>
      </c>
      <c r="I65" s="95" t="str">
        <f>IF('MP6'!I63=0,"",'MP6'!I63)</f>
        <v/>
      </c>
      <c r="J65" s="95" t="str">
        <f>IF('MP6'!J63=0,"",'MP6'!J63)</f>
        <v/>
      </c>
      <c r="K65" s="260" t="str">
        <f t="shared" ref="K65" si="85">IFERROR(ROUND(AVERAGE(E65:J67),0),"")</f>
        <v/>
      </c>
      <c r="L65" s="96" t="str">
        <f>IF('MP6'!L63=0,"",'MP6'!L63)</f>
        <v/>
      </c>
      <c r="M65" s="260" t="str">
        <f t="shared" ref="M65" si="86">IFERROR(ROUND(AVERAGE(L65:L67),0),"")</f>
        <v/>
      </c>
      <c r="N65" s="96" t="str">
        <f>IF('MP6'!N63=0,"",'MP6'!N63)</f>
        <v/>
      </c>
      <c r="O65" s="96" t="str">
        <f>IF('MP6'!O63=0,"",'MP6'!O63)</f>
        <v/>
      </c>
      <c r="P65" s="96" t="str">
        <f>IF('MP6'!P63=0,"",'MP6'!P63)</f>
        <v/>
      </c>
      <c r="Q65" s="96" t="str">
        <f>IF('MP6'!Q63=0,"",'MP6'!Q63)</f>
        <v/>
      </c>
      <c r="R65" s="96" t="str">
        <f>IF('MP6'!R63=0,"",'MP6'!R63)</f>
        <v/>
      </c>
      <c r="S65" s="260" t="str">
        <f t="shared" ref="S65" si="87">IFERROR(ROUND(AVERAGE(N65:R67),0),"")</f>
        <v/>
      </c>
      <c r="T65" s="96" t="str">
        <f>IF('MP6'!T63=0,"",'MP6'!T63)</f>
        <v/>
      </c>
      <c r="U65" s="260" t="str">
        <f t="shared" ref="U65" si="88">IFERROR(ROUND(AVERAGE(T65:T67),0),"")</f>
        <v/>
      </c>
      <c r="V65" s="246" t="str">
        <f t="shared" ref="V65" si="89">IFERROR(ROUND((K65+M65+S65+(2*U65))/5,0),"")</f>
        <v/>
      </c>
    </row>
    <row r="66" spans="1:22" ht="15" customHeight="1">
      <c r="A66" s="252"/>
      <c r="B66" s="249" t="str">
        <f>IF(VLOOKUP(A65,'Data Siswa 6'!$A$4:$D$43,3,0)=0,"",VLOOKUP(A65,'Data Siswa 6'!$A$4:$D$43,3,0))</f>
        <v/>
      </c>
      <c r="C66" s="255"/>
      <c r="D66" s="97" t="s">
        <v>6</v>
      </c>
      <c r="E66" s="98" t="str">
        <f>IF('MP6'!E64=0,"",'MP6'!E64)</f>
        <v/>
      </c>
      <c r="F66" s="98" t="str">
        <f>IF('MP6'!F64=0,"",'MP6'!F64)</f>
        <v/>
      </c>
      <c r="G66" s="98" t="str">
        <f>IF('MP6'!G64=0,"",'MP6'!G64)</f>
        <v/>
      </c>
      <c r="H66" s="98" t="str">
        <f>IF('MP6'!H64=0,"",'MP6'!H64)</f>
        <v/>
      </c>
      <c r="I66" s="98" t="str">
        <f>IF('MP6'!I64=0,"",'MP6'!I64)</f>
        <v/>
      </c>
      <c r="J66" s="98" t="str">
        <f>IF('MP6'!J64=0,"",'MP6'!J64)</f>
        <v/>
      </c>
      <c r="K66" s="258"/>
      <c r="L66" s="98" t="str">
        <f>IF('MP6'!L64=0,"",'MP6'!L64)</f>
        <v/>
      </c>
      <c r="M66" s="258"/>
      <c r="N66" s="98" t="str">
        <f>IF('MP6'!N64=0,"",'MP6'!N64)</f>
        <v/>
      </c>
      <c r="O66" s="98" t="str">
        <f>IF('MP6'!O64=0,"",'MP6'!O64)</f>
        <v/>
      </c>
      <c r="P66" s="98" t="str">
        <f>IF('MP6'!P64=0,"",'MP6'!P64)</f>
        <v/>
      </c>
      <c r="Q66" s="98" t="str">
        <f>IF('MP6'!Q64=0,"",'MP6'!Q64)</f>
        <v/>
      </c>
      <c r="R66" s="98" t="str">
        <f>IF('MP6'!R64=0,"",'MP6'!R64)</f>
        <v/>
      </c>
      <c r="S66" s="258"/>
      <c r="T66" s="99" t="str">
        <f>IF('MP6'!T64=0,"",'MP6'!T64)</f>
        <v/>
      </c>
      <c r="U66" s="258"/>
      <c r="V66" s="247"/>
    </row>
    <row r="67" spans="1:22">
      <c r="A67" s="253"/>
      <c r="B67" s="250"/>
      <c r="C67" s="256"/>
      <c r="D67" s="100" t="s">
        <v>7</v>
      </c>
      <c r="E67" s="101" t="str">
        <f>IF('MP6'!E65=0,"",'MP6'!E65)</f>
        <v/>
      </c>
      <c r="F67" s="101" t="str">
        <f>IF('MP6'!F65=0,"",'MP6'!F65)</f>
        <v/>
      </c>
      <c r="G67" s="101" t="str">
        <f>IF('MP6'!G65=0,"",'MP6'!G65)</f>
        <v/>
      </c>
      <c r="H67" s="101" t="str">
        <f>IF('MP6'!H65=0,"",'MP6'!H65)</f>
        <v/>
      </c>
      <c r="I67" s="101" t="str">
        <f>IF('MP6'!I65=0,"",'MP6'!I65)</f>
        <v/>
      </c>
      <c r="J67" s="101" t="str">
        <f>IF('MP6'!J65=0,"",'MP6'!J65)</f>
        <v/>
      </c>
      <c r="K67" s="259"/>
      <c r="L67" s="101" t="str">
        <f>IF('MP6'!L65=0,"",'MP6'!L65)</f>
        <v/>
      </c>
      <c r="M67" s="259"/>
      <c r="N67" s="101" t="str">
        <f>IF('MP6'!N65=0,"",'MP6'!N65)</f>
        <v/>
      </c>
      <c r="O67" s="101" t="str">
        <f>IF('MP6'!O65=0,"",'MP6'!O65)</f>
        <v/>
      </c>
      <c r="P67" s="101" t="str">
        <f>IF('MP6'!P65=0,"",'MP6'!P65)</f>
        <v/>
      </c>
      <c r="Q67" s="101" t="str">
        <f>IF('MP6'!Q65=0,"",'MP6'!Q65)</f>
        <v/>
      </c>
      <c r="R67" s="101" t="str">
        <f>IF('MP6'!R65=0,"",'MP6'!R65)</f>
        <v/>
      </c>
      <c r="S67" s="259"/>
      <c r="T67" s="102" t="str">
        <f>IF('MP6'!T65=0,"",'MP6'!T65)</f>
        <v/>
      </c>
      <c r="U67" s="259"/>
      <c r="V67" s="248"/>
    </row>
    <row r="68" spans="1:22">
      <c r="A68" s="262">
        <v>20</v>
      </c>
      <c r="B68" s="93" t="str">
        <f>IF(VLOOKUP(A68,'Data Siswa 6'!$A$4:$D$43,2,0)=0,"",VLOOKUP(A68,'Data Siswa 6'!$A$4:$D$43,2,0))</f>
        <v>420</v>
      </c>
      <c r="C68" s="263" t="str">
        <f>IF(VLOOKUP(A68,'Data Siswa 6'!$A$4:$D$43,4,0)=0,"",VLOOKUP(A68,'Data Siswa 6'!$A$4:$D$43,4,0))</f>
        <v>Siswa Kelas VI 20</v>
      </c>
      <c r="D68" s="94" t="s">
        <v>5</v>
      </c>
      <c r="E68" s="95" t="str">
        <f>IF('MP6'!E66=0,"",'MP6'!E66)</f>
        <v/>
      </c>
      <c r="F68" s="95" t="str">
        <f>IF('MP6'!F66=0,"",'MP6'!F66)</f>
        <v/>
      </c>
      <c r="G68" s="95" t="str">
        <f>IF('MP6'!G66=0,"",'MP6'!G66)</f>
        <v/>
      </c>
      <c r="H68" s="95" t="str">
        <f>IF('MP6'!H66=0,"",'MP6'!H66)</f>
        <v/>
      </c>
      <c r="I68" s="95" t="str">
        <f>IF('MP6'!I66=0,"",'MP6'!I66)</f>
        <v/>
      </c>
      <c r="J68" s="95" t="str">
        <f>IF('MP6'!J66=0,"",'MP6'!J66)</f>
        <v/>
      </c>
      <c r="K68" s="260" t="str">
        <f t="shared" ref="K68" si="90">IFERROR(ROUND(AVERAGE(E68:J70),0),"")</f>
        <v/>
      </c>
      <c r="L68" s="96" t="str">
        <f>IF('MP6'!L66=0,"",'MP6'!L66)</f>
        <v/>
      </c>
      <c r="M68" s="260" t="str">
        <f t="shared" ref="M68" si="91">IFERROR(ROUND(AVERAGE(L68:L70),0),"")</f>
        <v/>
      </c>
      <c r="N68" s="96" t="str">
        <f>IF('MP6'!N66=0,"",'MP6'!N66)</f>
        <v/>
      </c>
      <c r="O68" s="96" t="str">
        <f>IF('MP6'!O66=0,"",'MP6'!O66)</f>
        <v/>
      </c>
      <c r="P68" s="96" t="str">
        <f>IF('MP6'!P66=0,"",'MP6'!P66)</f>
        <v/>
      </c>
      <c r="Q68" s="96" t="str">
        <f>IF('MP6'!Q66=0,"",'MP6'!Q66)</f>
        <v/>
      </c>
      <c r="R68" s="96" t="str">
        <f>IF('MP6'!R66=0,"",'MP6'!R66)</f>
        <v/>
      </c>
      <c r="S68" s="260" t="str">
        <f t="shared" ref="S68" si="92">IFERROR(ROUND(AVERAGE(N68:R70),0),"")</f>
        <v/>
      </c>
      <c r="T68" s="96" t="str">
        <f>IF('MP6'!T66=0,"",'MP6'!T66)</f>
        <v/>
      </c>
      <c r="U68" s="260" t="str">
        <f t="shared" ref="U68" si="93">IFERROR(ROUND(AVERAGE(T68:T70),0),"")</f>
        <v/>
      </c>
      <c r="V68" s="246" t="str">
        <f t="shared" ref="V68" si="94">IFERROR(ROUND((K68+M68+S68+(2*U68))/5,0),"")</f>
        <v/>
      </c>
    </row>
    <row r="69" spans="1:22" ht="15" customHeight="1">
      <c r="A69" s="252"/>
      <c r="B69" s="249" t="str">
        <f>IF(VLOOKUP(A68,'Data Siswa 6'!$A$4:$D$43,3,0)=0,"",VLOOKUP(A68,'Data Siswa 6'!$A$4:$D$43,3,0))</f>
        <v/>
      </c>
      <c r="C69" s="255"/>
      <c r="D69" s="97" t="s">
        <v>6</v>
      </c>
      <c r="E69" s="98" t="str">
        <f>IF('MP6'!E67=0,"",'MP6'!E67)</f>
        <v/>
      </c>
      <c r="F69" s="98" t="str">
        <f>IF('MP6'!F67=0,"",'MP6'!F67)</f>
        <v/>
      </c>
      <c r="G69" s="98" t="str">
        <f>IF('MP6'!G67=0,"",'MP6'!G67)</f>
        <v/>
      </c>
      <c r="H69" s="98" t="str">
        <f>IF('MP6'!H67=0,"",'MP6'!H67)</f>
        <v/>
      </c>
      <c r="I69" s="98" t="str">
        <f>IF('MP6'!I67=0,"",'MP6'!I67)</f>
        <v/>
      </c>
      <c r="J69" s="98" t="str">
        <f>IF('MP6'!J67=0,"",'MP6'!J67)</f>
        <v/>
      </c>
      <c r="K69" s="258"/>
      <c r="L69" s="98" t="str">
        <f>IF('MP6'!L67=0,"",'MP6'!L67)</f>
        <v/>
      </c>
      <c r="M69" s="258"/>
      <c r="N69" s="98" t="str">
        <f>IF('MP6'!N67=0,"",'MP6'!N67)</f>
        <v/>
      </c>
      <c r="O69" s="98" t="str">
        <f>IF('MP6'!O67=0,"",'MP6'!O67)</f>
        <v/>
      </c>
      <c r="P69" s="98" t="str">
        <f>IF('MP6'!P67=0,"",'MP6'!P67)</f>
        <v/>
      </c>
      <c r="Q69" s="98" t="str">
        <f>IF('MP6'!Q67=0,"",'MP6'!Q67)</f>
        <v/>
      </c>
      <c r="R69" s="98" t="str">
        <f>IF('MP6'!R67=0,"",'MP6'!R67)</f>
        <v/>
      </c>
      <c r="S69" s="258"/>
      <c r="T69" s="99" t="str">
        <f>IF('MP6'!T67=0,"",'MP6'!T67)</f>
        <v/>
      </c>
      <c r="U69" s="258"/>
      <c r="V69" s="247"/>
    </row>
    <row r="70" spans="1:22">
      <c r="A70" s="253"/>
      <c r="B70" s="250"/>
      <c r="C70" s="256"/>
      <c r="D70" s="100" t="s">
        <v>7</v>
      </c>
      <c r="E70" s="101" t="str">
        <f>IF('MP6'!E68=0,"",'MP6'!E68)</f>
        <v/>
      </c>
      <c r="F70" s="101" t="str">
        <f>IF('MP6'!F68=0,"",'MP6'!F68)</f>
        <v/>
      </c>
      <c r="G70" s="101" t="str">
        <f>IF('MP6'!G68=0,"",'MP6'!G68)</f>
        <v/>
      </c>
      <c r="H70" s="101" t="str">
        <f>IF('MP6'!H68=0,"",'MP6'!H68)</f>
        <v/>
      </c>
      <c r="I70" s="101" t="str">
        <f>IF('MP6'!I68=0,"",'MP6'!I68)</f>
        <v/>
      </c>
      <c r="J70" s="101" t="str">
        <f>IF('MP6'!J68=0,"",'MP6'!J68)</f>
        <v/>
      </c>
      <c r="K70" s="259"/>
      <c r="L70" s="101" t="str">
        <f>IF('MP6'!L68=0,"",'MP6'!L68)</f>
        <v/>
      </c>
      <c r="M70" s="259"/>
      <c r="N70" s="101" t="str">
        <f>IF('MP6'!N68=0,"",'MP6'!N68)</f>
        <v/>
      </c>
      <c r="O70" s="101" t="str">
        <f>IF('MP6'!O68=0,"",'MP6'!O68)</f>
        <v/>
      </c>
      <c r="P70" s="101" t="str">
        <f>IF('MP6'!P68=0,"",'MP6'!P68)</f>
        <v/>
      </c>
      <c r="Q70" s="101" t="str">
        <f>IF('MP6'!Q68=0,"",'MP6'!Q68)</f>
        <v/>
      </c>
      <c r="R70" s="101" t="str">
        <f>IF('MP6'!R68=0,"",'MP6'!R68)</f>
        <v/>
      </c>
      <c r="S70" s="259"/>
      <c r="T70" s="102" t="str">
        <f>IF('MP6'!T68=0,"",'MP6'!T68)</f>
        <v/>
      </c>
      <c r="U70" s="259"/>
      <c r="V70" s="248"/>
    </row>
    <row r="71" spans="1:22">
      <c r="A71" s="262">
        <v>21</v>
      </c>
      <c r="B71" s="93" t="str">
        <f>IF(VLOOKUP(A71,'Data Siswa 6'!$A$4:$D$43,2,0)=0,"",VLOOKUP(A71,'Data Siswa 6'!$A$4:$D$43,2,0))</f>
        <v>421</v>
      </c>
      <c r="C71" s="263" t="str">
        <f>IF(VLOOKUP(A71,'Data Siswa 6'!$A$4:$D$43,4,0)=0,"",VLOOKUP(A71,'Data Siswa 6'!$A$4:$D$43,4,0))</f>
        <v>Siswa Kelas VI 21</v>
      </c>
      <c r="D71" s="94" t="s">
        <v>5</v>
      </c>
      <c r="E71" s="95" t="str">
        <f>IF('MP6'!E69=0,"",'MP6'!E69)</f>
        <v/>
      </c>
      <c r="F71" s="95" t="str">
        <f>IF('MP6'!F69=0,"",'MP6'!F69)</f>
        <v/>
      </c>
      <c r="G71" s="95" t="str">
        <f>IF('MP6'!G69=0,"",'MP6'!G69)</f>
        <v/>
      </c>
      <c r="H71" s="95" t="str">
        <f>IF('MP6'!H69=0,"",'MP6'!H69)</f>
        <v/>
      </c>
      <c r="I71" s="95" t="str">
        <f>IF('MP6'!I69=0,"",'MP6'!I69)</f>
        <v/>
      </c>
      <c r="J71" s="95" t="str">
        <f>IF('MP6'!J69=0,"",'MP6'!J69)</f>
        <v/>
      </c>
      <c r="K71" s="260" t="str">
        <f t="shared" ref="K71" si="95">IFERROR(ROUND(AVERAGE(E71:J73),0),"")</f>
        <v/>
      </c>
      <c r="L71" s="96" t="str">
        <f>IF('MP6'!L69=0,"",'MP6'!L69)</f>
        <v/>
      </c>
      <c r="M71" s="260" t="str">
        <f t="shared" ref="M71" si="96">IFERROR(ROUND(AVERAGE(L71:L73),0),"")</f>
        <v/>
      </c>
      <c r="N71" s="96" t="str">
        <f>IF('MP6'!N69=0,"",'MP6'!N69)</f>
        <v/>
      </c>
      <c r="O71" s="96" t="str">
        <f>IF('MP6'!O69=0,"",'MP6'!O69)</f>
        <v/>
      </c>
      <c r="P71" s="96" t="str">
        <f>IF('MP6'!P69=0,"",'MP6'!P69)</f>
        <v/>
      </c>
      <c r="Q71" s="96" t="str">
        <f>IF('MP6'!Q69=0,"",'MP6'!Q69)</f>
        <v/>
      </c>
      <c r="R71" s="96" t="str">
        <f>IF('MP6'!R69=0,"",'MP6'!R69)</f>
        <v/>
      </c>
      <c r="S71" s="260" t="str">
        <f t="shared" ref="S71" si="97">IFERROR(ROUND(AVERAGE(N71:R73),0),"")</f>
        <v/>
      </c>
      <c r="T71" s="96" t="str">
        <f>IF('MP6'!T69=0,"",'MP6'!T69)</f>
        <v/>
      </c>
      <c r="U71" s="260" t="str">
        <f t="shared" ref="U71" si="98">IFERROR(ROUND(AVERAGE(T71:T73),0),"")</f>
        <v/>
      </c>
      <c r="V71" s="246" t="str">
        <f t="shared" ref="V71" si="99">IFERROR(ROUND((K71+M71+S71+(2*U71))/5,0),"")</f>
        <v/>
      </c>
    </row>
    <row r="72" spans="1:22" ht="15" customHeight="1">
      <c r="A72" s="252"/>
      <c r="B72" s="249" t="str">
        <f>IF(VLOOKUP(A71,'Data Siswa 6'!$A$4:$D$43,3,0)=0,"",VLOOKUP(A71,'Data Siswa 6'!$A$4:$D$43,3,0))</f>
        <v/>
      </c>
      <c r="C72" s="255"/>
      <c r="D72" s="97" t="s">
        <v>6</v>
      </c>
      <c r="E72" s="98" t="str">
        <f>IF('MP6'!E70=0,"",'MP6'!E70)</f>
        <v/>
      </c>
      <c r="F72" s="98" t="str">
        <f>IF('MP6'!F70=0,"",'MP6'!F70)</f>
        <v/>
      </c>
      <c r="G72" s="98" t="str">
        <f>IF('MP6'!G70=0,"",'MP6'!G70)</f>
        <v/>
      </c>
      <c r="H72" s="98" t="str">
        <f>IF('MP6'!H70=0,"",'MP6'!H70)</f>
        <v/>
      </c>
      <c r="I72" s="98" t="str">
        <f>IF('MP6'!I70=0,"",'MP6'!I70)</f>
        <v/>
      </c>
      <c r="J72" s="98" t="str">
        <f>IF('MP6'!J70=0,"",'MP6'!J70)</f>
        <v/>
      </c>
      <c r="K72" s="258"/>
      <c r="L72" s="98" t="str">
        <f>IF('MP6'!L70=0,"",'MP6'!L70)</f>
        <v/>
      </c>
      <c r="M72" s="258"/>
      <c r="N72" s="98" t="str">
        <f>IF('MP6'!N70=0,"",'MP6'!N70)</f>
        <v/>
      </c>
      <c r="O72" s="98" t="str">
        <f>IF('MP6'!O70=0,"",'MP6'!O70)</f>
        <v/>
      </c>
      <c r="P72" s="98" t="str">
        <f>IF('MP6'!P70=0,"",'MP6'!P70)</f>
        <v/>
      </c>
      <c r="Q72" s="98" t="str">
        <f>IF('MP6'!Q70=0,"",'MP6'!Q70)</f>
        <v/>
      </c>
      <c r="R72" s="98" t="str">
        <f>IF('MP6'!R70=0,"",'MP6'!R70)</f>
        <v/>
      </c>
      <c r="S72" s="258"/>
      <c r="T72" s="99" t="str">
        <f>IF('MP6'!T70=0,"",'MP6'!T70)</f>
        <v/>
      </c>
      <c r="U72" s="258"/>
      <c r="V72" s="247"/>
    </row>
    <row r="73" spans="1:22">
      <c r="A73" s="253"/>
      <c r="B73" s="250"/>
      <c r="C73" s="256"/>
      <c r="D73" s="100" t="s">
        <v>7</v>
      </c>
      <c r="E73" s="101" t="str">
        <f>IF('MP6'!E71=0,"",'MP6'!E71)</f>
        <v/>
      </c>
      <c r="F73" s="101" t="str">
        <f>IF('MP6'!F71=0,"",'MP6'!F71)</f>
        <v/>
      </c>
      <c r="G73" s="101" t="str">
        <f>IF('MP6'!G71=0,"",'MP6'!G71)</f>
        <v/>
      </c>
      <c r="H73" s="101" t="str">
        <f>IF('MP6'!H71=0,"",'MP6'!H71)</f>
        <v/>
      </c>
      <c r="I73" s="101" t="str">
        <f>IF('MP6'!I71=0,"",'MP6'!I71)</f>
        <v/>
      </c>
      <c r="J73" s="101" t="str">
        <f>IF('MP6'!J71=0,"",'MP6'!J71)</f>
        <v/>
      </c>
      <c r="K73" s="259"/>
      <c r="L73" s="101" t="str">
        <f>IF('MP6'!L71=0,"",'MP6'!L71)</f>
        <v/>
      </c>
      <c r="M73" s="259"/>
      <c r="N73" s="101" t="str">
        <f>IF('MP6'!N71=0,"",'MP6'!N71)</f>
        <v/>
      </c>
      <c r="O73" s="101" t="str">
        <f>IF('MP6'!O71=0,"",'MP6'!O71)</f>
        <v/>
      </c>
      <c r="P73" s="101" t="str">
        <f>IF('MP6'!P71=0,"",'MP6'!P71)</f>
        <v/>
      </c>
      <c r="Q73" s="101" t="str">
        <f>IF('MP6'!Q71=0,"",'MP6'!Q71)</f>
        <v/>
      </c>
      <c r="R73" s="101" t="str">
        <f>IF('MP6'!R71=0,"",'MP6'!R71)</f>
        <v/>
      </c>
      <c r="S73" s="259"/>
      <c r="T73" s="102" t="str">
        <f>IF('MP6'!T71=0,"",'MP6'!T71)</f>
        <v/>
      </c>
      <c r="U73" s="259"/>
      <c r="V73" s="248"/>
    </row>
    <row r="74" spans="1:22">
      <c r="A74" s="262">
        <v>22</v>
      </c>
      <c r="B74" s="93" t="str">
        <f>IF(VLOOKUP(A74,'Data Siswa 6'!$A$4:$D$43,2,0)=0,"",VLOOKUP(A74,'Data Siswa 6'!$A$4:$D$43,2,0))</f>
        <v>422</v>
      </c>
      <c r="C74" s="263" t="str">
        <f>IF(VLOOKUP(A74,'Data Siswa 6'!$A$4:$D$43,4,0)=0,"",VLOOKUP(A74,'Data Siswa 6'!$A$4:$D$43,4,0))</f>
        <v>Siswa Kelas VI 22</v>
      </c>
      <c r="D74" s="94" t="s">
        <v>5</v>
      </c>
      <c r="E74" s="95" t="str">
        <f>IF('MP6'!E72=0,"",'MP6'!E72)</f>
        <v/>
      </c>
      <c r="F74" s="95" t="str">
        <f>IF('MP6'!F72=0,"",'MP6'!F72)</f>
        <v/>
      </c>
      <c r="G74" s="95" t="str">
        <f>IF('MP6'!G72=0,"",'MP6'!G72)</f>
        <v/>
      </c>
      <c r="H74" s="95" t="str">
        <f>IF('MP6'!H72=0,"",'MP6'!H72)</f>
        <v/>
      </c>
      <c r="I74" s="95" t="str">
        <f>IF('MP6'!I72=0,"",'MP6'!I72)</f>
        <v/>
      </c>
      <c r="J74" s="95" t="str">
        <f>IF('MP6'!J72=0,"",'MP6'!J72)</f>
        <v/>
      </c>
      <c r="K74" s="260" t="str">
        <f t="shared" ref="K74" si="100">IFERROR(ROUND(AVERAGE(E74:J76),0),"")</f>
        <v/>
      </c>
      <c r="L74" s="96" t="str">
        <f>IF('MP6'!L72=0,"",'MP6'!L72)</f>
        <v/>
      </c>
      <c r="M74" s="260" t="str">
        <f t="shared" ref="M74" si="101">IFERROR(ROUND(AVERAGE(L74:L76),0),"")</f>
        <v/>
      </c>
      <c r="N74" s="96" t="str">
        <f>IF('MP6'!N72=0,"",'MP6'!N72)</f>
        <v/>
      </c>
      <c r="O74" s="96" t="str">
        <f>IF('MP6'!O72=0,"",'MP6'!O72)</f>
        <v/>
      </c>
      <c r="P74" s="96" t="str">
        <f>IF('MP6'!P72=0,"",'MP6'!P72)</f>
        <v/>
      </c>
      <c r="Q74" s="96" t="str">
        <f>IF('MP6'!Q72=0,"",'MP6'!Q72)</f>
        <v/>
      </c>
      <c r="R74" s="96" t="str">
        <f>IF('MP6'!R72=0,"",'MP6'!R72)</f>
        <v/>
      </c>
      <c r="S74" s="260" t="str">
        <f t="shared" ref="S74" si="102">IFERROR(ROUND(AVERAGE(N74:R76),0),"")</f>
        <v/>
      </c>
      <c r="T74" s="96" t="str">
        <f>IF('MP6'!T72=0,"",'MP6'!T72)</f>
        <v/>
      </c>
      <c r="U74" s="260" t="str">
        <f t="shared" ref="U74" si="103">IFERROR(ROUND(AVERAGE(T74:T76),0),"")</f>
        <v/>
      </c>
      <c r="V74" s="246" t="str">
        <f t="shared" ref="V74" si="104">IFERROR(ROUND((K74+M74+S74+(2*U74))/5,0),"")</f>
        <v/>
      </c>
    </row>
    <row r="75" spans="1:22" ht="15" customHeight="1">
      <c r="A75" s="252"/>
      <c r="B75" s="249" t="str">
        <f>IF(VLOOKUP(A74,'Data Siswa 6'!$A$4:$D$43,3,0)=0,"",VLOOKUP(A74,'Data Siswa 6'!$A$4:$D$43,3,0))</f>
        <v/>
      </c>
      <c r="C75" s="255"/>
      <c r="D75" s="97" t="s">
        <v>6</v>
      </c>
      <c r="E75" s="98" t="str">
        <f>IF('MP6'!E73=0,"",'MP6'!E73)</f>
        <v/>
      </c>
      <c r="F75" s="98" t="str">
        <f>IF('MP6'!F73=0,"",'MP6'!F73)</f>
        <v/>
      </c>
      <c r="G75" s="98" t="str">
        <f>IF('MP6'!G73=0,"",'MP6'!G73)</f>
        <v/>
      </c>
      <c r="H75" s="98" t="str">
        <f>IF('MP6'!H73=0,"",'MP6'!H73)</f>
        <v/>
      </c>
      <c r="I75" s="98" t="str">
        <f>IF('MP6'!I73=0,"",'MP6'!I73)</f>
        <v/>
      </c>
      <c r="J75" s="98" t="str">
        <f>IF('MP6'!J73=0,"",'MP6'!J73)</f>
        <v/>
      </c>
      <c r="K75" s="258"/>
      <c r="L75" s="98" t="str">
        <f>IF('MP6'!L73=0,"",'MP6'!L73)</f>
        <v/>
      </c>
      <c r="M75" s="258"/>
      <c r="N75" s="98" t="str">
        <f>IF('MP6'!N73=0,"",'MP6'!N73)</f>
        <v/>
      </c>
      <c r="O75" s="98" t="str">
        <f>IF('MP6'!O73=0,"",'MP6'!O73)</f>
        <v/>
      </c>
      <c r="P75" s="98" t="str">
        <f>IF('MP6'!P73=0,"",'MP6'!P73)</f>
        <v/>
      </c>
      <c r="Q75" s="98" t="str">
        <f>IF('MP6'!Q73=0,"",'MP6'!Q73)</f>
        <v/>
      </c>
      <c r="R75" s="98" t="str">
        <f>IF('MP6'!R73=0,"",'MP6'!R73)</f>
        <v/>
      </c>
      <c r="S75" s="258"/>
      <c r="T75" s="99" t="str">
        <f>IF('MP6'!T73=0,"",'MP6'!T73)</f>
        <v/>
      </c>
      <c r="U75" s="258"/>
      <c r="V75" s="247"/>
    </row>
    <row r="76" spans="1:22">
      <c r="A76" s="253"/>
      <c r="B76" s="250"/>
      <c r="C76" s="256"/>
      <c r="D76" s="100" t="s">
        <v>7</v>
      </c>
      <c r="E76" s="101" t="str">
        <f>IF('MP6'!E74=0,"",'MP6'!E74)</f>
        <v/>
      </c>
      <c r="F76" s="101" t="str">
        <f>IF('MP6'!F74=0,"",'MP6'!F74)</f>
        <v/>
      </c>
      <c r="G76" s="101" t="str">
        <f>IF('MP6'!G74=0,"",'MP6'!G74)</f>
        <v/>
      </c>
      <c r="H76" s="101" t="str">
        <f>IF('MP6'!H74=0,"",'MP6'!H74)</f>
        <v/>
      </c>
      <c r="I76" s="101" t="str">
        <f>IF('MP6'!I74=0,"",'MP6'!I74)</f>
        <v/>
      </c>
      <c r="J76" s="101" t="str">
        <f>IF('MP6'!J74=0,"",'MP6'!J74)</f>
        <v/>
      </c>
      <c r="K76" s="259"/>
      <c r="L76" s="101" t="str">
        <f>IF('MP6'!L74=0,"",'MP6'!L74)</f>
        <v/>
      </c>
      <c r="M76" s="259"/>
      <c r="N76" s="101" t="str">
        <f>IF('MP6'!N74=0,"",'MP6'!N74)</f>
        <v/>
      </c>
      <c r="O76" s="101" t="str">
        <f>IF('MP6'!O74=0,"",'MP6'!O74)</f>
        <v/>
      </c>
      <c r="P76" s="101" t="str">
        <f>IF('MP6'!P74=0,"",'MP6'!P74)</f>
        <v/>
      </c>
      <c r="Q76" s="101" t="str">
        <f>IF('MP6'!Q74=0,"",'MP6'!Q74)</f>
        <v/>
      </c>
      <c r="R76" s="101" t="str">
        <f>IF('MP6'!R74=0,"",'MP6'!R74)</f>
        <v/>
      </c>
      <c r="S76" s="259"/>
      <c r="T76" s="102" t="str">
        <f>IF('MP6'!T74=0,"",'MP6'!T74)</f>
        <v/>
      </c>
      <c r="U76" s="259"/>
      <c r="V76" s="248"/>
    </row>
    <row r="77" spans="1:22">
      <c r="A77" s="262">
        <v>23</v>
      </c>
      <c r="B77" s="93" t="str">
        <f>IF(VLOOKUP(A77,'Data Siswa 6'!$A$4:$D$43,2,0)=0,"",VLOOKUP(A77,'Data Siswa 6'!$A$4:$D$43,2,0))</f>
        <v>423</v>
      </c>
      <c r="C77" s="263" t="str">
        <f>IF(VLOOKUP(A77,'Data Siswa 6'!$A$4:$D$43,4,0)=0,"",VLOOKUP(A77,'Data Siswa 6'!$A$4:$D$43,4,0))</f>
        <v>Siswa Kelas VI 23</v>
      </c>
      <c r="D77" s="94" t="s">
        <v>5</v>
      </c>
      <c r="E77" s="95" t="str">
        <f>IF('MP6'!E75=0,"",'MP6'!E75)</f>
        <v/>
      </c>
      <c r="F77" s="95" t="str">
        <f>IF('MP6'!F75=0,"",'MP6'!F75)</f>
        <v/>
      </c>
      <c r="G77" s="95" t="str">
        <f>IF('MP6'!G75=0,"",'MP6'!G75)</f>
        <v/>
      </c>
      <c r="H77" s="95" t="str">
        <f>IF('MP6'!H75=0,"",'MP6'!H75)</f>
        <v/>
      </c>
      <c r="I77" s="95" t="str">
        <f>IF('MP6'!I75=0,"",'MP6'!I75)</f>
        <v/>
      </c>
      <c r="J77" s="95" t="str">
        <f>IF('MP6'!J75=0,"",'MP6'!J75)</f>
        <v/>
      </c>
      <c r="K77" s="260" t="str">
        <f t="shared" ref="K77" si="105">IFERROR(ROUND(AVERAGE(E77:J79),0),"")</f>
        <v/>
      </c>
      <c r="L77" s="96" t="str">
        <f>IF('MP6'!L75=0,"",'MP6'!L75)</f>
        <v/>
      </c>
      <c r="M77" s="260" t="str">
        <f t="shared" ref="M77" si="106">IFERROR(ROUND(AVERAGE(L77:L79),0),"")</f>
        <v/>
      </c>
      <c r="N77" s="96" t="str">
        <f>IF('MP6'!N75=0,"",'MP6'!N75)</f>
        <v/>
      </c>
      <c r="O77" s="96" t="str">
        <f>IF('MP6'!O75=0,"",'MP6'!O75)</f>
        <v/>
      </c>
      <c r="P77" s="96" t="str">
        <f>IF('MP6'!P75=0,"",'MP6'!P75)</f>
        <v/>
      </c>
      <c r="Q77" s="96" t="str">
        <f>IF('MP6'!Q75=0,"",'MP6'!Q75)</f>
        <v/>
      </c>
      <c r="R77" s="96" t="str">
        <f>IF('MP6'!R75=0,"",'MP6'!R75)</f>
        <v/>
      </c>
      <c r="S77" s="260" t="str">
        <f t="shared" ref="S77" si="107">IFERROR(ROUND(AVERAGE(N77:R79),0),"")</f>
        <v/>
      </c>
      <c r="T77" s="96" t="str">
        <f>IF('MP6'!T75=0,"",'MP6'!T75)</f>
        <v/>
      </c>
      <c r="U77" s="260" t="str">
        <f t="shared" ref="U77" si="108">IFERROR(ROUND(AVERAGE(T77:T79),0),"")</f>
        <v/>
      </c>
      <c r="V77" s="246" t="str">
        <f t="shared" ref="V77" si="109">IFERROR(ROUND((K77+M77+S77+(2*U77))/5,0),"")</f>
        <v/>
      </c>
    </row>
    <row r="78" spans="1:22" ht="15" customHeight="1">
      <c r="A78" s="252"/>
      <c r="B78" s="249" t="str">
        <f>IF(VLOOKUP(A77,'Data Siswa 6'!$A$4:$D$43,3,0)=0,"",VLOOKUP(A77,'Data Siswa 6'!$A$4:$D$43,3,0))</f>
        <v/>
      </c>
      <c r="C78" s="255"/>
      <c r="D78" s="97" t="s">
        <v>6</v>
      </c>
      <c r="E78" s="98" t="str">
        <f>IF('MP6'!E76=0,"",'MP6'!E76)</f>
        <v/>
      </c>
      <c r="F78" s="98" t="str">
        <f>IF('MP6'!F76=0,"",'MP6'!F76)</f>
        <v/>
      </c>
      <c r="G78" s="98" t="str">
        <f>IF('MP6'!G76=0,"",'MP6'!G76)</f>
        <v/>
      </c>
      <c r="H78" s="98" t="str">
        <f>IF('MP6'!H76=0,"",'MP6'!H76)</f>
        <v/>
      </c>
      <c r="I78" s="98" t="str">
        <f>IF('MP6'!I76=0,"",'MP6'!I76)</f>
        <v/>
      </c>
      <c r="J78" s="98" t="str">
        <f>IF('MP6'!J76=0,"",'MP6'!J76)</f>
        <v/>
      </c>
      <c r="K78" s="258"/>
      <c r="L78" s="98" t="str">
        <f>IF('MP6'!L76=0,"",'MP6'!L76)</f>
        <v/>
      </c>
      <c r="M78" s="258"/>
      <c r="N78" s="98" t="str">
        <f>IF('MP6'!N76=0,"",'MP6'!N76)</f>
        <v/>
      </c>
      <c r="O78" s="98" t="str">
        <f>IF('MP6'!O76=0,"",'MP6'!O76)</f>
        <v/>
      </c>
      <c r="P78" s="98" t="str">
        <f>IF('MP6'!P76=0,"",'MP6'!P76)</f>
        <v/>
      </c>
      <c r="Q78" s="98" t="str">
        <f>IF('MP6'!Q76=0,"",'MP6'!Q76)</f>
        <v/>
      </c>
      <c r="R78" s="98" t="str">
        <f>IF('MP6'!R76=0,"",'MP6'!R76)</f>
        <v/>
      </c>
      <c r="S78" s="258"/>
      <c r="T78" s="99" t="str">
        <f>IF('MP6'!T76=0,"",'MP6'!T76)</f>
        <v/>
      </c>
      <c r="U78" s="258"/>
      <c r="V78" s="247"/>
    </row>
    <row r="79" spans="1:22">
      <c r="A79" s="253"/>
      <c r="B79" s="250"/>
      <c r="C79" s="256"/>
      <c r="D79" s="100" t="s">
        <v>7</v>
      </c>
      <c r="E79" s="101" t="str">
        <f>IF('MP6'!E77=0,"",'MP6'!E77)</f>
        <v/>
      </c>
      <c r="F79" s="101" t="str">
        <f>IF('MP6'!F77=0,"",'MP6'!F77)</f>
        <v/>
      </c>
      <c r="G79" s="101" t="str">
        <f>IF('MP6'!G77=0,"",'MP6'!G77)</f>
        <v/>
      </c>
      <c r="H79" s="101" t="str">
        <f>IF('MP6'!H77=0,"",'MP6'!H77)</f>
        <v/>
      </c>
      <c r="I79" s="101" t="str">
        <f>IF('MP6'!I77=0,"",'MP6'!I77)</f>
        <v/>
      </c>
      <c r="J79" s="101" t="str">
        <f>IF('MP6'!J77=0,"",'MP6'!J77)</f>
        <v/>
      </c>
      <c r="K79" s="259"/>
      <c r="L79" s="101" t="str">
        <f>IF('MP6'!L77=0,"",'MP6'!L77)</f>
        <v/>
      </c>
      <c r="M79" s="259"/>
      <c r="N79" s="101" t="str">
        <f>IF('MP6'!N77=0,"",'MP6'!N77)</f>
        <v/>
      </c>
      <c r="O79" s="101" t="str">
        <f>IF('MP6'!O77=0,"",'MP6'!O77)</f>
        <v/>
      </c>
      <c r="P79" s="101" t="str">
        <f>IF('MP6'!P77=0,"",'MP6'!P77)</f>
        <v/>
      </c>
      <c r="Q79" s="101" t="str">
        <f>IF('MP6'!Q77=0,"",'MP6'!Q77)</f>
        <v/>
      </c>
      <c r="R79" s="101" t="str">
        <f>IF('MP6'!R77=0,"",'MP6'!R77)</f>
        <v/>
      </c>
      <c r="S79" s="259"/>
      <c r="T79" s="102" t="str">
        <f>IF('MP6'!T77=0,"",'MP6'!T77)</f>
        <v/>
      </c>
      <c r="U79" s="259"/>
      <c r="V79" s="248"/>
    </row>
    <row r="80" spans="1:22">
      <c r="A80" s="251">
        <v>24</v>
      </c>
      <c r="B80" s="103" t="str">
        <f>IF(VLOOKUP(A80,'Data Siswa 6'!$A$4:$D$43,2,0)=0,"",VLOOKUP(A80,'Data Siswa 6'!$A$4:$D$43,2,0))</f>
        <v>424</v>
      </c>
      <c r="C80" s="254" t="str">
        <f>IF(VLOOKUP(A80,'Data Siswa 6'!$A$4:$D$43,4,0)=0,"",VLOOKUP(A80,'Data Siswa 6'!$A$4:$D$43,4,0))</f>
        <v>Siswa Kelas VI 24</v>
      </c>
      <c r="D80" s="104" t="s">
        <v>5</v>
      </c>
      <c r="E80" s="95" t="str">
        <f>IF('MP6'!E78=0,"",'MP6'!E78)</f>
        <v/>
      </c>
      <c r="F80" s="95" t="str">
        <f>IF('MP6'!F78=0,"",'MP6'!F78)</f>
        <v/>
      </c>
      <c r="G80" s="95" t="str">
        <f>IF('MP6'!G78=0,"",'MP6'!G78)</f>
        <v/>
      </c>
      <c r="H80" s="95" t="str">
        <f>IF('MP6'!H78=0,"",'MP6'!H78)</f>
        <v/>
      </c>
      <c r="I80" s="95" t="str">
        <f>IF('MP6'!I78=0,"",'MP6'!I78)</f>
        <v/>
      </c>
      <c r="J80" s="95" t="str">
        <f>IF('MP6'!J78=0,"",'MP6'!J78)</f>
        <v/>
      </c>
      <c r="K80" s="257" t="str">
        <f t="shared" ref="K80" si="110">IFERROR(ROUND(AVERAGE(E80:J82),0),"")</f>
        <v/>
      </c>
      <c r="L80" s="96" t="str">
        <f>IF('MP6'!L78=0,"",'MP6'!L78)</f>
        <v/>
      </c>
      <c r="M80" s="257" t="str">
        <f t="shared" ref="M80" si="111">IFERROR(ROUND(AVERAGE(L80:L82),0),"")</f>
        <v/>
      </c>
      <c r="N80" s="96" t="str">
        <f>IF('MP6'!N78=0,"",'MP6'!N78)</f>
        <v/>
      </c>
      <c r="O80" s="96" t="str">
        <f>IF('MP6'!O78=0,"",'MP6'!O78)</f>
        <v/>
      </c>
      <c r="P80" s="96" t="str">
        <f>IF('MP6'!P78=0,"",'MP6'!P78)</f>
        <v/>
      </c>
      <c r="Q80" s="96" t="str">
        <f>IF('MP6'!Q78=0,"",'MP6'!Q78)</f>
        <v/>
      </c>
      <c r="R80" s="96" t="str">
        <f>IF('MP6'!R78=0,"",'MP6'!R78)</f>
        <v/>
      </c>
      <c r="S80" s="260" t="str">
        <f t="shared" ref="S80" si="112">IFERROR(ROUND(AVERAGE(N80:R82),0),"")</f>
        <v/>
      </c>
      <c r="T80" s="96" t="str">
        <f>IF('MP6'!T78=0,"",'MP6'!T78)</f>
        <v/>
      </c>
      <c r="U80" s="257" t="str">
        <f t="shared" ref="U80" si="113">IFERROR(ROUND(AVERAGE(T80:T82),0),"")</f>
        <v/>
      </c>
      <c r="V80" s="261" t="str">
        <f t="shared" ref="V80" si="114">IFERROR(ROUND((K80+M80+S80+(2*U80))/5,0),"")</f>
        <v/>
      </c>
    </row>
    <row r="81" spans="1:22" ht="15" customHeight="1">
      <c r="A81" s="252"/>
      <c r="B81" s="249" t="str">
        <f>IF(VLOOKUP(A80,'Data Siswa 6'!$A$4:$D$43,3,0)=0,"",VLOOKUP(A80,'Data Siswa 6'!$A$4:$D$43,3,0))</f>
        <v/>
      </c>
      <c r="C81" s="255"/>
      <c r="D81" s="97" t="s">
        <v>6</v>
      </c>
      <c r="E81" s="98" t="str">
        <f>IF('MP6'!E79=0,"",'MP6'!E79)</f>
        <v/>
      </c>
      <c r="F81" s="98" t="str">
        <f>IF('MP6'!F79=0,"",'MP6'!F79)</f>
        <v/>
      </c>
      <c r="G81" s="98" t="str">
        <f>IF('MP6'!G79=0,"",'MP6'!G79)</f>
        <v/>
      </c>
      <c r="H81" s="98" t="str">
        <f>IF('MP6'!H79=0,"",'MP6'!H79)</f>
        <v/>
      </c>
      <c r="I81" s="98" t="str">
        <f>IF('MP6'!I79=0,"",'MP6'!I79)</f>
        <v/>
      </c>
      <c r="J81" s="98" t="str">
        <f>IF('MP6'!J79=0,"",'MP6'!J79)</f>
        <v/>
      </c>
      <c r="K81" s="258"/>
      <c r="L81" s="98" t="str">
        <f>IF('MP6'!L79=0,"",'MP6'!L79)</f>
        <v/>
      </c>
      <c r="M81" s="258"/>
      <c r="N81" s="98" t="str">
        <f>IF('MP6'!N79=0,"",'MP6'!N79)</f>
        <v/>
      </c>
      <c r="O81" s="98" t="str">
        <f>IF('MP6'!O79=0,"",'MP6'!O79)</f>
        <v/>
      </c>
      <c r="P81" s="98" t="str">
        <f>IF('MP6'!P79=0,"",'MP6'!P79)</f>
        <v/>
      </c>
      <c r="Q81" s="98" t="str">
        <f>IF('MP6'!Q79=0,"",'MP6'!Q79)</f>
        <v/>
      </c>
      <c r="R81" s="98" t="str">
        <f>IF('MP6'!R79=0,"",'MP6'!R79)</f>
        <v/>
      </c>
      <c r="S81" s="258"/>
      <c r="T81" s="99" t="str">
        <f>IF('MP6'!T79=0,"",'MP6'!T79)</f>
        <v/>
      </c>
      <c r="U81" s="258"/>
      <c r="V81" s="247"/>
    </row>
    <row r="82" spans="1:22">
      <c r="A82" s="253"/>
      <c r="B82" s="250"/>
      <c r="C82" s="256"/>
      <c r="D82" s="100" t="s">
        <v>7</v>
      </c>
      <c r="E82" s="101" t="str">
        <f>IF('MP6'!E80=0,"",'MP6'!E80)</f>
        <v/>
      </c>
      <c r="F82" s="101" t="str">
        <f>IF('MP6'!F80=0,"",'MP6'!F80)</f>
        <v/>
      </c>
      <c r="G82" s="101" t="str">
        <f>IF('MP6'!G80=0,"",'MP6'!G80)</f>
        <v/>
      </c>
      <c r="H82" s="101" t="str">
        <f>IF('MP6'!H80=0,"",'MP6'!H80)</f>
        <v/>
      </c>
      <c r="I82" s="101" t="str">
        <f>IF('MP6'!I80=0,"",'MP6'!I80)</f>
        <v/>
      </c>
      <c r="J82" s="101" t="str">
        <f>IF('MP6'!J80=0,"",'MP6'!J80)</f>
        <v/>
      </c>
      <c r="K82" s="259"/>
      <c r="L82" s="101" t="str">
        <f>IF('MP6'!L80=0,"",'MP6'!L80)</f>
        <v/>
      </c>
      <c r="M82" s="259"/>
      <c r="N82" s="101" t="str">
        <f>IF('MP6'!N80=0,"",'MP6'!N80)</f>
        <v/>
      </c>
      <c r="O82" s="101" t="str">
        <f>IF('MP6'!O80=0,"",'MP6'!O80)</f>
        <v/>
      </c>
      <c r="P82" s="101" t="str">
        <f>IF('MP6'!P80=0,"",'MP6'!P80)</f>
        <v/>
      </c>
      <c r="Q82" s="101" t="str">
        <f>IF('MP6'!Q80=0,"",'MP6'!Q80)</f>
        <v/>
      </c>
      <c r="R82" s="101" t="str">
        <f>IF('MP6'!R80=0,"",'MP6'!R80)</f>
        <v/>
      </c>
      <c r="S82" s="259"/>
      <c r="T82" s="102" t="str">
        <f>IF('MP6'!T80=0,"",'MP6'!T80)</f>
        <v/>
      </c>
      <c r="U82" s="259"/>
      <c r="V82" s="248"/>
    </row>
    <row r="83" spans="1:22">
      <c r="A83" s="262">
        <v>25</v>
      </c>
      <c r="B83" s="93" t="str">
        <f>IF(VLOOKUP(A83,'Data Siswa 6'!$A$4:$D$43,2,0)=0,"",VLOOKUP(A83,'Data Siswa 6'!$A$4:$D$43,2,0))</f>
        <v>425</v>
      </c>
      <c r="C83" s="263" t="str">
        <f>IF(VLOOKUP(A83,'Data Siswa 6'!$A$4:$D$43,4,0)=0,"",VLOOKUP(A83,'Data Siswa 6'!$A$4:$D$43,4,0))</f>
        <v>Siswa Kelas VI 25</v>
      </c>
      <c r="D83" s="94" t="s">
        <v>5</v>
      </c>
      <c r="E83" s="95" t="str">
        <f>IF('MP6'!E81=0,"",'MP6'!E81)</f>
        <v/>
      </c>
      <c r="F83" s="95" t="str">
        <f>IF('MP6'!F81=0,"",'MP6'!F81)</f>
        <v/>
      </c>
      <c r="G83" s="95" t="str">
        <f>IF('MP6'!G81=0,"",'MP6'!G81)</f>
        <v/>
      </c>
      <c r="H83" s="95" t="str">
        <f>IF('MP6'!H81=0,"",'MP6'!H81)</f>
        <v/>
      </c>
      <c r="I83" s="95" t="str">
        <f>IF('MP6'!I81=0,"",'MP6'!I81)</f>
        <v/>
      </c>
      <c r="J83" s="95" t="str">
        <f>IF('MP6'!J81=0,"",'MP6'!J81)</f>
        <v/>
      </c>
      <c r="K83" s="260" t="str">
        <f t="shared" ref="K83" si="115">IFERROR(ROUND(AVERAGE(E83:J85),0),"")</f>
        <v/>
      </c>
      <c r="L83" s="96" t="str">
        <f>IF('MP6'!L81=0,"",'MP6'!L81)</f>
        <v/>
      </c>
      <c r="M83" s="260" t="str">
        <f t="shared" ref="M83" si="116">IFERROR(ROUND(AVERAGE(L83:L85),0),"")</f>
        <v/>
      </c>
      <c r="N83" s="96" t="str">
        <f>IF('MP6'!N81=0,"",'MP6'!N81)</f>
        <v/>
      </c>
      <c r="O83" s="96" t="str">
        <f>IF('MP6'!O81=0,"",'MP6'!O81)</f>
        <v/>
      </c>
      <c r="P83" s="96" t="str">
        <f>IF('MP6'!P81=0,"",'MP6'!P81)</f>
        <v/>
      </c>
      <c r="Q83" s="96" t="str">
        <f>IF('MP6'!Q81=0,"",'MP6'!Q81)</f>
        <v/>
      </c>
      <c r="R83" s="96" t="str">
        <f>IF('MP6'!R81=0,"",'MP6'!R81)</f>
        <v/>
      </c>
      <c r="S83" s="260" t="str">
        <f t="shared" ref="S83" si="117">IFERROR(ROUND(AVERAGE(N83:R85),0),"")</f>
        <v/>
      </c>
      <c r="T83" s="96" t="str">
        <f>IF('MP6'!T81=0,"",'MP6'!T81)</f>
        <v/>
      </c>
      <c r="U83" s="260" t="str">
        <f t="shared" ref="U83" si="118">IFERROR(ROUND(AVERAGE(T83:T85),0),"")</f>
        <v/>
      </c>
      <c r="V83" s="246" t="str">
        <f t="shared" ref="V83" si="119">IFERROR(ROUND((K83+M83+S83+(2*U83))/5,0),"")</f>
        <v/>
      </c>
    </row>
    <row r="84" spans="1:22" ht="15" customHeight="1">
      <c r="A84" s="252"/>
      <c r="B84" s="249" t="str">
        <f>IF(VLOOKUP(A83,'Data Siswa 6'!$A$4:$D$43,3,0)=0,"",VLOOKUP(A83,'Data Siswa 6'!$A$4:$D$43,3,0))</f>
        <v/>
      </c>
      <c r="C84" s="255"/>
      <c r="D84" s="97" t="s">
        <v>6</v>
      </c>
      <c r="E84" s="98" t="str">
        <f>IF('MP6'!E82=0,"",'MP6'!E82)</f>
        <v/>
      </c>
      <c r="F84" s="98" t="str">
        <f>IF('MP6'!F82=0,"",'MP6'!F82)</f>
        <v/>
      </c>
      <c r="G84" s="98" t="str">
        <f>IF('MP6'!G82=0,"",'MP6'!G82)</f>
        <v/>
      </c>
      <c r="H84" s="98" t="str">
        <f>IF('MP6'!H82=0,"",'MP6'!H82)</f>
        <v/>
      </c>
      <c r="I84" s="98" t="str">
        <f>IF('MP6'!I82=0,"",'MP6'!I82)</f>
        <v/>
      </c>
      <c r="J84" s="98" t="str">
        <f>IF('MP6'!J82=0,"",'MP6'!J82)</f>
        <v/>
      </c>
      <c r="K84" s="258"/>
      <c r="L84" s="98" t="str">
        <f>IF('MP6'!L82=0,"",'MP6'!L82)</f>
        <v/>
      </c>
      <c r="M84" s="258"/>
      <c r="N84" s="98" t="str">
        <f>IF('MP6'!N82=0,"",'MP6'!N82)</f>
        <v/>
      </c>
      <c r="O84" s="98" t="str">
        <f>IF('MP6'!O82=0,"",'MP6'!O82)</f>
        <v/>
      </c>
      <c r="P84" s="98" t="str">
        <f>IF('MP6'!P82=0,"",'MP6'!P82)</f>
        <v/>
      </c>
      <c r="Q84" s="98" t="str">
        <f>IF('MP6'!Q82=0,"",'MP6'!Q82)</f>
        <v/>
      </c>
      <c r="R84" s="98" t="str">
        <f>IF('MP6'!R82=0,"",'MP6'!R82)</f>
        <v/>
      </c>
      <c r="S84" s="258"/>
      <c r="T84" s="99" t="str">
        <f>IF('MP6'!T82=0,"",'MP6'!T82)</f>
        <v/>
      </c>
      <c r="U84" s="258"/>
      <c r="V84" s="247"/>
    </row>
    <row r="85" spans="1:22">
      <c r="A85" s="253"/>
      <c r="B85" s="250"/>
      <c r="C85" s="256"/>
      <c r="D85" s="100" t="s">
        <v>7</v>
      </c>
      <c r="E85" s="101" t="str">
        <f>IF('MP6'!E83=0,"",'MP6'!E83)</f>
        <v/>
      </c>
      <c r="F85" s="101" t="str">
        <f>IF('MP6'!F83=0,"",'MP6'!F83)</f>
        <v/>
      </c>
      <c r="G85" s="101" t="str">
        <f>IF('MP6'!G83=0,"",'MP6'!G83)</f>
        <v/>
      </c>
      <c r="H85" s="101" t="str">
        <f>IF('MP6'!H83=0,"",'MP6'!H83)</f>
        <v/>
      </c>
      <c r="I85" s="101" t="str">
        <f>IF('MP6'!I83=0,"",'MP6'!I83)</f>
        <v/>
      </c>
      <c r="J85" s="101" t="str">
        <f>IF('MP6'!J83=0,"",'MP6'!J83)</f>
        <v/>
      </c>
      <c r="K85" s="259"/>
      <c r="L85" s="101" t="str">
        <f>IF('MP6'!L83=0,"",'MP6'!L83)</f>
        <v/>
      </c>
      <c r="M85" s="259"/>
      <c r="N85" s="101" t="str">
        <f>IF('MP6'!N83=0,"",'MP6'!N83)</f>
        <v/>
      </c>
      <c r="O85" s="101" t="str">
        <f>IF('MP6'!O83=0,"",'MP6'!O83)</f>
        <v/>
      </c>
      <c r="P85" s="101" t="str">
        <f>IF('MP6'!P83=0,"",'MP6'!P83)</f>
        <v/>
      </c>
      <c r="Q85" s="101" t="str">
        <f>IF('MP6'!Q83=0,"",'MP6'!Q83)</f>
        <v/>
      </c>
      <c r="R85" s="101" t="str">
        <f>IF('MP6'!R83=0,"",'MP6'!R83)</f>
        <v/>
      </c>
      <c r="S85" s="259"/>
      <c r="T85" s="102" t="str">
        <f>IF('MP6'!T83=0,"",'MP6'!T83)</f>
        <v/>
      </c>
      <c r="U85" s="259"/>
      <c r="V85" s="248"/>
    </row>
    <row r="86" spans="1:22">
      <c r="A86" s="262">
        <v>26</v>
      </c>
      <c r="B86" s="93" t="str">
        <f>IF(VLOOKUP(A86,'Data Siswa 6'!$A$4:$D$43,2,0)=0,"",VLOOKUP(A86,'Data Siswa 6'!$A$4:$D$43,2,0))</f>
        <v>426</v>
      </c>
      <c r="C86" s="263" t="str">
        <f>IF(VLOOKUP(A86,'Data Siswa 6'!$A$4:$D$43,4,0)=0,"",VLOOKUP(A86,'Data Siswa 6'!$A$4:$D$43,4,0))</f>
        <v>Siswa Kelas VI 26</v>
      </c>
      <c r="D86" s="94" t="s">
        <v>5</v>
      </c>
      <c r="E86" s="95" t="str">
        <f>IF('MP6'!E84=0,"",'MP6'!E84)</f>
        <v/>
      </c>
      <c r="F86" s="95" t="str">
        <f>IF('MP6'!F84=0,"",'MP6'!F84)</f>
        <v/>
      </c>
      <c r="G86" s="95" t="str">
        <f>IF('MP6'!G84=0,"",'MP6'!G84)</f>
        <v/>
      </c>
      <c r="H86" s="95" t="str">
        <f>IF('MP6'!H84=0,"",'MP6'!H84)</f>
        <v/>
      </c>
      <c r="I86" s="95" t="str">
        <f>IF('MP6'!I84=0,"",'MP6'!I84)</f>
        <v/>
      </c>
      <c r="J86" s="95" t="str">
        <f>IF('MP6'!J84=0,"",'MP6'!J84)</f>
        <v/>
      </c>
      <c r="K86" s="260" t="str">
        <f t="shared" ref="K86" si="120">IFERROR(ROUND(AVERAGE(E86:J88),0),"")</f>
        <v/>
      </c>
      <c r="L86" s="96" t="str">
        <f>IF('MP6'!L84=0,"",'MP6'!L84)</f>
        <v/>
      </c>
      <c r="M86" s="260" t="str">
        <f t="shared" ref="M86" si="121">IFERROR(ROUND(AVERAGE(L86:L88),0),"")</f>
        <v/>
      </c>
      <c r="N86" s="96" t="str">
        <f>IF('MP6'!N84=0,"",'MP6'!N84)</f>
        <v/>
      </c>
      <c r="O86" s="96" t="str">
        <f>IF('MP6'!O84=0,"",'MP6'!O84)</f>
        <v/>
      </c>
      <c r="P86" s="96" t="str">
        <f>IF('MP6'!P84=0,"",'MP6'!P84)</f>
        <v/>
      </c>
      <c r="Q86" s="96" t="str">
        <f>IF('MP6'!Q84=0,"",'MP6'!Q84)</f>
        <v/>
      </c>
      <c r="R86" s="96" t="str">
        <f>IF('MP6'!R84=0,"",'MP6'!R84)</f>
        <v/>
      </c>
      <c r="S86" s="260" t="str">
        <f t="shared" ref="S86" si="122">IFERROR(ROUND(AVERAGE(N86:R88),0),"")</f>
        <v/>
      </c>
      <c r="T86" s="96" t="str">
        <f>IF('MP6'!T84=0,"",'MP6'!T84)</f>
        <v/>
      </c>
      <c r="U86" s="260" t="str">
        <f t="shared" ref="U86" si="123">IFERROR(ROUND(AVERAGE(T86:T88),0),"")</f>
        <v/>
      </c>
      <c r="V86" s="246" t="str">
        <f t="shared" ref="V86" si="124">IFERROR(ROUND((K86+M86+S86+(2*U86))/5,0),"")</f>
        <v/>
      </c>
    </row>
    <row r="87" spans="1:22" ht="15" customHeight="1">
      <c r="A87" s="252"/>
      <c r="B87" s="249" t="str">
        <f>IF(VLOOKUP(A86,'Data Siswa 6'!$A$4:$D$43,3,0)=0,"",VLOOKUP(A86,'Data Siswa 6'!$A$4:$D$43,3,0))</f>
        <v/>
      </c>
      <c r="C87" s="255"/>
      <c r="D87" s="97" t="s">
        <v>6</v>
      </c>
      <c r="E87" s="98" t="str">
        <f>IF('MP6'!E85=0,"",'MP6'!E85)</f>
        <v/>
      </c>
      <c r="F87" s="98" t="str">
        <f>IF('MP6'!F85=0,"",'MP6'!F85)</f>
        <v/>
      </c>
      <c r="G87" s="98" t="str">
        <f>IF('MP6'!G85=0,"",'MP6'!G85)</f>
        <v/>
      </c>
      <c r="H87" s="98" t="str">
        <f>IF('MP6'!H85=0,"",'MP6'!H85)</f>
        <v/>
      </c>
      <c r="I87" s="98" t="str">
        <f>IF('MP6'!I85=0,"",'MP6'!I85)</f>
        <v/>
      </c>
      <c r="J87" s="98" t="str">
        <f>IF('MP6'!J85=0,"",'MP6'!J85)</f>
        <v/>
      </c>
      <c r="K87" s="258"/>
      <c r="L87" s="98" t="str">
        <f>IF('MP6'!L85=0,"",'MP6'!L85)</f>
        <v/>
      </c>
      <c r="M87" s="258"/>
      <c r="N87" s="98" t="str">
        <f>IF('MP6'!N85=0,"",'MP6'!N85)</f>
        <v/>
      </c>
      <c r="O87" s="98" t="str">
        <f>IF('MP6'!O85=0,"",'MP6'!O85)</f>
        <v/>
      </c>
      <c r="P87" s="98" t="str">
        <f>IF('MP6'!P85=0,"",'MP6'!P85)</f>
        <v/>
      </c>
      <c r="Q87" s="98" t="str">
        <f>IF('MP6'!Q85=0,"",'MP6'!Q85)</f>
        <v/>
      </c>
      <c r="R87" s="98" t="str">
        <f>IF('MP6'!R85=0,"",'MP6'!R85)</f>
        <v/>
      </c>
      <c r="S87" s="258"/>
      <c r="T87" s="99" t="str">
        <f>IF('MP6'!T85=0,"",'MP6'!T85)</f>
        <v/>
      </c>
      <c r="U87" s="258"/>
      <c r="V87" s="247"/>
    </row>
    <row r="88" spans="1:22">
      <c r="A88" s="253"/>
      <c r="B88" s="250"/>
      <c r="C88" s="256"/>
      <c r="D88" s="100" t="s">
        <v>7</v>
      </c>
      <c r="E88" s="101" t="str">
        <f>IF('MP6'!E86=0,"",'MP6'!E86)</f>
        <v/>
      </c>
      <c r="F88" s="101" t="str">
        <f>IF('MP6'!F86=0,"",'MP6'!F86)</f>
        <v/>
      </c>
      <c r="G88" s="101" t="str">
        <f>IF('MP6'!G86=0,"",'MP6'!G86)</f>
        <v/>
      </c>
      <c r="H88" s="101" t="str">
        <f>IF('MP6'!H86=0,"",'MP6'!H86)</f>
        <v/>
      </c>
      <c r="I88" s="101" t="str">
        <f>IF('MP6'!I86=0,"",'MP6'!I86)</f>
        <v/>
      </c>
      <c r="J88" s="101" t="str">
        <f>IF('MP6'!J86=0,"",'MP6'!J86)</f>
        <v/>
      </c>
      <c r="K88" s="259"/>
      <c r="L88" s="101" t="str">
        <f>IF('MP6'!L86=0,"",'MP6'!L86)</f>
        <v/>
      </c>
      <c r="M88" s="259"/>
      <c r="N88" s="101" t="str">
        <f>IF('MP6'!N86=0,"",'MP6'!N86)</f>
        <v/>
      </c>
      <c r="O88" s="101" t="str">
        <f>IF('MP6'!O86=0,"",'MP6'!O86)</f>
        <v/>
      </c>
      <c r="P88" s="101" t="str">
        <f>IF('MP6'!P86=0,"",'MP6'!P86)</f>
        <v/>
      </c>
      <c r="Q88" s="101" t="str">
        <f>IF('MP6'!Q86=0,"",'MP6'!Q86)</f>
        <v/>
      </c>
      <c r="R88" s="101" t="str">
        <f>IF('MP6'!R86=0,"",'MP6'!R86)</f>
        <v/>
      </c>
      <c r="S88" s="259"/>
      <c r="T88" s="102" t="str">
        <f>IF('MP6'!T86=0,"",'MP6'!T86)</f>
        <v/>
      </c>
      <c r="U88" s="259"/>
      <c r="V88" s="248"/>
    </row>
    <row r="89" spans="1:22">
      <c r="A89" s="262">
        <v>27</v>
      </c>
      <c r="B89" s="93" t="str">
        <f>IF(VLOOKUP(A89,'Data Siswa 6'!$A$4:$D$43,2,0)=0,"",VLOOKUP(A89,'Data Siswa 6'!$A$4:$D$43,2,0))</f>
        <v>427</v>
      </c>
      <c r="C89" s="263" t="str">
        <f>IF(VLOOKUP(A89,'Data Siswa 6'!$A$4:$D$43,4,0)=0,"",VLOOKUP(A89,'Data Siswa 6'!$A$4:$D$43,4,0))</f>
        <v>Siswa Kelas VI 27</v>
      </c>
      <c r="D89" s="94" t="s">
        <v>5</v>
      </c>
      <c r="E89" s="95" t="str">
        <f>IF('MP6'!E87=0,"",'MP6'!E87)</f>
        <v/>
      </c>
      <c r="F89" s="95" t="str">
        <f>IF('MP6'!F87=0,"",'MP6'!F87)</f>
        <v/>
      </c>
      <c r="G89" s="95" t="str">
        <f>IF('MP6'!G87=0,"",'MP6'!G87)</f>
        <v/>
      </c>
      <c r="H89" s="95" t="str">
        <f>IF('MP6'!H87=0,"",'MP6'!H87)</f>
        <v/>
      </c>
      <c r="I89" s="95" t="str">
        <f>IF('MP6'!I87=0,"",'MP6'!I87)</f>
        <v/>
      </c>
      <c r="J89" s="95" t="str">
        <f>IF('MP6'!J87=0,"",'MP6'!J87)</f>
        <v/>
      </c>
      <c r="K89" s="260" t="str">
        <f t="shared" ref="K89" si="125">IFERROR(ROUND(AVERAGE(E89:J91),0),"")</f>
        <v/>
      </c>
      <c r="L89" s="96" t="str">
        <f>IF('MP6'!L87=0,"",'MP6'!L87)</f>
        <v/>
      </c>
      <c r="M89" s="260" t="str">
        <f t="shared" ref="M89" si="126">IFERROR(ROUND(AVERAGE(L89:L91),0),"")</f>
        <v/>
      </c>
      <c r="N89" s="96" t="str">
        <f>IF('MP6'!N87=0,"",'MP6'!N87)</f>
        <v/>
      </c>
      <c r="O89" s="96" t="str">
        <f>IF('MP6'!O87=0,"",'MP6'!O87)</f>
        <v/>
      </c>
      <c r="P89" s="96" t="str">
        <f>IF('MP6'!P87=0,"",'MP6'!P87)</f>
        <v/>
      </c>
      <c r="Q89" s="96" t="str">
        <f>IF('MP6'!Q87=0,"",'MP6'!Q87)</f>
        <v/>
      </c>
      <c r="R89" s="96" t="str">
        <f>IF('MP6'!R87=0,"",'MP6'!R87)</f>
        <v/>
      </c>
      <c r="S89" s="260" t="str">
        <f t="shared" ref="S89" si="127">IFERROR(ROUND(AVERAGE(N89:R91),0),"")</f>
        <v/>
      </c>
      <c r="T89" s="96" t="str">
        <f>IF('MP6'!T87=0,"",'MP6'!T87)</f>
        <v/>
      </c>
      <c r="U89" s="260" t="str">
        <f t="shared" ref="U89" si="128">IFERROR(ROUND(AVERAGE(T89:T91),0),"")</f>
        <v/>
      </c>
      <c r="V89" s="246" t="str">
        <f t="shared" ref="V89" si="129">IFERROR(ROUND((K89+M89+S89+(2*U89))/5,0),"")</f>
        <v/>
      </c>
    </row>
    <row r="90" spans="1:22" ht="15" customHeight="1">
      <c r="A90" s="252"/>
      <c r="B90" s="249" t="str">
        <f>IF(VLOOKUP(A89,'Data Siswa 6'!$A$4:$D$43,3,0)=0,"",VLOOKUP(A89,'Data Siswa 6'!$A$4:$D$43,3,0))</f>
        <v/>
      </c>
      <c r="C90" s="255"/>
      <c r="D90" s="97" t="s">
        <v>6</v>
      </c>
      <c r="E90" s="98" t="str">
        <f>IF('MP6'!E88=0,"",'MP6'!E88)</f>
        <v/>
      </c>
      <c r="F90" s="98" t="str">
        <f>IF('MP6'!F88=0,"",'MP6'!F88)</f>
        <v/>
      </c>
      <c r="G90" s="98" t="str">
        <f>IF('MP6'!G88=0,"",'MP6'!G88)</f>
        <v/>
      </c>
      <c r="H90" s="98" t="str">
        <f>IF('MP6'!H88=0,"",'MP6'!H88)</f>
        <v/>
      </c>
      <c r="I90" s="98" t="str">
        <f>IF('MP6'!I88=0,"",'MP6'!I88)</f>
        <v/>
      </c>
      <c r="J90" s="98" t="str">
        <f>IF('MP6'!J88=0,"",'MP6'!J88)</f>
        <v/>
      </c>
      <c r="K90" s="258"/>
      <c r="L90" s="98" t="str">
        <f>IF('MP6'!L88=0,"",'MP6'!L88)</f>
        <v/>
      </c>
      <c r="M90" s="258"/>
      <c r="N90" s="98" t="str">
        <f>IF('MP6'!N88=0,"",'MP6'!N88)</f>
        <v/>
      </c>
      <c r="O90" s="98" t="str">
        <f>IF('MP6'!O88=0,"",'MP6'!O88)</f>
        <v/>
      </c>
      <c r="P90" s="98" t="str">
        <f>IF('MP6'!P88=0,"",'MP6'!P88)</f>
        <v/>
      </c>
      <c r="Q90" s="98" t="str">
        <f>IF('MP6'!Q88=0,"",'MP6'!Q88)</f>
        <v/>
      </c>
      <c r="R90" s="98" t="str">
        <f>IF('MP6'!R88=0,"",'MP6'!R88)</f>
        <v/>
      </c>
      <c r="S90" s="258"/>
      <c r="T90" s="99" t="str">
        <f>IF('MP6'!T88=0,"",'MP6'!T88)</f>
        <v/>
      </c>
      <c r="U90" s="258"/>
      <c r="V90" s="247"/>
    </row>
    <row r="91" spans="1:22">
      <c r="A91" s="253"/>
      <c r="B91" s="250"/>
      <c r="C91" s="256"/>
      <c r="D91" s="100" t="s">
        <v>7</v>
      </c>
      <c r="E91" s="101" t="str">
        <f>IF('MP6'!E89=0,"",'MP6'!E89)</f>
        <v/>
      </c>
      <c r="F91" s="101" t="str">
        <f>IF('MP6'!F89=0,"",'MP6'!F89)</f>
        <v/>
      </c>
      <c r="G91" s="101" t="str">
        <f>IF('MP6'!G89=0,"",'MP6'!G89)</f>
        <v/>
      </c>
      <c r="H91" s="101" t="str">
        <f>IF('MP6'!H89=0,"",'MP6'!H89)</f>
        <v/>
      </c>
      <c r="I91" s="101" t="str">
        <f>IF('MP6'!I89=0,"",'MP6'!I89)</f>
        <v/>
      </c>
      <c r="J91" s="101" t="str">
        <f>IF('MP6'!J89=0,"",'MP6'!J89)</f>
        <v/>
      </c>
      <c r="K91" s="259"/>
      <c r="L91" s="101" t="str">
        <f>IF('MP6'!L89=0,"",'MP6'!L89)</f>
        <v/>
      </c>
      <c r="M91" s="259"/>
      <c r="N91" s="101" t="str">
        <f>IF('MP6'!N89=0,"",'MP6'!N89)</f>
        <v/>
      </c>
      <c r="O91" s="101" t="str">
        <f>IF('MP6'!O89=0,"",'MP6'!O89)</f>
        <v/>
      </c>
      <c r="P91" s="101" t="str">
        <f>IF('MP6'!P89=0,"",'MP6'!P89)</f>
        <v/>
      </c>
      <c r="Q91" s="101" t="str">
        <f>IF('MP6'!Q89=0,"",'MP6'!Q89)</f>
        <v/>
      </c>
      <c r="R91" s="101" t="str">
        <f>IF('MP6'!R89=0,"",'MP6'!R89)</f>
        <v/>
      </c>
      <c r="S91" s="259"/>
      <c r="T91" s="102" t="str">
        <f>IF('MP6'!T89=0,"",'MP6'!T89)</f>
        <v/>
      </c>
      <c r="U91" s="259"/>
      <c r="V91" s="248"/>
    </row>
    <row r="92" spans="1:22">
      <c r="A92" s="262">
        <v>28</v>
      </c>
      <c r="B92" s="93" t="str">
        <f>IF(VLOOKUP(A92,'Data Siswa 6'!$A$4:$D$43,2,0)=0,"",VLOOKUP(A92,'Data Siswa 6'!$A$4:$D$43,2,0))</f>
        <v>428</v>
      </c>
      <c r="C92" s="263" t="str">
        <f>IF(VLOOKUP(A92,'Data Siswa 6'!$A$4:$D$43,4,0)=0,"",VLOOKUP(A92,'Data Siswa 6'!$A$4:$D$43,4,0))</f>
        <v>Siswa Kelas VI 28</v>
      </c>
      <c r="D92" s="94" t="s">
        <v>5</v>
      </c>
      <c r="E92" s="95" t="str">
        <f>IF('MP6'!E90=0,"",'MP6'!E90)</f>
        <v/>
      </c>
      <c r="F92" s="95" t="str">
        <f>IF('MP6'!F90=0,"",'MP6'!F90)</f>
        <v/>
      </c>
      <c r="G92" s="95" t="str">
        <f>IF('MP6'!G90=0,"",'MP6'!G90)</f>
        <v/>
      </c>
      <c r="H92" s="95" t="str">
        <f>IF('MP6'!H90=0,"",'MP6'!H90)</f>
        <v/>
      </c>
      <c r="I92" s="95" t="str">
        <f>IF('MP6'!I90=0,"",'MP6'!I90)</f>
        <v/>
      </c>
      <c r="J92" s="95" t="str">
        <f>IF('MP6'!J90=0,"",'MP6'!J90)</f>
        <v/>
      </c>
      <c r="K92" s="260" t="str">
        <f t="shared" ref="K92" si="130">IFERROR(ROUND(AVERAGE(E92:J94),0),"")</f>
        <v/>
      </c>
      <c r="L92" s="96" t="str">
        <f>IF('MP6'!L90=0,"",'MP6'!L90)</f>
        <v/>
      </c>
      <c r="M92" s="260" t="str">
        <f t="shared" ref="M92" si="131">IFERROR(ROUND(AVERAGE(L92:L94),0),"")</f>
        <v/>
      </c>
      <c r="N92" s="96" t="str">
        <f>IF('MP6'!N90=0,"",'MP6'!N90)</f>
        <v/>
      </c>
      <c r="O92" s="96" t="str">
        <f>IF('MP6'!O90=0,"",'MP6'!O90)</f>
        <v/>
      </c>
      <c r="P92" s="96" t="str">
        <f>IF('MP6'!P90=0,"",'MP6'!P90)</f>
        <v/>
      </c>
      <c r="Q92" s="96" t="str">
        <f>IF('MP6'!Q90=0,"",'MP6'!Q90)</f>
        <v/>
      </c>
      <c r="R92" s="96" t="str">
        <f>IF('MP6'!R90=0,"",'MP6'!R90)</f>
        <v/>
      </c>
      <c r="S92" s="260" t="str">
        <f t="shared" ref="S92" si="132">IFERROR(ROUND(AVERAGE(N92:R94),0),"")</f>
        <v/>
      </c>
      <c r="T92" s="96" t="str">
        <f>IF('MP6'!T90=0,"",'MP6'!T90)</f>
        <v/>
      </c>
      <c r="U92" s="260" t="str">
        <f t="shared" ref="U92" si="133">IFERROR(ROUND(AVERAGE(T92:T94),0),"")</f>
        <v/>
      </c>
      <c r="V92" s="246" t="str">
        <f t="shared" ref="V92" si="134">IFERROR(ROUND((K92+M92+S92+(2*U92))/5,0),"")</f>
        <v/>
      </c>
    </row>
    <row r="93" spans="1:22" ht="15" customHeight="1">
      <c r="A93" s="252"/>
      <c r="B93" s="249" t="str">
        <f>IF(VLOOKUP(A92,'Data Siswa 6'!$A$4:$D$43,3,0)=0,"",VLOOKUP(A92,'Data Siswa 6'!$A$4:$D$43,3,0))</f>
        <v/>
      </c>
      <c r="C93" s="255"/>
      <c r="D93" s="97" t="s">
        <v>6</v>
      </c>
      <c r="E93" s="98" t="str">
        <f>IF('MP6'!E91=0,"",'MP6'!E91)</f>
        <v/>
      </c>
      <c r="F93" s="98" t="str">
        <f>IF('MP6'!F91=0,"",'MP6'!F91)</f>
        <v/>
      </c>
      <c r="G93" s="98" t="str">
        <f>IF('MP6'!G91=0,"",'MP6'!G91)</f>
        <v/>
      </c>
      <c r="H93" s="98" t="str">
        <f>IF('MP6'!H91=0,"",'MP6'!H91)</f>
        <v/>
      </c>
      <c r="I93" s="98" t="str">
        <f>IF('MP6'!I91=0,"",'MP6'!I91)</f>
        <v/>
      </c>
      <c r="J93" s="98" t="str">
        <f>IF('MP6'!J91=0,"",'MP6'!J91)</f>
        <v/>
      </c>
      <c r="K93" s="258"/>
      <c r="L93" s="98" t="str">
        <f>IF('MP6'!L91=0,"",'MP6'!L91)</f>
        <v/>
      </c>
      <c r="M93" s="258"/>
      <c r="N93" s="98" t="str">
        <f>IF('MP6'!N91=0,"",'MP6'!N91)</f>
        <v/>
      </c>
      <c r="O93" s="98" t="str">
        <f>IF('MP6'!O91=0,"",'MP6'!O91)</f>
        <v/>
      </c>
      <c r="P93" s="98" t="str">
        <f>IF('MP6'!P91=0,"",'MP6'!P91)</f>
        <v/>
      </c>
      <c r="Q93" s="98" t="str">
        <f>IF('MP6'!Q91=0,"",'MP6'!Q91)</f>
        <v/>
      </c>
      <c r="R93" s="98" t="str">
        <f>IF('MP6'!R91=0,"",'MP6'!R91)</f>
        <v/>
      </c>
      <c r="S93" s="258"/>
      <c r="T93" s="99" t="str">
        <f>IF('MP6'!T91=0,"",'MP6'!T91)</f>
        <v/>
      </c>
      <c r="U93" s="258"/>
      <c r="V93" s="247"/>
    </row>
    <row r="94" spans="1:22">
      <c r="A94" s="253"/>
      <c r="B94" s="250"/>
      <c r="C94" s="256"/>
      <c r="D94" s="100" t="s">
        <v>7</v>
      </c>
      <c r="E94" s="101" t="str">
        <f>IF('MP6'!E92=0,"",'MP6'!E92)</f>
        <v/>
      </c>
      <c r="F94" s="101" t="str">
        <f>IF('MP6'!F92=0,"",'MP6'!F92)</f>
        <v/>
      </c>
      <c r="G94" s="101" t="str">
        <f>IF('MP6'!G92=0,"",'MP6'!G92)</f>
        <v/>
      </c>
      <c r="H94" s="101" t="str">
        <f>IF('MP6'!H92=0,"",'MP6'!H92)</f>
        <v/>
      </c>
      <c r="I94" s="101" t="str">
        <f>IF('MP6'!I92=0,"",'MP6'!I92)</f>
        <v/>
      </c>
      <c r="J94" s="101" t="str">
        <f>IF('MP6'!J92=0,"",'MP6'!J92)</f>
        <v/>
      </c>
      <c r="K94" s="259"/>
      <c r="L94" s="101" t="str">
        <f>IF('MP6'!L92=0,"",'MP6'!L92)</f>
        <v/>
      </c>
      <c r="M94" s="259"/>
      <c r="N94" s="101" t="str">
        <f>IF('MP6'!N92=0,"",'MP6'!N92)</f>
        <v/>
      </c>
      <c r="O94" s="101" t="str">
        <f>IF('MP6'!O92=0,"",'MP6'!O92)</f>
        <v/>
      </c>
      <c r="P94" s="101" t="str">
        <f>IF('MP6'!P92=0,"",'MP6'!P92)</f>
        <v/>
      </c>
      <c r="Q94" s="101" t="str">
        <f>IF('MP6'!Q92=0,"",'MP6'!Q92)</f>
        <v/>
      </c>
      <c r="R94" s="101" t="str">
        <f>IF('MP6'!R92=0,"",'MP6'!R92)</f>
        <v/>
      </c>
      <c r="S94" s="259"/>
      <c r="T94" s="102" t="str">
        <f>IF('MP6'!T92=0,"",'MP6'!T92)</f>
        <v/>
      </c>
      <c r="U94" s="259"/>
      <c r="V94" s="248"/>
    </row>
    <row r="95" spans="1:22">
      <c r="A95" s="262">
        <v>29</v>
      </c>
      <c r="B95" s="93" t="str">
        <f>IF(VLOOKUP(A95,'Data Siswa 6'!$A$4:$D$43,2,0)=0,"",VLOOKUP(A95,'Data Siswa 6'!$A$4:$D$43,2,0))</f>
        <v>429</v>
      </c>
      <c r="C95" s="263" t="str">
        <f>IF(VLOOKUP(A95,'Data Siswa 6'!$A$4:$D$43,4,0)=0,"",VLOOKUP(A95,'Data Siswa 6'!$A$4:$D$43,4,0))</f>
        <v>Siswa Kelas VI 29</v>
      </c>
      <c r="D95" s="94" t="s">
        <v>5</v>
      </c>
      <c r="E95" s="95" t="str">
        <f>IF('MP6'!E93=0,"",'MP6'!E93)</f>
        <v/>
      </c>
      <c r="F95" s="95" t="str">
        <f>IF('MP6'!F93=0,"",'MP6'!F93)</f>
        <v/>
      </c>
      <c r="G95" s="95" t="str">
        <f>IF('MP6'!G93=0,"",'MP6'!G93)</f>
        <v/>
      </c>
      <c r="H95" s="95" t="str">
        <f>IF('MP6'!H93=0,"",'MP6'!H93)</f>
        <v/>
      </c>
      <c r="I95" s="95" t="str">
        <f>IF('MP6'!I93=0,"",'MP6'!I93)</f>
        <v/>
      </c>
      <c r="J95" s="95" t="str">
        <f>IF('MP6'!J93=0,"",'MP6'!J93)</f>
        <v/>
      </c>
      <c r="K95" s="260" t="str">
        <f t="shared" ref="K95" si="135">IFERROR(ROUND(AVERAGE(E95:J97),0),"")</f>
        <v/>
      </c>
      <c r="L95" s="96" t="str">
        <f>IF('MP6'!L93=0,"",'MP6'!L93)</f>
        <v/>
      </c>
      <c r="M95" s="260" t="str">
        <f t="shared" ref="M95" si="136">IFERROR(ROUND(AVERAGE(L95:L97),0),"")</f>
        <v/>
      </c>
      <c r="N95" s="96" t="str">
        <f>IF('MP6'!N93=0,"",'MP6'!N93)</f>
        <v/>
      </c>
      <c r="O95" s="96" t="str">
        <f>IF('MP6'!O93=0,"",'MP6'!O93)</f>
        <v/>
      </c>
      <c r="P95" s="96" t="str">
        <f>IF('MP6'!P93=0,"",'MP6'!P93)</f>
        <v/>
      </c>
      <c r="Q95" s="96" t="str">
        <f>IF('MP6'!Q93=0,"",'MP6'!Q93)</f>
        <v/>
      </c>
      <c r="R95" s="96" t="str">
        <f>IF('MP6'!R93=0,"",'MP6'!R93)</f>
        <v/>
      </c>
      <c r="S95" s="260" t="str">
        <f t="shared" ref="S95" si="137">IFERROR(ROUND(AVERAGE(N95:R97),0),"")</f>
        <v/>
      </c>
      <c r="T95" s="96" t="str">
        <f>IF('MP6'!T93=0,"",'MP6'!T93)</f>
        <v/>
      </c>
      <c r="U95" s="260" t="str">
        <f t="shared" ref="U95" si="138">IFERROR(ROUND(AVERAGE(T95:T97),0),"")</f>
        <v/>
      </c>
      <c r="V95" s="246" t="str">
        <f t="shared" ref="V95" si="139">IFERROR(ROUND((K95+M95+S95+(2*U95))/5,0),"")</f>
        <v/>
      </c>
    </row>
    <row r="96" spans="1:22" ht="15" customHeight="1">
      <c r="A96" s="252"/>
      <c r="B96" s="249" t="str">
        <f>IF(VLOOKUP(A95,'Data Siswa 6'!$A$4:$D$43,3,0)=0,"",VLOOKUP(A95,'Data Siswa 6'!$A$4:$D$43,3,0))</f>
        <v/>
      </c>
      <c r="C96" s="255"/>
      <c r="D96" s="97" t="s">
        <v>6</v>
      </c>
      <c r="E96" s="98" t="str">
        <f>IF('MP6'!E94=0,"",'MP6'!E94)</f>
        <v/>
      </c>
      <c r="F96" s="98" t="str">
        <f>IF('MP6'!F94=0,"",'MP6'!F94)</f>
        <v/>
      </c>
      <c r="G96" s="98" t="str">
        <f>IF('MP6'!G94=0,"",'MP6'!G94)</f>
        <v/>
      </c>
      <c r="H96" s="98" t="str">
        <f>IF('MP6'!H94=0,"",'MP6'!H94)</f>
        <v/>
      </c>
      <c r="I96" s="98" t="str">
        <f>IF('MP6'!I94=0,"",'MP6'!I94)</f>
        <v/>
      </c>
      <c r="J96" s="98" t="str">
        <f>IF('MP6'!J94=0,"",'MP6'!J94)</f>
        <v/>
      </c>
      <c r="K96" s="258"/>
      <c r="L96" s="98" t="str">
        <f>IF('MP6'!L94=0,"",'MP6'!L94)</f>
        <v/>
      </c>
      <c r="M96" s="258"/>
      <c r="N96" s="98" t="str">
        <f>IF('MP6'!N94=0,"",'MP6'!N94)</f>
        <v/>
      </c>
      <c r="O96" s="98" t="str">
        <f>IF('MP6'!O94=0,"",'MP6'!O94)</f>
        <v/>
      </c>
      <c r="P96" s="98" t="str">
        <f>IF('MP6'!P94=0,"",'MP6'!P94)</f>
        <v/>
      </c>
      <c r="Q96" s="98" t="str">
        <f>IF('MP6'!Q94=0,"",'MP6'!Q94)</f>
        <v/>
      </c>
      <c r="R96" s="98" t="str">
        <f>IF('MP6'!R94=0,"",'MP6'!R94)</f>
        <v/>
      </c>
      <c r="S96" s="258"/>
      <c r="T96" s="99" t="str">
        <f>IF('MP6'!T94=0,"",'MP6'!T94)</f>
        <v/>
      </c>
      <c r="U96" s="258"/>
      <c r="V96" s="247"/>
    </row>
    <row r="97" spans="1:22">
      <c r="A97" s="253"/>
      <c r="B97" s="250"/>
      <c r="C97" s="256"/>
      <c r="D97" s="100" t="s">
        <v>7</v>
      </c>
      <c r="E97" s="101" t="str">
        <f>IF('MP6'!E95=0,"",'MP6'!E95)</f>
        <v/>
      </c>
      <c r="F97" s="101" t="str">
        <f>IF('MP6'!F95=0,"",'MP6'!F95)</f>
        <v/>
      </c>
      <c r="G97" s="101" t="str">
        <f>IF('MP6'!G95=0,"",'MP6'!G95)</f>
        <v/>
      </c>
      <c r="H97" s="101" t="str">
        <f>IF('MP6'!H95=0,"",'MP6'!H95)</f>
        <v/>
      </c>
      <c r="I97" s="101" t="str">
        <f>IF('MP6'!I95=0,"",'MP6'!I95)</f>
        <v/>
      </c>
      <c r="J97" s="101" t="str">
        <f>IF('MP6'!J95=0,"",'MP6'!J95)</f>
        <v/>
      </c>
      <c r="K97" s="259"/>
      <c r="L97" s="101" t="str">
        <f>IF('MP6'!L95=0,"",'MP6'!L95)</f>
        <v/>
      </c>
      <c r="M97" s="259"/>
      <c r="N97" s="101" t="str">
        <f>IF('MP6'!N95=0,"",'MP6'!N95)</f>
        <v/>
      </c>
      <c r="O97" s="101" t="str">
        <f>IF('MP6'!O95=0,"",'MP6'!O95)</f>
        <v/>
      </c>
      <c r="P97" s="101" t="str">
        <f>IF('MP6'!P95=0,"",'MP6'!P95)</f>
        <v/>
      </c>
      <c r="Q97" s="101" t="str">
        <f>IF('MP6'!Q95=0,"",'MP6'!Q95)</f>
        <v/>
      </c>
      <c r="R97" s="101" t="str">
        <f>IF('MP6'!R95=0,"",'MP6'!R95)</f>
        <v/>
      </c>
      <c r="S97" s="259"/>
      <c r="T97" s="102" t="str">
        <f>IF('MP6'!T95=0,"",'MP6'!T95)</f>
        <v/>
      </c>
      <c r="U97" s="259"/>
      <c r="V97" s="248"/>
    </row>
    <row r="98" spans="1:22">
      <c r="A98" s="262">
        <v>30</v>
      </c>
      <c r="B98" s="93" t="str">
        <f>IF(VLOOKUP(A98,'Data Siswa 6'!$A$4:$D$43,2,0)=0,"",VLOOKUP(A98,'Data Siswa 6'!$A$4:$D$43,2,0))</f>
        <v>430</v>
      </c>
      <c r="C98" s="263" t="str">
        <f>IF(VLOOKUP(A98,'Data Siswa 6'!$A$4:$D$43,4,0)=0,"",VLOOKUP(A98,'Data Siswa 6'!$A$4:$D$43,4,0))</f>
        <v>Siswa Kelas VI 30</v>
      </c>
      <c r="D98" s="94" t="s">
        <v>5</v>
      </c>
      <c r="E98" s="95" t="str">
        <f>IF('MP6'!E96=0,"",'MP6'!E96)</f>
        <v/>
      </c>
      <c r="F98" s="95" t="str">
        <f>IF('MP6'!F96=0,"",'MP6'!F96)</f>
        <v/>
      </c>
      <c r="G98" s="95" t="str">
        <f>IF('MP6'!G96=0,"",'MP6'!G96)</f>
        <v/>
      </c>
      <c r="H98" s="95" t="str">
        <f>IF('MP6'!H96=0,"",'MP6'!H96)</f>
        <v/>
      </c>
      <c r="I98" s="95" t="str">
        <f>IF('MP6'!I96=0,"",'MP6'!I96)</f>
        <v/>
      </c>
      <c r="J98" s="95" t="str">
        <f>IF('MP6'!J96=0,"",'MP6'!J96)</f>
        <v/>
      </c>
      <c r="K98" s="260" t="str">
        <f t="shared" ref="K98" si="140">IFERROR(ROUND(AVERAGE(E98:J100),0),"")</f>
        <v/>
      </c>
      <c r="L98" s="96" t="str">
        <f>IF('MP6'!L96=0,"",'MP6'!L96)</f>
        <v/>
      </c>
      <c r="M98" s="260" t="str">
        <f t="shared" ref="M98" si="141">IFERROR(ROUND(AVERAGE(L98:L100),0),"")</f>
        <v/>
      </c>
      <c r="N98" s="96" t="str">
        <f>IF('MP6'!N96=0,"",'MP6'!N96)</f>
        <v/>
      </c>
      <c r="O98" s="96" t="str">
        <f>IF('MP6'!O96=0,"",'MP6'!O96)</f>
        <v/>
      </c>
      <c r="P98" s="96" t="str">
        <f>IF('MP6'!P96=0,"",'MP6'!P96)</f>
        <v/>
      </c>
      <c r="Q98" s="96" t="str">
        <f>IF('MP6'!Q96=0,"",'MP6'!Q96)</f>
        <v/>
      </c>
      <c r="R98" s="96" t="str">
        <f>IF('MP6'!R96=0,"",'MP6'!R96)</f>
        <v/>
      </c>
      <c r="S98" s="260" t="str">
        <f t="shared" ref="S98" si="142">IFERROR(ROUND(AVERAGE(N98:R100),0),"")</f>
        <v/>
      </c>
      <c r="T98" s="96" t="str">
        <f>IF('MP6'!T96=0,"",'MP6'!T96)</f>
        <v/>
      </c>
      <c r="U98" s="260" t="str">
        <f t="shared" ref="U98" si="143">IFERROR(ROUND(AVERAGE(T98:T100),0),"")</f>
        <v/>
      </c>
      <c r="V98" s="246" t="str">
        <f t="shared" ref="V98" si="144">IFERROR(ROUND((K98+M98+S98+(2*U98))/5,0),"")</f>
        <v/>
      </c>
    </row>
    <row r="99" spans="1:22" ht="15" customHeight="1">
      <c r="A99" s="252"/>
      <c r="B99" s="249" t="str">
        <f>IF(VLOOKUP(A98,'Data Siswa 6'!$A$4:$D$43,3,0)=0,"",VLOOKUP(A98,'Data Siswa 6'!$A$4:$D$43,3,0))</f>
        <v/>
      </c>
      <c r="C99" s="255"/>
      <c r="D99" s="97" t="s">
        <v>6</v>
      </c>
      <c r="E99" s="98" t="str">
        <f>IF('MP6'!E97=0,"",'MP6'!E97)</f>
        <v/>
      </c>
      <c r="F99" s="98" t="str">
        <f>IF('MP6'!F97=0,"",'MP6'!F97)</f>
        <v/>
      </c>
      <c r="G99" s="98" t="str">
        <f>IF('MP6'!G97=0,"",'MP6'!G97)</f>
        <v/>
      </c>
      <c r="H99" s="98" t="str">
        <f>IF('MP6'!H97=0,"",'MP6'!H97)</f>
        <v/>
      </c>
      <c r="I99" s="98" t="str">
        <f>IF('MP6'!I97=0,"",'MP6'!I97)</f>
        <v/>
      </c>
      <c r="J99" s="98" t="str">
        <f>IF('MP6'!J97=0,"",'MP6'!J97)</f>
        <v/>
      </c>
      <c r="K99" s="258"/>
      <c r="L99" s="98" t="str">
        <f>IF('MP6'!L97=0,"",'MP6'!L97)</f>
        <v/>
      </c>
      <c r="M99" s="258"/>
      <c r="N99" s="98" t="str">
        <f>IF('MP6'!N97=0,"",'MP6'!N97)</f>
        <v/>
      </c>
      <c r="O99" s="98" t="str">
        <f>IF('MP6'!O97=0,"",'MP6'!O97)</f>
        <v/>
      </c>
      <c r="P99" s="98" t="str">
        <f>IF('MP6'!P97=0,"",'MP6'!P97)</f>
        <v/>
      </c>
      <c r="Q99" s="98" t="str">
        <f>IF('MP6'!Q97=0,"",'MP6'!Q97)</f>
        <v/>
      </c>
      <c r="R99" s="98" t="str">
        <f>IF('MP6'!R97=0,"",'MP6'!R97)</f>
        <v/>
      </c>
      <c r="S99" s="258"/>
      <c r="T99" s="99" t="str">
        <f>IF('MP6'!T97=0,"",'MP6'!T97)</f>
        <v/>
      </c>
      <c r="U99" s="258"/>
      <c r="V99" s="247"/>
    </row>
    <row r="100" spans="1:22">
      <c r="A100" s="253"/>
      <c r="B100" s="250"/>
      <c r="C100" s="256"/>
      <c r="D100" s="100" t="s">
        <v>7</v>
      </c>
      <c r="E100" s="101" t="str">
        <f>IF('MP6'!E98=0,"",'MP6'!E98)</f>
        <v/>
      </c>
      <c r="F100" s="101" t="str">
        <f>IF('MP6'!F98=0,"",'MP6'!F98)</f>
        <v/>
      </c>
      <c r="G100" s="101" t="str">
        <f>IF('MP6'!G98=0,"",'MP6'!G98)</f>
        <v/>
      </c>
      <c r="H100" s="101" t="str">
        <f>IF('MP6'!H98=0,"",'MP6'!H98)</f>
        <v/>
      </c>
      <c r="I100" s="101" t="str">
        <f>IF('MP6'!I98=0,"",'MP6'!I98)</f>
        <v/>
      </c>
      <c r="J100" s="101" t="str">
        <f>IF('MP6'!J98=0,"",'MP6'!J98)</f>
        <v/>
      </c>
      <c r="K100" s="259"/>
      <c r="L100" s="101" t="str">
        <f>IF('MP6'!L98=0,"",'MP6'!L98)</f>
        <v/>
      </c>
      <c r="M100" s="259"/>
      <c r="N100" s="101" t="str">
        <f>IF('MP6'!N98=0,"",'MP6'!N98)</f>
        <v/>
      </c>
      <c r="O100" s="101" t="str">
        <f>IF('MP6'!O98=0,"",'MP6'!O98)</f>
        <v/>
      </c>
      <c r="P100" s="101" t="str">
        <f>IF('MP6'!P98=0,"",'MP6'!P98)</f>
        <v/>
      </c>
      <c r="Q100" s="101" t="str">
        <f>IF('MP6'!Q98=0,"",'MP6'!Q98)</f>
        <v/>
      </c>
      <c r="R100" s="101" t="str">
        <f>IF('MP6'!R98=0,"",'MP6'!R98)</f>
        <v/>
      </c>
      <c r="S100" s="259"/>
      <c r="T100" s="102" t="str">
        <f>IF('MP6'!T98=0,"",'MP6'!T98)</f>
        <v/>
      </c>
      <c r="U100" s="259"/>
      <c r="V100" s="248"/>
    </row>
    <row r="101" spans="1:22">
      <c r="A101" s="262">
        <v>31</v>
      </c>
      <c r="B101" s="93" t="str">
        <f>IF(VLOOKUP(A101,'Data Siswa 6'!$A$4:$D$43,2,0)=0,"",VLOOKUP(A101,'Data Siswa 6'!$A$4:$D$43,2,0))</f>
        <v>431</v>
      </c>
      <c r="C101" s="263" t="str">
        <f>IF(VLOOKUP(A101,'Data Siswa 6'!$A$4:$D$43,4,0)=0,"",VLOOKUP(A101,'Data Siswa 6'!$A$4:$D$43,4,0))</f>
        <v>Siswa Kelas VI 31</v>
      </c>
      <c r="D101" s="94" t="s">
        <v>5</v>
      </c>
      <c r="E101" s="95" t="str">
        <f>IF('MP6'!E99=0,"",'MP6'!E99)</f>
        <v/>
      </c>
      <c r="F101" s="95" t="str">
        <f>IF('MP6'!F99=0,"",'MP6'!F99)</f>
        <v/>
      </c>
      <c r="G101" s="95" t="str">
        <f>IF('MP6'!G99=0,"",'MP6'!G99)</f>
        <v/>
      </c>
      <c r="H101" s="95" t="str">
        <f>IF('MP6'!H99=0,"",'MP6'!H99)</f>
        <v/>
      </c>
      <c r="I101" s="95" t="str">
        <f>IF('MP6'!I99=0,"",'MP6'!I99)</f>
        <v/>
      </c>
      <c r="J101" s="95" t="str">
        <f>IF('MP6'!J99=0,"",'MP6'!J99)</f>
        <v/>
      </c>
      <c r="K101" s="260" t="str">
        <f t="shared" ref="K101" si="145">IFERROR(ROUND(AVERAGE(E101:J103),0),"")</f>
        <v/>
      </c>
      <c r="L101" s="96" t="str">
        <f>IF('MP6'!L99=0,"",'MP6'!L99)</f>
        <v/>
      </c>
      <c r="M101" s="260" t="str">
        <f t="shared" ref="M101" si="146">IFERROR(ROUND(AVERAGE(L101:L103),0),"")</f>
        <v/>
      </c>
      <c r="N101" s="96" t="str">
        <f>IF('MP6'!N99=0,"",'MP6'!N99)</f>
        <v/>
      </c>
      <c r="O101" s="96" t="str">
        <f>IF('MP6'!O99=0,"",'MP6'!O99)</f>
        <v/>
      </c>
      <c r="P101" s="96" t="str">
        <f>IF('MP6'!P99=0,"",'MP6'!P99)</f>
        <v/>
      </c>
      <c r="Q101" s="96" t="str">
        <f>IF('MP6'!Q99=0,"",'MP6'!Q99)</f>
        <v/>
      </c>
      <c r="R101" s="96" t="str">
        <f>IF('MP6'!R99=0,"",'MP6'!R99)</f>
        <v/>
      </c>
      <c r="S101" s="260" t="str">
        <f t="shared" ref="S101" si="147">IFERROR(ROUND(AVERAGE(N101:R103),0),"")</f>
        <v/>
      </c>
      <c r="T101" s="96" t="str">
        <f>IF('MP6'!T99=0,"",'MP6'!T99)</f>
        <v/>
      </c>
      <c r="U101" s="260" t="str">
        <f t="shared" ref="U101" si="148">IFERROR(ROUND(AVERAGE(T101:T103),0),"")</f>
        <v/>
      </c>
      <c r="V101" s="246" t="str">
        <f t="shared" ref="V101" si="149">IFERROR(ROUND((K101+M101+S101+(2*U101))/5,0),"")</f>
        <v/>
      </c>
    </row>
    <row r="102" spans="1:22" ht="15" customHeight="1">
      <c r="A102" s="252"/>
      <c r="B102" s="249" t="str">
        <f>IF(VLOOKUP(A101,'Data Siswa 6'!$A$4:$D$43,3,0)=0,"",VLOOKUP(A101,'Data Siswa 6'!$A$4:$D$43,3,0))</f>
        <v/>
      </c>
      <c r="C102" s="255"/>
      <c r="D102" s="97" t="s">
        <v>6</v>
      </c>
      <c r="E102" s="98" t="str">
        <f>IF('MP6'!E100=0,"",'MP6'!E100)</f>
        <v/>
      </c>
      <c r="F102" s="98" t="str">
        <f>IF('MP6'!F100=0,"",'MP6'!F100)</f>
        <v/>
      </c>
      <c r="G102" s="98" t="str">
        <f>IF('MP6'!G100=0,"",'MP6'!G100)</f>
        <v/>
      </c>
      <c r="H102" s="98" t="str">
        <f>IF('MP6'!H100=0,"",'MP6'!H100)</f>
        <v/>
      </c>
      <c r="I102" s="98" t="str">
        <f>IF('MP6'!I100=0,"",'MP6'!I100)</f>
        <v/>
      </c>
      <c r="J102" s="98" t="str">
        <f>IF('MP6'!J100=0,"",'MP6'!J100)</f>
        <v/>
      </c>
      <c r="K102" s="258"/>
      <c r="L102" s="98" t="str">
        <f>IF('MP6'!L100=0,"",'MP6'!L100)</f>
        <v/>
      </c>
      <c r="M102" s="258"/>
      <c r="N102" s="98" t="str">
        <f>IF('MP6'!N100=0,"",'MP6'!N100)</f>
        <v/>
      </c>
      <c r="O102" s="98" t="str">
        <f>IF('MP6'!O100=0,"",'MP6'!O100)</f>
        <v/>
      </c>
      <c r="P102" s="98" t="str">
        <f>IF('MP6'!P100=0,"",'MP6'!P100)</f>
        <v/>
      </c>
      <c r="Q102" s="98" t="str">
        <f>IF('MP6'!Q100=0,"",'MP6'!Q100)</f>
        <v/>
      </c>
      <c r="R102" s="98" t="str">
        <f>IF('MP6'!R100=0,"",'MP6'!R100)</f>
        <v/>
      </c>
      <c r="S102" s="258"/>
      <c r="T102" s="99" t="str">
        <f>IF('MP6'!T100=0,"",'MP6'!T100)</f>
        <v/>
      </c>
      <c r="U102" s="258"/>
      <c r="V102" s="247"/>
    </row>
    <row r="103" spans="1:22">
      <c r="A103" s="253"/>
      <c r="B103" s="250"/>
      <c r="C103" s="256"/>
      <c r="D103" s="100" t="s">
        <v>7</v>
      </c>
      <c r="E103" s="101" t="str">
        <f>IF('MP6'!E101=0,"",'MP6'!E101)</f>
        <v/>
      </c>
      <c r="F103" s="101" t="str">
        <f>IF('MP6'!F101=0,"",'MP6'!F101)</f>
        <v/>
      </c>
      <c r="G103" s="101" t="str">
        <f>IF('MP6'!G101=0,"",'MP6'!G101)</f>
        <v/>
      </c>
      <c r="H103" s="101" t="str">
        <f>IF('MP6'!H101=0,"",'MP6'!H101)</f>
        <v/>
      </c>
      <c r="I103" s="101" t="str">
        <f>IF('MP6'!I101=0,"",'MP6'!I101)</f>
        <v/>
      </c>
      <c r="J103" s="101" t="str">
        <f>IF('MP6'!J101=0,"",'MP6'!J101)</f>
        <v/>
      </c>
      <c r="K103" s="259"/>
      <c r="L103" s="101" t="str">
        <f>IF('MP6'!L101=0,"",'MP6'!L101)</f>
        <v/>
      </c>
      <c r="M103" s="259"/>
      <c r="N103" s="101" t="str">
        <f>IF('MP6'!N101=0,"",'MP6'!N101)</f>
        <v/>
      </c>
      <c r="O103" s="101" t="str">
        <f>IF('MP6'!O101=0,"",'MP6'!O101)</f>
        <v/>
      </c>
      <c r="P103" s="101" t="str">
        <f>IF('MP6'!P101=0,"",'MP6'!P101)</f>
        <v/>
      </c>
      <c r="Q103" s="101" t="str">
        <f>IF('MP6'!Q101=0,"",'MP6'!Q101)</f>
        <v/>
      </c>
      <c r="R103" s="101" t="str">
        <f>IF('MP6'!R101=0,"",'MP6'!R101)</f>
        <v/>
      </c>
      <c r="S103" s="259"/>
      <c r="T103" s="102" t="str">
        <f>IF('MP6'!T101=0,"",'MP6'!T101)</f>
        <v/>
      </c>
      <c r="U103" s="259"/>
      <c r="V103" s="248"/>
    </row>
    <row r="104" spans="1:22">
      <c r="A104" s="262">
        <v>32</v>
      </c>
      <c r="B104" s="93" t="str">
        <f>IF(VLOOKUP(A104,'Data Siswa 6'!$A$4:$D$43,2,0)=0,"",VLOOKUP(A104,'Data Siswa 6'!$A$4:$D$43,2,0))</f>
        <v>432</v>
      </c>
      <c r="C104" s="263" t="str">
        <f>IF(VLOOKUP(A104,'Data Siswa 6'!$A$4:$D$43,4,0)=0,"",VLOOKUP(A104,'Data Siswa 6'!$A$4:$D$43,4,0))</f>
        <v>Siswa Kelas VI 32</v>
      </c>
      <c r="D104" s="94" t="s">
        <v>5</v>
      </c>
      <c r="E104" s="95" t="str">
        <f>IF('MP6'!E102=0,"",'MP6'!E102)</f>
        <v/>
      </c>
      <c r="F104" s="95" t="str">
        <f>IF('MP6'!F102=0,"",'MP6'!F102)</f>
        <v/>
      </c>
      <c r="G104" s="95" t="str">
        <f>IF('MP6'!G102=0,"",'MP6'!G102)</f>
        <v/>
      </c>
      <c r="H104" s="95" t="str">
        <f>IF('MP6'!H102=0,"",'MP6'!H102)</f>
        <v/>
      </c>
      <c r="I104" s="95" t="str">
        <f>IF('MP6'!I102=0,"",'MP6'!I102)</f>
        <v/>
      </c>
      <c r="J104" s="95" t="str">
        <f>IF('MP6'!J102=0,"",'MP6'!J102)</f>
        <v/>
      </c>
      <c r="K104" s="260" t="str">
        <f t="shared" ref="K104" si="150">IFERROR(ROUND(AVERAGE(E104:J106),0),"")</f>
        <v/>
      </c>
      <c r="L104" s="96" t="str">
        <f>IF('MP6'!L102=0,"",'MP6'!L102)</f>
        <v/>
      </c>
      <c r="M104" s="260" t="str">
        <f t="shared" ref="M104" si="151">IFERROR(ROUND(AVERAGE(L104:L106),0),"")</f>
        <v/>
      </c>
      <c r="N104" s="96" t="str">
        <f>IF('MP6'!N102=0,"",'MP6'!N102)</f>
        <v/>
      </c>
      <c r="O104" s="96" t="str">
        <f>IF('MP6'!O102=0,"",'MP6'!O102)</f>
        <v/>
      </c>
      <c r="P104" s="96" t="str">
        <f>IF('MP6'!P102=0,"",'MP6'!P102)</f>
        <v/>
      </c>
      <c r="Q104" s="96" t="str">
        <f>IF('MP6'!Q102=0,"",'MP6'!Q102)</f>
        <v/>
      </c>
      <c r="R104" s="96" t="str">
        <f>IF('MP6'!R102=0,"",'MP6'!R102)</f>
        <v/>
      </c>
      <c r="S104" s="260" t="str">
        <f t="shared" ref="S104" si="152">IFERROR(ROUND(AVERAGE(N104:R106),0),"")</f>
        <v/>
      </c>
      <c r="T104" s="96" t="str">
        <f>IF('MP6'!T102=0,"",'MP6'!T102)</f>
        <v/>
      </c>
      <c r="U104" s="260" t="str">
        <f t="shared" ref="U104" si="153">IFERROR(ROUND(AVERAGE(T104:T106),0),"")</f>
        <v/>
      </c>
      <c r="V104" s="246" t="str">
        <f t="shared" ref="V104" si="154">IFERROR(ROUND((K104+M104+S104+(2*U104))/5,0),"")</f>
        <v/>
      </c>
    </row>
    <row r="105" spans="1:22" ht="15" customHeight="1">
      <c r="A105" s="252"/>
      <c r="B105" s="249" t="str">
        <f>IF(VLOOKUP(A104,'Data Siswa 6'!$A$4:$D$43,3,0)=0,"",VLOOKUP(A104,'Data Siswa 6'!$A$4:$D$43,3,0))</f>
        <v/>
      </c>
      <c r="C105" s="255"/>
      <c r="D105" s="97" t="s">
        <v>6</v>
      </c>
      <c r="E105" s="98" t="str">
        <f>IF('MP6'!E103=0,"",'MP6'!E103)</f>
        <v/>
      </c>
      <c r="F105" s="98" t="str">
        <f>IF('MP6'!F103=0,"",'MP6'!F103)</f>
        <v/>
      </c>
      <c r="G105" s="98" t="str">
        <f>IF('MP6'!G103=0,"",'MP6'!G103)</f>
        <v/>
      </c>
      <c r="H105" s="98" t="str">
        <f>IF('MP6'!H103=0,"",'MP6'!H103)</f>
        <v/>
      </c>
      <c r="I105" s="98" t="str">
        <f>IF('MP6'!I103=0,"",'MP6'!I103)</f>
        <v/>
      </c>
      <c r="J105" s="98" t="str">
        <f>IF('MP6'!J103=0,"",'MP6'!J103)</f>
        <v/>
      </c>
      <c r="K105" s="258"/>
      <c r="L105" s="98" t="str">
        <f>IF('MP6'!L103=0,"",'MP6'!L103)</f>
        <v/>
      </c>
      <c r="M105" s="258"/>
      <c r="N105" s="98" t="str">
        <f>IF('MP6'!N103=0,"",'MP6'!N103)</f>
        <v/>
      </c>
      <c r="O105" s="98" t="str">
        <f>IF('MP6'!O103=0,"",'MP6'!O103)</f>
        <v/>
      </c>
      <c r="P105" s="98" t="str">
        <f>IF('MP6'!P103=0,"",'MP6'!P103)</f>
        <v/>
      </c>
      <c r="Q105" s="98" t="str">
        <f>IF('MP6'!Q103=0,"",'MP6'!Q103)</f>
        <v/>
      </c>
      <c r="R105" s="98" t="str">
        <f>IF('MP6'!R103=0,"",'MP6'!R103)</f>
        <v/>
      </c>
      <c r="S105" s="258"/>
      <c r="T105" s="99" t="str">
        <f>IF('MP6'!T103=0,"",'MP6'!T103)</f>
        <v/>
      </c>
      <c r="U105" s="258"/>
      <c r="V105" s="247"/>
    </row>
    <row r="106" spans="1:22">
      <c r="A106" s="253"/>
      <c r="B106" s="250"/>
      <c r="C106" s="256"/>
      <c r="D106" s="100" t="s">
        <v>7</v>
      </c>
      <c r="E106" s="101" t="str">
        <f>IF('MP6'!E104=0,"",'MP6'!E104)</f>
        <v/>
      </c>
      <c r="F106" s="101" t="str">
        <f>IF('MP6'!F104=0,"",'MP6'!F104)</f>
        <v/>
      </c>
      <c r="G106" s="101" t="str">
        <f>IF('MP6'!G104=0,"",'MP6'!G104)</f>
        <v/>
      </c>
      <c r="H106" s="101" t="str">
        <f>IF('MP6'!H104=0,"",'MP6'!H104)</f>
        <v/>
      </c>
      <c r="I106" s="101" t="str">
        <f>IF('MP6'!I104=0,"",'MP6'!I104)</f>
        <v/>
      </c>
      <c r="J106" s="101" t="str">
        <f>IF('MP6'!J104=0,"",'MP6'!J104)</f>
        <v/>
      </c>
      <c r="K106" s="259"/>
      <c r="L106" s="101" t="str">
        <f>IF('MP6'!L104=0,"",'MP6'!L104)</f>
        <v/>
      </c>
      <c r="M106" s="259"/>
      <c r="N106" s="101" t="str">
        <f>IF('MP6'!N104=0,"",'MP6'!N104)</f>
        <v/>
      </c>
      <c r="O106" s="101" t="str">
        <f>IF('MP6'!O104=0,"",'MP6'!O104)</f>
        <v/>
      </c>
      <c r="P106" s="101" t="str">
        <f>IF('MP6'!P104=0,"",'MP6'!P104)</f>
        <v/>
      </c>
      <c r="Q106" s="101" t="str">
        <f>IF('MP6'!Q104=0,"",'MP6'!Q104)</f>
        <v/>
      </c>
      <c r="R106" s="101" t="str">
        <f>IF('MP6'!R104=0,"",'MP6'!R104)</f>
        <v/>
      </c>
      <c r="S106" s="259"/>
      <c r="T106" s="102" t="str">
        <f>IF('MP6'!T104=0,"",'MP6'!T104)</f>
        <v/>
      </c>
      <c r="U106" s="259"/>
      <c r="V106" s="248"/>
    </row>
    <row r="107" spans="1:22">
      <c r="A107" s="262">
        <v>33</v>
      </c>
      <c r="B107" s="93" t="str">
        <f>IF(VLOOKUP(A107,'Data Siswa 6'!$A$4:$D$43,2,0)=0,"",VLOOKUP(A107,'Data Siswa 6'!$A$4:$D$43,2,0))</f>
        <v/>
      </c>
      <c r="C107" s="263" t="str">
        <f>IF(VLOOKUP(A107,'Data Siswa 6'!$A$4:$D$43,4,0)=0,"",VLOOKUP(A107,'Data Siswa 6'!$A$4:$D$43,4,0))</f>
        <v/>
      </c>
      <c r="D107" s="94" t="s">
        <v>5</v>
      </c>
      <c r="E107" s="95" t="str">
        <f>IF('MP6'!E105=0,"",'MP6'!E105)</f>
        <v/>
      </c>
      <c r="F107" s="95" t="str">
        <f>IF('MP6'!F105=0,"",'MP6'!F105)</f>
        <v/>
      </c>
      <c r="G107" s="95" t="str">
        <f>IF('MP6'!G105=0,"",'MP6'!G105)</f>
        <v/>
      </c>
      <c r="H107" s="95" t="str">
        <f>IF('MP6'!H105=0,"",'MP6'!H105)</f>
        <v/>
      </c>
      <c r="I107" s="95" t="str">
        <f>IF('MP6'!I105=0,"",'MP6'!I105)</f>
        <v/>
      </c>
      <c r="J107" s="95" t="str">
        <f>IF('MP6'!J105=0,"",'MP6'!J105)</f>
        <v/>
      </c>
      <c r="K107" s="260" t="str">
        <f t="shared" ref="K107" si="155">IFERROR(ROUND(AVERAGE(E107:J109),0),"")</f>
        <v/>
      </c>
      <c r="L107" s="96" t="str">
        <f>IF('MP6'!L105=0,"",'MP6'!L105)</f>
        <v/>
      </c>
      <c r="M107" s="260" t="str">
        <f t="shared" ref="M107" si="156">IFERROR(ROUND(AVERAGE(L107:L109),0),"")</f>
        <v/>
      </c>
      <c r="N107" s="96" t="str">
        <f>IF('MP6'!N105=0,"",'MP6'!N105)</f>
        <v/>
      </c>
      <c r="O107" s="96" t="str">
        <f>IF('MP6'!O105=0,"",'MP6'!O105)</f>
        <v/>
      </c>
      <c r="P107" s="96" t="str">
        <f>IF('MP6'!P105=0,"",'MP6'!P105)</f>
        <v/>
      </c>
      <c r="Q107" s="96" t="str">
        <f>IF('MP6'!Q105=0,"",'MP6'!Q105)</f>
        <v/>
      </c>
      <c r="R107" s="96" t="str">
        <f>IF('MP6'!R105=0,"",'MP6'!R105)</f>
        <v/>
      </c>
      <c r="S107" s="260" t="str">
        <f t="shared" ref="S107" si="157">IFERROR(ROUND(AVERAGE(N107:R109),0),"")</f>
        <v/>
      </c>
      <c r="T107" s="96" t="str">
        <f>IF('MP6'!T105=0,"",'MP6'!T105)</f>
        <v/>
      </c>
      <c r="U107" s="260" t="str">
        <f t="shared" ref="U107" si="158">IFERROR(ROUND(AVERAGE(T107:T109),0),"")</f>
        <v/>
      </c>
      <c r="V107" s="246" t="str">
        <f t="shared" ref="V107" si="159">IFERROR(ROUND((K107+M107+S107+(2*U107))/5,0),"")</f>
        <v/>
      </c>
    </row>
    <row r="108" spans="1:22" ht="15" customHeight="1">
      <c r="A108" s="252"/>
      <c r="B108" s="249" t="str">
        <f>IF(VLOOKUP(A107,'Data Siswa 6'!$A$4:$D$43,3,0)=0,"",VLOOKUP(A107,'Data Siswa 6'!$A$4:$D$43,3,0))</f>
        <v/>
      </c>
      <c r="C108" s="255"/>
      <c r="D108" s="97" t="s">
        <v>6</v>
      </c>
      <c r="E108" s="98" t="str">
        <f>IF('MP6'!E106=0,"",'MP6'!E106)</f>
        <v/>
      </c>
      <c r="F108" s="98" t="str">
        <f>IF('MP6'!F106=0,"",'MP6'!F106)</f>
        <v/>
      </c>
      <c r="G108" s="98" t="str">
        <f>IF('MP6'!G106=0,"",'MP6'!G106)</f>
        <v/>
      </c>
      <c r="H108" s="98" t="str">
        <f>IF('MP6'!H106=0,"",'MP6'!H106)</f>
        <v/>
      </c>
      <c r="I108" s="98" t="str">
        <f>IF('MP6'!I106=0,"",'MP6'!I106)</f>
        <v/>
      </c>
      <c r="J108" s="98" t="str">
        <f>IF('MP6'!J106=0,"",'MP6'!J106)</f>
        <v/>
      </c>
      <c r="K108" s="258"/>
      <c r="L108" s="98" t="str">
        <f>IF('MP6'!L106=0,"",'MP6'!L106)</f>
        <v/>
      </c>
      <c r="M108" s="258"/>
      <c r="N108" s="98" t="str">
        <f>IF('MP6'!N106=0,"",'MP6'!N106)</f>
        <v/>
      </c>
      <c r="O108" s="98" t="str">
        <f>IF('MP6'!O106=0,"",'MP6'!O106)</f>
        <v/>
      </c>
      <c r="P108" s="98" t="str">
        <f>IF('MP6'!P106=0,"",'MP6'!P106)</f>
        <v/>
      </c>
      <c r="Q108" s="98" t="str">
        <f>IF('MP6'!Q106=0,"",'MP6'!Q106)</f>
        <v/>
      </c>
      <c r="R108" s="98" t="str">
        <f>IF('MP6'!R106=0,"",'MP6'!R106)</f>
        <v/>
      </c>
      <c r="S108" s="258"/>
      <c r="T108" s="99" t="str">
        <f>IF('MP6'!T106=0,"",'MP6'!T106)</f>
        <v/>
      </c>
      <c r="U108" s="258"/>
      <c r="V108" s="247"/>
    </row>
    <row r="109" spans="1:22">
      <c r="A109" s="253"/>
      <c r="B109" s="250"/>
      <c r="C109" s="256"/>
      <c r="D109" s="100" t="s">
        <v>7</v>
      </c>
      <c r="E109" s="101" t="str">
        <f>IF('MP6'!E107=0,"",'MP6'!E107)</f>
        <v/>
      </c>
      <c r="F109" s="101" t="str">
        <f>IF('MP6'!F107=0,"",'MP6'!F107)</f>
        <v/>
      </c>
      <c r="G109" s="101" t="str">
        <f>IF('MP6'!G107=0,"",'MP6'!G107)</f>
        <v/>
      </c>
      <c r="H109" s="101" t="str">
        <f>IF('MP6'!H107=0,"",'MP6'!H107)</f>
        <v/>
      </c>
      <c r="I109" s="101" t="str">
        <f>IF('MP6'!I107=0,"",'MP6'!I107)</f>
        <v/>
      </c>
      <c r="J109" s="101" t="str">
        <f>IF('MP6'!J107=0,"",'MP6'!J107)</f>
        <v/>
      </c>
      <c r="K109" s="259"/>
      <c r="L109" s="101" t="str">
        <f>IF('MP6'!L107=0,"",'MP6'!L107)</f>
        <v/>
      </c>
      <c r="M109" s="259"/>
      <c r="N109" s="101" t="str">
        <f>IF('MP6'!N107=0,"",'MP6'!N107)</f>
        <v/>
      </c>
      <c r="O109" s="101" t="str">
        <f>IF('MP6'!O107=0,"",'MP6'!O107)</f>
        <v/>
      </c>
      <c r="P109" s="101" t="str">
        <f>IF('MP6'!P107=0,"",'MP6'!P107)</f>
        <v/>
      </c>
      <c r="Q109" s="101" t="str">
        <f>IF('MP6'!Q107=0,"",'MP6'!Q107)</f>
        <v/>
      </c>
      <c r="R109" s="101" t="str">
        <f>IF('MP6'!R107=0,"",'MP6'!R107)</f>
        <v/>
      </c>
      <c r="S109" s="259"/>
      <c r="T109" s="102" t="str">
        <f>IF('MP6'!T107=0,"",'MP6'!T107)</f>
        <v/>
      </c>
      <c r="U109" s="259"/>
      <c r="V109" s="248"/>
    </row>
    <row r="110" spans="1:22">
      <c r="A110" s="262">
        <v>34</v>
      </c>
      <c r="B110" s="93" t="str">
        <f>IF(VLOOKUP(A110,'Data Siswa 6'!$A$4:$D$43,2,0)=0,"",VLOOKUP(A110,'Data Siswa 6'!$A$4:$D$43,2,0))</f>
        <v/>
      </c>
      <c r="C110" s="263" t="str">
        <f>IF(VLOOKUP(A110,'Data Siswa 6'!$A$4:$D$43,4,0)=0,"",VLOOKUP(A110,'Data Siswa 6'!$A$4:$D$43,4,0))</f>
        <v/>
      </c>
      <c r="D110" s="94" t="s">
        <v>5</v>
      </c>
      <c r="E110" s="95" t="str">
        <f>IF('MP6'!E108=0,"",'MP6'!E108)</f>
        <v/>
      </c>
      <c r="F110" s="95" t="str">
        <f>IF('MP6'!F108=0,"",'MP6'!F108)</f>
        <v/>
      </c>
      <c r="G110" s="95" t="str">
        <f>IF('MP6'!G108=0,"",'MP6'!G108)</f>
        <v/>
      </c>
      <c r="H110" s="95" t="str">
        <f>IF('MP6'!H108=0,"",'MP6'!H108)</f>
        <v/>
      </c>
      <c r="I110" s="95" t="str">
        <f>IF('MP6'!I108=0,"",'MP6'!I108)</f>
        <v/>
      </c>
      <c r="J110" s="95" t="str">
        <f>IF('MP6'!J108=0,"",'MP6'!J108)</f>
        <v/>
      </c>
      <c r="K110" s="260" t="str">
        <f t="shared" ref="K110" si="160">IFERROR(ROUND(AVERAGE(E110:J112),0),"")</f>
        <v/>
      </c>
      <c r="L110" s="96" t="str">
        <f>IF('MP6'!L108=0,"",'MP6'!L108)</f>
        <v/>
      </c>
      <c r="M110" s="260" t="str">
        <f t="shared" ref="M110" si="161">IFERROR(ROUND(AVERAGE(L110:L112),0),"")</f>
        <v/>
      </c>
      <c r="N110" s="96" t="str">
        <f>IF('MP6'!N108=0,"",'MP6'!N108)</f>
        <v/>
      </c>
      <c r="O110" s="96" t="str">
        <f>IF('MP6'!O108=0,"",'MP6'!O108)</f>
        <v/>
      </c>
      <c r="P110" s="96" t="str">
        <f>IF('MP6'!P108=0,"",'MP6'!P108)</f>
        <v/>
      </c>
      <c r="Q110" s="96" t="str">
        <f>IF('MP6'!Q108=0,"",'MP6'!Q108)</f>
        <v/>
      </c>
      <c r="R110" s="96" t="str">
        <f>IF('MP6'!R108=0,"",'MP6'!R108)</f>
        <v/>
      </c>
      <c r="S110" s="260" t="str">
        <f t="shared" ref="S110" si="162">IFERROR(ROUND(AVERAGE(N110:R112),0),"")</f>
        <v/>
      </c>
      <c r="T110" s="96" t="str">
        <f>IF('MP6'!T108=0,"",'MP6'!T108)</f>
        <v/>
      </c>
      <c r="U110" s="260" t="str">
        <f t="shared" ref="U110" si="163">IFERROR(ROUND(AVERAGE(T110:T112),0),"")</f>
        <v/>
      </c>
      <c r="V110" s="246" t="str">
        <f t="shared" ref="V110" si="164">IFERROR(ROUND((K110+M110+S110+(2*U110))/5,0),"")</f>
        <v/>
      </c>
    </row>
    <row r="111" spans="1:22" ht="15" customHeight="1">
      <c r="A111" s="252"/>
      <c r="B111" s="249" t="str">
        <f>IF(VLOOKUP(A110,'Data Siswa 6'!$A$4:$D$43,3,0)=0,"",VLOOKUP(A110,'Data Siswa 6'!$A$4:$D$43,3,0))</f>
        <v/>
      </c>
      <c r="C111" s="255"/>
      <c r="D111" s="97" t="s">
        <v>6</v>
      </c>
      <c r="E111" s="98" t="str">
        <f>IF('MP6'!E109=0,"",'MP6'!E109)</f>
        <v/>
      </c>
      <c r="F111" s="98" t="str">
        <f>IF('MP6'!F109=0,"",'MP6'!F109)</f>
        <v/>
      </c>
      <c r="G111" s="98" t="str">
        <f>IF('MP6'!G109=0,"",'MP6'!G109)</f>
        <v/>
      </c>
      <c r="H111" s="98" t="str">
        <f>IF('MP6'!H109=0,"",'MP6'!H109)</f>
        <v/>
      </c>
      <c r="I111" s="98" t="str">
        <f>IF('MP6'!I109=0,"",'MP6'!I109)</f>
        <v/>
      </c>
      <c r="J111" s="98" t="str">
        <f>IF('MP6'!J109=0,"",'MP6'!J109)</f>
        <v/>
      </c>
      <c r="K111" s="258"/>
      <c r="L111" s="98" t="str">
        <f>IF('MP6'!L109=0,"",'MP6'!L109)</f>
        <v/>
      </c>
      <c r="M111" s="258"/>
      <c r="N111" s="98" t="str">
        <f>IF('MP6'!N109=0,"",'MP6'!N109)</f>
        <v/>
      </c>
      <c r="O111" s="98" t="str">
        <f>IF('MP6'!O109=0,"",'MP6'!O109)</f>
        <v/>
      </c>
      <c r="P111" s="98" t="str">
        <f>IF('MP6'!P109=0,"",'MP6'!P109)</f>
        <v/>
      </c>
      <c r="Q111" s="98" t="str">
        <f>IF('MP6'!Q109=0,"",'MP6'!Q109)</f>
        <v/>
      </c>
      <c r="R111" s="98" t="str">
        <f>IF('MP6'!R109=0,"",'MP6'!R109)</f>
        <v/>
      </c>
      <c r="S111" s="258"/>
      <c r="T111" s="99" t="str">
        <f>IF('MP6'!T109=0,"",'MP6'!T109)</f>
        <v/>
      </c>
      <c r="U111" s="258"/>
      <c r="V111" s="247"/>
    </row>
    <row r="112" spans="1:22">
      <c r="A112" s="253"/>
      <c r="B112" s="250"/>
      <c r="C112" s="256"/>
      <c r="D112" s="100" t="s">
        <v>7</v>
      </c>
      <c r="E112" s="101" t="str">
        <f>IF('MP6'!E110=0,"",'MP6'!E110)</f>
        <v/>
      </c>
      <c r="F112" s="101" t="str">
        <f>IF('MP6'!F110=0,"",'MP6'!F110)</f>
        <v/>
      </c>
      <c r="G112" s="101" t="str">
        <f>IF('MP6'!G110=0,"",'MP6'!G110)</f>
        <v/>
      </c>
      <c r="H112" s="101" t="str">
        <f>IF('MP6'!H110=0,"",'MP6'!H110)</f>
        <v/>
      </c>
      <c r="I112" s="101" t="str">
        <f>IF('MP6'!I110=0,"",'MP6'!I110)</f>
        <v/>
      </c>
      <c r="J112" s="101" t="str">
        <f>IF('MP6'!J110=0,"",'MP6'!J110)</f>
        <v/>
      </c>
      <c r="K112" s="259"/>
      <c r="L112" s="101" t="str">
        <f>IF('MP6'!L110=0,"",'MP6'!L110)</f>
        <v/>
      </c>
      <c r="M112" s="259"/>
      <c r="N112" s="101" t="str">
        <f>IF('MP6'!N110=0,"",'MP6'!N110)</f>
        <v/>
      </c>
      <c r="O112" s="101" t="str">
        <f>IF('MP6'!O110=0,"",'MP6'!O110)</f>
        <v/>
      </c>
      <c r="P112" s="101" t="str">
        <f>IF('MP6'!P110=0,"",'MP6'!P110)</f>
        <v/>
      </c>
      <c r="Q112" s="101" t="str">
        <f>IF('MP6'!Q110=0,"",'MP6'!Q110)</f>
        <v/>
      </c>
      <c r="R112" s="101" t="str">
        <f>IF('MP6'!R110=0,"",'MP6'!R110)</f>
        <v/>
      </c>
      <c r="S112" s="259"/>
      <c r="T112" s="102" t="str">
        <f>IF('MP6'!T110=0,"",'MP6'!T110)</f>
        <v/>
      </c>
      <c r="U112" s="259"/>
      <c r="V112" s="248"/>
    </row>
    <row r="113" spans="1:22">
      <c r="A113" s="262">
        <v>35</v>
      </c>
      <c r="B113" s="93" t="str">
        <f>IF(VLOOKUP(A113,'Data Siswa 6'!$A$4:$D$43,2,0)=0,"",VLOOKUP(A113,'Data Siswa 6'!$A$4:$D$43,2,0))</f>
        <v/>
      </c>
      <c r="C113" s="263" t="str">
        <f>IF(VLOOKUP(A113,'Data Siswa 6'!$A$4:$D$43,4,0)=0,"",VLOOKUP(A113,'Data Siswa 6'!$A$4:$D$43,4,0))</f>
        <v/>
      </c>
      <c r="D113" s="94" t="s">
        <v>5</v>
      </c>
      <c r="E113" s="95" t="str">
        <f>IF('MP6'!E111=0,"",'MP6'!E111)</f>
        <v/>
      </c>
      <c r="F113" s="95" t="str">
        <f>IF('MP6'!F111=0,"",'MP6'!F111)</f>
        <v/>
      </c>
      <c r="G113" s="95" t="str">
        <f>IF('MP6'!G111=0,"",'MP6'!G111)</f>
        <v/>
      </c>
      <c r="H113" s="95" t="str">
        <f>IF('MP6'!H111=0,"",'MP6'!H111)</f>
        <v/>
      </c>
      <c r="I113" s="95" t="str">
        <f>IF('MP6'!I111=0,"",'MP6'!I111)</f>
        <v/>
      </c>
      <c r="J113" s="95" t="str">
        <f>IF('MP6'!J111=0,"",'MP6'!J111)</f>
        <v/>
      </c>
      <c r="K113" s="260" t="str">
        <f t="shared" ref="K113" si="165">IFERROR(ROUND(AVERAGE(E113:J115),0),"")</f>
        <v/>
      </c>
      <c r="L113" s="96" t="str">
        <f>IF('MP6'!L111=0,"",'MP6'!L111)</f>
        <v/>
      </c>
      <c r="M113" s="260" t="str">
        <f t="shared" ref="M113" si="166">IFERROR(ROUND(AVERAGE(L113:L115),0),"")</f>
        <v/>
      </c>
      <c r="N113" s="96" t="str">
        <f>IF('MP6'!N111=0,"",'MP6'!N111)</f>
        <v/>
      </c>
      <c r="O113" s="96" t="str">
        <f>IF('MP6'!O111=0,"",'MP6'!O111)</f>
        <v/>
      </c>
      <c r="P113" s="96" t="str">
        <f>IF('MP6'!P111=0,"",'MP6'!P111)</f>
        <v/>
      </c>
      <c r="Q113" s="96" t="str">
        <f>IF('MP6'!Q111=0,"",'MP6'!Q111)</f>
        <v/>
      </c>
      <c r="R113" s="96" t="str">
        <f>IF('MP6'!R111=0,"",'MP6'!R111)</f>
        <v/>
      </c>
      <c r="S113" s="260" t="str">
        <f t="shared" ref="S113" si="167">IFERROR(ROUND(AVERAGE(N113:R115),0),"")</f>
        <v/>
      </c>
      <c r="T113" s="96" t="str">
        <f>IF('MP6'!T111=0,"",'MP6'!T111)</f>
        <v/>
      </c>
      <c r="U113" s="260" t="str">
        <f t="shared" ref="U113" si="168">IFERROR(ROUND(AVERAGE(T113:T115),0),"")</f>
        <v/>
      </c>
      <c r="V113" s="246" t="str">
        <f t="shared" ref="V113" si="169">IFERROR(ROUND((K113+M113+S113+(2*U113))/5,0),"")</f>
        <v/>
      </c>
    </row>
    <row r="114" spans="1:22" ht="15" customHeight="1">
      <c r="A114" s="252"/>
      <c r="B114" s="249" t="str">
        <f>IF(VLOOKUP(A113,'Data Siswa 6'!$A$4:$D$43,3,0)=0,"",VLOOKUP(A113,'Data Siswa 6'!$A$4:$D$43,3,0))</f>
        <v/>
      </c>
      <c r="C114" s="255"/>
      <c r="D114" s="97" t="s">
        <v>6</v>
      </c>
      <c r="E114" s="98" t="str">
        <f>IF('MP6'!E112=0,"",'MP6'!E112)</f>
        <v/>
      </c>
      <c r="F114" s="98" t="str">
        <f>IF('MP6'!F112=0,"",'MP6'!F112)</f>
        <v/>
      </c>
      <c r="G114" s="98" t="str">
        <f>IF('MP6'!G112=0,"",'MP6'!G112)</f>
        <v/>
      </c>
      <c r="H114" s="98" t="str">
        <f>IF('MP6'!H112=0,"",'MP6'!H112)</f>
        <v/>
      </c>
      <c r="I114" s="98" t="str">
        <f>IF('MP6'!I112=0,"",'MP6'!I112)</f>
        <v/>
      </c>
      <c r="J114" s="98" t="str">
        <f>IF('MP6'!J112=0,"",'MP6'!J112)</f>
        <v/>
      </c>
      <c r="K114" s="258"/>
      <c r="L114" s="98" t="str">
        <f>IF('MP6'!L112=0,"",'MP6'!L112)</f>
        <v/>
      </c>
      <c r="M114" s="258"/>
      <c r="N114" s="98" t="str">
        <f>IF('MP6'!N112=0,"",'MP6'!N112)</f>
        <v/>
      </c>
      <c r="O114" s="98" t="str">
        <f>IF('MP6'!O112=0,"",'MP6'!O112)</f>
        <v/>
      </c>
      <c r="P114" s="98" t="str">
        <f>IF('MP6'!P112=0,"",'MP6'!P112)</f>
        <v/>
      </c>
      <c r="Q114" s="98" t="str">
        <f>IF('MP6'!Q112=0,"",'MP6'!Q112)</f>
        <v/>
      </c>
      <c r="R114" s="98" t="str">
        <f>IF('MP6'!R112=0,"",'MP6'!R112)</f>
        <v/>
      </c>
      <c r="S114" s="258"/>
      <c r="T114" s="99" t="str">
        <f>IF('MP6'!T112=0,"",'MP6'!T112)</f>
        <v/>
      </c>
      <c r="U114" s="258"/>
      <c r="V114" s="247"/>
    </row>
    <row r="115" spans="1:22">
      <c r="A115" s="253"/>
      <c r="B115" s="250"/>
      <c r="C115" s="256"/>
      <c r="D115" s="100" t="s">
        <v>7</v>
      </c>
      <c r="E115" s="101" t="str">
        <f>IF('MP6'!E113=0,"",'MP6'!E113)</f>
        <v/>
      </c>
      <c r="F115" s="101" t="str">
        <f>IF('MP6'!F113=0,"",'MP6'!F113)</f>
        <v/>
      </c>
      <c r="G115" s="101" t="str">
        <f>IF('MP6'!G113=0,"",'MP6'!G113)</f>
        <v/>
      </c>
      <c r="H115" s="101" t="str">
        <f>IF('MP6'!H113=0,"",'MP6'!H113)</f>
        <v/>
      </c>
      <c r="I115" s="101" t="str">
        <f>IF('MP6'!I113=0,"",'MP6'!I113)</f>
        <v/>
      </c>
      <c r="J115" s="101" t="str">
        <f>IF('MP6'!J113=0,"",'MP6'!J113)</f>
        <v/>
      </c>
      <c r="K115" s="259"/>
      <c r="L115" s="101" t="str">
        <f>IF('MP6'!L113=0,"",'MP6'!L113)</f>
        <v/>
      </c>
      <c r="M115" s="259"/>
      <c r="N115" s="101" t="str">
        <f>IF('MP6'!N113=0,"",'MP6'!N113)</f>
        <v/>
      </c>
      <c r="O115" s="101" t="str">
        <f>IF('MP6'!O113=0,"",'MP6'!O113)</f>
        <v/>
      </c>
      <c r="P115" s="101" t="str">
        <f>IF('MP6'!P113=0,"",'MP6'!P113)</f>
        <v/>
      </c>
      <c r="Q115" s="101" t="str">
        <f>IF('MP6'!Q113=0,"",'MP6'!Q113)</f>
        <v/>
      </c>
      <c r="R115" s="101" t="str">
        <f>IF('MP6'!R113=0,"",'MP6'!R113)</f>
        <v/>
      </c>
      <c r="S115" s="259"/>
      <c r="T115" s="102" t="str">
        <f>IF('MP6'!T113=0,"",'MP6'!T113)</f>
        <v/>
      </c>
      <c r="U115" s="259"/>
      <c r="V115" s="248"/>
    </row>
    <row r="116" spans="1:22">
      <c r="A116" s="262">
        <v>36</v>
      </c>
      <c r="B116" s="93" t="str">
        <f>IF(VLOOKUP(A116,'Data Siswa 6'!$A$4:$D$43,2,0)=0,"",VLOOKUP(A116,'Data Siswa 6'!$A$4:$D$43,2,0))</f>
        <v/>
      </c>
      <c r="C116" s="263" t="str">
        <f>IF(VLOOKUP(A116,'Data Siswa 6'!$A$4:$D$43,4,0)=0,"",VLOOKUP(A116,'Data Siswa 6'!$A$4:$D$43,4,0))</f>
        <v/>
      </c>
      <c r="D116" s="94" t="s">
        <v>5</v>
      </c>
      <c r="E116" s="95" t="str">
        <f>IF('MP6'!E114=0,"",'MP6'!E114)</f>
        <v/>
      </c>
      <c r="F116" s="95" t="str">
        <f>IF('MP6'!F114=0,"",'MP6'!F114)</f>
        <v/>
      </c>
      <c r="G116" s="95" t="str">
        <f>IF('MP6'!G114=0,"",'MP6'!G114)</f>
        <v/>
      </c>
      <c r="H116" s="95" t="str">
        <f>IF('MP6'!H114=0,"",'MP6'!H114)</f>
        <v/>
      </c>
      <c r="I116" s="95" t="str">
        <f>IF('MP6'!I114=0,"",'MP6'!I114)</f>
        <v/>
      </c>
      <c r="J116" s="95" t="str">
        <f>IF('MP6'!J114=0,"",'MP6'!J114)</f>
        <v/>
      </c>
      <c r="K116" s="260" t="str">
        <f t="shared" ref="K116" si="170">IFERROR(ROUND(AVERAGE(E116:J118),0),"")</f>
        <v/>
      </c>
      <c r="L116" s="96" t="str">
        <f>IF('MP6'!L114=0,"",'MP6'!L114)</f>
        <v/>
      </c>
      <c r="M116" s="260" t="str">
        <f t="shared" ref="M116" si="171">IFERROR(ROUND(AVERAGE(L116:L118),0),"")</f>
        <v/>
      </c>
      <c r="N116" s="96" t="str">
        <f>IF('MP6'!N114=0,"",'MP6'!N114)</f>
        <v/>
      </c>
      <c r="O116" s="96" t="str">
        <f>IF('MP6'!O114=0,"",'MP6'!O114)</f>
        <v/>
      </c>
      <c r="P116" s="96" t="str">
        <f>IF('MP6'!P114=0,"",'MP6'!P114)</f>
        <v/>
      </c>
      <c r="Q116" s="96" t="str">
        <f>IF('MP6'!Q114=0,"",'MP6'!Q114)</f>
        <v/>
      </c>
      <c r="R116" s="96" t="str">
        <f>IF('MP6'!R114=0,"",'MP6'!R114)</f>
        <v/>
      </c>
      <c r="S116" s="260" t="str">
        <f t="shared" ref="S116" si="172">IFERROR(ROUND(AVERAGE(N116:R118),0),"")</f>
        <v/>
      </c>
      <c r="T116" s="96" t="str">
        <f>IF('MP6'!T114=0,"",'MP6'!T114)</f>
        <v/>
      </c>
      <c r="U116" s="260" t="str">
        <f t="shared" ref="U116" si="173">IFERROR(ROUND(AVERAGE(T116:T118),0),"")</f>
        <v/>
      </c>
      <c r="V116" s="246" t="str">
        <f t="shared" ref="V116" si="174">IFERROR(ROUND((K116+M116+S116+(2*U116))/5,0),"")</f>
        <v/>
      </c>
    </row>
    <row r="117" spans="1:22" ht="15" customHeight="1">
      <c r="A117" s="252"/>
      <c r="B117" s="249" t="str">
        <f>IF(VLOOKUP(A116,'Data Siswa 6'!$A$4:$D$43,3,0)=0,"",VLOOKUP(A116,'Data Siswa 6'!$A$4:$D$43,3,0))</f>
        <v/>
      </c>
      <c r="C117" s="255"/>
      <c r="D117" s="97" t="s">
        <v>6</v>
      </c>
      <c r="E117" s="98" t="str">
        <f>IF('MP6'!E115=0,"",'MP6'!E115)</f>
        <v/>
      </c>
      <c r="F117" s="98" t="str">
        <f>IF('MP6'!F115=0,"",'MP6'!F115)</f>
        <v/>
      </c>
      <c r="G117" s="98" t="str">
        <f>IF('MP6'!G115=0,"",'MP6'!G115)</f>
        <v/>
      </c>
      <c r="H117" s="98" t="str">
        <f>IF('MP6'!H115=0,"",'MP6'!H115)</f>
        <v/>
      </c>
      <c r="I117" s="98" t="str">
        <f>IF('MP6'!I115=0,"",'MP6'!I115)</f>
        <v/>
      </c>
      <c r="J117" s="98" t="str">
        <f>IF('MP6'!J115=0,"",'MP6'!J115)</f>
        <v/>
      </c>
      <c r="K117" s="258"/>
      <c r="L117" s="98" t="str">
        <f>IF('MP6'!L115=0,"",'MP6'!L115)</f>
        <v/>
      </c>
      <c r="M117" s="258"/>
      <c r="N117" s="98" t="str">
        <f>IF('MP6'!N115=0,"",'MP6'!N115)</f>
        <v/>
      </c>
      <c r="O117" s="98" t="str">
        <f>IF('MP6'!O115=0,"",'MP6'!O115)</f>
        <v/>
      </c>
      <c r="P117" s="98" t="str">
        <f>IF('MP6'!P115=0,"",'MP6'!P115)</f>
        <v/>
      </c>
      <c r="Q117" s="98" t="str">
        <f>IF('MP6'!Q115=0,"",'MP6'!Q115)</f>
        <v/>
      </c>
      <c r="R117" s="98" t="str">
        <f>IF('MP6'!R115=0,"",'MP6'!R115)</f>
        <v/>
      </c>
      <c r="S117" s="258"/>
      <c r="T117" s="99" t="str">
        <f>IF('MP6'!T115=0,"",'MP6'!T115)</f>
        <v/>
      </c>
      <c r="U117" s="258"/>
      <c r="V117" s="247"/>
    </row>
    <row r="118" spans="1:22">
      <c r="A118" s="253"/>
      <c r="B118" s="250"/>
      <c r="C118" s="256"/>
      <c r="D118" s="100" t="s">
        <v>7</v>
      </c>
      <c r="E118" s="101" t="str">
        <f>IF('MP6'!E116=0,"",'MP6'!E116)</f>
        <v/>
      </c>
      <c r="F118" s="101" t="str">
        <f>IF('MP6'!F116=0,"",'MP6'!F116)</f>
        <v/>
      </c>
      <c r="G118" s="101" t="str">
        <f>IF('MP6'!G116=0,"",'MP6'!G116)</f>
        <v/>
      </c>
      <c r="H118" s="101" t="str">
        <f>IF('MP6'!H116=0,"",'MP6'!H116)</f>
        <v/>
      </c>
      <c r="I118" s="101" t="str">
        <f>IF('MP6'!I116=0,"",'MP6'!I116)</f>
        <v/>
      </c>
      <c r="J118" s="101" t="str">
        <f>IF('MP6'!J116=0,"",'MP6'!J116)</f>
        <v/>
      </c>
      <c r="K118" s="259"/>
      <c r="L118" s="101" t="str">
        <f>IF('MP6'!L116=0,"",'MP6'!L116)</f>
        <v/>
      </c>
      <c r="M118" s="259"/>
      <c r="N118" s="101" t="str">
        <f>IF('MP6'!N116=0,"",'MP6'!N116)</f>
        <v/>
      </c>
      <c r="O118" s="101" t="str">
        <f>IF('MP6'!O116=0,"",'MP6'!O116)</f>
        <v/>
      </c>
      <c r="P118" s="101" t="str">
        <f>IF('MP6'!P116=0,"",'MP6'!P116)</f>
        <v/>
      </c>
      <c r="Q118" s="101" t="str">
        <f>IF('MP6'!Q116=0,"",'MP6'!Q116)</f>
        <v/>
      </c>
      <c r="R118" s="101" t="str">
        <f>IF('MP6'!R116=0,"",'MP6'!R116)</f>
        <v/>
      </c>
      <c r="S118" s="259"/>
      <c r="T118" s="102" t="str">
        <f>IF('MP6'!T116=0,"",'MP6'!T116)</f>
        <v/>
      </c>
      <c r="U118" s="259"/>
      <c r="V118" s="248"/>
    </row>
    <row r="119" spans="1:22">
      <c r="A119" s="262">
        <v>37</v>
      </c>
      <c r="B119" s="93" t="str">
        <f>IF(VLOOKUP(A119,'Data Siswa 6'!$A$4:$D$43,2,0)=0,"",VLOOKUP(A119,'Data Siswa 6'!$A$4:$D$43,2,0))</f>
        <v/>
      </c>
      <c r="C119" s="263" t="str">
        <f>IF(VLOOKUP(A119,'Data Siswa 6'!$A$4:$D$43,4,0)=0,"",VLOOKUP(A119,'Data Siswa 6'!$A$4:$D$43,4,0))</f>
        <v/>
      </c>
      <c r="D119" s="94" t="s">
        <v>5</v>
      </c>
      <c r="E119" s="95" t="str">
        <f>IF('MP6'!E117=0,"",'MP6'!E117)</f>
        <v/>
      </c>
      <c r="F119" s="95" t="str">
        <f>IF('MP6'!F117=0,"",'MP6'!F117)</f>
        <v/>
      </c>
      <c r="G119" s="95" t="str">
        <f>IF('MP6'!G117=0,"",'MP6'!G117)</f>
        <v/>
      </c>
      <c r="H119" s="95" t="str">
        <f>IF('MP6'!H117=0,"",'MP6'!H117)</f>
        <v/>
      </c>
      <c r="I119" s="95" t="str">
        <f>IF('MP6'!I117=0,"",'MP6'!I117)</f>
        <v/>
      </c>
      <c r="J119" s="95" t="str">
        <f>IF('MP6'!J117=0,"",'MP6'!J117)</f>
        <v/>
      </c>
      <c r="K119" s="260" t="str">
        <f t="shared" ref="K119" si="175">IFERROR(ROUND(AVERAGE(E119:J121),0),"")</f>
        <v/>
      </c>
      <c r="L119" s="96" t="str">
        <f>IF('MP6'!L117=0,"",'MP6'!L117)</f>
        <v/>
      </c>
      <c r="M119" s="260" t="str">
        <f t="shared" ref="M119" si="176">IFERROR(ROUND(AVERAGE(L119:L121),0),"")</f>
        <v/>
      </c>
      <c r="N119" s="96" t="str">
        <f>IF('MP6'!N117=0,"",'MP6'!N117)</f>
        <v/>
      </c>
      <c r="O119" s="96" t="str">
        <f>IF('MP6'!O117=0,"",'MP6'!O117)</f>
        <v/>
      </c>
      <c r="P119" s="96" t="str">
        <f>IF('MP6'!P117=0,"",'MP6'!P117)</f>
        <v/>
      </c>
      <c r="Q119" s="96" t="str">
        <f>IF('MP6'!Q117=0,"",'MP6'!Q117)</f>
        <v/>
      </c>
      <c r="R119" s="96" t="str">
        <f>IF('MP6'!R117=0,"",'MP6'!R117)</f>
        <v/>
      </c>
      <c r="S119" s="260" t="str">
        <f t="shared" ref="S119" si="177">IFERROR(ROUND(AVERAGE(N119:R121),0),"")</f>
        <v/>
      </c>
      <c r="T119" s="96" t="str">
        <f>IF('MP6'!T117=0,"",'MP6'!T117)</f>
        <v/>
      </c>
      <c r="U119" s="260" t="str">
        <f t="shared" ref="U119" si="178">IFERROR(ROUND(AVERAGE(T119:T121),0),"")</f>
        <v/>
      </c>
      <c r="V119" s="246" t="str">
        <f t="shared" ref="V119" si="179">IFERROR(ROUND((K119+M119+S119+(2*U119))/5,0),"")</f>
        <v/>
      </c>
    </row>
    <row r="120" spans="1:22" ht="15" customHeight="1">
      <c r="A120" s="252"/>
      <c r="B120" s="249" t="str">
        <f>IF(VLOOKUP(A119,'Data Siswa 6'!$A$4:$D$43,3,0)=0,"",VLOOKUP(A119,'Data Siswa 6'!$A$4:$D$43,3,0))</f>
        <v/>
      </c>
      <c r="C120" s="255"/>
      <c r="D120" s="97" t="s">
        <v>6</v>
      </c>
      <c r="E120" s="98" t="str">
        <f>IF('MP6'!E118=0,"",'MP6'!E118)</f>
        <v/>
      </c>
      <c r="F120" s="98" t="str">
        <f>IF('MP6'!F118=0,"",'MP6'!F118)</f>
        <v/>
      </c>
      <c r="G120" s="98" t="str">
        <f>IF('MP6'!G118=0,"",'MP6'!G118)</f>
        <v/>
      </c>
      <c r="H120" s="98" t="str">
        <f>IF('MP6'!H118=0,"",'MP6'!H118)</f>
        <v/>
      </c>
      <c r="I120" s="98" t="str">
        <f>IF('MP6'!I118=0,"",'MP6'!I118)</f>
        <v/>
      </c>
      <c r="J120" s="98" t="str">
        <f>IF('MP6'!J118=0,"",'MP6'!J118)</f>
        <v/>
      </c>
      <c r="K120" s="258"/>
      <c r="L120" s="98" t="str">
        <f>IF('MP6'!L118=0,"",'MP6'!L118)</f>
        <v/>
      </c>
      <c r="M120" s="258"/>
      <c r="N120" s="98" t="str">
        <f>IF('MP6'!N118=0,"",'MP6'!N118)</f>
        <v/>
      </c>
      <c r="O120" s="98" t="str">
        <f>IF('MP6'!O118=0,"",'MP6'!O118)</f>
        <v/>
      </c>
      <c r="P120" s="98" t="str">
        <f>IF('MP6'!P118=0,"",'MP6'!P118)</f>
        <v/>
      </c>
      <c r="Q120" s="98" t="str">
        <f>IF('MP6'!Q118=0,"",'MP6'!Q118)</f>
        <v/>
      </c>
      <c r="R120" s="98" t="str">
        <f>IF('MP6'!R118=0,"",'MP6'!R118)</f>
        <v/>
      </c>
      <c r="S120" s="258"/>
      <c r="T120" s="99" t="str">
        <f>IF('MP6'!T118=0,"",'MP6'!T118)</f>
        <v/>
      </c>
      <c r="U120" s="258"/>
      <c r="V120" s="247"/>
    </row>
    <row r="121" spans="1:22">
      <c r="A121" s="253"/>
      <c r="B121" s="250"/>
      <c r="C121" s="256"/>
      <c r="D121" s="100" t="s">
        <v>7</v>
      </c>
      <c r="E121" s="101" t="str">
        <f>IF('MP6'!E119=0,"",'MP6'!E119)</f>
        <v/>
      </c>
      <c r="F121" s="101" t="str">
        <f>IF('MP6'!F119=0,"",'MP6'!F119)</f>
        <v/>
      </c>
      <c r="G121" s="101" t="str">
        <f>IF('MP6'!G119=0,"",'MP6'!G119)</f>
        <v/>
      </c>
      <c r="H121" s="101" t="str">
        <f>IF('MP6'!H119=0,"",'MP6'!H119)</f>
        <v/>
      </c>
      <c r="I121" s="101" t="str">
        <f>IF('MP6'!I119=0,"",'MP6'!I119)</f>
        <v/>
      </c>
      <c r="J121" s="101" t="str">
        <f>IF('MP6'!J119=0,"",'MP6'!J119)</f>
        <v/>
      </c>
      <c r="K121" s="259"/>
      <c r="L121" s="101" t="str">
        <f>IF('MP6'!L119=0,"",'MP6'!L119)</f>
        <v/>
      </c>
      <c r="M121" s="259"/>
      <c r="N121" s="101" t="str">
        <f>IF('MP6'!N119=0,"",'MP6'!N119)</f>
        <v/>
      </c>
      <c r="O121" s="101" t="str">
        <f>IF('MP6'!O119=0,"",'MP6'!O119)</f>
        <v/>
      </c>
      <c r="P121" s="101" t="str">
        <f>IF('MP6'!P119=0,"",'MP6'!P119)</f>
        <v/>
      </c>
      <c r="Q121" s="101" t="str">
        <f>IF('MP6'!Q119=0,"",'MP6'!Q119)</f>
        <v/>
      </c>
      <c r="R121" s="101" t="str">
        <f>IF('MP6'!R119=0,"",'MP6'!R119)</f>
        <v/>
      </c>
      <c r="S121" s="259"/>
      <c r="T121" s="102" t="str">
        <f>IF('MP6'!T119=0,"",'MP6'!T119)</f>
        <v/>
      </c>
      <c r="U121" s="259"/>
      <c r="V121" s="248"/>
    </row>
    <row r="122" spans="1:22">
      <c r="A122" s="262">
        <v>38</v>
      </c>
      <c r="B122" s="93" t="str">
        <f>IF(VLOOKUP(A122,'Data Siswa 6'!$A$4:$D$43,2,0)=0,"",VLOOKUP(A122,'Data Siswa 6'!$A$4:$D$43,2,0))</f>
        <v/>
      </c>
      <c r="C122" s="263" t="str">
        <f>IF(VLOOKUP(A122,'Data Siswa 6'!$A$4:$D$43,4,0)=0,"",VLOOKUP(A122,'Data Siswa 6'!$A$4:$D$43,4,0))</f>
        <v/>
      </c>
      <c r="D122" s="94" t="s">
        <v>5</v>
      </c>
      <c r="E122" s="95" t="str">
        <f>IF('MP6'!E120=0,"",'MP6'!E120)</f>
        <v/>
      </c>
      <c r="F122" s="95" t="str">
        <f>IF('MP6'!F120=0,"",'MP6'!F120)</f>
        <v/>
      </c>
      <c r="G122" s="95" t="str">
        <f>IF('MP6'!G120=0,"",'MP6'!G120)</f>
        <v/>
      </c>
      <c r="H122" s="95" t="str">
        <f>IF('MP6'!H120=0,"",'MP6'!H120)</f>
        <v/>
      </c>
      <c r="I122" s="95" t="str">
        <f>IF('MP6'!I120=0,"",'MP6'!I120)</f>
        <v/>
      </c>
      <c r="J122" s="95" t="str">
        <f>IF('MP6'!J120=0,"",'MP6'!J120)</f>
        <v/>
      </c>
      <c r="K122" s="260" t="str">
        <f t="shared" ref="K122" si="180">IFERROR(ROUND(AVERAGE(E122:J124),0),"")</f>
        <v/>
      </c>
      <c r="L122" s="96" t="str">
        <f>IF('MP6'!L120=0,"",'MP6'!L120)</f>
        <v/>
      </c>
      <c r="M122" s="260" t="str">
        <f t="shared" ref="M122" si="181">IFERROR(ROUND(AVERAGE(L122:L124),0),"")</f>
        <v/>
      </c>
      <c r="N122" s="96" t="str">
        <f>IF('MP6'!N120=0,"",'MP6'!N120)</f>
        <v/>
      </c>
      <c r="O122" s="96" t="str">
        <f>IF('MP6'!O120=0,"",'MP6'!O120)</f>
        <v/>
      </c>
      <c r="P122" s="96" t="str">
        <f>IF('MP6'!P120=0,"",'MP6'!P120)</f>
        <v/>
      </c>
      <c r="Q122" s="96" t="str">
        <f>IF('MP6'!Q120=0,"",'MP6'!Q120)</f>
        <v/>
      </c>
      <c r="R122" s="96" t="str">
        <f>IF('MP6'!R120=0,"",'MP6'!R120)</f>
        <v/>
      </c>
      <c r="S122" s="260" t="str">
        <f t="shared" ref="S122" si="182">IFERROR(ROUND(AVERAGE(N122:R124),0),"")</f>
        <v/>
      </c>
      <c r="T122" s="96" t="str">
        <f>IF('MP6'!T120=0,"",'MP6'!T120)</f>
        <v/>
      </c>
      <c r="U122" s="260" t="str">
        <f t="shared" ref="U122" si="183">IFERROR(ROUND(AVERAGE(T122:T124),0),"")</f>
        <v/>
      </c>
      <c r="V122" s="246" t="str">
        <f t="shared" ref="V122" si="184">IFERROR(ROUND((K122+M122+S122+(2*U122))/5,0),"")</f>
        <v/>
      </c>
    </row>
    <row r="123" spans="1:22" ht="15" customHeight="1">
      <c r="A123" s="252"/>
      <c r="B123" s="249" t="str">
        <f>IF(VLOOKUP(A122,'Data Siswa 6'!$A$4:$D$43,3,0)=0,"",VLOOKUP(A122,'Data Siswa 6'!$A$4:$D$43,3,0))</f>
        <v/>
      </c>
      <c r="C123" s="255"/>
      <c r="D123" s="97" t="s">
        <v>6</v>
      </c>
      <c r="E123" s="98" t="str">
        <f>IF('MP6'!E121=0,"",'MP6'!E121)</f>
        <v/>
      </c>
      <c r="F123" s="98" t="str">
        <f>IF('MP6'!F121=0,"",'MP6'!F121)</f>
        <v/>
      </c>
      <c r="G123" s="98" t="str">
        <f>IF('MP6'!G121=0,"",'MP6'!G121)</f>
        <v/>
      </c>
      <c r="H123" s="98" t="str">
        <f>IF('MP6'!H121=0,"",'MP6'!H121)</f>
        <v/>
      </c>
      <c r="I123" s="98" t="str">
        <f>IF('MP6'!I121=0,"",'MP6'!I121)</f>
        <v/>
      </c>
      <c r="J123" s="98" t="str">
        <f>IF('MP6'!J121=0,"",'MP6'!J121)</f>
        <v/>
      </c>
      <c r="K123" s="258"/>
      <c r="L123" s="98" t="str">
        <f>IF('MP6'!L121=0,"",'MP6'!L121)</f>
        <v/>
      </c>
      <c r="M123" s="258"/>
      <c r="N123" s="98" t="str">
        <f>IF('MP6'!N121=0,"",'MP6'!N121)</f>
        <v/>
      </c>
      <c r="O123" s="98" t="str">
        <f>IF('MP6'!O121=0,"",'MP6'!O121)</f>
        <v/>
      </c>
      <c r="P123" s="98" t="str">
        <f>IF('MP6'!P121=0,"",'MP6'!P121)</f>
        <v/>
      </c>
      <c r="Q123" s="98" t="str">
        <f>IF('MP6'!Q121=0,"",'MP6'!Q121)</f>
        <v/>
      </c>
      <c r="R123" s="98" t="str">
        <f>IF('MP6'!R121=0,"",'MP6'!R121)</f>
        <v/>
      </c>
      <c r="S123" s="258"/>
      <c r="T123" s="99" t="str">
        <f>IF('MP6'!T121=0,"",'MP6'!T121)</f>
        <v/>
      </c>
      <c r="U123" s="258"/>
      <c r="V123" s="247"/>
    </row>
    <row r="124" spans="1:22">
      <c r="A124" s="253"/>
      <c r="B124" s="250"/>
      <c r="C124" s="256"/>
      <c r="D124" s="100" t="s">
        <v>7</v>
      </c>
      <c r="E124" s="101" t="str">
        <f>IF('MP6'!E122=0,"",'MP6'!E122)</f>
        <v/>
      </c>
      <c r="F124" s="101" t="str">
        <f>IF('MP6'!F122=0,"",'MP6'!F122)</f>
        <v/>
      </c>
      <c r="G124" s="101" t="str">
        <f>IF('MP6'!G122=0,"",'MP6'!G122)</f>
        <v/>
      </c>
      <c r="H124" s="101" t="str">
        <f>IF('MP6'!H122=0,"",'MP6'!H122)</f>
        <v/>
      </c>
      <c r="I124" s="101" t="str">
        <f>IF('MP6'!I122=0,"",'MP6'!I122)</f>
        <v/>
      </c>
      <c r="J124" s="101" t="str">
        <f>IF('MP6'!J122=0,"",'MP6'!J122)</f>
        <v/>
      </c>
      <c r="K124" s="259"/>
      <c r="L124" s="101" t="str">
        <f>IF('MP6'!L122=0,"",'MP6'!L122)</f>
        <v/>
      </c>
      <c r="M124" s="259"/>
      <c r="N124" s="101" t="str">
        <f>IF('MP6'!N122=0,"",'MP6'!N122)</f>
        <v/>
      </c>
      <c r="O124" s="101" t="str">
        <f>IF('MP6'!O122=0,"",'MP6'!O122)</f>
        <v/>
      </c>
      <c r="P124" s="101" t="str">
        <f>IF('MP6'!P122=0,"",'MP6'!P122)</f>
        <v/>
      </c>
      <c r="Q124" s="101" t="str">
        <f>IF('MP6'!Q122=0,"",'MP6'!Q122)</f>
        <v/>
      </c>
      <c r="R124" s="101" t="str">
        <f>IF('MP6'!R122=0,"",'MP6'!R122)</f>
        <v/>
      </c>
      <c r="S124" s="259"/>
      <c r="T124" s="102" t="str">
        <f>IF('MP6'!T122=0,"",'MP6'!T122)</f>
        <v/>
      </c>
      <c r="U124" s="259"/>
      <c r="V124" s="248"/>
    </row>
    <row r="125" spans="1:22">
      <c r="A125" s="262">
        <v>39</v>
      </c>
      <c r="B125" s="93" t="str">
        <f>IF(VLOOKUP(A125,'Data Siswa 6'!$A$4:$D$43,2,0)=0,"",VLOOKUP(A125,'Data Siswa 6'!$A$4:$D$43,2,0))</f>
        <v/>
      </c>
      <c r="C125" s="263" t="str">
        <f>IF(VLOOKUP(A125,'Data Siswa 6'!$A$4:$D$43,4,0)=0,"",VLOOKUP(A125,'Data Siswa 6'!$A$4:$D$43,4,0))</f>
        <v/>
      </c>
      <c r="D125" s="94" t="s">
        <v>5</v>
      </c>
      <c r="E125" s="95" t="str">
        <f>IF('MP6'!E123=0,"",'MP6'!E123)</f>
        <v/>
      </c>
      <c r="F125" s="95" t="str">
        <f>IF('MP6'!F123=0,"",'MP6'!F123)</f>
        <v/>
      </c>
      <c r="G125" s="95" t="str">
        <f>IF('MP6'!G123=0,"",'MP6'!G123)</f>
        <v/>
      </c>
      <c r="H125" s="95" t="str">
        <f>IF('MP6'!H123=0,"",'MP6'!H123)</f>
        <v/>
      </c>
      <c r="I125" s="95" t="str">
        <f>IF('MP6'!I123=0,"",'MP6'!I123)</f>
        <v/>
      </c>
      <c r="J125" s="95" t="str">
        <f>IF('MP6'!J123=0,"",'MP6'!J123)</f>
        <v/>
      </c>
      <c r="K125" s="260" t="str">
        <f t="shared" ref="K125" si="185">IFERROR(ROUND(AVERAGE(E125:J127),0),"")</f>
        <v/>
      </c>
      <c r="L125" s="96" t="str">
        <f>IF('MP6'!L123=0,"",'MP6'!L123)</f>
        <v/>
      </c>
      <c r="M125" s="260" t="str">
        <f t="shared" ref="M125" si="186">IFERROR(ROUND(AVERAGE(L125:L127),0),"")</f>
        <v/>
      </c>
      <c r="N125" s="96" t="str">
        <f>IF('MP6'!N123=0,"",'MP6'!N123)</f>
        <v/>
      </c>
      <c r="O125" s="96" t="str">
        <f>IF('MP6'!O123=0,"",'MP6'!O123)</f>
        <v/>
      </c>
      <c r="P125" s="96" t="str">
        <f>IF('MP6'!P123=0,"",'MP6'!P123)</f>
        <v/>
      </c>
      <c r="Q125" s="96" t="str">
        <f>IF('MP6'!Q123=0,"",'MP6'!Q123)</f>
        <v/>
      </c>
      <c r="R125" s="96" t="str">
        <f>IF('MP6'!R123=0,"",'MP6'!R123)</f>
        <v/>
      </c>
      <c r="S125" s="260" t="str">
        <f t="shared" ref="S125" si="187">IFERROR(ROUND(AVERAGE(N125:R127),0),"")</f>
        <v/>
      </c>
      <c r="T125" s="96" t="str">
        <f>IF('MP6'!T123=0,"",'MP6'!T123)</f>
        <v/>
      </c>
      <c r="U125" s="260" t="str">
        <f t="shared" ref="U125" si="188">IFERROR(ROUND(AVERAGE(T125:T127),0),"")</f>
        <v/>
      </c>
      <c r="V125" s="246" t="str">
        <f t="shared" ref="V125" si="189">IFERROR(ROUND((K125+M125+S125+(2*U125))/5,0),"")</f>
        <v/>
      </c>
    </row>
    <row r="126" spans="1:22" ht="15" customHeight="1">
      <c r="A126" s="252"/>
      <c r="B126" s="249" t="str">
        <f>IF(VLOOKUP(A125,'Data Siswa 6'!$A$4:$D$43,3,0)=0,"",VLOOKUP(A125,'Data Siswa 6'!$A$4:$D$43,3,0))</f>
        <v/>
      </c>
      <c r="C126" s="255"/>
      <c r="D126" s="97" t="s">
        <v>6</v>
      </c>
      <c r="E126" s="98" t="str">
        <f>IF('MP6'!E124=0,"",'MP6'!E124)</f>
        <v/>
      </c>
      <c r="F126" s="98" t="str">
        <f>IF('MP6'!F124=0,"",'MP6'!F124)</f>
        <v/>
      </c>
      <c r="G126" s="98" t="str">
        <f>IF('MP6'!G124=0,"",'MP6'!G124)</f>
        <v/>
      </c>
      <c r="H126" s="98" t="str">
        <f>IF('MP6'!H124=0,"",'MP6'!H124)</f>
        <v/>
      </c>
      <c r="I126" s="98" t="str">
        <f>IF('MP6'!I124=0,"",'MP6'!I124)</f>
        <v/>
      </c>
      <c r="J126" s="98" t="str">
        <f>IF('MP6'!J124=0,"",'MP6'!J124)</f>
        <v/>
      </c>
      <c r="K126" s="258"/>
      <c r="L126" s="98" t="str">
        <f>IF('MP6'!L124=0,"",'MP6'!L124)</f>
        <v/>
      </c>
      <c r="M126" s="258"/>
      <c r="N126" s="98" t="str">
        <f>IF('MP6'!N124=0,"",'MP6'!N124)</f>
        <v/>
      </c>
      <c r="O126" s="98" t="str">
        <f>IF('MP6'!O124=0,"",'MP6'!O124)</f>
        <v/>
      </c>
      <c r="P126" s="98" t="str">
        <f>IF('MP6'!P124=0,"",'MP6'!P124)</f>
        <v/>
      </c>
      <c r="Q126" s="98" t="str">
        <f>IF('MP6'!Q124=0,"",'MP6'!Q124)</f>
        <v/>
      </c>
      <c r="R126" s="98" t="str">
        <f>IF('MP6'!R124=0,"",'MP6'!R124)</f>
        <v/>
      </c>
      <c r="S126" s="258"/>
      <c r="T126" s="99" t="str">
        <f>IF('MP6'!T124=0,"",'MP6'!T124)</f>
        <v/>
      </c>
      <c r="U126" s="258"/>
      <c r="V126" s="247"/>
    </row>
    <row r="127" spans="1:22">
      <c r="A127" s="253"/>
      <c r="B127" s="250"/>
      <c r="C127" s="256"/>
      <c r="D127" s="100" t="s">
        <v>7</v>
      </c>
      <c r="E127" s="101" t="str">
        <f>IF('MP6'!E125=0,"",'MP6'!E125)</f>
        <v/>
      </c>
      <c r="F127" s="101" t="str">
        <f>IF('MP6'!F125=0,"",'MP6'!F125)</f>
        <v/>
      </c>
      <c r="G127" s="101" t="str">
        <f>IF('MP6'!G125=0,"",'MP6'!G125)</f>
        <v/>
      </c>
      <c r="H127" s="101" t="str">
        <f>IF('MP6'!H125=0,"",'MP6'!H125)</f>
        <v/>
      </c>
      <c r="I127" s="101" t="str">
        <f>IF('MP6'!I125=0,"",'MP6'!I125)</f>
        <v/>
      </c>
      <c r="J127" s="101" t="str">
        <f>IF('MP6'!J125=0,"",'MP6'!J125)</f>
        <v/>
      </c>
      <c r="K127" s="259"/>
      <c r="L127" s="101" t="str">
        <f>IF('MP6'!L125=0,"",'MP6'!L125)</f>
        <v/>
      </c>
      <c r="M127" s="259"/>
      <c r="N127" s="101" t="str">
        <f>IF('MP6'!N125=0,"",'MP6'!N125)</f>
        <v/>
      </c>
      <c r="O127" s="101" t="str">
        <f>IF('MP6'!O125=0,"",'MP6'!O125)</f>
        <v/>
      </c>
      <c r="P127" s="101" t="str">
        <f>IF('MP6'!P125=0,"",'MP6'!P125)</f>
        <v/>
      </c>
      <c r="Q127" s="101" t="str">
        <f>IF('MP6'!Q125=0,"",'MP6'!Q125)</f>
        <v/>
      </c>
      <c r="R127" s="101" t="str">
        <f>IF('MP6'!R125=0,"",'MP6'!R125)</f>
        <v/>
      </c>
      <c r="S127" s="259"/>
      <c r="T127" s="102" t="str">
        <f>IF('MP6'!T125=0,"",'MP6'!T125)</f>
        <v/>
      </c>
      <c r="U127" s="259"/>
      <c r="V127" s="248"/>
    </row>
    <row r="128" spans="1:22">
      <c r="A128" s="262">
        <v>40</v>
      </c>
      <c r="B128" s="93" t="str">
        <f>IF(VLOOKUP(A128,'Data Siswa 6'!$A$4:$D$43,2,0)=0,"",VLOOKUP(A128,'Data Siswa 6'!$A$4:$D$43,2,0))</f>
        <v/>
      </c>
      <c r="C128" s="263" t="str">
        <f>IF(VLOOKUP(A128,'Data Siswa 6'!$A$4:$D$43,4,0)=0,"",VLOOKUP(A128,'Data Siswa 6'!$A$4:$D$43,4,0))</f>
        <v/>
      </c>
      <c r="D128" s="94" t="s">
        <v>5</v>
      </c>
      <c r="E128" s="95" t="str">
        <f>IF('MP6'!E126=0,"",'MP6'!E126)</f>
        <v/>
      </c>
      <c r="F128" s="95" t="str">
        <f>IF('MP6'!F126=0,"",'MP6'!F126)</f>
        <v/>
      </c>
      <c r="G128" s="95" t="str">
        <f>IF('MP6'!G126=0,"",'MP6'!G126)</f>
        <v/>
      </c>
      <c r="H128" s="95" t="str">
        <f>IF('MP6'!H126=0,"",'MP6'!H126)</f>
        <v/>
      </c>
      <c r="I128" s="95" t="str">
        <f>IF('MP6'!I126=0,"",'MP6'!I126)</f>
        <v/>
      </c>
      <c r="J128" s="95" t="str">
        <f>IF('MP6'!J126=0,"",'MP6'!J126)</f>
        <v/>
      </c>
      <c r="K128" s="260" t="str">
        <f t="shared" ref="K128" si="190">IFERROR(ROUND(AVERAGE(E128:J130),0),"")</f>
        <v/>
      </c>
      <c r="L128" s="96" t="str">
        <f>IF('MP6'!L126=0,"",'MP6'!L126)</f>
        <v/>
      </c>
      <c r="M128" s="260" t="str">
        <f t="shared" ref="M128" si="191">IFERROR(ROUND(AVERAGE(L128:L130),0),"")</f>
        <v/>
      </c>
      <c r="N128" s="96" t="str">
        <f>IF('MP6'!N126=0,"",'MP6'!N126)</f>
        <v/>
      </c>
      <c r="O128" s="96" t="str">
        <f>IF('MP6'!O126=0,"",'MP6'!O126)</f>
        <v/>
      </c>
      <c r="P128" s="96" t="str">
        <f>IF('MP6'!P126=0,"",'MP6'!P126)</f>
        <v/>
      </c>
      <c r="Q128" s="96" t="str">
        <f>IF('MP6'!Q126=0,"",'MP6'!Q126)</f>
        <v/>
      </c>
      <c r="R128" s="96" t="str">
        <f>IF('MP6'!R126=0,"",'MP6'!R126)</f>
        <v/>
      </c>
      <c r="S128" s="260" t="str">
        <f t="shared" ref="S128" si="192">IFERROR(ROUND(AVERAGE(N128:R130),0),"")</f>
        <v/>
      </c>
      <c r="T128" s="96" t="str">
        <f>IF('MP6'!T126=0,"",'MP6'!T126)</f>
        <v/>
      </c>
      <c r="U128" s="260" t="str">
        <f t="shared" ref="U128" si="193">IFERROR(ROUND(AVERAGE(T128:T130),0),"")</f>
        <v/>
      </c>
      <c r="V128" s="246" t="str">
        <f t="shared" ref="V128" si="194">IFERROR(ROUND((K128+M128+S128+(2*U128))/5,0),"")</f>
        <v/>
      </c>
    </row>
    <row r="129" spans="1:22" ht="15" customHeight="1">
      <c r="A129" s="252"/>
      <c r="B129" s="249" t="str">
        <f>IF(VLOOKUP(A128,'Data Siswa 6'!$A$4:$D$43,3,0)=0,"",VLOOKUP(A128,'Data Siswa 6'!$A$4:$D$43,3,0))</f>
        <v/>
      </c>
      <c r="C129" s="255"/>
      <c r="D129" s="97" t="s">
        <v>6</v>
      </c>
      <c r="E129" s="98" t="str">
        <f>IF('MP6'!E127=0,"",'MP6'!E127)</f>
        <v/>
      </c>
      <c r="F129" s="98" t="str">
        <f>IF('MP6'!F127=0,"",'MP6'!F127)</f>
        <v/>
      </c>
      <c r="G129" s="98" t="str">
        <f>IF('MP6'!G127=0,"",'MP6'!G127)</f>
        <v/>
      </c>
      <c r="H129" s="98" t="str">
        <f>IF('MP6'!H127=0,"",'MP6'!H127)</f>
        <v/>
      </c>
      <c r="I129" s="98" t="str">
        <f>IF('MP6'!I127=0,"",'MP6'!I127)</f>
        <v/>
      </c>
      <c r="J129" s="98" t="str">
        <f>IF('MP6'!J127=0,"",'MP6'!J127)</f>
        <v/>
      </c>
      <c r="K129" s="258"/>
      <c r="L129" s="98" t="str">
        <f>IF('MP6'!L127=0,"",'MP6'!L127)</f>
        <v/>
      </c>
      <c r="M129" s="258"/>
      <c r="N129" s="98" t="str">
        <f>IF('MP6'!N127=0,"",'MP6'!N127)</f>
        <v/>
      </c>
      <c r="O129" s="98" t="str">
        <f>IF('MP6'!O127=0,"",'MP6'!O127)</f>
        <v/>
      </c>
      <c r="P129" s="98" t="str">
        <f>IF('MP6'!P127=0,"",'MP6'!P127)</f>
        <v/>
      </c>
      <c r="Q129" s="98" t="str">
        <f>IF('MP6'!Q127=0,"",'MP6'!Q127)</f>
        <v/>
      </c>
      <c r="R129" s="98" t="str">
        <f>IF('MP6'!R127=0,"",'MP6'!R127)</f>
        <v/>
      </c>
      <c r="S129" s="258"/>
      <c r="T129" s="99" t="str">
        <f>IF('MP6'!T127=0,"",'MP6'!T127)</f>
        <v/>
      </c>
      <c r="U129" s="258"/>
      <c r="V129" s="247"/>
    </row>
    <row r="130" spans="1:22">
      <c r="A130" s="253"/>
      <c r="B130" s="250"/>
      <c r="C130" s="256"/>
      <c r="D130" s="100" t="s">
        <v>7</v>
      </c>
      <c r="E130" s="101" t="str">
        <f>IF('MP6'!E128=0,"",'MP6'!E128)</f>
        <v/>
      </c>
      <c r="F130" s="101" t="str">
        <f>IF('MP6'!F128=0,"",'MP6'!F128)</f>
        <v/>
      </c>
      <c r="G130" s="101" t="str">
        <f>IF('MP6'!G128=0,"",'MP6'!G128)</f>
        <v/>
      </c>
      <c r="H130" s="101" t="str">
        <f>IF('MP6'!H128=0,"",'MP6'!H128)</f>
        <v/>
      </c>
      <c r="I130" s="101" t="str">
        <f>IF('MP6'!I128=0,"",'MP6'!I128)</f>
        <v/>
      </c>
      <c r="J130" s="101" t="str">
        <f>IF('MP6'!J128=0,"",'MP6'!J128)</f>
        <v/>
      </c>
      <c r="K130" s="259"/>
      <c r="L130" s="101" t="str">
        <f>IF('MP6'!L128=0,"",'MP6'!L128)</f>
        <v/>
      </c>
      <c r="M130" s="259"/>
      <c r="N130" s="101" t="str">
        <f>IF('MP6'!N128=0,"",'MP6'!N128)</f>
        <v/>
      </c>
      <c r="O130" s="101" t="str">
        <f>IF('MP6'!O128=0,"",'MP6'!O128)</f>
        <v/>
      </c>
      <c r="P130" s="101" t="str">
        <f>IF('MP6'!P128=0,"",'MP6'!P128)</f>
        <v/>
      </c>
      <c r="Q130" s="101" t="str">
        <f>IF('MP6'!Q128=0,"",'MP6'!Q128)</f>
        <v/>
      </c>
      <c r="R130" s="101" t="str">
        <f>IF('MP6'!R128=0,"",'MP6'!R128)</f>
        <v/>
      </c>
      <c r="S130" s="259"/>
      <c r="T130" s="102" t="str">
        <f>IF('MP6'!T128=0,"",'MP6'!T128)</f>
        <v/>
      </c>
      <c r="U130" s="259"/>
      <c r="V130" s="248"/>
    </row>
    <row r="131" spans="1:22">
      <c r="A131" s="105"/>
      <c r="B131" s="106"/>
      <c r="C131" s="107"/>
      <c r="D131" s="106"/>
      <c r="E131" s="107"/>
      <c r="F131" s="107"/>
      <c r="G131" s="107"/>
      <c r="H131" s="107"/>
      <c r="I131" s="107"/>
      <c r="J131" s="107"/>
      <c r="K131" s="107"/>
      <c r="L131" s="107"/>
      <c r="M131" s="107"/>
      <c r="N131" s="107"/>
      <c r="O131" s="107"/>
      <c r="P131" s="107"/>
      <c r="Q131" s="107"/>
      <c r="R131" s="107"/>
      <c r="S131" s="107"/>
      <c r="T131" s="107"/>
      <c r="U131" s="107"/>
      <c r="V131" s="107"/>
    </row>
    <row r="132" spans="1:22">
      <c r="A132" s="105"/>
      <c r="B132" s="106"/>
      <c r="D132" s="106"/>
      <c r="E132" s="107"/>
      <c r="F132" s="107"/>
      <c r="G132" s="107"/>
      <c r="H132" s="107"/>
      <c r="I132" s="107"/>
      <c r="J132" s="107"/>
      <c r="K132" s="107"/>
      <c r="L132" s="107"/>
      <c r="M132" s="107"/>
      <c r="N132" s="108"/>
      <c r="O132" s="108"/>
      <c r="P132" s="108"/>
      <c r="Q132" s="107"/>
      <c r="R132" s="107"/>
      <c r="S132" s="107"/>
      <c r="T132" s="107"/>
      <c r="U132" s="107"/>
      <c r="V132" s="107"/>
    </row>
    <row r="133" spans="1:22">
      <c r="C133" s="109" t="s">
        <v>51</v>
      </c>
      <c r="D133" s="110"/>
      <c r="E133" s="111"/>
      <c r="F133" s="111"/>
      <c r="G133" s="111"/>
      <c r="K133" s="107"/>
      <c r="L133" s="107"/>
      <c r="M133" s="107"/>
      <c r="N133" s="112"/>
      <c r="O133" s="113" t="e">
        <f>CONCATENATE(#REF!,","," ",#REF!)</f>
        <v>#REF!</v>
      </c>
      <c r="P133" s="113"/>
      <c r="Q133" s="113"/>
      <c r="R133" s="113"/>
      <c r="S133" s="107"/>
      <c r="T133" s="107"/>
      <c r="U133" s="107"/>
      <c r="V133" s="107"/>
    </row>
    <row r="134" spans="1:22">
      <c r="C134" s="86" t="s">
        <v>45</v>
      </c>
      <c r="D134" s="110"/>
      <c r="E134" s="111"/>
      <c r="F134" s="111"/>
      <c r="G134" s="111"/>
      <c r="K134" s="107"/>
      <c r="L134" s="107"/>
      <c r="M134" s="107"/>
      <c r="N134" s="108"/>
      <c r="O134" s="108" t="s">
        <v>28</v>
      </c>
      <c r="P134" s="108"/>
      <c r="Q134" s="107"/>
      <c r="R134" s="107"/>
      <c r="S134" s="107"/>
      <c r="T134" s="107"/>
      <c r="U134" s="107"/>
      <c r="V134" s="107"/>
    </row>
    <row r="135" spans="1:22">
      <c r="D135" s="110"/>
      <c r="E135" s="111"/>
      <c r="F135" s="111"/>
      <c r="G135" s="111"/>
      <c r="K135" s="107"/>
      <c r="L135" s="107"/>
      <c r="M135" s="107"/>
      <c r="N135" s="108"/>
      <c r="O135" s="108"/>
      <c r="P135" s="108"/>
      <c r="Q135" s="107"/>
      <c r="R135" s="107"/>
      <c r="S135" s="107"/>
      <c r="T135" s="107"/>
      <c r="U135" s="107"/>
      <c r="V135" s="107"/>
    </row>
    <row r="136" spans="1:22">
      <c r="D136" s="110"/>
      <c r="E136" s="111"/>
      <c r="F136" s="111"/>
      <c r="G136" s="111"/>
      <c r="K136" s="107"/>
      <c r="L136" s="107"/>
      <c r="M136" s="107"/>
      <c r="N136" s="108"/>
      <c r="O136" s="108"/>
      <c r="P136" s="108"/>
      <c r="Q136" s="107"/>
      <c r="R136" s="107"/>
      <c r="S136" s="107"/>
      <c r="T136" s="107"/>
      <c r="U136" s="107"/>
      <c r="V136" s="107"/>
    </row>
    <row r="137" spans="1:22">
      <c r="K137" s="107"/>
      <c r="L137" s="107"/>
      <c r="M137" s="107"/>
      <c r="N137" s="108"/>
      <c r="O137" s="108"/>
      <c r="P137" s="108"/>
      <c r="Q137" s="107"/>
      <c r="R137" s="107"/>
      <c r="S137" s="107"/>
      <c r="T137" s="107"/>
      <c r="U137" s="107"/>
      <c r="V137" s="107"/>
    </row>
    <row r="138" spans="1:22">
      <c r="C138" s="114" t="str">
        <f>'Halaman Depan'!$C$6</f>
        <v>...., S.Pd.SD.</v>
      </c>
      <c r="K138" s="107"/>
      <c r="L138" s="107"/>
      <c r="M138" s="107"/>
      <c r="N138" s="86"/>
      <c r="O138" s="115" t="str">
        <f>'Halaman Depan'!$C$8</f>
        <v>..., S.Pd.I.</v>
      </c>
      <c r="P138" s="108"/>
      <c r="Q138" s="107"/>
      <c r="R138" s="107"/>
      <c r="S138" s="107"/>
      <c r="T138" s="107"/>
      <c r="U138" s="107"/>
      <c r="V138" s="107"/>
    </row>
    <row r="139" spans="1:22">
      <c r="C139" s="116" t="str">
        <f>CONCATENATE("NIP."," ",'Halaman Depan'!$C$7)</f>
        <v>NIP. 19...</v>
      </c>
      <c r="K139" s="107"/>
      <c r="L139" s="107"/>
      <c r="M139" s="107"/>
      <c r="N139" s="86"/>
      <c r="O139" s="116" t="str">
        <f>CONCATENATE("NIP."," ",'Halaman Depan'!$C$9)</f>
        <v xml:space="preserve">NIP.  </v>
      </c>
      <c r="P139" s="108"/>
      <c r="Q139" s="107"/>
      <c r="R139" s="107"/>
      <c r="S139" s="107"/>
      <c r="T139" s="107"/>
      <c r="U139" s="107"/>
      <c r="V139" s="107"/>
    </row>
    <row r="140" spans="1:22">
      <c r="K140" s="107"/>
      <c r="L140" s="107"/>
      <c r="M140" s="107"/>
      <c r="N140" s="107"/>
      <c r="O140" s="107"/>
      <c r="P140" s="107"/>
      <c r="Q140" s="107"/>
      <c r="R140" s="107"/>
      <c r="S140" s="107"/>
      <c r="T140" s="107"/>
      <c r="U140" s="107"/>
      <c r="V140" s="107"/>
    </row>
    <row r="141" spans="1:22"/>
    <row r="142" spans="1:22"/>
    <row r="143" spans="1:22"/>
    <row r="144" spans="1:22"/>
    <row r="145" spans="1:9">
      <c r="C145" s="106"/>
      <c r="D145" s="106"/>
      <c r="E145" s="107"/>
      <c r="F145" s="107"/>
      <c r="G145" s="107"/>
      <c r="H145" s="107"/>
      <c r="I145" s="107"/>
    </row>
    <row r="146" spans="1:9">
      <c r="C146" s="106"/>
      <c r="D146" s="106"/>
      <c r="E146" s="107"/>
      <c r="F146" s="107"/>
      <c r="G146" s="107"/>
      <c r="H146" s="107"/>
      <c r="I146" s="107"/>
    </row>
    <row r="147" spans="1:9"/>
    <row r="148" spans="1:9"/>
    <row r="149" spans="1:9" s="90" customFormat="1"/>
    <row r="150" spans="1:9" s="90" customFormat="1"/>
    <row r="151" spans="1:9" s="90" customFormat="1"/>
    <row r="152" spans="1:9" s="90" customFormat="1"/>
    <row r="153" spans="1:9" s="90" customFormat="1"/>
    <row r="154" spans="1:9" s="90" customFormat="1"/>
    <row r="155" spans="1:9" s="90" customFormat="1"/>
    <row r="156" spans="1:9" s="90" customFormat="1"/>
    <row r="157" spans="1:9" s="90" customFormat="1">
      <c r="A157" s="86"/>
      <c r="B157" s="86"/>
      <c r="C157" s="86"/>
      <c r="D157" s="86"/>
    </row>
    <row r="158" spans="1:9" s="90" customFormat="1">
      <c r="A158" s="86"/>
      <c r="B158" s="86"/>
      <c r="C158" s="86"/>
      <c r="D158" s="86"/>
    </row>
    <row r="159" spans="1:9" ht="15.75" customHeight="1"/>
    <row r="160" spans="1:9" ht="15.75" customHeight="1"/>
    <row r="161" ht="15.75" customHeight="1"/>
    <row r="162" ht="15.75" customHeight="1"/>
  </sheetData>
  <sheetProtection sheet="1" objects="1" scenarios="1"/>
  <mergeCells count="332">
    <mergeCell ref="A4:V4"/>
    <mergeCell ref="A5:V5"/>
    <mergeCell ref="A6:C6"/>
    <mergeCell ref="A7:C7"/>
    <mergeCell ref="A9:B9"/>
    <mergeCell ref="C9:C10"/>
    <mergeCell ref="D9:D10"/>
    <mergeCell ref="E9:K9"/>
    <mergeCell ref="L9:M9"/>
    <mergeCell ref="N9:S9"/>
    <mergeCell ref="T9:U9"/>
    <mergeCell ref="V9:V10"/>
    <mergeCell ref="A11:A13"/>
    <mergeCell ref="C11:C13"/>
    <mergeCell ref="K11:K13"/>
    <mergeCell ref="M11:M13"/>
    <mergeCell ref="S11:S13"/>
    <mergeCell ref="U11:U13"/>
    <mergeCell ref="V11:V13"/>
    <mergeCell ref="B12:B13"/>
    <mergeCell ref="V14:V16"/>
    <mergeCell ref="B15:B16"/>
    <mergeCell ref="A17:A19"/>
    <mergeCell ref="C17:C19"/>
    <mergeCell ref="K17:K19"/>
    <mergeCell ref="M17:M19"/>
    <mergeCell ref="S17:S19"/>
    <mergeCell ref="U17:U19"/>
    <mergeCell ref="V17:V19"/>
    <mergeCell ref="B18:B19"/>
    <mergeCell ref="A14:A16"/>
    <mergeCell ref="C14:C16"/>
    <mergeCell ref="K14:K16"/>
    <mergeCell ref="M14:M16"/>
    <mergeCell ref="S14:S16"/>
    <mergeCell ref="U14:U16"/>
    <mergeCell ref="V20:V22"/>
    <mergeCell ref="B21:B22"/>
    <mergeCell ref="A23:A25"/>
    <mergeCell ref="C23:C25"/>
    <mergeCell ref="K23:K25"/>
    <mergeCell ref="M23:M25"/>
    <mergeCell ref="S23:S25"/>
    <mergeCell ref="U23:U25"/>
    <mergeCell ref="V23:V25"/>
    <mergeCell ref="B24:B25"/>
    <mergeCell ref="A20:A22"/>
    <mergeCell ref="C20:C22"/>
    <mergeCell ref="K20:K22"/>
    <mergeCell ref="M20:M22"/>
    <mergeCell ref="S20:S22"/>
    <mergeCell ref="U20:U22"/>
    <mergeCell ref="V26:V28"/>
    <mergeCell ref="B27:B28"/>
    <mergeCell ref="A29:A31"/>
    <mergeCell ref="C29:C31"/>
    <mergeCell ref="K29:K31"/>
    <mergeCell ref="M29:M31"/>
    <mergeCell ref="S29:S31"/>
    <mergeCell ref="U29:U31"/>
    <mergeCell ref="V29:V31"/>
    <mergeCell ref="B30:B31"/>
    <mergeCell ref="A26:A28"/>
    <mergeCell ref="C26:C28"/>
    <mergeCell ref="K26:K28"/>
    <mergeCell ref="M26:M28"/>
    <mergeCell ref="S26:S28"/>
    <mergeCell ref="U26:U28"/>
    <mergeCell ref="V32:V34"/>
    <mergeCell ref="B33:B34"/>
    <mergeCell ref="A35:A37"/>
    <mergeCell ref="C35:C37"/>
    <mergeCell ref="K35:K37"/>
    <mergeCell ref="M35:M37"/>
    <mergeCell ref="S35:S37"/>
    <mergeCell ref="U35:U37"/>
    <mergeCell ref="V35:V37"/>
    <mergeCell ref="B36:B37"/>
    <mergeCell ref="A32:A34"/>
    <mergeCell ref="C32:C34"/>
    <mergeCell ref="K32:K34"/>
    <mergeCell ref="M32:M34"/>
    <mergeCell ref="S32:S34"/>
    <mergeCell ref="U32:U34"/>
    <mergeCell ref="V38:V40"/>
    <mergeCell ref="B39:B40"/>
    <mergeCell ref="A41:A43"/>
    <mergeCell ref="C41:C43"/>
    <mergeCell ref="K41:K43"/>
    <mergeCell ref="M41:M43"/>
    <mergeCell ref="S41:S43"/>
    <mergeCell ref="U41:U43"/>
    <mergeCell ref="V41:V43"/>
    <mergeCell ref="B42:B43"/>
    <mergeCell ref="A38:A40"/>
    <mergeCell ref="C38:C40"/>
    <mergeCell ref="K38:K40"/>
    <mergeCell ref="M38:M40"/>
    <mergeCell ref="S38:S40"/>
    <mergeCell ref="U38:U40"/>
    <mergeCell ref="V44:V46"/>
    <mergeCell ref="B45:B46"/>
    <mergeCell ref="A47:A49"/>
    <mergeCell ref="C47:C49"/>
    <mergeCell ref="K47:K49"/>
    <mergeCell ref="M47:M49"/>
    <mergeCell ref="S47:S49"/>
    <mergeCell ref="U47:U49"/>
    <mergeCell ref="V47:V49"/>
    <mergeCell ref="B48:B49"/>
    <mergeCell ref="A44:A46"/>
    <mergeCell ref="C44:C46"/>
    <mergeCell ref="K44:K46"/>
    <mergeCell ref="M44:M46"/>
    <mergeCell ref="S44:S46"/>
    <mergeCell ref="U44:U46"/>
    <mergeCell ref="V50:V52"/>
    <mergeCell ref="B51:B52"/>
    <mergeCell ref="A53:A55"/>
    <mergeCell ref="C53:C55"/>
    <mergeCell ref="K53:K55"/>
    <mergeCell ref="M53:M55"/>
    <mergeCell ref="S53:S55"/>
    <mergeCell ref="U53:U55"/>
    <mergeCell ref="V53:V55"/>
    <mergeCell ref="B54:B55"/>
    <mergeCell ref="A50:A52"/>
    <mergeCell ref="C50:C52"/>
    <mergeCell ref="K50:K52"/>
    <mergeCell ref="M50:M52"/>
    <mergeCell ref="S50:S52"/>
    <mergeCell ref="U50:U52"/>
    <mergeCell ref="V56:V58"/>
    <mergeCell ref="B57:B58"/>
    <mergeCell ref="A59:A61"/>
    <mergeCell ref="C59:C61"/>
    <mergeCell ref="K59:K61"/>
    <mergeCell ref="M59:M61"/>
    <mergeCell ref="S59:S61"/>
    <mergeCell ref="U59:U61"/>
    <mergeCell ref="V59:V61"/>
    <mergeCell ref="B60:B61"/>
    <mergeCell ref="A56:A58"/>
    <mergeCell ref="C56:C58"/>
    <mergeCell ref="K56:K58"/>
    <mergeCell ref="M56:M58"/>
    <mergeCell ref="S56:S58"/>
    <mergeCell ref="U56:U58"/>
    <mergeCell ref="V62:V64"/>
    <mergeCell ref="B63:B64"/>
    <mergeCell ref="A65:A67"/>
    <mergeCell ref="C65:C67"/>
    <mergeCell ref="K65:K67"/>
    <mergeCell ref="M65:M67"/>
    <mergeCell ref="S65:S67"/>
    <mergeCell ref="U65:U67"/>
    <mergeCell ref="V65:V67"/>
    <mergeCell ref="B66:B67"/>
    <mergeCell ref="A62:A64"/>
    <mergeCell ref="C62:C64"/>
    <mergeCell ref="K62:K64"/>
    <mergeCell ref="M62:M64"/>
    <mergeCell ref="S62:S64"/>
    <mergeCell ref="U62:U64"/>
    <mergeCell ref="V68:V70"/>
    <mergeCell ref="B69:B70"/>
    <mergeCell ref="A71:A73"/>
    <mergeCell ref="C71:C73"/>
    <mergeCell ref="K71:K73"/>
    <mergeCell ref="M71:M73"/>
    <mergeCell ref="S71:S73"/>
    <mergeCell ref="U71:U73"/>
    <mergeCell ref="V71:V73"/>
    <mergeCell ref="B72:B73"/>
    <mergeCell ref="A68:A70"/>
    <mergeCell ref="C68:C70"/>
    <mergeCell ref="K68:K70"/>
    <mergeCell ref="M68:M70"/>
    <mergeCell ref="S68:S70"/>
    <mergeCell ref="U68:U70"/>
    <mergeCell ref="V74:V76"/>
    <mergeCell ref="B75:B76"/>
    <mergeCell ref="A77:A79"/>
    <mergeCell ref="C77:C79"/>
    <mergeCell ref="K77:K79"/>
    <mergeCell ref="M77:M79"/>
    <mergeCell ref="S77:S79"/>
    <mergeCell ref="U77:U79"/>
    <mergeCell ref="V77:V79"/>
    <mergeCell ref="B78:B79"/>
    <mergeCell ref="A74:A76"/>
    <mergeCell ref="C74:C76"/>
    <mergeCell ref="K74:K76"/>
    <mergeCell ref="M74:M76"/>
    <mergeCell ref="S74:S76"/>
    <mergeCell ref="U74:U76"/>
    <mergeCell ref="V80:V82"/>
    <mergeCell ref="B81:B82"/>
    <mergeCell ref="A83:A85"/>
    <mergeCell ref="C83:C85"/>
    <mergeCell ref="K83:K85"/>
    <mergeCell ref="M83:M85"/>
    <mergeCell ref="S83:S85"/>
    <mergeCell ref="U83:U85"/>
    <mergeCell ref="V83:V85"/>
    <mergeCell ref="B84:B85"/>
    <mergeCell ref="A80:A82"/>
    <mergeCell ref="C80:C82"/>
    <mergeCell ref="K80:K82"/>
    <mergeCell ref="M80:M82"/>
    <mergeCell ref="S80:S82"/>
    <mergeCell ref="U80:U82"/>
    <mergeCell ref="V86:V88"/>
    <mergeCell ref="B87:B88"/>
    <mergeCell ref="A89:A91"/>
    <mergeCell ref="C89:C91"/>
    <mergeCell ref="K89:K91"/>
    <mergeCell ref="M89:M91"/>
    <mergeCell ref="S89:S91"/>
    <mergeCell ref="U89:U91"/>
    <mergeCell ref="V89:V91"/>
    <mergeCell ref="B90:B91"/>
    <mergeCell ref="A86:A88"/>
    <mergeCell ref="C86:C88"/>
    <mergeCell ref="K86:K88"/>
    <mergeCell ref="M86:M88"/>
    <mergeCell ref="S86:S88"/>
    <mergeCell ref="U86:U88"/>
    <mergeCell ref="V92:V94"/>
    <mergeCell ref="B93:B94"/>
    <mergeCell ref="A95:A97"/>
    <mergeCell ref="C95:C97"/>
    <mergeCell ref="K95:K97"/>
    <mergeCell ref="M95:M97"/>
    <mergeCell ref="S95:S97"/>
    <mergeCell ref="U95:U97"/>
    <mergeCell ref="V95:V97"/>
    <mergeCell ref="B96:B97"/>
    <mergeCell ref="A92:A94"/>
    <mergeCell ref="C92:C94"/>
    <mergeCell ref="K92:K94"/>
    <mergeCell ref="M92:M94"/>
    <mergeCell ref="S92:S94"/>
    <mergeCell ref="U92:U94"/>
    <mergeCell ref="V98:V100"/>
    <mergeCell ref="B99:B100"/>
    <mergeCell ref="A101:A103"/>
    <mergeCell ref="C101:C103"/>
    <mergeCell ref="K101:K103"/>
    <mergeCell ref="M101:M103"/>
    <mergeCell ref="S101:S103"/>
    <mergeCell ref="U101:U103"/>
    <mergeCell ref="V101:V103"/>
    <mergeCell ref="B102:B103"/>
    <mergeCell ref="A98:A100"/>
    <mergeCell ref="C98:C100"/>
    <mergeCell ref="K98:K100"/>
    <mergeCell ref="M98:M100"/>
    <mergeCell ref="S98:S100"/>
    <mergeCell ref="U98:U100"/>
    <mergeCell ref="V104:V106"/>
    <mergeCell ref="B105:B106"/>
    <mergeCell ref="A107:A109"/>
    <mergeCell ref="C107:C109"/>
    <mergeCell ref="K107:K109"/>
    <mergeCell ref="M107:M109"/>
    <mergeCell ref="S107:S109"/>
    <mergeCell ref="U107:U109"/>
    <mergeCell ref="V107:V109"/>
    <mergeCell ref="B108:B109"/>
    <mergeCell ref="A104:A106"/>
    <mergeCell ref="C104:C106"/>
    <mergeCell ref="K104:K106"/>
    <mergeCell ref="M104:M106"/>
    <mergeCell ref="S104:S106"/>
    <mergeCell ref="U104:U106"/>
    <mergeCell ref="V110:V112"/>
    <mergeCell ref="B111:B112"/>
    <mergeCell ref="A113:A115"/>
    <mergeCell ref="C113:C115"/>
    <mergeCell ref="K113:K115"/>
    <mergeCell ref="M113:M115"/>
    <mergeCell ref="S113:S115"/>
    <mergeCell ref="U113:U115"/>
    <mergeCell ref="V113:V115"/>
    <mergeCell ref="B114:B115"/>
    <mergeCell ref="A110:A112"/>
    <mergeCell ref="C110:C112"/>
    <mergeCell ref="K110:K112"/>
    <mergeCell ref="M110:M112"/>
    <mergeCell ref="S110:S112"/>
    <mergeCell ref="U110:U112"/>
    <mergeCell ref="V116:V118"/>
    <mergeCell ref="B117:B118"/>
    <mergeCell ref="A119:A121"/>
    <mergeCell ref="C119:C121"/>
    <mergeCell ref="K119:K121"/>
    <mergeCell ref="M119:M121"/>
    <mergeCell ref="S119:S121"/>
    <mergeCell ref="U119:U121"/>
    <mergeCell ref="V119:V121"/>
    <mergeCell ref="B120:B121"/>
    <mergeCell ref="A116:A118"/>
    <mergeCell ref="C116:C118"/>
    <mergeCell ref="K116:K118"/>
    <mergeCell ref="M116:M118"/>
    <mergeCell ref="S116:S118"/>
    <mergeCell ref="U116:U118"/>
    <mergeCell ref="V128:V130"/>
    <mergeCell ref="B129:B130"/>
    <mergeCell ref="A128:A130"/>
    <mergeCell ref="C128:C130"/>
    <mergeCell ref="K128:K130"/>
    <mergeCell ref="M128:M130"/>
    <mergeCell ref="S128:S130"/>
    <mergeCell ref="U128:U130"/>
    <mergeCell ref="V122:V124"/>
    <mergeCell ref="B123:B124"/>
    <mergeCell ref="A125:A127"/>
    <mergeCell ref="C125:C127"/>
    <mergeCell ref="K125:K127"/>
    <mergeCell ref="M125:M127"/>
    <mergeCell ref="S125:S127"/>
    <mergeCell ref="U125:U127"/>
    <mergeCell ref="V125:V127"/>
    <mergeCell ref="B126:B127"/>
    <mergeCell ref="A122:A124"/>
    <mergeCell ref="C122:C124"/>
    <mergeCell ref="K122:K124"/>
    <mergeCell ref="M122:M124"/>
    <mergeCell ref="S122:S124"/>
    <mergeCell ref="U122:U124"/>
  </mergeCells>
  <conditionalFormatting sqref="E95:V130">
    <cfRule type="cellIs" dxfId="2" priority="2" operator="lessThan">
      <formula>$D$7</formula>
    </cfRule>
    <cfRule type="cellIs" dxfId="1" priority="3" operator="lessThan">
      <formula>$D$7</formula>
    </cfRule>
  </conditionalFormatting>
  <conditionalFormatting sqref="K11:K94 U11:V94 L11:L130 N95:R130 T11:T130 E11:J130 M11:S94 S14:S130">
    <cfRule type="cellIs" dxfId="0" priority="1" operator="lessThan">
      <formula>$D$7</formula>
    </cfRule>
  </conditionalFormatting>
  <hyperlinks>
    <hyperlink ref="C9:C10" location="Sheet2!A1" display="Nama"/>
  </hyperlinks>
  <pageMargins left="0.51181102362204722" right="1.4960629921259843" top="0.74803149606299213" bottom="0.55118110236220474" header="0.31496062992125984" footer="0.31496062992125984"/>
  <pageSetup paperSize="5" orientation="landscape" horizontalDpi="4294967293" verticalDpi="0" r:id="rId1"/>
  <drawing r:id="rId2"/>
</worksheet>
</file>

<file path=xl/worksheets/sheet32.xml><?xml version="1.0" encoding="utf-8"?>
<worksheet xmlns="http://schemas.openxmlformats.org/spreadsheetml/2006/main" xmlns:r="http://schemas.openxmlformats.org/officeDocument/2006/relationships">
  <sheetPr codeName="Sheet29"/>
  <dimension ref="B1:M24"/>
  <sheetViews>
    <sheetView tabSelected="1" workbookViewId="0">
      <selection activeCell="I21" sqref="I21"/>
    </sheetView>
  </sheetViews>
  <sheetFormatPr defaultRowHeight="15.75"/>
  <cols>
    <col min="1" max="16384" width="9.140625" style="135"/>
  </cols>
  <sheetData>
    <row r="1" spans="2:13">
      <c r="B1" s="25" t="s">
        <v>68</v>
      </c>
      <c r="E1" s="135" t="s">
        <v>101</v>
      </c>
    </row>
    <row r="3" spans="2:13">
      <c r="B3" s="135" t="s">
        <v>75</v>
      </c>
    </row>
    <row r="4" spans="2:13">
      <c r="B4" s="135" t="s">
        <v>96</v>
      </c>
    </row>
    <row r="5" spans="2:13">
      <c r="B5" s="135" t="s">
        <v>95</v>
      </c>
    </row>
    <row r="6" spans="2:13">
      <c r="B6" s="153" t="s">
        <v>97</v>
      </c>
      <c r="C6" s="153"/>
      <c r="D6" s="153"/>
      <c r="E6" s="153"/>
      <c r="F6" s="153"/>
      <c r="G6" s="153"/>
      <c r="H6" s="153"/>
      <c r="I6" s="153"/>
      <c r="J6" s="153"/>
      <c r="K6" s="153"/>
      <c r="L6" s="153"/>
      <c r="M6" s="153"/>
    </row>
    <row r="8" spans="2:13">
      <c r="B8" s="135" t="s">
        <v>102</v>
      </c>
    </row>
    <row r="9" spans="2:13">
      <c r="B9" s="135" t="s">
        <v>99</v>
      </c>
    </row>
    <row r="11" spans="2:13">
      <c r="B11" s="135" t="s">
        <v>100</v>
      </c>
    </row>
    <row r="13" spans="2:13">
      <c r="B13" s="161" t="s">
        <v>98</v>
      </c>
      <c r="C13" s="162"/>
      <c r="D13" s="162"/>
      <c r="E13" s="162"/>
      <c r="F13" s="162"/>
      <c r="G13" s="162"/>
      <c r="H13" s="162"/>
      <c r="I13" s="162"/>
      <c r="J13" s="162"/>
      <c r="K13" s="162"/>
      <c r="L13" s="162"/>
      <c r="M13" s="162"/>
    </row>
    <row r="15" spans="2:13">
      <c r="B15" s="135" t="s">
        <v>69</v>
      </c>
    </row>
    <row r="17" spans="2:13">
      <c r="B17" s="135" t="s">
        <v>70</v>
      </c>
    </row>
    <row r="18" spans="2:13">
      <c r="B18" s="136" t="s">
        <v>71</v>
      </c>
    </row>
    <row r="19" spans="2:13">
      <c r="B19" s="135" t="s">
        <v>74</v>
      </c>
    </row>
    <row r="23" spans="2:13">
      <c r="B23" s="137"/>
    </row>
    <row r="24" spans="2:13">
      <c r="B24" s="164" t="s">
        <v>188</v>
      </c>
      <c r="C24" s="163"/>
      <c r="D24" s="163"/>
      <c r="E24" s="163"/>
      <c r="F24" s="163"/>
      <c r="G24" s="163"/>
      <c r="H24" s="163"/>
      <c r="I24" s="163"/>
      <c r="J24" s="163"/>
      <c r="K24" s="163"/>
      <c r="L24" s="163"/>
      <c r="M24" s="163"/>
    </row>
  </sheetData>
  <sheetProtection password="DB4B" sheet="1" objects="1" scenarios="1"/>
  <hyperlinks>
    <hyperlink ref="B18" r:id="rId1"/>
  </hyperlinks>
  <pageMargins left="0.7" right="0.7" top="0.75" bottom="0.75" header="0.3" footer="0.3"/>
  <pageSetup paperSize="9"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sheetPr codeName="Sheet35"/>
  <dimension ref="A1:V50"/>
  <sheetViews>
    <sheetView showGridLines="0" workbookViewId="0">
      <pane xSplit="15" ySplit="15" topLeftCell="P19" activePane="bottomRight" state="frozen"/>
      <selection pane="topRight" activeCell="P1" sqref="P1"/>
      <selection pane="bottomLeft" activeCell="A16" sqref="A16"/>
      <selection pane="bottomRight"/>
    </sheetView>
  </sheetViews>
  <sheetFormatPr defaultColWidth="0" defaultRowHeight="15"/>
  <cols>
    <col min="1" max="1" width="7.140625" customWidth="1"/>
    <col min="2" max="2" width="6.85546875" customWidth="1"/>
    <col min="3" max="3" width="15.5703125" customWidth="1"/>
    <col min="4" max="13" width="9.140625" customWidth="1"/>
    <col min="14" max="14" width="14.5703125" customWidth="1"/>
    <col min="15" max="15" width="9.140625" customWidth="1"/>
    <col min="16" max="16" width="4" customWidth="1"/>
    <col min="17" max="17" width="17.140625" hidden="1" customWidth="1"/>
    <col min="18" max="16384" width="9.140625" hidden="1"/>
  </cols>
  <sheetData>
    <row r="1" spans="1:22" s="140" customFormat="1" ht="24" customHeight="1">
      <c r="C1" s="177" t="s">
        <v>64</v>
      </c>
      <c r="D1" s="178">
        <v>1</v>
      </c>
      <c r="E1" s="179"/>
      <c r="F1" s="180" t="s">
        <v>93</v>
      </c>
      <c r="G1" s="181" t="e">
        <f>VLOOKUP($D$1,'Rekap NR'!$A$12:$O$51,14,0)</f>
        <v>#VALUE!</v>
      </c>
      <c r="H1" s="180" t="s">
        <v>66</v>
      </c>
      <c r="I1" s="181">
        <f>COUNT('Rekap NR'!G2:G51)</f>
        <v>0</v>
      </c>
      <c r="J1" s="180" t="s">
        <v>67</v>
      </c>
      <c r="K1" s="179"/>
      <c r="L1" s="179"/>
      <c r="M1" s="179"/>
      <c r="N1" s="179"/>
      <c r="O1" s="179"/>
    </row>
    <row r="2" spans="1:22">
      <c r="C2" s="182"/>
      <c r="D2" s="183"/>
      <c r="E2" s="183"/>
      <c r="F2" s="183"/>
      <c r="G2" s="183"/>
      <c r="H2" s="183"/>
      <c r="I2" s="183"/>
      <c r="J2" s="183"/>
      <c r="K2" s="183"/>
      <c r="L2" s="183"/>
      <c r="M2" s="183"/>
      <c r="N2" s="183"/>
      <c r="O2" s="183"/>
    </row>
    <row r="3" spans="1:22" s="4" customFormat="1" ht="15.75">
      <c r="C3" s="184" t="s">
        <v>23</v>
      </c>
      <c r="D3" s="211" t="str">
        <f>VLOOKUP(D1,'Data Siswa 5'!$A$4:$D$43,4)</f>
        <v>Siswa kelas V 1</v>
      </c>
      <c r="E3" s="211"/>
      <c r="F3" s="211"/>
      <c r="G3" s="211"/>
      <c r="H3" s="211"/>
      <c r="I3" s="211"/>
      <c r="J3" s="185"/>
      <c r="K3" s="186" t="s">
        <v>180</v>
      </c>
      <c r="L3" s="186"/>
      <c r="M3" s="186"/>
      <c r="N3" s="186"/>
      <c r="O3" s="186"/>
    </row>
    <row r="4" spans="1:22">
      <c r="C4" s="183"/>
      <c r="D4" s="183"/>
      <c r="E4" s="183"/>
      <c r="F4" s="183"/>
      <c r="G4" s="183"/>
      <c r="H4" s="183"/>
      <c r="I4" s="183"/>
      <c r="J4" s="183"/>
      <c r="K4" s="183"/>
      <c r="L4" s="183"/>
      <c r="M4" s="183"/>
      <c r="N4" s="183"/>
      <c r="O4" s="183"/>
    </row>
    <row r="5" spans="1:22">
      <c r="C5" s="183"/>
      <c r="D5" s="183"/>
      <c r="E5" s="183"/>
      <c r="F5" s="183"/>
      <c r="G5" s="183"/>
      <c r="H5" s="183"/>
      <c r="I5" s="183"/>
      <c r="J5" s="183"/>
      <c r="K5" s="183"/>
      <c r="L5" s="183"/>
      <c r="M5" s="183"/>
      <c r="N5" s="183"/>
      <c r="O5" s="183"/>
    </row>
    <row r="6" spans="1:22">
      <c r="C6" s="183"/>
      <c r="D6" s="183"/>
      <c r="E6" s="183"/>
      <c r="F6" s="183"/>
      <c r="G6" s="183"/>
      <c r="H6" s="183"/>
      <c r="I6" s="183"/>
      <c r="J6" s="183"/>
      <c r="K6" s="183"/>
      <c r="L6" s="183"/>
      <c r="M6" s="183"/>
      <c r="N6" s="183"/>
      <c r="O6" s="183"/>
    </row>
    <row r="7" spans="1:22">
      <c r="C7" s="183"/>
      <c r="D7" s="183"/>
      <c r="E7" s="183"/>
      <c r="F7" s="183"/>
      <c r="G7" s="183"/>
      <c r="H7" s="183"/>
      <c r="I7" s="183"/>
      <c r="J7" s="183"/>
      <c r="K7" s="183"/>
      <c r="L7" s="183"/>
      <c r="M7" s="183"/>
      <c r="N7" s="183"/>
      <c r="O7" s="183"/>
    </row>
    <row r="8" spans="1:22">
      <c r="A8" t="s">
        <v>87</v>
      </c>
      <c r="B8" t="s">
        <v>17</v>
      </c>
      <c r="C8" s="183"/>
      <c r="D8" s="183"/>
      <c r="E8" s="183"/>
      <c r="F8" s="183"/>
      <c r="G8" s="183"/>
      <c r="H8" s="183"/>
      <c r="I8" s="183"/>
      <c r="J8" s="183"/>
      <c r="K8" s="183"/>
      <c r="L8" s="183"/>
      <c r="M8" s="183"/>
      <c r="N8" s="183"/>
      <c r="O8" s="183"/>
    </row>
    <row r="9" spans="1:22">
      <c r="A9" t="s">
        <v>88</v>
      </c>
      <c r="B9" s="139" t="str">
        <f>VLOOKUP($D$1,'Rekap UH'!$A$12:$H$51,7)</f>
        <v/>
      </c>
      <c r="C9" s="183"/>
      <c r="D9" s="183"/>
      <c r="E9" s="183"/>
      <c r="F9" s="183"/>
      <c r="G9" s="183"/>
      <c r="H9" s="183"/>
      <c r="I9" s="183"/>
      <c r="J9" s="183"/>
      <c r="K9" s="183"/>
      <c r="L9" s="183"/>
      <c r="M9" s="183"/>
      <c r="N9" s="183"/>
      <c r="O9" s="183"/>
    </row>
    <row r="10" spans="1:22">
      <c r="A10" t="s">
        <v>89</v>
      </c>
      <c r="B10" s="139" t="str">
        <f>VLOOKUP($D$1,'Rekap TGS'!$A$12:$H$51,7)</f>
        <v/>
      </c>
      <c r="C10" s="183"/>
      <c r="D10" s="183"/>
      <c r="E10" s="183"/>
      <c r="F10" s="183"/>
      <c r="G10" s="183"/>
      <c r="H10" s="183"/>
      <c r="I10" s="183"/>
      <c r="J10" s="183"/>
      <c r="K10" s="183"/>
      <c r="L10" s="183"/>
      <c r="M10" s="183"/>
      <c r="N10" s="183"/>
      <c r="O10" s="183"/>
      <c r="R10" t="s">
        <v>88</v>
      </c>
      <c r="S10" t="s">
        <v>89</v>
      </c>
      <c r="T10" t="s">
        <v>12</v>
      </c>
      <c r="U10" t="s">
        <v>90</v>
      </c>
      <c r="V10" t="s">
        <v>15</v>
      </c>
    </row>
    <row r="11" spans="1:22">
      <c r="A11" t="s">
        <v>12</v>
      </c>
      <c r="B11" s="139" t="str">
        <f>VLOOKUP($D$1,'Rekap UTS'!$A$12:$H$51,7)</f>
        <v/>
      </c>
      <c r="C11" s="183"/>
      <c r="D11" s="183"/>
      <c r="E11" s="183"/>
      <c r="F11" s="183"/>
      <c r="G11" s="183"/>
      <c r="H11" s="183"/>
      <c r="I11" s="183"/>
      <c r="J11" s="183"/>
      <c r="K11" s="183"/>
      <c r="L11" s="183"/>
      <c r="M11" s="183"/>
      <c r="N11" s="183"/>
      <c r="O11" s="183"/>
      <c r="R11" s="138" t="e">
        <f>'Rekap UH'!#REF!</f>
        <v>#REF!</v>
      </c>
      <c r="S11" s="138" t="e">
        <f>'Rekap TGS'!#REF!</f>
        <v>#REF!</v>
      </c>
      <c r="T11" s="138" t="e">
        <f>'Rekap UTS'!#REF!</f>
        <v>#REF!</v>
      </c>
      <c r="U11" s="138" t="e">
        <f>'Rekap UAS'!#REF!</f>
        <v>#REF!</v>
      </c>
      <c r="V11" s="138" t="e">
        <f>'Rekap NR'!#REF!</f>
        <v>#REF!</v>
      </c>
    </row>
    <row r="12" spans="1:22">
      <c r="A12" t="s">
        <v>90</v>
      </c>
      <c r="B12" s="139" t="str">
        <f>VLOOKUP($D$1,'Rekap UAS'!$A$12:$H$51,7)</f>
        <v/>
      </c>
      <c r="C12" s="183"/>
      <c r="D12" s="183"/>
      <c r="E12" s="183"/>
      <c r="F12" s="183"/>
      <c r="G12" s="183"/>
      <c r="H12" s="183"/>
      <c r="I12" s="183"/>
      <c r="J12" s="183"/>
      <c r="K12" s="183"/>
      <c r="L12" s="183"/>
      <c r="M12" s="183"/>
      <c r="N12" s="183"/>
      <c r="O12" s="183"/>
      <c r="R12" s="138" t="e">
        <f>'Rekap UH'!#REF!</f>
        <v>#REF!</v>
      </c>
      <c r="S12" s="138" t="e">
        <f>'Rekap TGS'!#REF!</f>
        <v>#REF!</v>
      </c>
      <c r="T12" s="138" t="e">
        <f>'Rekap UTS'!#REF!</f>
        <v>#REF!</v>
      </c>
      <c r="U12" s="138" t="e">
        <f>'Rekap UAS'!#REF!</f>
        <v>#REF!</v>
      </c>
      <c r="V12" s="138" t="e">
        <f>'Rekap NR'!#REF!</f>
        <v>#REF!</v>
      </c>
    </row>
    <row r="13" spans="1:22">
      <c r="A13" t="s">
        <v>15</v>
      </c>
      <c r="B13" s="139" t="str">
        <f>VLOOKUP($D$1,'Rekap NR'!$A$12:$H$51,7)</f>
        <v/>
      </c>
      <c r="C13" s="183"/>
      <c r="D13" s="183"/>
      <c r="E13" s="183"/>
      <c r="F13" s="183"/>
      <c r="G13" s="183"/>
      <c r="H13" s="183"/>
      <c r="I13" s="183"/>
      <c r="J13" s="183"/>
      <c r="K13" s="183"/>
      <c r="L13" s="183"/>
      <c r="M13" s="183"/>
      <c r="N13" s="183"/>
      <c r="O13" s="183"/>
      <c r="R13" s="138" t="e">
        <f>'Rekap UH'!#REF!</f>
        <v>#REF!</v>
      </c>
      <c r="S13" s="138" t="e">
        <f>'Rekap TGS'!#REF!</f>
        <v>#REF!</v>
      </c>
      <c r="T13" s="138" t="e">
        <f>'Rekap UTS'!#REF!</f>
        <v>#REF!</v>
      </c>
      <c r="U13" s="138" t="e">
        <f>'Rekap UAS'!#REF!</f>
        <v>#REF!</v>
      </c>
      <c r="V13" s="138" t="e">
        <f>'Rekap NR'!#REF!</f>
        <v>#REF!</v>
      </c>
    </row>
    <row r="14" spans="1:22">
      <c r="C14" s="183"/>
      <c r="D14" s="183"/>
      <c r="E14" s="183"/>
      <c r="F14" s="183"/>
      <c r="G14" s="183"/>
      <c r="H14" s="183"/>
      <c r="I14" s="183"/>
      <c r="J14" s="183"/>
      <c r="K14" s="183"/>
      <c r="L14" s="183"/>
      <c r="M14" s="183"/>
      <c r="N14" s="183"/>
      <c r="O14" s="183"/>
      <c r="R14" s="138" t="e">
        <f>'Rekap UH'!#REF!</f>
        <v>#REF!</v>
      </c>
      <c r="S14" s="138" t="e">
        <f>'Rekap TGS'!#REF!</f>
        <v>#REF!</v>
      </c>
      <c r="T14" s="138" t="e">
        <f>'Rekap UTS'!#REF!</f>
        <v>#REF!</v>
      </c>
      <c r="U14" s="138" t="e">
        <f>'Rekap UAS'!#REF!</f>
        <v>#REF!</v>
      </c>
      <c r="V14" s="138" t="e">
        <f>'Rekap NR'!#REF!</f>
        <v>#REF!</v>
      </c>
    </row>
    <row r="15" spans="1:22">
      <c r="C15" s="183"/>
      <c r="D15" s="183"/>
      <c r="E15" s="183"/>
      <c r="F15" s="183"/>
      <c r="G15" s="183"/>
      <c r="H15" s="183"/>
      <c r="I15" s="183"/>
      <c r="J15" s="183"/>
      <c r="K15" s="183"/>
      <c r="L15" s="183"/>
      <c r="M15" s="183"/>
      <c r="N15" s="183"/>
      <c r="O15" s="183"/>
      <c r="R15" s="138" t="e">
        <f>'Rekap UH'!#REF!</f>
        <v>#REF!</v>
      </c>
      <c r="S15" s="138" t="e">
        <f>'Rekap TGS'!#REF!</f>
        <v>#REF!</v>
      </c>
      <c r="T15" s="138" t="e">
        <f>'Rekap UTS'!#REF!</f>
        <v>#REF!</v>
      </c>
      <c r="U15" s="138" t="e">
        <f>'Rekap UAS'!#REF!</f>
        <v>#REF!</v>
      </c>
      <c r="V15" s="138" t="e">
        <f>'Rekap NR'!#REF!</f>
        <v>#REF!</v>
      </c>
    </row>
    <row r="16" spans="1:22">
      <c r="C16" s="183"/>
      <c r="D16" s="183"/>
      <c r="E16" s="183"/>
      <c r="F16" s="183"/>
      <c r="G16" s="183"/>
      <c r="H16" s="183"/>
      <c r="I16" s="183"/>
      <c r="J16" s="183"/>
      <c r="K16" s="183"/>
      <c r="L16" s="183"/>
      <c r="M16" s="183"/>
      <c r="N16" s="183"/>
      <c r="O16" s="183"/>
      <c r="R16" s="138" t="e">
        <f>'Rekap UH'!#REF!</f>
        <v>#REF!</v>
      </c>
      <c r="S16" s="138" t="e">
        <f>'Rekap TGS'!#REF!</f>
        <v>#REF!</v>
      </c>
      <c r="T16" s="138" t="e">
        <f>'Rekap UTS'!#REF!</f>
        <v>#REF!</v>
      </c>
      <c r="U16" s="138" t="e">
        <f>'Rekap UAS'!#REF!</f>
        <v>#REF!</v>
      </c>
      <c r="V16" s="138" t="e">
        <f>'Rekap NR'!#REF!</f>
        <v>#REF!</v>
      </c>
    </row>
    <row r="17" spans="3:22">
      <c r="C17" s="183"/>
      <c r="D17" s="183"/>
      <c r="E17" s="183"/>
      <c r="F17" s="183"/>
      <c r="G17" s="183"/>
      <c r="H17" s="183"/>
      <c r="I17" s="183"/>
      <c r="J17" s="183"/>
      <c r="K17" s="183"/>
      <c r="L17" s="183"/>
      <c r="M17" s="183"/>
      <c r="N17" s="183"/>
      <c r="O17" s="183"/>
      <c r="R17" s="138" t="e">
        <f>'Rekap UH'!#REF!</f>
        <v>#REF!</v>
      </c>
      <c r="S17" s="138" t="e">
        <f>'Rekap TGS'!#REF!</f>
        <v>#REF!</v>
      </c>
      <c r="T17" s="138" t="e">
        <f>'Rekap UTS'!#REF!</f>
        <v>#REF!</v>
      </c>
      <c r="U17" s="138" t="e">
        <f>'Rekap UAS'!#REF!</f>
        <v>#REF!</v>
      </c>
      <c r="V17" s="138" t="e">
        <f>'Rekap NR'!#REF!</f>
        <v>#REF!</v>
      </c>
    </row>
    <row r="18" spans="3:22">
      <c r="C18" s="183"/>
      <c r="D18" s="183"/>
      <c r="E18" s="183"/>
      <c r="F18" s="183"/>
      <c r="G18" s="183"/>
      <c r="H18" s="183"/>
      <c r="I18" s="183"/>
      <c r="J18" s="183"/>
      <c r="K18" s="183"/>
      <c r="L18" s="183"/>
      <c r="M18" s="183"/>
      <c r="N18" s="183"/>
      <c r="O18" s="183"/>
      <c r="R18" s="138" t="e">
        <f>'Rekap UH'!#REF!</f>
        <v>#REF!</v>
      </c>
      <c r="S18" s="138" t="e">
        <f>'Rekap TGS'!#REF!</f>
        <v>#REF!</v>
      </c>
      <c r="T18" s="138" t="e">
        <f>'Rekap UTS'!#REF!</f>
        <v>#REF!</v>
      </c>
      <c r="U18" s="138" t="e">
        <f>'Rekap UAS'!#REF!</f>
        <v>#REF!</v>
      </c>
      <c r="V18" s="138" t="e">
        <f>'Rekap NR'!#REF!</f>
        <v>#REF!</v>
      </c>
    </row>
    <row r="19" spans="3:22">
      <c r="C19" s="183"/>
      <c r="D19" s="183"/>
      <c r="E19" s="183"/>
      <c r="F19" s="183"/>
      <c r="G19" s="183"/>
      <c r="H19" s="183"/>
      <c r="I19" s="183"/>
      <c r="J19" s="183"/>
      <c r="K19" s="183"/>
      <c r="L19" s="183"/>
      <c r="M19" s="183"/>
      <c r="N19" s="183"/>
      <c r="O19" s="183"/>
      <c r="R19" s="138" t="e">
        <f>'Rekap UH'!#REF!</f>
        <v>#REF!</v>
      </c>
      <c r="S19" s="138" t="e">
        <f>'Rekap TGS'!#REF!</f>
        <v>#REF!</v>
      </c>
      <c r="T19" s="138" t="e">
        <f>'Rekap UTS'!#REF!</f>
        <v>#REF!</v>
      </c>
      <c r="U19" s="138" t="e">
        <f>'Rekap UAS'!#REF!</f>
        <v>#REF!</v>
      </c>
      <c r="V19" s="138" t="e">
        <f>'Rekap NR'!#REF!</f>
        <v>#REF!</v>
      </c>
    </row>
    <row r="20" spans="3:22">
      <c r="C20" s="183"/>
      <c r="D20" s="183"/>
      <c r="E20" s="183"/>
      <c r="F20" s="183"/>
      <c r="G20" s="183"/>
      <c r="H20" s="183"/>
      <c r="I20" s="183"/>
      <c r="J20" s="183"/>
      <c r="K20" s="183"/>
      <c r="L20" s="183"/>
      <c r="M20" s="183"/>
      <c r="N20" s="183"/>
      <c r="O20" s="183"/>
      <c r="R20" s="138" t="e">
        <f>'Rekap UH'!#REF!</f>
        <v>#REF!</v>
      </c>
      <c r="S20" s="138" t="e">
        <f>'Rekap TGS'!#REF!</f>
        <v>#REF!</v>
      </c>
      <c r="T20" s="138" t="e">
        <f>'Rekap UTS'!#REF!</f>
        <v>#REF!</v>
      </c>
      <c r="U20" s="138" t="e">
        <f>'Rekap UAS'!#REF!</f>
        <v>#REF!</v>
      </c>
      <c r="V20" s="138" t="e">
        <f>'Rekap NR'!#REF!</f>
        <v>#REF!</v>
      </c>
    </row>
    <row r="21" spans="3:22">
      <c r="C21" s="183"/>
      <c r="D21" s="183"/>
      <c r="E21" s="183"/>
      <c r="F21" s="183"/>
      <c r="G21" s="183"/>
      <c r="H21" s="183"/>
      <c r="I21" s="183"/>
      <c r="J21" s="183"/>
      <c r="K21" s="183"/>
      <c r="L21" s="183"/>
      <c r="M21" s="183"/>
      <c r="N21" s="183"/>
      <c r="O21" s="183"/>
      <c r="R21" s="138" t="e">
        <f>'Rekap UH'!#REF!</f>
        <v>#REF!</v>
      </c>
      <c r="S21" s="138" t="e">
        <f>'Rekap TGS'!#REF!</f>
        <v>#REF!</v>
      </c>
      <c r="T21" s="138" t="e">
        <f>'Rekap UTS'!#REF!</f>
        <v>#REF!</v>
      </c>
      <c r="U21" s="138" t="e">
        <f>'Rekap UAS'!#REF!</f>
        <v>#REF!</v>
      </c>
      <c r="V21" s="138" t="e">
        <f>'Rekap NR'!#REF!</f>
        <v>#REF!</v>
      </c>
    </row>
    <row r="22" spans="3:22">
      <c r="C22" s="183"/>
      <c r="D22" s="183"/>
      <c r="E22" s="183"/>
      <c r="F22" s="183"/>
      <c r="G22" s="183"/>
      <c r="H22" s="183"/>
      <c r="I22" s="183"/>
      <c r="J22" s="183"/>
      <c r="K22" s="183"/>
      <c r="L22" s="183"/>
      <c r="M22" s="183"/>
      <c r="N22" s="183"/>
      <c r="O22" s="183"/>
      <c r="R22" s="138" t="e">
        <f>'Rekap UH'!#REF!</f>
        <v>#REF!</v>
      </c>
      <c r="S22" s="138" t="e">
        <f>'Rekap TGS'!#REF!</f>
        <v>#REF!</v>
      </c>
      <c r="T22" s="138" t="e">
        <f>'Rekap UTS'!#REF!</f>
        <v>#REF!</v>
      </c>
      <c r="U22" s="138" t="e">
        <f>'Rekap UAS'!#REF!</f>
        <v>#REF!</v>
      </c>
      <c r="V22" s="138" t="e">
        <f>'Rekap NR'!#REF!</f>
        <v>#REF!</v>
      </c>
    </row>
    <row r="23" spans="3:22">
      <c r="C23" s="183"/>
      <c r="D23" s="183"/>
      <c r="E23" s="183"/>
      <c r="F23" s="183"/>
      <c r="G23" s="183"/>
      <c r="H23" s="183"/>
      <c r="I23" s="183"/>
      <c r="J23" s="183"/>
      <c r="K23" s="183"/>
      <c r="L23" s="183"/>
      <c r="M23" s="183"/>
      <c r="N23" s="183"/>
      <c r="O23" s="183"/>
      <c r="R23" s="138" t="e">
        <f>'Rekap UH'!#REF!</f>
        <v>#REF!</v>
      </c>
      <c r="S23" s="138" t="e">
        <f>'Rekap TGS'!#REF!</f>
        <v>#REF!</v>
      </c>
      <c r="T23" s="138" t="e">
        <f>'Rekap UTS'!#REF!</f>
        <v>#REF!</v>
      </c>
      <c r="U23" s="138" t="e">
        <f>'Rekap UAS'!#REF!</f>
        <v>#REF!</v>
      </c>
      <c r="V23" s="138" t="e">
        <f>'Rekap NR'!#REF!</f>
        <v>#REF!</v>
      </c>
    </row>
    <row r="24" spans="3:22">
      <c r="R24" s="138" t="e">
        <f>'Rekap UH'!#REF!</f>
        <v>#REF!</v>
      </c>
      <c r="S24" s="138" t="e">
        <f>'Rekap TGS'!#REF!</f>
        <v>#REF!</v>
      </c>
      <c r="T24" s="138" t="e">
        <f>'Rekap UTS'!#REF!</f>
        <v>#REF!</v>
      </c>
      <c r="U24" s="138" t="e">
        <f>'Rekap UAS'!#REF!</f>
        <v>#REF!</v>
      </c>
      <c r="V24" s="138" t="e">
        <f>'Rekap NR'!#REF!</f>
        <v>#REF!</v>
      </c>
    </row>
    <row r="25" spans="3:22">
      <c r="R25" s="138" t="e">
        <f>'Rekap UH'!#REF!</f>
        <v>#REF!</v>
      </c>
      <c r="S25" s="138" t="e">
        <f>'Rekap TGS'!#REF!</f>
        <v>#REF!</v>
      </c>
      <c r="T25" s="138" t="e">
        <f>'Rekap UTS'!#REF!</f>
        <v>#REF!</v>
      </c>
      <c r="U25" s="138" t="e">
        <f>'Rekap UAS'!#REF!</f>
        <v>#REF!</v>
      </c>
      <c r="V25" s="138" t="e">
        <f>'Rekap NR'!#REF!</f>
        <v>#REF!</v>
      </c>
    </row>
    <row r="26" spans="3:22">
      <c r="R26" s="138" t="e">
        <f>'Rekap UH'!#REF!</f>
        <v>#REF!</v>
      </c>
      <c r="S26" s="138" t="e">
        <f>'Rekap TGS'!#REF!</f>
        <v>#REF!</v>
      </c>
      <c r="T26" s="138" t="e">
        <f>'Rekap UTS'!#REF!</f>
        <v>#REF!</v>
      </c>
      <c r="U26" s="138" t="e">
        <f>'Rekap UAS'!#REF!</f>
        <v>#REF!</v>
      </c>
      <c r="V26" s="138" t="e">
        <f>'Rekap NR'!#REF!</f>
        <v>#REF!</v>
      </c>
    </row>
    <row r="27" spans="3:22">
      <c r="R27" s="138" t="e">
        <f>'Rekap UH'!#REF!</f>
        <v>#REF!</v>
      </c>
      <c r="S27" s="138" t="e">
        <f>'Rekap TGS'!#REF!</f>
        <v>#REF!</v>
      </c>
      <c r="T27" s="138" t="e">
        <f>'Rekap UTS'!#REF!</f>
        <v>#REF!</v>
      </c>
      <c r="U27" s="138" t="e">
        <f>'Rekap UAS'!#REF!</f>
        <v>#REF!</v>
      </c>
      <c r="V27" s="138" t="e">
        <f>'Rekap NR'!#REF!</f>
        <v>#REF!</v>
      </c>
    </row>
    <row r="28" spans="3:22">
      <c r="R28" s="138" t="e">
        <f>'Rekap UH'!#REF!</f>
        <v>#REF!</v>
      </c>
      <c r="S28" s="138" t="e">
        <f>'Rekap TGS'!#REF!</f>
        <v>#REF!</v>
      </c>
      <c r="T28" s="138" t="e">
        <f>'Rekap UTS'!#REF!</f>
        <v>#REF!</v>
      </c>
      <c r="U28" s="138" t="e">
        <f>'Rekap UAS'!#REF!</f>
        <v>#REF!</v>
      </c>
      <c r="V28" s="138" t="e">
        <f>'Rekap NR'!#REF!</f>
        <v>#REF!</v>
      </c>
    </row>
    <row r="29" spans="3:22">
      <c r="R29" s="138" t="e">
        <f>'Rekap UH'!#REF!</f>
        <v>#REF!</v>
      </c>
      <c r="S29" s="138" t="e">
        <f>'Rekap TGS'!#REF!</f>
        <v>#REF!</v>
      </c>
      <c r="T29" s="138" t="e">
        <f>'Rekap UTS'!#REF!</f>
        <v>#REF!</v>
      </c>
      <c r="U29" s="138" t="e">
        <f>'Rekap UAS'!#REF!</f>
        <v>#REF!</v>
      </c>
      <c r="V29" s="138" t="e">
        <f>'Rekap NR'!#REF!</f>
        <v>#REF!</v>
      </c>
    </row>
    <row r="30" spans="3:22">
      <c r="R30" s="138" t="e">
        <f>'Rekap UH'!#REF!</f>
        <v>#REF!</v>
      </c>
      <c r="S30" s="138" t="e">
        <f>'Rekap TGS'!#REF!</f>
        <v>#REF!</v>
      </c>
      <c r="T30" s="138" t="e">
        <f>'Rekap UTS'!#REF!</f>
        <v>#REF!</v>
      </c>
      <c r="U30" s="138" t="e">
        <f>'Rekap UAS'!#REF!</f>
        <v>#REF!</v>
      </c>
      <c r="V30" s="138" t="e">
        <f>'Rekap NR'!#REF!</f>
        <v>#REF!</v>
      </c>
    </row>
    <row r="31" spans="3:22">
      <c r="R31" s="138" t="e">
        <f>'Rekap UH'!#REF!</f>
        <v>#REF!</v>
      </c>
      <c r="S31" s="138" t="e">
        <f>'Rekap TGS'!#REF!</f>
        <v>#REF!</v>
      </c>
      <c r="T31" s="138" t="e">
        <f>'Rekap UTS'!#REF!</f>
        <v>#REF!</v>
      </c>
      <c r="U31" s="138" t="e">
        <f>'Rekap UAS'!#REF!</f>
        <v>#REF!</v>
      </c>
      <c r="V31" s="138" t="e">
        <f>'Rekap NR'!#REF!</f>
        <v>#REF!</v>
      </c>
    </row>
    <row r="32" spans="3:22">
      <c r="R32" s="138" t="e">
        <f>'Rekap UH'!#REF!</f>
        <v>#REF!</v>
      </c>
      <c r="S32" s="138" t="e">
        <f>'Rekap TGS'!#REF!</f>
        <v>#REF!</v>
      </c>
      <c r="T32" s="138" t="e">
        <f>'Rekap UTS'!#REF!</f>
        <v>#REF!</v>
      </c>
      <c r="U32" s="138" t="e">
        <f>'Rekap UAS'!#REF!</f>
        <v>#REF!</v>
      </c>
      <c r="V32" s="138" t="e">
        <f>'Rekap NR'!#REF!</f>
        <v>#REF!</v>
      </c>
    </row>
    <row r="33" spans="18:22">
      <c r="R33" s="138" t="e">
        <f>'Rekap UH'!#REF!</f>
        <v>#REF!</v>
      </c>
      <c r="S33" s="138" t="e">
        <f>'Rekap TGS'!#REF!</f>
        <v>#REF!</v>
      </c>
      <c r="T33" s="138" t="e">
        <f>'Rekap UTS'!#REF!</f>
        <v>#REF!</v>
      </c>
      <c r="U33" s="138" t="e">
        <f>'Rekap UAS'!#REF!</f>
        <v>#REF!</v>
      </c>
      <c r="V33" s="138" t="e">
        <f>'Rekap NR'!#REF!</f>
        <v>#REF!</v>
      </c>
    </row>
    <row r="34" spans="18:22">
      <c r="R34" s="138" t="e">
        <f>'Rekap UH'!#REF!</f>
        <v>#REF!</v>
      </c>
      <c r="S34" s="138" t="e">
        <f>'Rekap TGS'!#REF!</f>
        <v>#REF!</v>
      </c>
      <c r="T34" s="138" t="e">
        <f>'Rekap UTS'!#REF!</f>
        <v>#REF!</v>
      </c>
      <c r="U34" s="138" t="e">
        <f>'Rekap UAS'!#REF!</f>
        <v>#REF!</v>
      </c>
      <c r="V34" s="138" t="e">
        <f>'Rekap NR'!#REF!</f>
        <v>#REF!</v>
      </c>
    </row>
    <row r="35" spans="18:22">
      <c r="R35" s="138" t="e">
        <f>'Rekap UH'!#REF!</f>
        <v>#REF!</v>
      </c>
      <c r="S35" s="138" t="e">
        <f>'Rekap TGS'!#REF!</f>
        <v>#REF!</v>
      </c>
      <c r="T35" s="138" t="e">
        <f>'Rekap UTS'!#REF!</f>
        <v>#REF!</v>
      </c>
      <c r="U35" s="138" t="e">
        <f>'Rekap UAS'!#REF!</f>
        <v>#REF!</v>
      </c>
      <c r="V35" s="138" t="e">
        <f>'Rekap NR'!#REF!</f>
        <v>#REF!</v>
      </c>
    </row>
    <row r="36" spans="18:22">
      <c r="R36" s="138" t="e">
        <f>'Rekap UH'!#REF!</f>
        <v>#REF!</v>
      </c>
      <c r="S36" s="138" t="e">
        <f>'Rekap TGS'!#REF!</f>
        <v>#REF!</v>
      </c>
      <c r="T36" s="138" t="e">
        <f>'Rekap UTS'!#REF!</f>
        <v>#REF!</v>
      </c>
      <c r="U36" s="138" t="e">
        <f>'Rekap UAS'!#REF!</f>
        <v>#REF!</v>
      </c>
      <c r="V36" s="138" t="e">
        <f>'Rekap NR'!#REF!</f>
        <v>#REF!</v>
      </c>
    </row>
    <row r="37" spans="18:22">
      <c r="R37" s="138" t="e">
        <f>'Rekap UH'!#REF!</f>
        <v>#REF!</v>
      </c>
      <c r="S37" s="138" t="e">
        <f>'Rekap TGS'!#REF!</f>
        <v>#REF!</v>
      </c>
      <c r="T37" s="138" t="e">
        <f>'Rekap UTS'!#REF!</f>
        <v>#REF!</v>
      </c>
      <c r="U37" s="138" t="e">
        <f>'Rekap UAS'!#REF!</f>
        <v>#REF!</v>
      </c>
      <c r="V37" s="138" t="e">
        <f>'Rekap NR'!#REF!</f>
        <v>#REF!</v>
      </c>
    </row>
    <row r="38" spans="18:22">
      <c r="R38" s="138" t="e">
        <f>'Rekap UH'!#REF!</f>
        <v>#REF!</v>
      </c>
      <c r="S38" s="138" t="e">
        <f>'Rekap TGS'!#REF!</f>
        <v>#REF!</v>
      </c>
      <c r="T38" s="138" t="e">
        <f>'Rekap UTS'!#REF!</f>
        <v>#REF!</v>
      </c>
      <c r="U38" s="138" t="e">
        <f>'Rekap UAS'!#REF!</f>
        <v>#REF!</v>
      </c>
      <c r="V38" s="138" t="e">
        <f>'Rekap NR'!#REF!</f>
        <v>#REF!</v>
      </c>
    </row>
    <row r="39" spans="18:22">
      <c r="R39" s="138" t="e">
        <f>'Rekap UH'!#REF!</f>
        <v>#REF!</v>
      </c>
      <c r="S39" s="138" t="e">
        <f>'Rekap TGS'!#REF!</f>
        <v>#REF!</v>
      </c>
      <c r="T39" s="138" t="e">
        <f>'Rekap UTS'!#REF!</f>
        <v>#REF!</v>
      </c>
      <c r="U39" s="138" t="e">
        <f>'Rekap UAS'!#REF!</f>
        <v>#REF!</v>
      </c>
      <c r="V39" s="138" t="e">
        <f>'Rekap NR'!#REF!</f>
        <v>#REF!</v>
      </c>
    </row>
    <row r="40" spans="18:22">
      <c r="R40" s="138" t="e">
        <f>'Rekap UH'!#REF!</f>
        <v>#REF!</v>
      </c>
      <c r="S40" s="138" t="e">
        <f>'Rekap TGS'!#REF!</f>
        <v>#REF!</v>
      </c>
      <c r="T40" s="138" t="e">
        <f>'Rekap UTS'!#REF!</f>
        <v>#REF!</v>
      </c>
      <c r="U40" s="138" t="e">
        <f>'Rekap UAS'!#REF!</f>
        <v>#REF!</v>
      </c>
      <c r="V40" s="138" t="e">
        <f>'Rekap NR'!#REF!</f>
        <v>#REF!</v>
      </c>
    </row>
    <row r="41" spans="18:22">
      <c r="R41" s="138" t="e">
        <f>'Rekap UH'!#REF!</f>
        <v>#REF!</v>
      </c>
      <c r="S41" s="138" t="e">
        <f>'Rekap TGS'!#REF!</f>
        <v>#REF!</v>
      </c>
      <c r="T41" s="138" t="e">
        <f>'Rekap UTS'!#REF!</f>
        <v>#REF!</v>
      </c>
      <c r="U41" s="138" t="e">
        <f>'Rekap UAS'!#REF!</f>
        <v>#REF!</v>
      </c>
      <c r="V41" s="138" t="e">
        <f>'Rekap NR'!#REF!</f>
        <v>#REF!</v>
      </c>
    </row>
    <row r="42" spans="18:22">
      <c r="R42" s="138" t="e">
        <f>'Rekap UH'!#REF!</f>
        <v>#REF!</v>
      </c>
      <c r="S42" s="138" t="e">
        <f>'Rekap TGS'!#REF!</f>
        <v>#REF!</v>
      </c>
      <c r="T42" s="138" t="e">
        <f>'Rekap UTS'!#REF!</f>
        <v>#REF!</v>
      </c>
      <c r="U42" s="138" t="e">
        <f>'Rekap UAS'!#REF!</f>
        <v>#REF!</v>
      </c>
      <c r="V42" s="138" t="e">
        <f>'Rekap NR'!#REF!</f>
        <v>#REF!</v>
      </c>
    </row>
    <row r="43" spans="18:22">
      <c r="R43" s="138" t="e">
        <f>'Rekap UH'!#REF!</f>
        <v>#REF!</v>
      </c>
      <c r="S43" s="138" t="e">
        <f>'Rekap TGS'!#REF!</f>
        <v>#REF!</v>
      </c>
      <c r="T43" s="138" t="e">
        <f>'Rekap UTS'!#REF!</f>
        <v>#REF!</v>
      </c>
      <c r="U43" s="138" t="e">
        <f>'Rekap UAS'!#REF!</f>
        <v>#REF!</v>
      </c>
      <c r="V43" s="138" t="e">
        <f>'Rekap NR'!#REF!</f>
        <v>#REF!</v>
      </c>
    </row>
    <row r="44" spans="18:22">
      <c r="R44" s="138" t="e">
        <f>'Rekap UH'!#REF!</f>
        <v>#REF!</v>
      </c>
      <c r="S44" s="138" t="e">
        <f>'Rekap TGS'!#REF!</f>
        <v>#REF!</v>
      </c>
      <c r="T44" s="138" t="e">
        <f>'Rekap UTS'!#REF!</f>
        <v>#REF!</v>
      </c>
      <c r="U44" s="138" t="e">
        <f>'Rekap UAS'!#REF!</f>
        <v>#REF!</v>
      </c>
      <c r="V44" s="138" t="e">
        <f>'Rekap NR'!#REF!</f>
        <v>#REF!</v>
      </c>
    </row>
    <row r="45" spans="18:22">
      <c r="R45" s="138" t="e">
        <f>'Rekap UH'!#REF!</f>
        <v>#REF!</v>
      </c>
      <c r="S45" s="138" t="e">
        <f>'Rekap TGS'!#REF!</f>
        <v>#REF!</v>
      </c>
      <c r="T45" s="138" t="e">
        <f>'Rekap UTS'!#REF!</f>
        <v>#REF!</v>
      </c>
      <c r="U45" s="138" t="e">
        <f>'Rekap UAS'!#REF!</f>
        <v>#REF!</v>
      </c>
      <c r="V45" s="138" t="e">
        <f>'Rekap NR'!#REF!</f>
        <v>#REF!</v>
      </c>
    </row>
    <row r="46" spans="18:22">
      <c r="R46" s="138" t="e">
        <f>'Rekap UH'!#REF!</f>
        <v>#REF!</v>
      </c>
      <c r="S46" s="138" t="e">
        <f>'Rekap TGS'!#REF!</f>
        <v>#REF!</v>
      </c>
      <c r="T46" s="138" t="e">
        <f>'Rekap UTS'!#REF!</f>
        <v>#REF!</v>
      </c>
      <c r="U46" s="138" t="e">
        <f>'Rekap UAS'!#REF!</f>
        <v>#REF!</v>
      </c>
      <c r="V46" s="138" t="e">
        <f>'Rekap NR'!#REF!</f>
        <v>#REF!</v>
      </c>
    </row>
    <row r="47" spans="18:22">
      <c r="R47" s="138" t="e">
        <f>'Rekap UH'!#REF!</f>
        <v>#REF!</v>
      </c>
      <c r="S47" s="138" t="e">
        <f>'Rekap TGS'!#REF!</f>
        <v>#REF!</v>
      </c>
      <c r="T47" s="138" t="e">
        <f>'Rekap UTS'!#REF!</f>
        <v>#REF!</v>
      </c>
      <c r="U47" s="138" t="e">
        <f>'Rekap UAS'!#REF!</f>
        <v>#REF!</v>
      </c>
      <c r="V47" s="138" t="e">
        <f>'Rekap NR'!#REF!</f>
        <v>#REF!</v>
      </c>
    </row>
    <row r="48" spans="18:22">
      <c r="R48" s="138" t="e">
        <f>'Rekap UH'!#REF!</f>
        <v>#REF!</v>
      </c>
      <c r="S48" s="138" t="e">
        <f>'Rekap TGS'!#REF!</f>
        <v>#REF!</v>
      </c>
      <c r="T48" s="138" t="e">
        <f>'Rekap UTS'!#REF!</f>
        <v>#REF!</v>
      </c>
      <c r="U48" s="138" t="e">
        <f>'Rekap UAS'!#REF!</f>
        <v>#REF!</v>
      </c>
      <c r="V48" s="138" t="e">
        <f>'Rekap NR'!#REF!</f>
        <v>#REF!</v>
      </c>
    </row>
    <row r="49" spans="18:22">
      <c r="R49" s="138" t="e">
        <f>'Rekap UH'!#REF!</f>
        <v>#REF!</v>
      </c>
      <c r="S49" s="138" t="e">
        <f>'Rekap TGS'!#REF!</f>
        <v>#REF!</v>
      </c>
      <c r="T49" s="138" t="e">
        <f>'Rekap UTS'!#REF!</f>
        <v>#REF!</v>
      </c>
      <c r="U49" s="138" t="e">
        <f>'Rekap UAS'!#REF!</f>
        <v>#REF!</v>
      </c>
      <c r="V49" s="138" t="e">
        <f>'Rekap NR'!#REF!</f>
        <v>#REF!</v>
      </c>
    </row>
    <row r="50" spans="18:22">
      <c r="R50" s="138" t="e">
        <f>'Rekap UH'!#REF!</f>
        <v>#REF!</v>
      </c>
      <c r="S50" s="138" t="e">
        <f>'Rekap TGS'!#REF!</f>
        <v>#REF!</v>
      </c>
      <c r="T50" s="138" t="e">
        <f>'Rekap UTS'!#REF!</f>
        <v>#REF!</v>
      </c>
      <c r="U50" s="138" t="e">
        <f>'Rekap UAS'!#REF!</f>
        <v>#REF!</v>
      </c>
      <c r="V50" s="138" t="e">
        <f>'Rekap NR'!#REF!</f>
        <v>#REF!</v>
      </c>
    </row>
  </sheetData>
  <sheetProtection sheet="1" objects="1" scenarios="1"/>
  <mergeCells count="1">
    <mergeCell ref="D3:I3"/>
  </mergeCells>
  <pageMargins left="0.7" right="0.7" top="0.75" bottom="0.75" header="0.3" footer="0.3"/>
  <drawing r:id="rId1"/>
  <legacyDrawing r:id="rId2"/>
  <controls>
    <control shapeId="32769" r:id="rId3" name="SpinButton1"/>
  </controls>
</worksheet>
</file>

<file path=xl/worksheets/sheet5.xml><?xml version="1.0" encoding="utf-8"?>
<worksheet xmlns="http://schemas.openxmlformats.org/spreadsheetml/2006/main" xmlns:r="http://schemas.openxmlformats.org/officeDocument/2006/relationships">
  <sheetPr codeName="Sheet34"/>
  <dimension ref="A1:V50"/>
  <sheetViews>
    <sheetView showGridLines="0" workbookViewId="0"/>
  </sheetViews>
  <sheetFormatPr defaultColWidth="0" defaultRowHeight="15" zeroHeight="1"/>
  <cols>
    <col min="1" max="1" width="7.140625" customWidth="1"/>
    <col min="2" max="2" width="6.85546875" customWidth="1"/>
    <col min="3" max="3" width="15.5703125" customWidth="1"/>
    <col min="4" max="13" width="9.140625" customWidth="1"/>
    <col min="14" max="14" width="14.5703125" customWidth="1"/>
    <col min="15" max="15" width="9.140625" customWidth="1"/>
    <col min="16" max="16" width="9.140625" hidden="1" customWidth="1"/>
    <col min="17" max="17" width="17.140625" hidden="1" customWidth="1"/>
    <col min="18" max="16384" width="9.140625" hidden="1"/>
  </cols>
  <sheetData>
    <row r="1" spans="1:22" s="140" customFormat="1" ht="24" customHeight="1">
      <c r="C1" s="177" t="s">
        <v>64</v>
      </c>
      <c r="D1" s="178">
        <v>1</v>
      </c>
      <c r="E1" s="179"/>
      <c r="F1" s="180" t="s">
        <v>93</v>
      </c>
      <c r="G1" s="181" t="e">
        <f>VLOOKUP($D$1,'Rekap NR'!$A$12:$O$51,13,0)</f>
        <v>#VALUE!</v>
      </c>
      <c r="H1" s="180" t="s">
        <v>66</v>
      </c>
      <c r="I1" s="181">
        <f>COUNT('Rekap NR'!F12:F51)</f>
        <v>0</v>
      </c>
      <c r="J1" s="180" t="s">
        <v>67</v>
      </c>
      <c r="K1" s="179"/>
      <c r="L1" s="179"/>
      <c r="M1" s="179"/>
      <c r="N1" s="179"/>
      <c r="O1" s="179"/>
    </row>
    <row r="2" spans="1:22">
      <c r="C2" s="182"/>
      <c r="D2" s="183"/>
      <c r="E2" s="183"/>
      <c r="F2" s="183"/>
      <c r="G2" s="183"/>
      <c r="H2" s="183"/>
      <c r="I2" s="183"/>
      <c r="J2" s="183"/>
      <c r="K2" s="183"/>
      <c r="L2" s="183"/>
      <c r="M2" s="183"/>
      <c r="N2" s="183"/>
      <c r="O2" s="183"/>
    </row>
    <row r="3" spans="1:22" s="4" customFormat="1" ht="15.75">
      <c r="C3" s="184" t="s">
        <v>23</v>
      </c>
      <c r="D3" s="211" t="str">
        <f>VLOOKUP(D1,'Data Siswa 4'!$A$4:$D$43,4)</f>
        <v>Siswa kelas IV 1</v>
      </c>
      <c r="E3" s="211"/>
      <c r="F3" s="211"/>
      <c r="G3" s="211"/>
      <c r="H3" s="211"/>
      <c r="I3" s="211"/>
      <c r="J3" s="185"/>
      <c r="K3" s="186" t="s">
        <v>180</v>
      </c>
      <c r="L3" s="186"/>
      <c r="M3" s="186"/>
      <c r="N3" s="186"/>
      <c r="O3" s="186"/>
    </row>
    <row r="4" spans="1:22">
      <c r="C4" s="183"/>
      <c r="D4" s="183"/>
      <c r="E4" s="183"/>
      <c r="F4" s="183"/>
      <c r="G4" s="183"/>
      <c r="H4" s="183"/>
      <c r="I4" s="183"/>
      <c r="J4" s="183"/>
      <c r="K4" s="183"/>
      <c r="L4" s="183"/>
      <c r="M4" s="183"/>
      <c r="N4" s="183"/>
      <c r="O4" s="183"/>
    </row>
    <row r="5" spans="1:22">
      <c r="C5" s="183"/>
      <c r="D5" s="183"/>
      <c r="E5" s="183"/>
      <c r="F5" s="183"/>
      <c r="G5" s="183"/>
      <c r="H5" s="183"/>
      <c r="I5" s="183"/>
      <c r="J5" s="183"/>
      <c r="K5" s="183"/>
      <c r="L5" s="183"/>
      <c r="M5" s="183"/>
      <c r="N5" s="183"/>
      <c r="O5" s="183"/>
    </row>
    <row r="6" spans="1:22">
      <c r="C6" s="183"/>
      <c r="D6" s="183"/>
      <c r="E6" s="183"/>
      <c r="F6" s="183"/>
      <c r="G6" s="183"/>
      <c r="H6" s="183"/>
      <c r="I6" s="183"/>
      <c r="J6" s="183"/>
      <c r="K6" s="183"/>
      <c r="L6" s="183"/>
      <c r="M6" s="183"/>
      <c r="N6" s="183"/>
      <c r="O6" s="183"/>
    </row>
    <row r="7" spans="1:22">
      <c r="C7" s="183"/>
      <c r="D7" s="183"/>
      <c r="E7" s="183"/>
      <c r="F7" s="183"/>
      <c r="G7" s="183"/>
      <c r="H7" s="183"/>
      <c r="I7" s="183"/>
      <c r="J7" s="183"/>
      <c r="K7" s="183"/>
      <c r="L7" s="183"/>
      <c r="M7" s="183"/>
      <c r="N7" s="183"/>
      <c r="O7" s="183"/>
    </row>
    <row r="8" spans="1:22">
      <c r="A8" t="s">
        <v>87</v>
      </c>
      <c r="B8" t="s">
        <v>17</v>
      </c>
      <c r="C8" s="183"/>
      <c r="D8" s="183"/>
      <c r="E8" s="183"/>
      <c r="F8" s="183"/>
      <c r="G8" s="183"/>
      <c r="H8" s="183"/>
      <c r="I8" s="183"/>
      <c r="J8" s="183"/>
      <c r="K8" s="183"/>
      <c r="L8" s="183"/>
      <c r="M8" s="183"/>
      <c r="N8" s="183"/>
      <c r="O8" s="183"/>
    </row>
    <row r="9" spans="1:22">
      <c r="A9" t="s">
        <v>88</v>
      </c>
      <c r="B9" s="139" t="str">
        <f>VLOOKUP($D$1,'Rekap UH'!$A$12:$H$51,6)</f>
        <v/>
      </c>
      <c r="C9" s="183"/>
      <c r="D9" s="183"/>
      <c r="E9" s="183"/>
      <c r="F9" s="183"/>
      <c r="G9" s="183"/>
      <c r="H9" s="183"/>
      <c r="I9" s="183"/>
      <c r="J9" s="183"/>
      <c r="K9" s="183"/>
      <c r="L9" s="183"/>
      <c r="M9" s="183"/>
      <c r="N9" s="183"/>
      <c r="O9" s="183"/>
    </row>
    <row r="10" spans="1:22">
      <c r="A10" t="s">
        <v>89</v>
      </c>
      <c r="B10" s="139" t="str">
        <f>VLOOKUP($D$1,'Rekap TGS'!$A$12:$H$51,6)</f>
        <v/>
      </c>
      <c r="C10" s="183"/>
      <c r="D10" s="183"/>
      <c r="E10" s="183"/>
      <c r="F10" s="183"/>
      <c r="G10" s="183"/>
      <c r="H10" s="183"/>
      <c r="I10" s="183"/>
      <c r="J10" s="183"/>
      <c r="K10" s="183"/>
      <c r="L10" s="183"/>
      <c r="M10" s="183"/>
      <c r="N10" s="183"/>
      <c r="O10" s="183"/>
      <c r="P10" t="s">
        <v>18</v>
      </c>
      <c r="Q10" t="s">
        <v>3</v>
      </c>
      <c r="R10" t="s">
        <v>88</v>
      </c>
      <c r="S10" t="s">
        <v>89</v>
      </c>
      <c r="T10" t="s">
        <v>12</v>
      </c>
      <c r="U10" t="s">
        <v>90</v>
      </c>
      <c r="V10" t="s">
        <v>15</v>
      </c>
    </row>
    <row r="11" spans="1:22">
      <c r="A11" t="s">
        <v>12</v>
      </c>
      <c r="B11" s="139" t="str">
        <f>VLOOKUP($D$1,'Rekap UTS'!$A$12:$H$51,6)</f>
        <v/>
      </c>
      <c r="C11" s="183"/>
      <c r="D11" s="183"/>
      <c r="E11" s="183"/>
      <c r="F11" s="183"/>
      <c r="G11" s="183"/>
      <c r="H11" s="183"/>
      <c r="I11" s="183"/>
      <c r="J11" s="183"/>
      <c r="K11" s="183"/>
      <c r="L11" s="183"/>
      <c r="M11" s="183"/>
      <c r="N11" s="183"/>
      <c r="O11" s="183"/>
      <c r="P11">
        <v>1</v>
      </c>
      <c r="Q11" t="str">
        <f>IF(VLOOKUP('Rekap NR'!A12,Table3[],4)=0,"",VLOOKUP('Rekap NR'!A12,Table3[],4))</f>
        <v>Siswa kelas 1 1</v>
      </c>
      <c r="R11" s="138" t="e">
        <f>'Rekap UH'!#REF!</f>
        <v>#REF!</v>
      </c>
      <c r="S11" s="138" t="e">
        <f>'Rekap TGS'!#REF!</f>
        <v>#REF!</v>
      </c>
      <c r="T11" s="138" t="e">
        <f>'Rekap UTS'!#REF!</f>
        <v>#REF!</v>
      </c>
      <c r="U11" s="138" t="e">
        <f>'Rekap UAS'!#REF!</f>
        <v>#REF!</v>
      </c>
      <c r="V11" s="138" t="e">
        <f>'Rekap NR'!#REF!</f>
        <v>#REF!</v>
      </c>
    </row>
    <row r="12" spans="1:22">
      <c r="A12" t="s">
        <v>90</v>
      </c>
      <c r="B12" s="139" t="str">
        <f>VLOOKUP($D$1,'Rekap UAS'!$A$12:$H$51,6)</f>
        <v/>
      </c>
      <c r="C12" s="183"/>
      <c r="D12" s="183"/>
      <c r="E12" s="183"/>
      <c r="F12" s="183"/>
      <c r="G12" s="183"/>
      <c r="H12" s="183"/>
      <c r="I12" s="183"/>
      <c r="J12" s="183"/>
      <c r="K12" s="183"/>
      <c r="L12" s="183"/>
      <c r="M12" s="183"/>
      <c r="N12" s="183"/>
      <c r="O12" s="183"/>
      <c r="P12">
        <v>2</v>
      </c>
      <c r="Q12" t="str">
        <f>IF(VLOOKUP('Rekap NR'!A13,Table3[],4)=0,"",VLOOKUP('Rekap NR'!A13,Table3[],4))</f>
        <v>Siswa kelas 1 2</v>
      </c>
      <c r="R12" s="138" t="e">
        <f>'Rekap UH'!#REF!</f>
        <v>#REF!</v>
      </c>
      <c r="S12" s="138" t="e">
        <f>'Rekap TGS'!#REF!</f>
        <v>#REF!</v>
      </c>
      <c r="T12" s="138" t="e">
        <f>'Rekap UTS'!#REF!</f>
        <v>#REF!</v>
      </c>
      <c r="U12" s="138" t="e">
        <f>'Rekap UAS'!#REF!</f>
        <v>#REF!</v>
      </c>
      <c r="V12" s="138" t="e">
        <f>'Rekap NR'!#REF!</f>
        <v>#REF!</v>
      </c>
    </row>
    <row r="13" spans="1:22">
      <c r="A13" t="s">
        <v>15</v>
      </c>
      <c r="B13" s="139" t="str">
        <f>VLOOKUP($D$1,'Rekap NR'!$A$12:$H$51,6)</f>
        <v/>
      </c>
      <c r="C13" s="183"/>
      <c r="D13" s="183"/>
      <c r="E13" s="183"/>
      <c r="F13" s="183"/>
      <c r="G13" s="183"/>
      <c r="H13" s="183"/>
      <c r="I13" s="183"/>
      <c r="J13" s="183"/>
      <c r="K13" s="183"/>
      <c r="L13" s="183"/>
      <c r="M13" s="183"/>
      <c r="N13" s="183"/>
      <c r="O13" s="183"/>
      <c r="P13">
        <v>3</v>
      </c>
      <c r="Q13" t="str">
        <f>IF(VLOOKUP('Rekap NR'!A14,Table3[],4)=0,"",VLOOKUP('Rekap NR'!A14,Table3[],4))</f>
        <v>Siswa kelas 1 3</v>
      </c>
      <c r="R13" s="138" t="e">
        <f>'Rekap UH'!#REF!</f>
        <v>#REF!</v>
      </c>
      <c r="S13" s="138" t="e">
        <f>'Rekap TGS'!#REF!</f>
        <v>#REF!</v>
      </c>
      <c r="T13" s="138" t="e">
        <f>'Rekap UTS'!#REF!</f>
        <v>#REF!</v>
      </c>
      <c r="U13" s="138" t="e">
        <f>'Rekap UAS'!#REF!</f>
        <v>#REF!</v>
      </c>
      <c r="V13" s="138" t="e">
        <f>'Rekap NR'!#REF!</f>
        <v>#REF!</v>
      </c>
    </row>
    <row r="14" spans="1:22">
      <c r="C14" s="183"/>
      <c r="D14" s="183"/>
      <c r="E14" s="183"/>
      <c r="F14" s="183"/>
      <c r="G14" s="183"/>
      <c r="H14" s="183"/>
      <c r="I14" s="183"/>
      <c r="J14" s="183"/>
      <c r="K14" s="183"/>
      <c r="L14" s="183"/>
      <c r="M14" s="183"/>
      <c r="N14" s="183"/>
      <c r="O14" s="183"/>
      <c r="P14">
        <v>4</v>
      </c>
      <c r="Q14" t="str">
        <f>IF(VLOOKUP('Rekap NR'!A15,Table3[],4)=0,"",VLOOKUP('Rekap NR'!A15,Table3[],4))</f>
        <v>Siswa kelas 1 4</v>
      </c>
      <c r="R14" s="138" t="e">
        <f>'Rekap UH'!#REF!</f>
        <v>#REF!</v>
      </c>
      <c r="S14" s="138" t="e">
        <f>'Rekap TGS'!#REF!</f>
        <v>#REF!</v>
      </c>
      <c r="T14" s="138" t="e">
        <f>'Rekap UTS'!#REF!</f>
        <v>#REF!</v>
      </c>
      <c r="U14" s="138" t="e">
        <f>'Rekap UAS'!#REF!</f>
        <v>#REF!</v>
      </c>
      <c r="V14" s="138" t="e">
        <f>'Rekap NR'!#REF!</f>
        <v>#REF!</v>
      </c>
    </row>
    <row r="15" spans="1:22">
      <c r="C15" s="183"/>
      <c r="D15" s="183"/>
      <c r="E15" s="183"/>
      <c r="F15" s="183"/>
      <c r="G15" s="183"/>
      <c r="H15" s="183"/>
      <c r="I15" s="183"/>
      <c r="J15" s="183"/>
      <c r="K15" s="183"/>
      <c r="L15" s="183"/>
      <c r="M15" s="183"/>
      <c r="N15" s="183"/>
      <c r="O15" s="183"/>
      <c r="P15">
        <v>5</v>
      </c>
      <c r="Q15" t="str">
        <f>IF(VLOOKUP('Rekap NR'!A16,Table3[],4)=0,"",VLOOKUP('Rekap NR'!A16,Table3[],4))</f>
        <v>Siswa kelas 1 5</v>
      </c>
      <c r="R15" s="138" t="e">
        <f>'Rekap UH'!#REF!</f>
        <v>#REF!</v>
      </c>
      <c r="S15" s="138" t="e">
        <f>'Rekap TGS'!#REF!</f>
        <v>#REF!</v>
      </c>
      <c r="T15" s="138" t="e">
        <f>'Rekap UTS'!#REF!</f>
        <v>#REF!</v>
      </c>
      <c r="U15" s="138" t="e">
        <f>'Rekap UAS'!#REF!</f>
        <v>#REF!</v>
      </c>
      <c r="V15" s="138" t="e">
        <f>'Rekap NR'!#REF!</f>
        <v>#REF!</v>
      </c>
    </row>
    <row r="16" spans="1:22">
      <c r="C16" s="183"/>
      <c r="D16" s="183"/>
      <c r="E16" s="183"/>
      <c r="F16" s="183"/>
      <c r="G16" s="183"/>
      <c r="H16" s="183"/>
      <c r="I16" s="183"/>
      <c r="J16" s="183"/>
      <c r="K16" s="183"/>
      <c r="L16" s="183"/>
      <c r="M16" s="183"/>
      <c r="N16" s="183"/>
      <c r="O16" s="183"/>
      <c r="P16">
        <v>6</v>
      </c>
      <c r="Q16" t="str">
        <f>IF(VLOOKUP('Rekap NR'!A17,Table3[],4)=0,"",VLOOKUP('Rekap NR'!A17,Table3[],4))</f>
        <v>Siswa kelas 1 6</v>
      </c>
      <c r="R16" s="138" t="e">
        <f>'Rekap UH'!#REF!</f>
        <v>#REF!</v>
      </c>
      <c r="S16" s="138" t="e">
        <f>'Rekap TGS'!#REF!</f>
        <v>#REF!</v>
      </c>
      <c r="T16" s="138" t="e">
        <f>'Rekap UTS'!#REF!</f>
        <v>#REF!</v>
      </c>
      <c r="U16" s="138" t="e">
        <f>'Rekap UAS'!#REF!</f>
        <v>#REF!</v>
      </c>
      <c r="V16" s="138" t="e">
        <f>'Rekap NR'!#REF!</f>
        <v>#REF!</v>
      </c>
    </row>
    <row r="17" spans="3:22">
      <c r="C17" s="183"/>
      <c r="D17" s="183"/>
      <c r="E17" s="183"/>
      <c r="F17" s="183"/>
      <c r="G17" s="183"/>
      <c r="H17" s="183"/>
      <c r="I17" s="183"/>
      <c r="J17" s="183"/>
      <c r="K17" s="183"/>
      <c r="L17" s="183"/>
      <c r="M17" s="183"/>
      <c r="N17" s="183"/>
      <c r="O17" s="183"/>
      <c r="P17">
        <v>7</v>
      </c>
      <c r="Q17" t="str">
        <f>IF(VLOOKUP('Rekap NR'!A18,Table3[],4)=0,"",VLOOKUP('Rekap NR'!A18,Table3[],4))</f>
        <v>Siswa kelas 1 7</v>
      </c>
      <c r="R17" s="138" t="e">
        <f>'Rekap UH'!#REF!</f>
        <v>#REF!</v>
      </c>
      <c r="S17" s="138" t="e">
        <f>'Rekap TGS'!#REF!</f>
        <v>#REF!</v>
      </c>
      <c r="T17" s="138" t="e">
        <f>'Rekap UTS'!#REF!</f>
        <v>#REF!</v>
      </c>
      <c r="U17" s="138" t="e">
        <f>'Rekap UAS'!#REF!</f>
        <v>#REF!</v>
      </c>
      <c r="V17" s="138" t="e">
        <f>'Rekap NR'!#REF!</f>
        <v>#REF!</v>
      </c>
    </row>
    <row r="18" spans="3:22">
      <c r="C18" s="183"/>
      <c r="D18" s="183"/>
      <c r="E18" s="183"/>
      <c r="F18" s="183"/>
      <c r="G18" s="183"/>
      <c r="H18" s="183"/>
      <c r="I18" s="183"/>
      <c r="J18" s="183"/>
      <c r="K18" s="183"/>
      <c r="L18" s="183"/>
      <c r="M18" s="183"/>
      <c r="N18" s="183"/>
      <c r="O18" s="183"/>
      <c r="P18">
        <v>8</v>
      </c>
      <c r="Q18" t="str">
        <f>IF(VLOOKUP('Rekap NR'!A19,Table3[],4)=0,"",VLOOKUP('Rekap NR'!A19,Table3[],4))</f>
        <v>Siswa kelas 1 8</v>
      </c>
      <c r="R18" s="138" t="e">
        <f>'Rekap UH'!#REF!</f>
        <v>#REF!</v>
      </c>
      <c r="S18" s="138" t="e">
        <f>'Rekap TGS'!#REF!</f>
        <v>#REF!</v>
      </c>
      <c r="T18" s="138" t="e">
        <f>'Rekap UTS'!#REF!</f>
        <v>#REF!</v>
      </c>
      <c r="U18" s="138" t="e">
        <f>'Rekap UAS'!#REF!</f>
        <v>#REF!</v>
      </c>
      <c r="V18" s="138" t="e">
        <f>'Rekap NR'!#REF!</f>
        <v>#REF!</v>
      </c>
    </row>
    <row r="19" spans="3:22">
      <c r="C19" s="183"/>
      <c r="D19" s="183"/>
      <c r="E19" s="183"/>
      <c r="F19" s="183"/>
      <c r="G19" s="183"/>
      <c r="H19" s="183"/>
      <c r="I19" s="183"/>
      <c r="J19" s="183"/>
      <c r="K19" s="183"/>
      <c r="L19" s="183"/>
      <c r="M19" s="183"/>
      <c r="N19" s="183"/>
      <c r="O19" s="183"/>
      <c r="P19">
        <v>9</v>
      </c>
      <c r="Q19" t="str">
        <f>IF(VLOOKUP('Rekap NR'!A20,Table3[],4)=0,"",VLOOKUP('Rekap NR'!A20,Table3[],4))</f>
        <v>Siswa kelas 1 9</v>
      </c>
      <c r="R19" s="138" t="e">
        <f>'Rekap UH'!#REF!</f>
        <v>#REF!</v>
      </c>
      <c r="S19" s="138" t="e">
        <f>'Rekap TGS'!#REF!</f>
        <v>#REF!</v>
      </c>
      <c r="T19" s="138" t="e">
        <f>'Rekap UTS'!#REF!</f>
        <v>#REF!</v>
      </c>
      <c r="U19" s="138" t="e">
        <f>'Rekap UAS'!#REF!</f>
        <v>#REF!</v>
      </c>
      <c r="V19" s="138" t="e">
        <f>'Rekap NR'!#REF!</f>
        <v>#REF!</v>
      </c>
    </row>
    <row r="20" spans="3:22">
      <c r="C20" s="183"/>
      <c r="D20" s="183"/>
      <c r="E20" s="183"/>
      <c r="F20" s="183"/>
      <c r="G20" s="183"/>
      <c r="H20" s="183"/>
      <c r="I20" s="183"/>
      <c r="J20" s="183"/>
      <c r="K20" s="183"/>
      <c r="L20" s="183"/>
      <c r="M20" s="183"/>
      <c r="N20" s="183"/>
      <c r="O20" s="183"/>
      <c r="P20">
        <v>10</v>
      </c>
      <c r="Q20" t="str">
        <f>IF(VLOOKUP('Rekap NR'!A21,Table3[],4)=0,"",VLOOKUP('Rekap NR'!A21,Table3[],4))</f>
        <v>Siswa kelas 1 10</v>
      </c>
      <c r="R20" s="138" t="e">
        <f>'Rekap UH'!#REF!</f>
        <v>#REF!</v>
      </c>
      <c r="S20" s="138" t="e">
        <f>'Rekap TGS'!#REF!</f>
        <v>#REF!</v>
      </c>
      <c r="T20" s="138" t="e">
        <f>'Rekap UTS'!#REF!</f>
        <v>#REF!</v>
      </c>
      <c r="U20" s="138" t="e">
        <f>'Rekap UAS'!#REF!</f>
        <v>#REF!</v>
      </c>
      <c r="V20" s="138" t="e">
        <f>'Rekap NR'!#REF!</f>
        <v>#REF!</v>
      </c>
    </row>
    <row r="21" spans="3:22" hidden="1">
      <c r="C21" s="183"/>
      <c r="D21" s="183"/>
      <c r="E21" s="183"/>
      <c r="F21" s="183"/>
      <c r="G21" s="183"/>
      <c r="H21" s="183"/>
      <c r="I21" s="183"/>
      <c r="J21" s="183"/>
      <c r="K21" s="183"/>
      <c r="L21" s="183"/>
      <c r="M21" s="183"/>
      <c r="N21" s="183"/>
      <c r="O21" s="183"/>
      <c r="P21">
        <v>11</v>
      </c>
      <c r="Q21" t="str">
        <f>IF(VLOOKUP('Rekap NR'!A22,Table3[],4)=0,"",VLOOKUP('Rekap NR'!A22,Table3[],4))</f>
        <v>Siswa kelas 1 11</v>
      </c>
      <c r="R21" s="138" t="e">
        <f>'Rekap UH'!#REF!</f>
        <v>#REF!</v>
      </c>
      <c r="S21" s="138" t="e">
        <f>'Rekap TGS'!#REF!</f>
        <v>#REF!</v>
      </c>
      <c r="T21" s="138" t="e">
        <f>'Rekap UTS'!#REF!</f>
        <v>#REF!</v>
      </c>
      <c r="U21" s="138" t="e">
        <f>'Rekap UAS'!#REF!</f>
        <v>#REF!</v>
      </c>
      <c r="V21" s="138" t="e">
        <f>'Rekap NR'!#REF!</f>
        <v>#REF!</v>
      </c>
    </row>
    <row r="22" spans="3:22" hidden="1">
      <c r="C22" s="183"/>
      <c r="D22" s="183"/>
      <c r="E22" s="183"/>
      <c r="F22" s="183"/>
      <c r="G22" s="183"/>
      <c r="H22" s="183"/>
      <c r="I22" s="183"/>
      <c r="J22" s="183"/>
      <c r="K22" s="183"/>
      <c r="L22" s="183"/>
      <c r="M22" s="183"/>
      <c r="N22" s="183"/>
      <c r="O22" s="183"/>
      <c r="P22">
        <v>12</v>
      </c>
      <c r="Q22" t="str">
        <f>IF(VLOOKUP('Rekap NR'!A23,Table3[],4)=0,"",VLOOKUP('Rekap NR'!A23,Table3[],4))</f>
        <v>Siswa kelas 1 12</v>
      </c>
      <c r="R22" s="138" t="e">
        <f>'Rekap UH'!#REF!</f>
        <v>#REF!</v>
      </c>
      <c r="S22" s="138" t="e">
        <f>'Rekap TGS'!#REF!</f>
        <v>#REF!</v>
      </c>
      <c r="T22" s="138" t="e">
        <f>'Rekap UTS'!#REF!</f>
        <v>#REF!</v>
      </c>
      <c r="U22" s="138" t="e">
        <f>'Rekap UAS'!#REF!</f>
        <v>#REF!</v>
      </c>
      <c r="V22" s="138" t="e">
        <f>'Rekap NR'!#REF!</f>
        <v>#REF!</v>
      </c>
    </row>
    <row r="23" spans="3:22" hidden="1">
      <c r="C23" s="183"/>
      <c r="D23" s="183"/>
      <c r="E23" s="183"/>
      <c r="F23" s="183"/>
      <c r="G23" s="183"/>
      <c r="H23" s="183"/>
      <c r="I23" s="183"/>
      <c r="J23" s="183"/>
      <c r="K23" s="183"/>
      <c r="L23" s="183"/>
      <c r="M23" s="183"/>
      <c r="N23" s="183"/>
      <c r="O23" s="183"/>
      <c r="P23">
        <v>13</v>
      </c>
      <c r="Q23" t="str">
        <f>IF(VLOOKUP('Rekap NR'!A24,Table3[],4)=0,"",VLOOKUP('Rekap NR'!A24,Table3[],4))</f>
        <v>Siswa kelas 1 13</v>
      </c>
      <c r="R23" s="138" t="e">
        <f>'Rekap UH'!#REF!</f>
        <v>#REF!</v>
      </c>
      <c r="S23" s="138" t="e">
        <f>'Rekap TGS'!#REF!</f>
        <v>#REF!</v>
      </c>
      <c r="T23" s="138" t="e">
        <f>'Rekap UTS'!#REF!</f>
        <v>#REF!</v>
      </c>
      <c r="U23" s="138" t="e">
        <f>'Rekap UAS'!#REF!</f>
        <v>#REF!</v>
      </c>
      <c r="V23" s="138" t="e">
        <f>'Rekap NR'!#REF!</f>
        <v>#REF!</v>
      </c>
    </row>
    <row r="24" spans="3:22" hidden="1">
      <c r="P24">
        <v>14</v>
      </c>
      <c r="Q24" t="str">
        <f>IF(VLOOKUP('Rekap NR'!A25,Table3[],4)=0,"",VLOOKUP('Rekap NR'!A25,Table3[],4))</f>
        <v>Siswa kelas 1 14</v>
      </c>
      <c r="R24" s="138" t="e">
        <f>'Rekap UH'!#REF!</f>
        <v>#REF!</v>
      </c>
      <c r="S24" s="138" t="e">
        <f>'Rekap TGS'!#REF!</f>
        <v>#REF!</v>
      </c>
      <c r="T24" s="138" t="e">
        <f>'Rekap UTS'!#REF!</f>
        <v>#REF!</v>
      </c>
      <c r="U24" s="138" t="e">
        <f>'Rekap UAS'!#REF!</f>
        <v>#REF!</v>
      </c>
      <c r="V24" s="138" t="e">
        <f>'Rekap NR'!#REF!</f>
        <v>#REF!</v>
      </c>
    </row>
    <row r="25" spans="3:22" hidden="1">
      <c r="P25">
        <v>15</v>
      </c>
      <c r="Q25" t="str">
        <f>IF(VLOOKUP('Rekap NR'!A26,Table3[],4)=0,"",VLOOKUP('Rekap NR'!A26,Table3[],4))</f>
        <v>Siswa kelas 1 15</v>
      </c>
      <c r="R25" s="138" t="e">
        <f>'Rekap UH'!#REF!</f>
        <v>#REF!</v>
      </c>
      <c r="S25" s="138" t="e">
        <f>'Rekap TGS'!#REF!</f>
        <v>#REF!</v>
      </c>
      <c r="T25" s="138" t="e">
        <f>'Rekap UTS'!#REF!</f>
        <v>#REF!</v>
      </c>
      <c r="U25" s="138" t="e">
        <f>'Rekap UAS'!#REF!</f>
        <v>#REF!</v>
      </c>
      <c r="V25" s="138" t="e">
        <f>'Rekap NR'!#REF!</f>
        <v>#REF!</v>
      </c>
    </row>
    <row r="26" spans="3:22" hidden="1">
      <c r="P26">
        <v>16</v>
      </c>
      <c r="Q26" t="str">
        <f>IF(VLOOKUP('Rekap NR'!A27,Table3[],4)=0,"",VLOOKUP('Rekap NR'!A27,Table3[],4))</f>
        <v>Siswa kelas 1 16</v>
      </c>
      <c r="R26" s="138" t="e">
        <f>'Rekap UH'!#REF!</f>
        <v>#REF!</v>
      </c>
      <c r="S26" s="138" t="e">
        <f>'Rekap TGS'!#REF!</f>
        <v>#REF!</v>
      </c>
      <c r="T26" s="138" t="e">
        <f>'Rekap UTS'!#REF!</f>
        <v>#REF!</v>
      </c>
      <c r="U26" s="138" t="e">
        <f>'Rekap UAS'!#REF!</f>
        <v>#REF!</v>
      </c>
      <c r="V26" s="138" t="e">
        <f>'Rekap NR'!#REF!</f>
        <v>#REF!</v>
      </c>
    </row>
    <row r="27" spans="3:22" hidden="1">
      <c r="P27">
        <v>17</v>
      </c>
      <c r="Q27" t="str">
        <f>IF(VLOOKUP('Rekap NR'!A28,Table3[],4)=0,"",VLOOKUP('Rekap NR'!A28,Table3[],4))</f>
        <v>Siswa kelas 1 17</v>
      </c>
      <c r="R27" s="138" t="e">
        <f>'Rekap UH'!#REF!</f>
        <v>#REF!</v>
      </c>
      <c r="S27" s="138" t="e">
        <f>'Rekap TGS'!#REF!</f>
        <v>#REF!</v>
      </c>
      <c r="T27" s="138" t="e">
        <f>'Rekap UTS'!#REF!</f>
        <v>#REF!</v>
      </c>
      <c r="U27" s="138" t="e">
        <f>'Rekap UAS'!#REF!</f>
        <v>#REF!</v>
      </c>
      <c r="V27" s="138" t="e">
        <f>'Rekap NR'!#REF!</f>
        <v>#REF!</v>
      </c>
    </row>
    <row r="28" spans="3:22" hidden="1">
      <c r="P28">
        <v>18</v>
      </c>
      <c r="Q28" t="str">
        <f>IF(VLOOKUP('Rekap NR'!A29,Table3[],4)=0,"",VLOOKUP('Rekap NR'!A29,Table3[],4))</f>
        <v>Siswa kelas 1 18</v>
      </c>
      <c r="R28" s="138" t="e">
        <f>'Rekap UH'!#REF!</f>
        <v>#REF!</v>
      </c>
      <c r="S28" s="138" t="e">
        <f>'Rekap TGS'!#REF!</f>
        <v>#REF!</v>
      </c>
      <c r="T28" s="138" t="e">
        <f>'Rekap UTS'!#REF!</f>
        <v>#REF!</v>
      </c>
      <c r="U28" s="138" t="e">
        <f>'Rekap UAS'!#REF!</f>
        <v>#REF!</v>
      </c>
      <c r="V28" s="138" t="e">
        <f>'Rekap NR'!#REF!</f>
        <v>#REF!</v>
      </c>
    </row>
    <row r="29" spans="3:22" hidden="1">
      <c r="P29">
        <v>19</v>
      </c>
      <c r="Q29" t="str">
        <f>IF(VLOOKUP('Rekap NR'!A30,Table3[],4)=0,"",VLOOKUP('Rekap NR'!A30,Table3[],4))</f>
        <v>Siswa kelas 1 19</v>
      </c>
      <c r="R29" s="138" t="e">
        <f>'Rekap UH'!#REF!</f>
        <v>#REF!</v>
      </c>
      <c r="S29" s="138" t="e">
        <f>'Rekap TGS'!#REF!</f>
        <v>#REF!</v>
      </c>
      <c r="T29" s="138" t="e">
        <f>'Rekap UTS'!#REF!</f>
        <v>#REF!</v>
      </c>
      <c r="U29" s="138" t="e">
        <f>'Rekap UAS'!#REF!</f>
        <v>#REF!</v>
      </c>
      <c r="V29" s="138" t="e">
        <f>'Rekap NR'!#REF!</f>
        <v>#REF!</v>
      </c>
    </row>
    <row r="30" spans="3:22" hidden="1">
      <c r="P30">
        <v>20</v>
      </c>
      <c r="Q30" t="str">
        <f>IF(VLOOKUP('Rekap NR'!A31,Table3[],4)=0,"",VLOOKUP('Rekap NR'!A31,Table3[],4))</f>
        <v>Siswa kelas 1 20</v>
      </c>
      <c r="R30" s="138" t="e">
        <f>'Rekap UH'!#REF!</f>
        <v>#REF!</v>
      </c>
      <c r="S30" s="138" t="e">
        <f>'Rekap TGS'!#REF!</f>
        <v>#REF!</v>
      </c>
      <c r="T30" s="138" t="e">
        <f>'Rekap UTS'!#REF!</f>
        <v>#REF!</v>
      </c>
      <c r="U30" s="138" t="e">
        <f>'Rekap UAS'!#REF!</f>
        <v>#REF!</v>
      </c>
      <c r="V30" s="138" t="e">
        <f>'Rekap NR'!#REF!</f>
        <v>#REF!</v>
      </c>
    </row>
    <row r="31" spans="3:22" hidden="1">
      <c r="P31">
        <v>21</v>
      </c>
      <c r="Q31" t="str">
        <f>IF(VLOOKUP('Rekap NR'!A32,Table3[],4)=0,"",VLOOKUP('Rekap NR'!A32,Table3[],4))</f>
        <v>Siswa kelas 1 21</v>
      </c>
      <c r="R31" s="138" t="e">
        <f>'Rekap UH'!#REF!</f>
        <v>#REF!</v>
      </c>
      <c r="S31" s="138" t="e">
        <f>'Rekap TGS'!#REF!</f>
        <v>#REF!</v>
      </c>
      <c r="T31" s="138" t="e">
        <f>'Rekap UTS'!#REF!</f>
        <v>#REF!</v>
      </c>
      <c r="U31" s="138" t="e">
        <f>'Rekap UAS'!#REF!</f>
        <v>#REF!</v>
      </c>
      <c r="V31" s="138" t="e">
        <f>'Rekap NR'!#REF!</f>
        <v>#REF!</v>
      </c>
    </row>
    <row r="32" spans="3:22" hidden="1">
      <c r="P32">
        <v>22</v>
      </c>
      <c r="Q32" t="str">
        <f>IF(VLOOKUP('Rekap NR'!A33,Table3[],4)=0,"",VLOOKUP('Rekap NR'!A33,Table3[],4))</f>
        <v>Siswa kelas 1 22</v>
      </c>
      <c r="R32" s="138" t="e">
        <f>'Rekap UH'!#REF!</f>
        <v>#REF!</v>
      </c>
      <c r="S32" s="138" t="e">
        <f>'Rekap TGS'!#REF!</f>
        <v>#REF!</v>
      </c>
      <c r="T32" s="138" t="e">
        <f>'Rekap UTS'!#REF!</f>
        <v>#REF!</v>
      </c>
      <c r="U32" s="138" t="e">
        <f>'Rekap UAS'!#REF!</f>
        <v>#REF!</v>
      </c>
      <c r="V32" s="138" t="e">
        <f>'Rekap NR'!#REF!</f>
        <v>#REF!</v>
      </c>
    </row>
    <row r="33" spans="16:22" hidden="1">
      <c r="P33">
        <v>23</v>
      </c>
      <c r="Q33" t="str">
        <f>IF(VLOOKUP('Rekap NR'!A34,Table3[],4)=0,"",VLOOKUP('Rekap NR'!A34,Table3[],4))</f>
        <v>Siswa kelas 1 23</v>
      </c>
      <c r="R33" s="138" t="e">
        <f>'Rekap UH'!#REF!</f>
        <v>#REF!</v>
      </c>
      <c r="S33" s="138" t="e">
        <f>'Rekap TGS'!#REF!</f>
        <v>#REF!</v>
      </c>
      <c r="T33" s="138" t="e">
        <f>'Rekap UTS'!#REF!</f>
        <v>#REF!</v>
      </c>
      <c r="U33" s="138" t="e">
        <f>'Rekap UAS'!#REF!</f>
        <v>#REF!</v>
      </c>
      <c r="V33" s="138" t="e">
        <f>'Rekap NR'!#REF!</f>
        <v>#REF!</v>
      </c>
    </row>
    <row r="34" spans="16:22" hidden="1">
      <c r="P34">
        <v>24</v>
      </c>
      <c r="Q34" t="str">
        <f>IF(VLOOKUP('Rekap NR'!A35,Table3[],4)=0,"",VLOOKUP('Rekap NR'!A35,Table3[],4))</f>
        <v>Siswa kelas 1 24</v>
      </c>
      <c r="R34" s="138" t="e">
        <f>'Rekap UH'!#REF!</f>
        <v>#REF!</v>
      </c>
      <c r="S34" s="138" t="e">
        <f>'Rekap TGS'!#REF!</f>
        <v>#REF!</v>
      </c>
      <c r="T34" s="138" t="e">
        <f>'Rekap UTS'!#REF!</f>
        <v>#REF!</v>
      </c>
      <c r="U34" s="138" t="e">
        <f>'Rekap UAS'!#REF!</f>
        <v>#REF!</v>
      </c>
      <c r="V34" s="138" t="e">
        <f>'Rekap NR'!#REF!</f>
        <v>#REF!</v>
      </c>
    </row>
    <row r="35" spans="16:22" hidden="1">
      <c r="P35">
        <v>25</v>
      </c>
      <c r="Q35" t="str">
        <f>IF(VLOOKUP('Rekap NR'!A36,Table3[],4)=0,"",VLOOKUP('Rekap NR'!A36,Table3[],4))</f>
        <v>Siswa kelas 1 25</v>
      </c>
      <c r="R35" s="138" t="e">
        <f>'Rekap UH'!#REF!</f>
        <v>#REF!</v>
      </c>
      <c r="S35" s="138" t="e">
        <f>'Rekap TGS'!#REF!</f>
        <v>#REF!</v>
      </c>
      <c r="T35" s="138" t="e">
        <f>'Rekap UTS'!#REF!</f>
        <v>#REF!</v>
      </c>
      <c r="U35" s="138" t="e">
        <f>'Rekap UAS'!#REF!</f>
        <v>#REF!</v>
      </c>
      <c r="V35" s="138" t="e">
        <f>'Rekap NR'!#REF!</f>
        <v>#REF!</v>
      </c>
    </row>
    <row r="36" spans="16:22" hidden="1">
      <c r="P36">
        <v>26</v>
      </c>
      <c r="Q36" t="str">
        <f>IF(VLOOKUP('Rekap NR'!A37,Table3[],4)=0,"",VLOOKUP('Rekap NR'!A37,Table3[],4))</f>
        <v>Siswa kelas 1 26</v>
      </c>
      <c r="R36" s="138" t="e">
        <f>'Rekap UH'!#REF!</f>
        <v>#REF!</v>
      </c>
      <c r="S36" s="138" t="e">
        <f>'Rekap TGS'!#REF!</f>
        <v>#REF!</v>
      </c>
      <c r="T36" s="138" t="e">
        <f>'Rekap UTS'!#REF!</f>
        <v>#REF!</v>
      </c>
      <c r="U36" s="138" t="e">
        <f>'Rekap UAS'!#REF!</f>
        <v>#REF!</v>
      </c>
      <c r="V36" s="138" t="e">
        <f>'Rekap NR'!#REF!</f>
        <v>#REF!</v>
      </c>
    </row>
    <row r="37" spans="16:22" hidden="1">
      <c r="P37">
        <v>27</v>
      </c>
      <c r="Q37" t="str">
        <f>IF(VLOOKUP('Rekap NR'!A38,Table3[],4)=0,"",VLOOKUP('Rekap NR'!A38,Table3[],4))</f>
        <v>Siswa kelas 1 27</v>
      </c>
      <c r="R37" s="138" t="e">
        <f>'Rekap UH'!#REF!</f>
        <v>#REF!</v>
      </c>
      <c r="S37" s="138" t="e">
        <f>'Rekap TGS'!#REF!</f>
        <v>#REF!</v>
      </c>
      <c r="T37" s="138" t="e">
        <f>'Rekap UTS'!#REF!</f>
        <v>#REF!</v>
      </c>
      <c r="U37" s="138" t="e">
        <f>'Rekap UAS'!#REF!</f>
        <v>#REF!</v>
      </c>
      <c r="V37" s="138" t="e">
        <f>'Rekap NR'!#REF!</f>
        <v>#REF!</v>
      </c>
    </row>
    <row r="38" spans="16:22" hidden="1">
      <c r="P38">
        <v>28</v>
      </c>
      <c r="Q38" t="str">
        <f>IF(VLOOKUP('Rekap NR'!A39,Table3[],4)=0,"",VLOOKUP('Rekap NR'!A39,Table3[],4))</f>
        <v>Siswa kelas 1 28</v>
      </c>
      <c r="R38" s="138" t="e">
        <f>'Rekap UH'!#REF!</f>
        <v>#REF!</v>
      </c>
      <c r="S38" s="138" t="e">
        <f>'Rekap TGS'!#REF!</f>
        <v>#REF!</v>
      </c>
      <c r="T38" s="138" t="e">
        <f>'Rekap UTS'!#REF!</f>
        <v>#REF!</v>
      </c>
      <c r="U38" s="138" t="e">
        <f>'Rekap UAS'!#REF!</f>
        <v>#REF!</v>
      </c>
      <c r="V38" s="138" t="e">
        <f>'Rekap NR'!#REF!</f>
        <v>#REF!</v>
      </c>
    </row>
    <row r="39" spans="16:22" hidden="1">
      <c r="P39">
        <v>29</v>
      </c>
      <c r="Q39" t="str">
        <f>IF(VLOOKUP('Rekap NR'!A40,Table3[],4)=0,"",VLOOKUP('Rekap NR'!A40,Table3[],4))</f>
        <v>Siswa kelas 1 29</v>
      </c>
      <c r="R39" s="138" t="e">
        <f>'Rekap UH'!#REF!</f>
        <v>#REF!</v>
      </c>
      <c r="S39" s="138" t="e">
        <f>'Rekap TGS'!#REF!</f>
        <v>#REF!</v>
      </c>
      <c r="T39" s="138" t="e">
        <f>'Rekap UTS'!#REF!</f>
        <v>#REF!</v>
      </c>
      <c r="U39" s="138" t="e">
        <f>'Rekap UAS'!#REF!</f>
        <v>#REF!</v>
      </c>
      <c r="V39" s="138" t="e">
        <f>'Rekap NR'!#REF!</f>
        <v>#REF!</v>
      </c>
    </row>
    <row r="40" spans="16:22" hidden="1">
      <c r="P40">
        <v>30</v>
      </c>
      <c r="Q40" t="str">
        <f>IF(VLOOKUP('Rekap NR'!A41,Table3[],4)=0,"",VLOOKUP('Rekap NR'!A41,Table3[],4))</f>
        <v>Siswa kelas 1 30</v>
      </c>
      <c r="R40" s="138" t="e">
        <f>'Rekap UH'!#REF!</f>
        <v>#REF!</v>
      </c>
      <c r="S40" s="138" t="e">
        <f>'Rekap TGS'!#REF!</f>
        <v>#REF!</v>
      </c>
      <c r="T40" s="138" t="e">
        <f>'Rekap UTS'!#REF!</f>
        <v>#REF!</v>
      </c>
      <c r="U40" s="138" t="e">
        <f>'Rekap UAS'!#REF!</f>
        <v>#REF!</v>
      </c>
      <c r="V40" s="138" t="e">
        <f>'Rekap NR'!#REF!</f>
        <v>#REF!</v>
      </c>
    </row>
    <row r="41" spans="16:22" hidden="1">
      <c r="P41">
        <v>31</v>
      </c>
      <c r="Q41" t="str">
        <f>IF(VLOOKUP('Rekap NR'!A42,Table3[],4)=0,"",VLOOKUP('Rekap NR'!A42,Table3[],4))</f>
        <v>Siswa kelas 1 31</v>
      </c>
      <c r="R41" s="138" t="e">
        <f>'Rekap UH'!#REF!</f>
        <v>#REF!</v>
      </c>
      <c r="S41" s="138" t="e">
        <f>'Rekap TGS'!#REF!</f>
        <v>#REF!</v>
      </c>
      <c r="T41" s="138" t="e">
        <f>'Rekap UTS'!#REF!</f>
        <v>#REF!</v>
      </c>
      <c r="U41" s="138" t="e">
        <f>'Rekap UAS'!#REF!</f>
        <v>#REF!</v>
      </c>
      <c r="V41" s="138" t="e">
        <f>'Rekap NR'!#REF!</f>
        <v>#REF!</v>
      </c>
    </row>
    <row r="42" spans="16:22" hidden="1">
      <c r="P42">
        <v>32</v>
      </c>
      <c r="Q42" t="str">
        <f>IF(VLOOKUP('Rekap NR'!A43,Table3[],4)=0,"",VLOOKUP('Rekap NR'!A43,Table3[],4))</f>
        <v>Siswa kelas 1 32</v>
      </c>
      <c r="R42" s="138" t="e">
        <f>'Rekap UH'!#REF!</f>
        <v>#REF!</v>
      </c>
      <c r="S42" s="138" t="e">
        <f>'Rekap TGS'!#REF!</f>
        <v>#REF!</v>
      </c>
      <c r="T42" s="138" t="e">
        <f>'Rekap UTS'!#REF!</f>
        <v>#REF!</v>
      </c>
      <c r="U42" s="138" t="e">
        <f>'Rekap UAS'!#REF!</f>
        <v>#REF!</v>
      </c>
      <c r="V42" s="138" t="e">
        <f>'Rekap NR'!#REF!</f>
        <v>#REF!</v>
      </c>
    </row>
    <row r="43" spans="16:22" hidden="1">
      <c r="P43">
        <v>33</v>
      </c>
      <c r="Q43" t="str">
        <f>IF(VLOOKUP('Rekap NR'!A44,Table3[],4)=0,"",VLOOKUP('Rekap NR'!A44,Table3[],4))</f>
        <v/>
      </c>
      <c r="R43" s="138" t="e">
        <f>'Rekap UH'!#REF!</f>
        <v>#REF!</v>
      </c>
      <c r="S43" s="138" t="e">
        <f>'Rekap TGS'!#REF!</f>
        <v>#REF!</v>
      </c>
      <c r="T43" s="138" t="e">
        <f>'Rekap UTS'!#REF!</f>
        <v>#REF!</v>
      </c>
      <c r="U43" s="138" t="e">
        <f>'Rekap UAS'!#REF!</f>
        <v>#REF!</v>
      </c>
      <c r="V43" s="138" t="e">
        <f>'Rekap NR'!#REF!</f>
        <v>#REF!</v>
      </c>
    </row>
    <row r="44" spans="16:22" hidden="1">
      <c r="P44">
        <v>34</v>
      </c>
      <c r="Q44" t="str">
        <f>IF(VLOOKUP('Rekap NR'!A45,Table3[],4)=0,"",VLOOKUP('Rekap NR'!A45,Table3[],4))</f>
        <v/>
      </c>
      <c r="R44" s="138" t="e">
        <f>'Rekap UH'!#REF!</f>
        <v>#REF!</v>
      </c>
      <c r="S44" s="138" t="e">
        <f>'Rekap TGS'!#REF!</f>
        <v>#REF!</v>
      </c>
      <c r="T44" s="138" t="e">
        <f>'Rekap UTS'!#REF!</f>
        <v>#REF!</v>
      </c>
      <c r="U44" s="138" t="e">
        <f>'Rekap UAS'!#REF!</f>
        <v>#REF!</v>
      </c>
      <c r="V44" s="138" t="e">
        <f>'Rekap NR'!#REF!</f>
        <v>#REF!</v>
      </c>
    </row>
    <row r="45" spans="16:22" hidden="1">
      <c r="P45">
        <v>35</v>
      </c>
      <c r="Q45" t="str">
        <f>IF(VLOOKUP('Rekap NR'!A46,Table3[],4)=0,"",VLOOKUP('Rekap NR'!A46,Table3[],4))</f>
        <v/>
      </c>
      <c r="R45" s="138" t="e">
        <f>'Rekap UH'!#REF!</f>
        <v>#REF!</v>
      </c>
      <c r="S45" s="138" t="e">
        <f>'Rekap TGS'!#REF!</f>
        <v>#REF!</v>
      </c>
      <c r="T45" s="138" t="e">
        <f>'Rekap UTS'!#REF!</f>
        <v>#REF!</v>
      </c>
      <c r="U45" s="138" t="e">
        <f>'Rekap UAS'!#REF!</f>
        <v>#REF!</v>
      </c>
      <c r="V45" s="138" t="e">
        <f>'Rekap NR'!#REF!</f>
        <v>#REF!</v>
      </c>
    </row>
    <row r="46" spans="16:22" hidden="1">
      <c r="P46">
        <v>36</v>
      </c>
      <c r="Q46" t="str">
        <f>IF(VLOOKUP('Rekap NR'!A47,Table3[],4)=0,"",VLOOKUP('Rekap NR'!A47,Table3[],4))</f>
        <v/>
      </c>
      <c r="R46" s="138" t="e">
        <f>'Rekap UH'!#REF!</f>
        <v>#REF!</v>
      </c>
      <c r="S46" s="138" t="e">
        <f>'Rekap TGS'!#REF!</f>
        <v>#REF!</v>
      </c>
      <c r="T46" s="138" t="e">
        <f>'Rekap UTS'!#REF!</f>
        <v>#REF!</v>
      </c>
      <c r="U46" s="138" t="e">
        <f>'Rekap UAS'!#REF!</f>
        <v>#REF!</v>
      </c>
      <c r="V46" s="138" t="e">
        <f>'Rekap NR'!#REF!</f>
        <v>#REF!</v>
      </c>
    </row>
    <row r="47" spans="16:22" hidden="1">
      <c r="P47">
        <v>37</v>
      </c>
      <c r="Q47" t="str">
        <f>IF(VLOOKUP('Rekap NR'!A48,Table3[],4)=0,"",VLOOKUP('Rekap NR'!A48,Table3[],4))</f>
        <v/>
      </c>
      <c r="R47" s="138" t="e">
        <f>'Rekap UH'!#REF!</f>
        <v>#REF!</v>
      </c>
      <c r="S47" s="138" t="e">
        <f>'Rekap TGS'!#REF!</f>
        <v>#REF!</v>
      </c>
      <c r="T47" s="138" t="e">
        <f>'Rekap UTS'!#REF!</f>
        <v>#REF!</v>
      </c>
      <c r="U47" s="138" t="e">
        <f>'Rekap UAS'!#REF!</f>
        <v>#REF!</v>
      </c>
      <c r="V47" s="138" t="e">
        <f>'Rekap NR'!#REF!</f>
        <v>#REF!</v>
      </c>
    </row>
    <row r="48" spans="16:22" hidden="1">
      <c r="P48">
        <v>38</v>
      </c>
      <c r="Q48" t="str">
        <f>IF(VLOOKUP('Rekap NR'!A49,Table3[],4)=0,"",VLOOKUP('Rekap NR'!A49,Table3[],4))</f>
        <v/>
      </c>
      <c r="R48" s="138" t="e">
        <f>'Rekap UH'!#REF!</f>
        <v>#REF!</v>
      </c>
      <c r="S48" s="138" t="e">
        <f>'Rekap TGS'!#REF!</f>
        <v>#REF!</v>
      </c>
      <c r="T48" s="138" t="e">
        <f>'Rekap UTS'!#REF!</f>
        <v>#REF!</v>
      </c>
      <c r="U48" s="138" t="e">
        <f>'Rekap UAS'!#REF!</f>
        <v>#REF!</v>
      </c>
      <c r="V48" s="138" t="e">
        <f>'Rekap NR'!#REF!</f>
        <v>#REF!</v>
      </c>
    </row>
    <row r="49" spans="16:22" hidden="1">
      <c r="P49">
        <v>39</v>
      </c>
      <c r="Q49" t="str">
        <f>IF(VLOOKUP('Rekap NR'!A50,Table3[],4)=0,"",VLOOKUP('Rekap NR'!A50,Table3[],4))</f>
        <v/>
      </c>
      <c r="R49" s="138" t="e">
        <f>'Rekap UH'!#REF!</f>
        <v>#REF!</v>
      </c>
      <c r="S49" s="138" t="e">
        <f>'Rekap TGS'!#REF!</f>
        <v>#REF!</v>
      </c>
      <c r="T49" s="138" t="e">
        <f>'Rekap UTS'!#REF!</f>
        <v>#REF!</v>
      </c>
      <c r="U49" s="138" t="e">
        <f>'Rekap UAS'!#REF!</f>
        <v>#REF!</v>
      </c>
      <c r="V49" s="138" t="e">
        <f>'Rekap NR'!#REF!</f>
        <v>#REF!</v>
      </c>
    </row>
    <row r="50" spans="16:22" hidden="1">
      <c r="P50">
        <v>40</v>
      </c>
      <c r="Q50" t="str">
        <f>IF(VLOOKUP('Rekap NR'!A51,Table3[],4)=0,"",VLOOKUP('Rekap NR'!A51,Table3[],4))</f>
        <v/>
      </c>
      <c r="R50" s="138" t="e">
        <f>'Rekap UH'!#REF!</f>
        <v>#REF!</v>
      </c>
      <c r="S50" s="138" t="e">
        <f>'Rekap TGS'!#REF!</f>
        <v>#REF!</v>
      </c>
      <c r="T50" s="138" t="e">
        <f>'Rekap UTS'!#REF!</f>
        <v>#REF!</v>
      </c>
      <c r="U50" s="138" t="e">
        <f>'Rekap UAS'!#REF!</f>
        <v>#REF!</v>
      </c>
      <c r="V50" s="138" t="e">
        <f>'Rekap NR'!#REF!</f>
        <v>#REF!</v>
      </c>
    </row>
  </sheetData>
  <sheetProtection sheet="1" objects="1" scenarios="1"/>
  <mergeCells count="1">
    <mergeCell ref="D3:I3"/>
  </mergeCells>
  <pageMargins left="0.7" right="0.7" top="0.75" bottom="0.75" header="0.3" footer="0.3"/>
  <drawing r:id="rId1"/>
  <legacyDrawing r:id="rId2"/>
  <controls>
    <control shapeId="31745" r:id="rId3" name="SpinButton1"/>
  </controls>
</worksheet>
</file>

<file path=xl/worksheets/sheet6.xml><?xml version="1.0" encoding="utf-8"?>
<worksheet xmlns="http://schemas.openxmlformats.org/spreadsheetml/2006/main" xmlns:r="http://schemas.openxmlformats.org/officeDocument/2006/relationships">
  <sheetPr codeName="Sheet33"/>
  <dimension ref="A1:V50"/>
  <sheetViews>
    <sheetView showGridLines="0" showRowColHeaders="0" workbookViewId="0"/>
  </sheetViews>
  <sheetFormatPr defaultColWidth="0" defaultRowHeight="15" zeroHeight="1"/>
  <cols>
    <col min="1" max="1" width="7.140625" customWidth="1"/>
    <col min="2" max="2" width="6.85546875" customWidth="1"/>
    <col min="3" max="3" width="15.5703125" customWidth="1"/>
    <col min="4" max="13" width="9.140625" customWidth="1"/>
    <col min="14" max="14" width="14.5703125" customWidth="1"/>
    <col min="15" max="15" width="9.140625" customWidth="1"/>
    <col min="16" max="16" width="9.140625" hidden="1" customWidth="1"/>
    <col min="17" max="17" width="17.140625" hidden="1" customWidth="1"/>
    <col min="18" max="16384" width="9.140625" hidden="1"/>
  </cols>
  <sheetData>
    <row r="1" spans="1:22" s="140" customFormat="1" ht="24" customHeight="1">
      <c r="C1" s="177" t="s">
        <v>64</v>
      </c>
      <c r="D1" s="178">
        <v>1</v>
      </c>
      <c r="E1" s="179"/>
      <c r="F1" s="180" t="s">
        <v>93</v>
      </c>
      <c r="G1" s="181" t="e">
        <f>VLOOKUP($D$1,'Rekap NR'!$A$12:$O$51,12,0)</f>
        <v>#VALUE!</v>
      </c>
      <c r="H1" s="180" t="s">
        <v>66</v>
      </c>
      <c r="I1" s="181">
        <f>COUNT('Rekap NR'!E12:E51)</f>
        <v>0</v>
      </c>
      <c r="J1" s="180" t="s">
        <v>67</v>
      </c>
      <c r="K1" s="179"/>
      <c r="L1" s="179"/>
      <c r="M1" s="179"/>
      <c r="N1" s="179"/>
      <c r="O1" s="179"/>
    </row>
    <row r="2" spans="1:22">
      <c r="C2" s="182"/>
      <c r="D2" s="183"/>
      <c r="E2" s="183"/>
      <c r="F2" s="183"/>
      <c r="G2" s="183"/>
      <c r="H2" s="183"/>
      <c r="I2" s="183"/>
      <c r="J2" s="183"/>
      <c r="K2" s="183"/>
      <c r="L2" s="183"/>
      <c r="M2" s="183"/>
      <c r="N2" s="183"/>
      <c r="O2" s="183"/>
    </row>
    <row r="3" spans="1:22" s="4" customFormat="1" ht="15.75">
      <c r="C3" s="184" t="s">
        <v>23</v>
      </c>
      <c r="D3" s="211" t="str">
        <f>VLOOKUP(D1,'Data Siswa 3'!$A$4:$D$43,4)</f>
        <v>Siswa kelas iii 1</v>
      </c>
      <c r="E3" s="211"/>
      <c r="F3" s="211"/>
      <c r="G3" s="211"/>
      <c r="H3" s="211"/>
      <c r="I3" s="211"/>
      <c r="J3" s="185"/>
      <c r="K3" s="186" t="s">
        <v>180</v>
      </c>
      <c r="L3" s="186"/>
      <c r="M3" s="186"/>
      <c r="N3" s="186"/>
      <c r="O3" s="186"/>
    </row>
    <row r="4" spans="1:22">
      <c r="C4" s="183"/>
      <c r="D4" s="183"/>
      <c r="E4" s="183"/>
      <c r="F4" s="183"/>
      <c r="G4" s="183"/>
      <c r="H4" s="183"/>
      <c r="I4" s="183"/>
      <c r="J4" s="183"/>
      <c r="K4" s="183"/>
      <c r="L4" s="183"/>
      <c r="M4" s="183"/>
      <c r="N4" s="183"/>
      <c r="O4" s="183"/>
    </row>
    <row r="5" spans="1:22">
      <c r="C5" s="183"/>
      <c r="D5" s="183"/>
      <c r="E5" s="183"/>
      <c r="F5" s="183"/>
      <c r="G5" s="183"/>
      <c r="H5" s="183"/>
      <c r="I5" s="183"/>
      <c r="J5" s="183"/>
      <c r="K5" s="183"/>
      <c r="L5" s="183"/>
      <c r="M5" s="183"/>
      <c r="N5" s="183"/>
      <c r="O5" s="183"/>
    </row>
    <row r="6" spans="1:22">
      <c r="C6" s="183"/>
      <c r="D6" s="183"/>
      <c r="E6" s="183"/>
      <c r="F6" s="183"/>
      <c r="G6" s="183"/>
      <c r="H6" s="183"/>
      <c r="I6" s="183"/>
      <c r="J6" s="183"/>
      <c r="K6" s="183"/>
      <c r="L6" s="183"/>
      <c r="M6" s="183"/>
      <c r="N6" s="183"/>
      <c r="O6" s="183"/>
    </row>
    <row r="7" spans="1:22">
      <c r="C7" s="183"/>
      <c r="D7" s="183"/>
      <c r="E7" s="183"/>
      <c r="F7" s="183"/>
      <c r="G7" s="183"/>
      <c r="H7" s="183"/>
      <c r="I7" s="183"/>
      <c r="J7" s="183"/>
      <c r="K7" s="183"/>
      <c r="L7" s="183"/>
      <c r="M7" s="183"/>
      <c r="N7" s="183"/>
      <c r="O7" s="183"/>
    </row>
    <row r="8" spans="1:22">
      <c r="A8" t="s">
        <v>87</v>
      </c>
      <c r="B8" t="s">
        <v>17</v>
      </c>
      <c r="C8" s="183"/>
      <c r="D8" s="183"/>
      <c r="E8" s="183"/>
      <c r="F8" s="183"/>
      <c r="G8" s="183"/>
      <c r="H8" s="183"/>
      <c r="I8" s="183"/>
      <c r="J8" s="183"/>
      <c r="K8" s="183"/>
      <c r="L8" s="183"/>
      <c r="M8" s="183"/>
      <c r="N8" s="183"/>
      <c r="O8" s="183"/>
    </row>
    <row r="9" spans="1:22">
      <c r="A9" t="s">
        <v>88</v>
      </c>
      <c r="B9" s="139">
        <f>VLOOKUP($D$1,'Rekap UH'!$A$12:$H$51,5)</f>
        <v>75</v>
      </c>
      <c r="C9" s="183"/>
      <c r="D9" s="183"/>
      <c r="E9" s="183"/>
      <c r="F9" s="183"/>
      <c r="G9" s="183"/>
      <c r="H9" s="183"/>
      <c r="I9" s="183"/>
      <c r="J9" s="183"/>
      <c r="K9" s="183"/>
      <c r="L9" s="183"/>
      <c r="M9" s="183"/>
      <c r="N9" s="183"/>
      <c r="O9" s="183"/>
    </row>
    <row r="10" spans="1:22">
      <c r="A10" t="s">
        <v>89</v>
      </c>
      <c r="B10" s="139" t="str">
        <f>VLOOKUP($D$1,'Rekap TGS'!$A$12:$H$51,5)</f>
        <v/>
      </c>
      <c r="C10" s="183"/>
      <c r="D10" s="183"/>
      <c r="E10" s="183"/>
      <c r="F10" s="183"/>
      <c r="G10" s="183"/>
      <c r="H10" s="183"/>
      <c r="I10" s="183"/>
      <c r="J10" s="183"/>
      <c r="K10" s="183"/>
      <c r="L10" s="183"/>
      <c r="M10" s="183"/>
      <c r="N10" s="183"/>
      <c r="O10" s="183"/>
      <c r="P10" t="s">
        <v>18</v>
      </c>
      <c r="Q10" t="s">
        <v>3</v>
      </c>
      <c r="R10" t="s">
        <v>88</v>
      </c>
      <c r="S10" t="s">
        <v>89</v>
      </c>
      <c r="T10" t="s">
        <v>12</v>
      </c>
      <c r="U10" t="s">
        <v>90</v>
      </c>
      <c r="V10" t="s">
        <v>15</v>
      </c>
    </row>
    <row r="11" spans="1:22">
      <c r="A11" t="s">
        <v>12</v>
      </c>
      <c r="B11" s="139" t="str">
        <f>VLOOKUP($D$1,'Rekap UTS'!$A$12:$H$51,5)</f>
        <v/>
      </c>
      <c r="C11" s="183"/>
      <c r="D11" s="183"/>
      <c r="E11" s="183"/>
      <c r="F11" s="183"/>
      <c r="G11" s="183"/>
      <c r="H11" s="183"/>
      <c r="I11" s="183"/>
      <c r="J11" s="183"/>
      <c r="K11" s="183"/>
      <c r="L11" s="183"/>
      <c r="M11" s="183"/>
      <c r="N11" s="183"/>
      <c r="O11" s="183"/>
      <c r="P11">
        <v>1</v>
      </c>
      <c r="Q11" t="str">
        <f>IF(VLOOKUP('Rekap NR'!A12,Table3[],4)=0,"",VLOOKUP('Rekap NR'!A12,Table3[],4))</f>
        <v>Siswa kelas 1 1</v>
      </c>
      <c r="R11" s="138" t="e">
        <f>'Rekap UH'!#REF!</f>
        <v>#REF!</v>
      </c>
      <c r="S11" s="138" t="e">
        <f>'Rekap TGS'!#REF!</f>
        <v>#REF!</v>
      </c>
      <c r="T11" s="138" t="e">
        <f>'Rekap UTS'!#REF!</f>
        <v>#REF!</v>
      </c>
      <c r="U11" s="138" t="e">
        <f>'Rekap UAS'!#REF!</f>
        <v>#REF!</v>
      </c>
      <c r="V11" s="138" t="e">
        <f>'Rekap NR'!#REF!</f>
        <v>#REF!</v>
      </c>
    </row>
    <row r="12" spans="1:22">
      <c r="A12" t="s">
        <v>90</v>
      </c>
      <c r="B12" s="139" t="str">
        <f>VLOOKUP($D$1,'Rekap UAS'!$A$12:$H$51,5)</f>
        <v/>
      </c>
      <c r="C12" s="183"/>
      <c r="D12" s="183"/>
      <c r="E12" s="183"/>
      <c r="F12" s="183"/>
      <c r="G12" s="183"/>
      <c r="H12" s="183"/>
      <c r="I12" s="183"/>
      <c r="J12" s="183"/>
      <c r="K12" s="183"/>
      <c r="L12" s="183"/>
      <c r="M12" s="183"/>
      <c r="N12" s="183"/>
      <c r="O12" s="183"/>
      <c r="P12">
        <v>2</v>
      </c>
      <c r="Q12" t="str">
        <f>IF(VLOOKUP('Rekap NR'!A13,Table3[],4)=0,"",VLOOKUP('Rekap NR'!A13,Table3[],4))</f>
        <v>Siswa kelas 1 2</v>
      </c>
      <c r="R12" s="138" t="e">
        <f>'Rekap UH'!#REF!</f>
        <v>#REF!</v>
      </c>
      <c r="S12" s="138" t="e">
        <f>'Rekap TGS'!#REF!</f>
        <v>#REF!</v>
      </c>
      <c r="T12" s="138" t="e">
        <f>'Rekap UTS'!#REF!</f>
        <v>#REF!</v>
      </c>
      <c r="U12" s="138" t="e">
        <f>'Rekap UAS'!#REF!</f>
        <v>#REF!</v>
      </c>
      <c r="V12" s="138" t="e">
        <f>'Rekap NR'!#REF!</f>
        <v>#REF!</v>
      </c>
    </row>
    <row r="13" spans="1:22">
      <c r="A13" t="s">
        <v>15</v>
      </c>
      <c r="B13" s="139" t="str">
        <f>VLOOKUP($D$1,'Rekap NR'!$A$12:$H$51,5)</f>
        <v/>
      </c>
      <c r="C13" s="183"/>
      <c r="D13" s="183"/>
      <c r="E13" s="183"/>
      <c r="F13" s="183"/>
      <c r="G13" s="183"/>
      <c r="H13" s="183"/>
      <c r="I13" s="183"/>
      <c r="J13" s="183"/>
      <c r="K13" s="183"/>
      <c r="L13" s="183"/>
      <c r="M13" s="183"/>
      <c r="N13" s="183"/>
      <c r="O13" s="183"/>
      <c r="P13">
        <v>3</v>
      </c>
      <c r="Q13" t="str">
        <f>IF(VLOOKUP('Rekap NR'!A14,Table3[],4)=0,"",VLOOKUP('Rekap NR'!A14,Table3[],4))</f>
        <v>Siswa kelas 1 3</v>
      </c>
      <c r="R13" s="138" t="e">
        <f>'Rekap UH'!#REF!</f>
        <v>#REF!</v>
      </c>
      <c r="S13" s="138" t="e">
        <f>'Rekap TGS'!#REF!</f>
        <v>#REF!</v>
      </c>
      <c r="T13" s="138" t="e">
        <f>'Rekap UTS'!#REF!</f>
        <v>#REF!</v>
      </c>
      <c r="U13" s="138" t="e">
        <f>'Rekap UAS'!#REF!</f>
        <v>#REF!</v>
      </c>
      <c r="V13" s="138" t="e">
        <f>'Rekap NR'!#REF!</f>
        <v>#REF!</v>
      </c>
    </row>
    <row r="14" spans="1:22">
      <c r="C14" s="183"/>
      <c r="D14" s="183"/>
      <c r="E14" s="183"/>
      <c r="F14" s="183"/>
      <c r="G14" s="183"/>
      <c r="H14" s="183"/>
      <c r="I14" s="183"/>
      <c r="J14" s="183"/>
      <c r="K14" s="183"/>
      <c r="L14" s="183"/>
      <c r="M14" s="183"/>
      <c r="N14" s="183"/>
      <c r="O14" s="183"/>
      <c r="P14">
        <v>4</v>
      </c>
      <c r="Q14" t="str">
        <f>IF(VLOOKUP('Rekap NR'!A15,Table3[],4)=0,"",VLOOKUP('Rekap NR'!A15,Table3[],4))</f>
        <v>Siswa kelas 1 4</v>
      </c>
      <c r="R14" s="138" t="e">
        <f>'Rekap UH'!#REF!</f>
        <v>#REF!</v>
      </c>
      <c r="S14" s="138" t="e">
        <f>'Rekap TGS'!#REF!</f>
        <v>#REF!</v>
      </c>
      <c r="T14" s="138" t="e">
        <f>'Rekap UTS'!#REF!</f>
        <v>#REF!</v>
      </c>
      <c r="U14" s="138" t="e">
        <f>'Rekap UAS'!#REF!</f>
        <v>#REF!</v>
      </c>
      <c r="V14" s="138" t="e">
        <f>'Rekap NR'!#REF!</f>
        <v>#REF!</v>
      </c>
    </row>
    <row r="15" spans="1:22">
      <c r="C15" s="183"/>
      <c r="D15" s="183"/>
      <c r="E15" s="183"/>
      <c r="F15" s="183"/>
      <c r="G15" s="183"/>
      <c r="H15" s="183"/>
      <c r="I15" s="183"/>
      <c r="J15" s="183"/>
      <c r="K15" s="183"/>
      <c r="L15" s="183"/>
      <c r="M15" s="183"/>
      <c r="N15" s="183"/>
      <c r="O15" s="183"/>
      <c r="P15">
        <v>5</v>
      </c>
      <c r="Q15" t="str">
        <f>IF(VLOOKUP('Rekap NR'!A16,Table3[],4)=0,"",VLOOKUP('Rekap NR'!A16,Table3[],4))</f>
        <v>Siswa kelas 1 5</v>
      </c>
      <c r="R15" s="138" t="e">
        <f>'Rekap UH'!#REF!</f>
        <v>#REF!</v>
      </c>
      <c r="S15" s="138" t="e">
        <f>'Rekap TGS'!#REF!</f>
        <v>#REF!</v>
      </c>
      <c r="T15" s="138" t="e">
        <f>'Rekap UTS'!#REF!</f>
        <v>#REF!</v>
      </c>
      <c r="U15" s="138" t="e">
        <f>'Rekap UAS'!#REF!</f>
        <v>#REF!</v>
      </c>
      <c r="V15" s="138" t="e">
        <f>'Rekap NR'!#REF!</f>
        <v>#REF!</v>
      </c>
    </row>
    <row r="16" spans="1:22">
      <c r="C16" s="183"/>
      <c r="D16" s="183"/>
      <c r="E16" s="183"/>
      <c r="F16" s="183"/>
      <c r="G16" s="183"/>
      <c r="H16" s="183"/>
      <c r="I16" s="183"/>
      <c r="J16" s="183"/>
      <c r="K16" s="183"/>
      <c r="L16" s="183"/>
      <c r="M16" s="183"/>
      <c r="N16" s="183"/>
      <c r="O16" s="183"/>
      <c r="P16">
        <v>6</v>
      </c>
      <c r="Q16" t="str">
        <f>IF(VLOOKUP('Rekap NR'!A17,Table3[],4)=0,"",VLOOKUP('Rekap NR'!A17,Table3[],4))</f>
        <v>Siswa kelas 1 6</v>
      </c>
      <c r="R16" s="138" t="e">
        <f>'Rekap UH'!#REF!</f>
        <v>#REF!</v>
      </c>
      <c r="S16" s="138" t="e">
        <f>'Rekap TGS'!#REF!</f>
        <v>#REF!</v>
      </c>
      <c r="T16" s="138" t="e">
        <f>'Rekap UTS'!#REF!</f>
        <v>#REF!</v>
      </c>
      <c r="U16" s="138" t="e">
        <f>'Rekap UAS'!#REF!</f>
        <v>#REF!</v>
      </c>
      <c r="V16" s="138" t="e">
        <f>'Rekap NR'!#REF!</f>
        <v>#REF!</v>
      </c>
    </row>
    <row r="17" spans="3:22">
      <c r="C17" s="183"/>
      <c r="D17" s="183"/>
      <c r="E17" s="183"/>
      <c r="F17" s="183"/>
      <c r="G17" s="183"/>
      <c r="H17" s="183"/>
      <c r="I17" s="183"/>
      <c r="J17" s="183"/>
      <c r="K17" s="183"/>
      <c r="L17" s="183"/>
      <c r="M17" s="183"/>
      <c r="N17" s="183"/>
      <c r="O17" s="183"/>
      <c r="P17">
        <v>7</v>
      </c>
      <c r="Q17" t="str">
        <f>IF(VLOOKUP('Rekap NR'!A18,Table3[],4)=0,"",VLOOKUP('Rekap NR'!A18,Table3[],4))</f>
        <v>Siswa kelas 1 7</v>
      </c>
      <c r="R17" s="138" t="e">
        <f>'Rekap UH'!#REF!</f>
        <v>#REF!</v>
      </c>
      <c r="S17" s="138" t="e">
        <f>'Rekap TGS'!#REF!</f>
        <v>#REF!</v>
      </c>
      <c r="T17" s="138" t="e">
        <f>'Rekap UTS'!#REF!</f>
        <v>#REF!</v>
      </c>
      <c r="U17" s="138" t="e">
        <f>'Rekap UAS'!#REF!</f>
        <v>#REF!</v>
      </c>
      <c r="V17" s="138" t="e">
        <f>'Rekap NR'!#REF!</f>
        <v>#REF!</v>
      </c>
    </row>
    <row r="18" spans="3:22">
      <c r="C18" s="183"/>
      <c r="D18" s="183"/>
      <c r="E18" s="183"/>
      <c r="F18" s="183"/>
      <c r="G18" s="183"/>
      <c r="H18" s="183"/>
      <c r="I18" s="183"/>
      <c r="J18" s="183"/>
      <c r="K18" s="183"/>
      <c r="L18" s="183"/>
      <c r="M18" s="183"/>
      <c r="N18" s="183"/>
      <c r="O18" s="183"/>
      <c r="P18">
        <v>8</v>
      </c>
      <c r="Q18" t="str">
        <f>IF(VLOOKUP('Rekap NR'!A19,Table3[],4)=0,"",VLOOKUP('Rekap NR'!A19,Table3[],4))</f>
        <v>Siswa kelas 1 8</v>
      </c>
      <c r="R18" s="138" t="e">
        <f>'Rekap UH'!#REF!</f>
        <v>#REF!</v>
      </c>
      <c r="S18" s="138" t="e">
        <f>'Rekap TGS'!#REF!</f>
        <v>#REF!</v>
      </c>
      <c r="T18" s="138" t="e">
        <f>'Rekap UTS'!#REF!</f>
        <v>#REF!</v>
      </c>
      <c r="U18" s="138" t="e">
        <f>'Rekap UAS'!#REF!</f>
        <v>#REF!</v>
      </c>
      <c r="V18" s="138" t="e">
        <f>'Rekap NR'!#REF!</f>
        <v>#REF!</v>
      </c>
    </row>
    <row r="19" spans="3:22">
      <c r="C19" s="183"/>
      <c r="D19" s="183"/>
      <c r="E19" s="183"/>
      <c r="F19" s="183"/>
      <c r="G19" s="183"/>
      <c r="H19" s="183"/>
      <c r="I19" s="183"/>
      <c r="J19" s="183"/>
      <c r="K19" s="183"/>
      <c r="L19" s="183"/>
      <c r="M19" s="183"/>
      <c r="N19" s="183"/>
      <c r="O19" s="183"/>
      <c r="P19">
        <v>9</v>
      </c>
      <c r="Q19" t="str">
        <f>IF(VLOOKUP('Rekap NR'!A20,Table3[],4)=0,"",VLOOKUP('Rekap NR'!A20,Table3[],4))</f>
        <v>Siswa kelas 1 9</v>
      </c>
      <c r="R19" s="138" t="e">
        <f>'Rekap UH'!#REF!</f>
        <v>#REF!</v>
      </c>
      <c r="S19" s="138" t="e">
        <f>'Rekap TGS'!#REF!</f>
        <v>#REF!</v>
      </c>
      <c r="T19" s="138" t="e">
        <f>'Rekap UTS'!#REF!</f>
        <v>#REF!</v>
      </c>
      <c r="U19" s="138" t="e">
        <f>'Rekap UAS'!#REF!</f>
        <v>#REF!</v>
      </c>
      <c r="V19" s="138" t="e">
        <f>'Rekap NR'!#REF!</f>
        <v>#REF!</v>
      </c>
    </row>
    <row r="20" spans="3:22" hidden="1">
      <c r="C20" s="183"/>
      <c r="D20" s="183"/>
      <c r="E20" s="183"/>
      <c r="F20" s="183"/>
      <c r="G20" s="183"/>
      <c r="H20" s="183"/>
      <c r="I20" s="183"/>
      <c r="J20" s="183"/>
      <c r="K20" s="183"/>
      <c r="L20" s="183"/>
      <c r="M20" s="183"/>
      <c r="N20" s="183"/>
      <c r="O20" s="183"/>
      <c r="P20">
        <v>10</v>
      </c>
      <c r="Q20" t="str">
        <f>IF(VLOOKUP('Rekap NR'!A21,Table3[],4)=0,"",VLOOKUP('Rekap NR'!A21,Table3[],4))</f>
        <v>Siswa kelas 1 10</v>
      </c>
      <c r="R20" s="138" t="e">
        <f>'Rekap UH'!#REF!</f>
        <v>#REF!</v>
      </c>
      <c r="S20" s="138" t="e">
        <f>'Rekap TGS'!#REF!</f>
        <v>#REF!</v>
      </c>
      <c r="T20" s="138" t="e">
        <f>'Rekap UTS'!#REF!</f>
        <v>#REF!</v>
      </c>
      <c r="U20" s="138" t="e">
        <f>'Rekap UAS'!#REF!</f>
        <v>#REF!</v>
      </c>
      <c r="V20" s="138" t="e">
        <f>'Rekap NR'!#REF!</f>
        <v>#REF!</v>
      </c>
    </row>
    <row r="21" spans="3:22" hidden="1">
      <c r="C21" s="183"/>
      <c r="D21" s="183"/>
      <c r="E21" s="183"/>
      <c r="F21" s="183"/>
      <c r="G21" s="183"/>
      <c r="H21" s="183"/>
      <c r="I21" s="183"/>
      <c r="J21" s="183"/>
      <c r="K21" s="183"/>
      <c r="L21" s="183"/>
      <c r="M21" s="183"/>
      <c r="N21" s="183"/>
      <c r="O21" s="183"/>
      <c r="P21">
        <v>11</v>
      </c>
      <c r="Q21" t="str">
        <f>IF(VLOOKUP('Rekap NR'!A22,Table3[],4)=0,"",VLOOKUP('Rekap NR'!A22,Table3[],4))</f>
        <v>Siswa kelas 1 11</v>
      </c>
      <c r="R21" s="138" t="e">
        <f>'Rekap UH'!#REF!</f>
        <v>#REF!</v>
      </c>
      <c r="S21" s="138" t="e">
        <f>'Rekap TGS'!#REF!</f>
        <v>#REF!</v>
      </c>
      <c r="T21" s="138" t="e">
        <f>'Rekap UTS'!#REF!</f>
        <v>#REF!</v>
      </c>
      <c r="U21" s="138" t="e">
        <f>'Rekap UAS'!#REF!</f>
        <v>#REF!</v>
      </c>
      <c r="V21" s="138" t="e">
        <f>'Rekap NR'!#REF!</f>
        <v>#REF!</v>
      </c>
    </row>
    <row r="22" spans="3:22" hidden="1">
      <c r="C22" s="183"/>
      <c r="D22" s="183"/>
      <c r="E22" s="183"/>
      <c r="F22" s="183"/>
      <c r="G22" s="183"/>
      <c r="H22" s="183"/>
      <c r="I22" s="183"/>
      <c r="J22" s="183"/>
      <c r="K22" s="183"/>
      <c r="L22" s="183"/>
      <c r="M22" s="183"/>
      <c r="N22" s="183"/>
      <c r="O22" s="183"/>
      <c r="P22">
        <v>12</v>
      </c>
      <c r="Q22" t="str">
        <f>IF(VLOOKUP('Rekap NR'!A23,Table3[],4)=0,"",VLOOKUP('Rekap NR'!A23,Table3[],4))</f>
        <v>Siswa kelas 1 12</v>
      </c>
      <c r="R22" s="138" t="e">
        <f>'Rekap UH'!#REF!</f>
        <v>#REF!</v>
      </c>
      <c r="S22" s="138" t="e">
        <f>'Rekap TGS'!#REF!</f>
        <v>#REF!</v>
      </c>
      <c r="T22" s="138" t="e">
        <f>'Rekap UTS'!#REF!</f>
        <v>#REF!</v>
      </c>
      <c r="U22" s="138" t="e">
        <f>'Rekap UAS'!#REF!</f>
        <v>#REF!</v>
      </c>
      <c r="V22" s="138" t="e">
        <f>'Rekap NR'!#REF!</f>
        <v>#REF!</v>
      </c>
    </row>
    <row r="23" spans="3:22" hidden="1">
      <c r="C23" s="183"/>
      <c r="D23" s="183"/>
      <c r="E23" s="183"/>
      <c r="F23" s="183"/>
      <c r="G23" s="183"/>
      <c r="H23" s="183"/>
      <c r="I23" s="183"/>
      <c r="J23" s="183"/>
      <c r="K23" s="183"/>
      <c r="L23" s="183"/>
      <c r="M23" s="183"/>
      <c r="N23" s="183"/>
      <c r="O23" s="183"/>
      <c r="P23">
        <v>13</v>
      </c>
      <c r="Q23" t="str">
        <f>IF(VLOOKUP('Rekap NR'!A24,Table3[],4)=0,"",VLOOKUP('Rekap NR'!A24,Table3[],4))</f>
        <v>Siswa kelas 1 13</v>
      </c>
      <c r="R23" s="138" t="e">
        <f>'Rekap UH'!#REF!</f>
        <v>#REF!</v>
      </c>
      <c r="S23" s="138" t="e">
        <f>'Rekap TGS'!#REF!</f>
        <v>#REF!</v>
      </c>
      <c r="T23" s="138" t="e">
        <f>'Rekap UTS'!#REF!</f>
        <v>#REF!</v>
      </c>
      <c r="U23" s="138" t="e">
        <f>'Rekap UAS'!#REF!</f>
        <v>#REF!</v>
      </c>
      <c r="V23" s="138" t="e">
        <f>'Rekap NR'!#REF!</f>
        <v>#REF!</v>
      </c>
    </row>
    <row r="24" spans="3:22" hidden="1">
      <c r="P24">
        <v>14</v>
      </c>
      <c r="Q24" t="str">
        <f>IF(VLOOKUP('Rekap NR'!A25,Table3[],4)=0,"",VLOOKUP('Rekap NR'!A25,Table3[],4))</f>
        <v>Siswa kelas 1 14</v>
      </c>
      <c r="R24" s="138" t="e">
        <f>'Rekap UH'!#REF!</f>
        <v>#REF!</v>
      </c>
      <c r="S24" s="138" t="e">
        <f>'Rekap TGS'!#REF!</f>
        <v>#REF!</v>
      </c>
      <c r="T24" s="138" t="e">
        <f>'Rekap UTS'!#REF!</f>
        <v>#REF!</v>
      </c>
      <c r="U24" s="138" t="e">
        <f>'Rekap UAS'!#REF!</f>
        <v>#REF!</v>
      </c>
      <c r="V24" s="138" t="e">
        <f>'Rekap NR'!#REF!</f>
        <v>#REF!</v>
      </c>
    </row>
    <row r="25" spans="3:22" hidden="1">
      <c r="P25">
        <v>15</v>
      </c>
      <c r="Q25" t="str">
        <f>IF(VLOOKUP('Rekap NR'!A26,Table3[],4)=0,"",VLOOKUP('Rekap NR'!A26,Table3[],4))</f>
        <v>Siswa kelas 1 15</v>
      </c>
      <c r="R25" s="138" t="e">
        <f>'Rekap UH'!#REF!</f>
        <v>#REF!</v>
      </c>
      <c r="S25" s="138" t="e">
        <f>'Rekap TGS'!#REF!</f>
        <v>#REF!</v>
      </c>
      <c r="T25" s="138" t="e">
        <f>'Rekap UTS'!#REF!</f>
        <v>#REF!</v>
      </c>
      <c r="U25" s="138" t="e">
        <f>'Rekap UAS'!#REF!</f>
        <v>#REF!</v>
      </c>
      <c r="V25" s="138" t="e">
        <f>'Rekap NR'!#REF!</f>
        <v>#REF!</v>
      </c>
    </row>
    <row r="26" spans="3:22" hidden="1">
      <c r="P26">
        <v>16</v>
      </c>
      <c r="Q26" t="str">
        <f>IF(VLOOKUP('Rekap NR'!A27,Table3[],4)=0,"",VLOOKUP('Rekap NR'!A27,Table3[],4))</f>
        <v>Siswa kelas 1 16</v>
      </c>
      <c r="R26" s="138" t="e">
        <f>'Rekap UH'!#REF!</f>
        <v>#REF!</v>
      </c>
      <c r="S26" s="138" t="e">
        <f>'Rekap TGS'!#REF!</f>
        <v>#REF!</v>
      </c>
      <c r="T26" s="138" t="e">
        <f>'Rekap UTS'!#REF!</f>
        <v>#REF!</v>
      </c>
      <c r="U26" s="138" t="e">
        <f>'Rekap UAS'!#REF!</f>
        <v>#REF!</v>
      </c>
      <c r="V26" s="138" t="e">
        <f>'Rekap NR'!#REF!</f>
        <v>#REF!</v>
      </c>
    </row>
    <row r="27" spans="3:22" hidden="1">
      <c r="P27">
        <v>17</v>
      </c>
      <c r="Q27" t="str">
        <f>IF(VLOOKUP('Rekap NR'!A28,Table3[],4)=0,"",VLOOKUP('Rekap NR'!A28,Table3[],4))</f>
        <v>Siswa kelas 1 17</v>
      </c>
      <c r="R27" s="138" t="e">
        <f>'Rekap UH'!#REF!</f>
        <v>#REF!</v>
      </c>
      <c r="S27" s="138" t="e">
        <f>'Rekap TGS'!#REF!</f>
        <v>#REF!</v>
      </c>
      <c r="T27" s="138" t="e">
        <f>'Rekap UTS'!#REF!</f>
        <v>#REF!</v>
      </c>
      <c r="U27" s="138" t="e">
        <f>'Rekap UAS'!#REF!</f>
        <v>#REF!</v>
      </c>
      <c r="V27" s="138" t="e">
        <f>'Rekap NR'!#REF!</f>
        <v>#REF!</v>
      </c>
    </row>
    <row r="28" spans="3:22" hidden="1">
      <c r="P28">
        <v>18</v>
      </c>
      <c r="Q28" t="str">
        <f>IF(VLOOKUP('Rekap NR'!A29,Table3[],4)=0,"",VLOOKUP('Rekap NR'!A29,Table3[],4))</f>
        <v>Siswa kelas 1 18</v>
      </c>
      <c r="R28" s="138" t="e">
        <f>'Rekap UH'!#REF!</f>
        <v>#REF!</v>
      </c>
      <c r="S28" s="138" t="e">
        <f>'Rekap TGS'!#REF!</f>
        <v>#REF!</v>
      </c>
      <c r="T28" s="138" t="e">
        <f>'Rekap UTS'!#REF!</f>
        <v>#REF!</v>
      </c>
      <c r="U28" s="138" t="e">
        <f>'Rekap UAS'!#REF!</f>
        <v>#REF!</v>
      </c>
      <c r="V28" s="138" t="e">
        <f>'Rekap NR'!#REF!</f>
        <v>#REF!</v>
      </c>
    </row>
    <row r="29" spans="3:22" hidden="1">
      <c r="P29">
        <v>19</v>
      </c>
      <c r="Q29" t="str">
        <f>IF(VLOOKUP('Rekap NR'!A30,Table3[],4)=0,"",VLOOKUP('Rekap NR'!A30,Table3[],4))</f>
        <v>Siswa kelas 1 19</v>
      </c>
      <c r="R29" s="138" t="e">
        <f>'Rekap UH'!#REF!</f>
        <v>#REF!</v>
      </c>
      <c r="S29" s="138" t="e">
        <f>'Rekap TGS'!#REF!</f>
        <v>#REF!</v>
      </c>
      <c r="T29" s="138" t="e">
        <f>'Rekap UTS'!#REF!</f>
        <v>#REF!</v>
      </c>
      <c r="U29" s="138" t="e">
        <f>'Rekap UAS'!#REF!</f>
        <v>#REF!</v>
      </c>
      <c r="V29" s="138" t="e">
        <f>'Rekap NR'!#REF!</f>
        <v>#REF!</v>
      </c>
    </row>
    <row r="30" spans="3:22" hidden="1">
      <c r="P30">
        <v>20</v>
      </c>
      <c r="Q30" t="str">
        <f>IF(VLOOKUP('Rekap NR'!A31,Table3[],4)=0,"",VLOOKUP('Rekap NR'!A31,Table3[],4))</f>
        <v>Siswa kelas 1 20</v>
      </c>
      <c r="R30" s="138" t="e">
        <f>'Rekap UH'!#REF!</f>
        <v>#REF!</v>
      </c>
      <c r="S30" s="138" t="e">
        <f>'Rekap TGS'!#REF!</f>
        <v>#REF!</v>
      </c>
      <c r="T30" s="138" t="e">
        <f>'Rekap UTS'!#REF!</f>
        <v>#REF!</v>
      </c>
      <c r="U30" s="138" t="e">
        <f>'Rekap UAS'!#REF!</f>
        <v>#REF!</v>
      </c>
      <c r="V30" s="138" t="e">
        <f>'Rekap NR'!#REF!</f>
        <v>#REF!</v>
      </c>
    </row>
    <row r="31" spans="3:22" hidden="1">
      <c r="P31">
        <v>21</v>
      </c>
      <c r="Q31" t="str">
        <f>IF(VLOOKUP('Rekap NR'!A32,Table3[],4)=0,"",VLOOKUP('Rekap NR'!A32,Table3[],4))</f>
        <v>Siswa kelas 1 21</v>
      </c>
      <c r="R31" s="138" t="e">
        <f>'Rekap UH'!#REF!</f>
        <v>#REF!</v>
      </c>
      <c r="S31" s="138" t="e">
        <f>'Rekap TGS'!#REF!</f>
        <v>#REF!</v>
      </c>
      <c r="T31" s="138" t="e">
        <f>'Rekap UTS'!#REF!</f>
        <v>#REF!</v>
      </c>
      <c r="U31" s="138" t="e">
        <f>'Rekap UAS'!#REF!</f>
        <v>#REF!</v>
      </c>
      <c r="V31" s="138" t="e">
        <f>'Rekap NR'!#REF!</f>
        <v>#REF!</v>
      </c>
    </row>
    <row r="32" spans="3:22" hidden="1">
      <c r="P32">
        <v>22</v>
      </c>
      <c r="Q32" t="str">
        <f>IF(VLOOKUP('Rekap NR'!A33,Table3[],4)=0,"",VLOOKUP('Rekap NR'!A33,Table3[],4))</f>
        <v>Siswa kelas 1 22</v>
      </c>
      <c r="R32" s="138" t="e">
        <f>'Rekap UH'!#REF!</f>
        <v>#REF!</v>
      </c>
      <c r="S32" s="138" t="e">
        <f>'Rekap TGS'!#REF!</f>
        <v>#REF!</v>
      </c>
      <c r="T32" s="138" t="e">
        <f>'Rekap UTS'!#REF!</f>
        <v>#REF!</v>
      </c>
      <c r="U32" s="138" t="e">
        <f>'Rekap UAS'!#REF!</f>
        <v>#REF!</v>
      </c>
      <c r="V32" s="138" t="e">
        <f>'Rekap NR'!#REF!</f>
        <v>#REF!</v>
      </c>
    </row>
    <row r="33" spans="16:22" hidden="1">
      <c r="P33">
        <v>23</v>
      </c>
      <c r="Q33" t="str">
        <f>IF(VLOOKUP('Rekap NR'!A34,Table3[],4)=0,"",VLOOKUP('Rekap NR'!A34,Table3[],4))</f>
        <v>Siswa kelas 1 23</v>
      </c>
      <c r="R33" s="138" t="e">
        <f>'Rekap UH'!#REF!</f>
        <v>#REF!</v>
      </c>
      <c r="S33" s="138" t="e">
        <f>'Rekap TGS'!#REF!</f>
        <v>#REF!</v>
      </c>
      <c r="T33" s="138" t="e">
        <f>'Rekap UTS'!#REF!</f>
        <v>#REF!</v>
      </c>
      <c r="U33" s="138" t="e">
        <f>'Rekap UAS'!#REF!</f>
        <v>#REF!</v>
      </c>
      <c r="V33" s="138" t="e">
        <f>'Rekap NR'!#REF!</f>
        <v>#REF!</v>
      </c>
    </row>
    <row r="34" spans="16:22" hidden="1">
      <c r="P34">
        <v>24</v>
      </c>
      <c r="Q34" t="str">
        <f>IF(VLOOKUP('Rekap NR'!A35,Table3[],4)=0,"",VLOOKUP('Rekap NR'!A35,Table3[],4))</f>
        <v>Siswa kelas 1 24</v>
      </c>
      <c r="R34" s="138" t="e">
        <f>'Rekap UH'!#REF!</f>
        <v>#REF!</v>
      </c>
      <c r="S34" s="138" t="e">
        <f>'Rekap TGS'!#REF!</f>
        <v>#REF!</v>
      </c>
      <c r="T34" s="138" t="e">
        <f>'Rekap UTS'!#REF!</f>
        <v>#REF!</v>
      </c>
      <c r="U34" s="138" t="e">
        <f>'Rekap UAS'!#REF!</f>
        <v>#REF!</v>
      </c>
      <c r="V34" s="138" t="e">
        <f>'Rekap NR'!#REF!</f>
        <v>#REF!</v>
      </c>
    </row>
    <row r="35" spans="16:22" hidden="1">
      <c r="P35">
        <v>25</v>
      </c>
      <c r="Q35" t="str">
        <f>IF(VLOOKUP('Rekap NR'!A36,Table3[],4)=0,"",VLOOKUP('Rekap NR'!A36,Table3[],4))</f>
        <v>Siswa kelas 1 25</v>
      </c>
      <c r="R35" s="138" t="e">
        <f>'Rekap UH'!#REF!</f>
        <v>#REF!</v>
      </c>
      <c r="S35" s="138" t="e">
        <f>'Rekap TGS'!#REF!</f>
        <v>#REF!</v>
      </c>
      <c r="T35" s="138" t="e">
        <f>'Rekap UTS'!#REF!</f>
        <v>#REF!</v>
      </c>
      <c r="U35" s="138" t="e">
        <f>'Rekap UAS'!#REF!</f>
        <v>#REF!</v>
      </c>
      <c r="V35" s="138" t="e">
        <f>'Rekap NR'!#REF!</f>
        <v>#REF!</v>
      </c>
    </row>
    <row r="36" spans="16:22" hidden="1">
      <c r="P36">
        <v>26</v>
      </c>
      <c r="Q36" t="str">
        <f>IF(VLOOKUP('Rekap NR'!A37,Table3[],4)=0,"",VLOOKUP('Rekap NR'!A37,Table3[],4))</f>
        <v>Siswa kelas 1 26</v>
      </c>
      <c r="R36" s="138" t="e">
        <f>'Rekap UH'!#REF!</f>
        <v>#REF!</v>
      </c>
      <c r="S36" s="138" t="e">
        <f>'Rekap TGS'!#REF!</f>
        <v>#REF!</v>
      </c>
      <c r="T36" s="138" t="e">
        <f>'Rekap UTS'!#REF!</f>
        <v>#REF!</v>
      </c>
      <c r="U36" s="138" t="e">
        <f>'Rekap UAS'!#REF!</f>
        <v>#REF!</v>
      </c>
      <c r="V36" s="138" t="e">
        <f>'Rekap NR'!#REF!</f>
        <v>#REF!</v>
      </c>
    </row>
    <row r="37" spans="16:22" hidden="1">
      <c r="P37">
        <v>27</v>
      </c>
      <c r="Q37" t="str">
        <f>IF(VLOOKUP('Rekap NR'!A38,Table3[],4)=0,"",VLOOKUP('Rekap NR'!A38,Table3[],4))</f>
        <v>Siswa kelas 1 27</v>
      </c>
      <c r="R37" s="138" t="e">
        <f>'Rekap UH'!#REF!</f>
        <v>#REF!</v>
      </c>
      <c r="S37" s="138" t="e">
        <f>'Rekap TGS'!#REF!</f>
        <v>#REF!</v>
      </c>
      <c r="T37" s="138" t="e">
        <f>'Rekap UTS'!#REF!</f>
        <v>#REF!</v>
      </c>
      <c r="U37" s="138" t="e">
        <f>'Rekap UAS'!#REF!</f>
        <v>#REF!</v>
      </c>
      <c r="V37" s="138" t="e">
        <f>'Rekap NR'!#REF!</f>
        <v>#REF!</v>
      </c>
    </row>
    <row r="38" spans="16:22" hidden="1">
      <c r="P38">
        <v>28</v>
      </c>
      <c r="Q38" t="str">
        <f>IF(VLOOKUP('Rekap NR'!A39,Table3[],4)=0,"",VLOOKUP('Rekap NR'!A39,Table3[],4))</f>
        <v>Siswa kelas 1 28</v>
      </c>
      <c r="R38" s="138" t="e">
        <f>'Rekap UH'!#REF!</f>
        <v>#REF!</v>
      </c>
      <c r="S38" s="138" t="e">
        <f>'Rekap TGS'!#REF!</f>
        <v>#REF!</v>
      </c>
      <c r="T38" s="138" t="e">
        <f>'Rekap UTS'!#REF!</f>
        <v>#REF!</v>
      </c>
      <c r="U38" s="138" t="e">
        <f>'Rekap UAS'!#REF!</f>
        <v>#REF!</v>
      </c>
      <c r="V38" s="138" t="e">
        <f>'Rekap NR'!#REF!</f>
        <v>#REF!</v>
      </c>
    </row>
    <row r="39" spans="16:22" hidden="1">
      <c r="P39">
        <v>29</v>
      </c>
      <c r="Q39" t="str">
        <f>IF(VLOOKUP('Rekap NR'!A40,Table3[],4)=0,"",VLOOKUP('Rekap NR'!A40,Table3[],4))</f>
        <v>Siswa kelas 1 29</v>
      </c>
      <c r="R39" s="138" t="e">
        <f>'Rekap UH'!#REF!</f>
        <v>#REF!</v>
      </c>
      <c r="S39" s="138" t="e">
        <f>'Rekap TGS'!#REF!</f>
        <v>#REF!</v>
      </c>
      <c r="T39" s="138" t="e">
        <f>'Rekap UTS'!#REF!</f>
        <v>#REF!</v>
      </c>
      <c r="U39" s="138" t="e">
        <f>'Rekap UAS'!#REF!</f>
        <v>#REF!</v>
      </c>
      <c r="V39" s="138" t="e">
        <f>'Rekap NR'!#REF!</f>
        <v>#REF!</v>
      </c>
    </row>
    <row r="40" spans="16:22" hidden="1">
      <c r="P40">
        <v>30</v>
      </c>
      <c r="Q40" t="str">
        <f>IF(VLOOKUP('Rekap NR'!A41,Table3[],4)=0,"",VLOOKUP('Rekap NR'!A41,Table3[],4))</f>
        <v>Siswa kelas 1 30</v>
      </c>
      <c r="R40" s="138" t="e">
        <f>'Rekap UH'!#REF!</f>
        <v>#REF!</v>
      </c>
      <c r="S40" s="138" t="e">
        <f>'Rekap TGS'!#REF!</f>
        <v>#REF!</v>
      </c>
      <c r="T40" s="138" t="e">
        <f>'Rekap UTS'!#REF!</f>
        <v>#REF!</v>
      </c>
      <c r="U40" s="138" t="e">
        <f>'Rekap UAS'!#REF!</f>
        <v>#REF!</v>
      </c>
      <c r="V40" s="138" t="e">
        <f>'Rekap NR'!#REF!</f>
        <v>#REF!</v>
      </c>
    </row>
    <row r="41" spans="16:22" hidden="1">
      <c r="P41">
        <v>31</v>
      </c>
      <c r="Q41" t="str">
        <f>IF(VLOOKUP('Rekap NR'!A42,Table3[],4)=0,"",VLOOKUP('Rekap NR'!A42,Table3[],4))</f>
        <v>Siswa kelas 1 31</v>
      </c>
      <c r="R41" s="138" t="e">
        <f>'Rekap UH'!#REF!</f>
        <v>#REF!</v>
      </c>
      <c r="S41" s="138" t="e">
        <f>'Rekap TGS'!#REF!</f>
        <v>#REF!</v>
      </c>
      <c r="T41" s="138" t="e">
        <f>'Rekap UTS'!#REF!</f>
        <v>#REF!</v>
      </c>
      <c r="U41" s="138" t="e">
        <f>'Rekap UAS'!#REF!</f>
        <v>#REF!</v>
      </c>
      <c r="V41" s="138" t="e">
        <f>'Rekap NR'!#REF!</f>
        <v>#REF!</v>
      </c>
    </row>
    <row r="42" spans="16:22" hidden="1">
      <c r="P42">
        <v>32</v>
      </c>
      <c r="Q42" t="str">
        <f>IF(VLOOKUP('Rekap NR'!A43,Table3[],4)=0,"",VLOOKUP('Rekap NR'!A43,Table3[],4))</f>
        <v>Siswa kelas 1 32</v>
      </c>
      <c r="R42" s="138" t="e">
        <f>'Rekap UH'!#REF!</f>
        <v>#REF!</v>
      </c>
      <c r="S42" s="138" t="e">
        <f>'Rekap TGS'!#REF!</f>
        <v>#REF!</v>
      </c>
      <c r="T42" s="138" t="e">
        <f>'Rekap UTS'!#REF!</f>
        <v>#REF!</v>
      </c>
      <c r="U42" s="138" t="e">
        <f>'Rekap UAS'!#REF!</f>
        <v>#REF!</v>
      </c>
      <c r="V42" s="138" t="e">
        <f>'Rekap NR'!#REF!</f>
        <v>#REF!</v>
      </c>
    </row>
    <row r="43" spans="16:22" hidden="1">
      <c r="P43">
        <v>33</v>
      </c>
      <c r="Q43" t="str">
        <f>IF(VLOOKUP('Rekap NR'!A44,Table3[],4)=0,"",VLOOKUP('Rekap NR'!A44,Table3[],4))</f>
        <v/>
      </c>
      <c r="R43" s="138" t="e">
        <f>'Rekap UH'!#REF!</f>
        <v>#REF!</v>
      </c>
      <c r="S43" s="138" t="e">
        <f>'Rekap TGS'!#REF!</f>
        <v>#REF!</v>
      </c>
      <c r="T43" s="138" t="e">
        <f>'Rekap UTS'!#REF!</f>
        <v>#REF!</v>
      </c>
      <c r="U43" s="138" t="e">
        <f>'Rekap UAS'!#REF!</f>
        <v>#REF!</v>
      </c>
      <c r="V43" s="138" t="e">
        <f>'Rekap NR'!#REF!</f>
        <v>#REF!</v>
      </c>
    </row>
    <row r="44" spans="16:22" hidden="1">
      <c r="P44">
        <v>34</v>
      </c>
      <c r="Q44" t="str">
        <f>IF(VLOOKUP('Rekap NR'!A45,Table3[],4)=0,"",VLOOKUP('Rekap NR'!A45,Table3[],4))</f>
        <v/>
      </c>
      <c r="R44" s="138" t="e">
        <f>'Rekap UH'!#REF!</f>
        <v>#REF!</v>
      </c>
      <c r="S44" s="138" t="e">
        <f>'Rekap TGS'!#REF!</f>
        <v>#REF!</v>
      </c>
      <c r="T44" s="138" t="e">
        <f>'Rekap UTS'!#REF!</f>
        <v>#REF!</v>
      </c>
      <c r="U44" s="138" t="e">
        <f>'Rekap UAS'!#REF!</f>
        <v>#REF!</v>
      </c>
      <c r="V44" s="138" t="e">
        <f>'Rekap NR'!#REF!</f>
        <v>#REF!</v>
      </c>
    </row>
    <row r="45" spans="16:22" hidden="1">
      <c r="P45">
        <v>35</v>
      </c>
      <c r="Q45" t="str">
        <f>IF(VLOOKUP('Rekap NR'!A46,Table3[],4)=0,"",VLOOKUP('Rekap NR'!A46,Table3[],4))</f>
        <v/>
      </c>
      <c r="R45" s="138" t="e">
        <f>'Rekap UH'!#REF!</f>
        <v>#REF!</v>
      </c>
      <c r="S45" s="138" t="e">
        <f>'Rekap TGS'!#REF!</f>
        <v>#REF!</v>
      </c>
      <c r="T45" s="138" t="e">
        <f>'Rekap UTS'!#REF!</f>
        <v>#REF!</v>
      </c>
      <c r="U45" s="138" t="e">
        <f>'Rekap UAS'!#REF!</f>
        <v>#REF!</v>
      </c>
      <c r="V45" s="138" t="e">
        <f>'Rekap NR'!#REF!</f>
        <v>#REF!</v>
      </c>
    </row>
    <row r="46" spans="16:22" hidden="1">
      <c r="P46">
        <v>36</v>
      </c>
      <c r="Q46" t="str">
        <f>IF(VLOOKUP('Rekap NR'!A47,Table3[],4)=0,"",VLOOKUP('Rekap NR'!A47,Table3[],4))</f>
        <v/>
      </c>
      <c r="R46" s="138" t="e">
        <f>'Rekap UH'!#REF!</f>
        <v>#REF!</v>
      </c>
      <c r="S46" s="138" t="e">
        <f>'Rekap TGS'!#REF!</f>
        <v>#REF!</v>
      </c>
      <c r="T46" s="138" t="e">
        <f>'Rekap UTS'!#REF!</f>
        <v>#REF!</v>
      </c>
      <c r="U46" s="138" t="e">
        <f>'Rekap UAS'!#REF!</f>
        <v>#REF!</v>
      </c>
      <c r="V46" s="138" t="e">
        <f>'Rekap NR'!#REF!</f>
        <v>#REF!</v>
      </c>
    </row>
    <row r="47" spans="16:22" hidden="1">
      <c r="P47">
        <v>37</v>
      </c>
      <c r="Q47" t="str">
        <f>IF(VLOOKUP('Rekap NR'!A48,Table3[],4)=0,"",VLOOKUP('Rekap NR'!A48,Table3[],4))</f>
        <v/>
      </c>
      <c r="R47" s="138" t="e">
        <f>'Rekap UH'!#REF!</f>
        <v>#REF!</v>
      </c>
      <c r="S47" s="138" t="e">
        <f>'Rekap TGS'!#REF!</f>
        <v>#REF!</v>
      </c>
      <c r="T47" s="138" t="e">
        <f>'Rekap UTS'!#REF!</f>
        <v>#REF!</v>
      </c>
      <c r="U47" s="138" t="e">
        <f>'Rekap UAS'!#REF!</f>
        <v>#REF!</v>
      </c>
      <c r="V47" s="138" t="e">
        <f>'Rekap NR'!#REF!</f>
        <v>#REF!</v>
      </c>
    </row>
    <row r="48" spans="16:22" hidden="1">
      <c r="P48">
        <v>38</v>
      </c>
      <c r="Q48" t="str">
        <f>IF(VLOOKUP('Rekap NR'!A49,Table3[],4)=0,"",VLOOKUP('Rekap NR'!A49,Table3[],4))</f>
        <v/>
      </c>
      <c r="R48" s="138" t="e">
        <f>'Rekap UH'!#REF!</f>
        <v>#REF!</v>
      </c>
      <c r="S48" s="138" t="e">
        <f>'Rekap TGS'!#REF!</f>
        <v>#REF!</v>
      </c>
      <c r="T48" s="138" t="e">
        <f>'Rekap UTS'!#REF!</f>
        <v>#REF!</v>
      </c>
      <c r="U48" s="138" t="e">
        <f>'Rekap UAS'!#REF!</f>
        <v>#REF!</v>
      </c>
      <c r="V48" s="138" t="e">
        <f>'Rekap NR'!#REF!</f>
        <v>#REF!</v>
      </c>
    </row>
    <row r="49" spans="16:22" hidden="1">
      <c r="P49">
        <v>39</v>
      </c>
      <c r="Q49" t="str">
        <f>IF(VLOOKUP('Rekap NR'!A50,Table3[],4)=0,"",VLOOKUP('Rekap NR'!A50,Table3[],4))</f>
        <v/>
      </c>
      <c r="R49" s="138" t="e">
        <f>'Rekap UH'!#REF!</f>
        <v>#REF!</v>
      </c>
      <c r="S49" s="138" t="e">
        <f>'Rekap TGS'!#REF!</f>
        <v>#REF!</v>
      </c>
      <c r="T49" s="138" t="e">
        <f>'Rekap UTS'!#REF!</f>
        <v>#REF!</v>
      </c>
      <c r="U49" s="138" t="e">
        <f>'Rekap UAS'!#REF!</f>
        <v>#REF!</v>
      </c>
      <c r="V49" s="138" t="e">
        <f>'Rekap NR'!#REF!</f>
        <v>#REF!</v>
      </c>
    </row>
    <row r="50" spans="16:22" hidden="1">
      <c r="P50">
        <v>40</v>
      </c>
      <c r="Q50" t="str">
        <f>IF(VLOOKUP('Rekap NR'!A51,Table3[],4)=0,"",VLOOKUP('Rekap NR'!A51,Table3[],4))</f>
        <v/>
      </c>
      <c r="R50" s="138" t="e">
        <f>'Rekap UH'!#REF!</f>
        <v>#REF!</v>
      </c>
      <c r="S50" s="138" t="e">
        <f>'Rekap TGS'!#REF!</f>
        <v>#REF!</v>
      </c>
      <c r="T50" s="138" t="e">
        <f>'Rekap UTS'!#REF!</f>
        <v>#REF!</v>
      </c>
      <c r="U50" s="138" t="e">
        <f>'Rekap UAS'!#REF!</f>
        <v>#REF!</v>
      </c>
      <c r="V50" s="138" t="e">
        <f>'Rekap NR'!#REF!</f>
        <v>#REF!</v>
      </c>
    </row>
  </sheetData>
  <sheetProtection sheet="1" objects="1" scenarios="1"/>
  <mergeCells count="1">
    <mergeCell ref="D3:I3"/>
  </mergeCells>
  <pageMargins left="0.7" right="0.7" top="0.75" bottom="0.75" header="0.3" footer="0.3"/>
  <drawing r:id="rId1"/>
  <legacyDrawing r:id="rId2"/>
  <controls>
    <control shapeId="30721" r:id="rId3" name="SpinButton1"/>
  </controls>
</worksheet>
</file>

<file path=xl/worksheets/sheet7.xml><?xml version="1.0" encoding="utf-8"?>
<worksheet xmlns="http://schemas.openxmlformats.org/spreadsheetml/2006/main" xmlns:r="http://schemas.openxmlformats.org/officeDocument/2006/relationships">
  <sheetPr codeName="Sheet36"/>
  <dimension ref="A1:V50"/>
  <sheetViews>
    <sheetView showGridLines="0" showRowColHeaders="0" workbookViewId="0"/>
  </sheetViews>
  <sheetFormatPr defaultColWidth="0" defaultRowHeight="15" zeroHeight="1"/>
  <cols>
    <col min="1" max="1" width="7.140625" customWidth="1"/>
    <col min="2" max="2" width="6.85546875" customWidth="1"/>
    <col min="3" max="3" width="15.5703125" customWidth="1"/>
    <col min="4" max="13" width="9.140625" customWidth="1"/>
    <col min="14" max="14" width="14.5703125" customWidth="1"/>
    <col min="15" max="15" width="9.140625" customWidth="1"/>
    <col min="16" max="16" width="9.140625" hidden="1" customWidth="1"/>
    <col min="17" max="17" width="17.140625" hidden="1" customWidth="1"/>
    <col min="18" max="16384" width="9.140625" hidden="1"/>
  </cols>
  <sheetData>
    <row r="1" spans="1:22" s="140" customFormat="1" ht="24" customHeight="1">
      <c r="C1" s="177" t="s">
        <v>64</v>
      </c>
      <c r="D1" s="178">
        <v>1</v>
      </c>
      <c r="E1" s="179"/>
      <c r="F1" s="180" t="s">
        <v>93</v>
      </c>
      <c r="G1" s="181" t="e">
        <f>VLOOKUP($D$1,'Rekap NR'!$A$12:$O$51,11,0)</f>
        <v>#VALUE!</v>
      </c>
      <c r="H1" s="180" t="s">
        <v>66</v>
      </c>
      <c r="I1" s="181">
        <f>COUNT('Rekap NR'!D12:D51)</f>
        <v>0</v>
      </c>
      <c r="J1" s="180" t="s">
        <v>67</v>
      </c>
      <c r="K1" s="179"/>
      <c r="L1" s="179"/>
      <c r="M1" s="179"/>
      <c r="N1" s="179"/>
      <c r="O1" s="179"/>
    </row>
    <row r="2" spans="1:22">
      <c r="C2" s="182"/>
      <c r="D2" s="183"/>
      <c r="E2" s="183"/>
      <c r="F2" s="183"/>
      <c r="G2" s="183"/>
      <c r="H2" s="183"/>
      <c r="I2" s="183"/>
      <c r="J2" s="183"/>
      <c r="K2" s="183"/>
      <c r="L2" s="183"/>
      <c r="M2" s="183"/>
      <c r="N2" s="183"/>
      <c r="O2" s="183"/>
    </row>
    <row r="3" spans="1:22" s="4" customFormat="1" ht="15.75">
      <c r="C3" s="184" t="s">
        <v>23</v>
      </c>
      <c r="D3" s="211" t="str">
        <f>VLOOKUP(D1,'Data Siswa 2'!$A$4:$D$43,4)</f>
        <v>Siswa kelas 2 1</v>
      </c>
      <c r="E3" s="211"/>
      <c r="F3" s="211"/>
      <c r="G3" s="211"/>
      <c r="H3" s="211"/>
      <c r="I3" s="211"/>
      <c r="J3" s="185"/>
      <c r="K3" s="186" t="s">
        <v>180</v>
      </c>
      <c r="L3" s="186"/>
      <c r="M3" s="186"/>
      <c r="N3" s="186"/>
      <c r="O3" s="186"/>
    </row>
    <row r="4" spans="1:22">
      <c r="C4" s="183"/>
      <c r="D4" s="183"/>
      <c r="E4" s="183"/>
      <c r="F4" s="183"/>
      <c r="G4" s="183"/>
      <c r="H4" s="183"/>
      <c r="I4" s="183"/>
      <c r="J4" s="183"/>
      <c r="K4" s="183"/>
      <c r="L4" s="183"/>
      <c r="M4" s="183"/>
      <c r="N4" s="183"/>
      <c r="O4" s="183"/>
    </row>
    <row r="5" spans="1:22">
      <c r="C5" s="183"/>
      <c r="D5" s="183"/>
      <c r="E5" s="183"/>
      <c r="F5" s="183"/>
      <c r="G5" s="183"/>
      <c r="H5" s="183"/>
      <c r="I5" s="183"/>
      <c r="J5" s="183"/>
      <c r="K5" s="183"/>
      <c r="L5" s="183"/>
      <c r="M5" s="183"/>
      <c r="N5" s="183"/>
      <c r="O5" s="183"/>
    </row>
    <row r="6" spans="1:22">
      <c r="C6" s="183"/>
      <c r="D6" s="183"/>
      <c r="E6" s="183"/>
      <c r="F6" s="183"/>
      <c r="G6" s="183"/>
      <c r="H6" s="183"/>
      <c r="I6" s="183"/>
      <c r="J6" s="183"/>
      <c r="K6" s="183"/>
      <c r="L6" s="183"/>
      <c r="M6" s="183"/>
      <c r="N6" s="183"/>
      <c r="O6" s="183"/>
    </row>
    <row r="7" spans="1:22">
      <c r="C7" s="183"/>
      <c r="D7" s="183"/>
      <c r="E7" s="183"/>
      <c r="F7" s="183"/>
      <c r="G7" s="183"/>
      <c r="H7" s="183"/>
      <c r="I7" s="183"/>
      <c r="J7" s="183"/>
      <c r="K7" s="183"/>
      <c r="L7" s="183"/>
      <c r="M7" s="183"/>
      <c r="N7" s="183"/>
      <c r="O7" s="183"/>
    </row>
    <row r="8" spans="1:22">
      <c r="A8" t="s">
        <v>87</v>
      </c>
      <c r="B8" t="s">
        <v>17</v>
      </c>
      <c r="C8" s="183"/>
      <c r="D8" s="183"/>
      <c r="E8" s="183"/>
      <c r="F8" s="183"/>
      <c r="G8" s="183"/>
      <c r="H8" s="183"/>
      <c r="I8" s="183"/>
      <c r="J8" s="183"/>
      <c r="K8" s="183"/>
      <c r="L8" s="183"/>
      <c r="M8" s="183"/>
      <c r="N8" s="183"/>
      <c r="O8" s="183"/>
    </row>
    <row r="9" spans="1:22">
      <c r="A9" t="s">
        <v>88</v>
      </c>
      <c r="B9" s="139" t="str">
        <f>VLOOKUP($D$1,'Rekap UH'!$A$12:$H$51,4)</f>
        <v/>
      </c>
      <c r="C9" s="183"/>
      <c r="D9" s="183"/>
      <c r="E9" s="183"/>
      <c r="F9" s="183"/>
      <c r="G9" s="183"/>
      <c r="H9" s="183"/>
      <c r="I9" s="183"/>
      <c r="J9" s="183"/>
      <c r="K9" s="183"/>
      <c r="L9" s="183"/>
      <c r="M9" s="183"/>
      <c r="N9" s="183"/>
      <c r="O9" s="183"/>
    </row>
    <row r="10" spans="1:22">
      <c r="A10" t="s">
        <v>89</v>
      </c>
      <c r="B10" s="139" t="str">
        <f>VLOOKUP($D$1,'Rekap TGS'!$A$12:$H$51,4)</f>
        <v/>
      </c>
      <c r="C10" s="183"/>
      <c r="D10" s="183"/>
      <c r="E10" s="183"/>
      <c r="F10" s="183"/>
      <c r="G10" s="183"/>
      <c r="H10" s="183"/>
      <c r="I10" s="183"/>
      <c r="J10" s="183"/>
      <c r="K10" s="183"/>
      <c r="L10" s="183"/>
      <c r="M10" s="183"/>
      <c r="N10" s="183"/>
      <c r="O10" s="183"/>
      <c r="P10" t="s">
        <v>18</v>
      </c>
      <c r="Q10" t="s">
        <v>3</v>
      </c>
      <c r="R10" t="s">
        <v>88</v>
      </c>
      <c r="S10" t="s">
        <v>89</v>
      </c>
      <c r="T10" t="s">
        <v>12</v>
      </c>
      <c r="U10" t="s">
        <v>90</v>
      </c>
      <c r="V10" t="s">
        <v>15</v>
      </c>
    </row>
    <row r="11" spans="1:22">
      <c r="A11" t="s">
        <v>12</v>
      </c>
      <c r="B11" s="139" t="str">
        <f>VLOOKUP($D$1,'Rekap UTS'!$A$12:$H$51,4)</f>
        <v/>
      </c>
      <c r="C11" s="183"/>
      <c r="D11" s="183"/>
      <c r="E11" s="183"/>
      <c r="F11" s="183"/>
      <c r="G11" s="183"/>
      <c r="H11" s="183"/>
      <c r="I11" s="183"/>
      <c r="J11" s="183"/>
      <c r="K11" s="183"/>
      <c r="L11" s="183"/>
      <c r="M11" s="183"/>
      <c r="N11" s="183"/>
      <c r="O11" s="183"/>
      <c r="P11">
        <v>1</v>
      </c>
      <c r="Q11" t="str">
        <f>IF(VLOOKUP('Rekap NR'!A12,Table3[],4)=0,"",VLOOKUP('Rekap NR'!A12,Table3[],4))</f>
        <v>Siswa kelas 1 1</v>
      </c>
      <c r="R11" s="138" t="e">
        <f>'Rekap UH'!#REF!</f>
        <v>#REF!</v>
      </c>
      <c r="S11" s="138" t="e">
        <f>'Rekap TGS'!#REF!</f>
        <v>#REF!</v>
      </c>
      <c r="T11" s="138" t="e">
        <f>'Rekap UTS'!#REF!</f>
        <v>#REF!</v>
      </c>
      <c r="U11" s="138" t="e">
        <f>'Rekap UAS'!#REF!</f>
        <v>#REF!</v>
      </c>
      <c r="V11" s="138" t="e">
        <f>'Rekap NR'!#REF!</f>
        <v>#REF!</v>
      </c>
    </row>
    <row r="12" spans="1:22">
      <c r="A12" t="s">
        <v>90</v>
      </c>
      <c r="B12" s="139" t="str">
        <f>VLOOKUP($D$1,'Rekap UAS'!$A$12:$H$51,4)</f>
        <v/>
      </c>
      <c r="C12" s="183"/>
      <c r="D12" s="183"/>
      <c r="E12" s="183"/>
      <c r="F12" s="183"/>
      <c r="G12" s="183"/>
      <c r="H12" s="183"/>
      <c r="I12" s="183"/>
      <c r="J12" s="183"/>
      <c r="K12" s="183"/>
      <c r="L12" s="183"/>
      <c r="M12" s="183"/>
      <c r="N12" s="183"/>
      <c r="O12" s="183"/>
      <c r="P12">
        <v>2</v>
      </c>
      <c r="Q12" t="str">
        <f>IF(VLOOKUP('Rekap NR'!A13,Table3[],4)=0,"",VLOOKUP('Rekap NR'!A13,Table3[],4))</f>
        <v>Siswa kelas 1 2</v>
      </c>
      <c r="R12" s="138" t="e">
        <f>'Rekap UH'!#REF!</f>
        <v>#REF!</v>
      </c>
      <c r="S12" s="138" t="e">
        <f>'Rekap TGS'!#REF!</f>
        <v>#REF!</v>
      </c>
      <c r="T12" s="138" t="e">
        <f>'Rekap UTS'!#REF!</f>
        <v>#REF!</v>
      </c>
      <c r="U12" s="138" t="e">
        <f>'Rekap UAS'!#REF!</f>
        <v>#REF!</v>
      </c>
      <c r="V12" s="138" t="e">
        <f>'Rekap NR'!#REF!</f>
        <v>#REF!</v>
      </c>
    </row>
    <row r="13" spans="1:22">
      <c r="A13" t="s">
        <v>15</v>
      </c>
      <c r="B13" s="139" t="str">
        <f>VLOOKUP($D$1,'Rekap NR'!$A$12:$H$51,4)</f>
        <v/>
      </c>
      <c r="C13" s="183"/>
      <c r="D13" s="183"/>
      <c r="E13" s="183"/>
      <c r="F13" s="183"/>
      <c r="G13" s="183"/>
      <c r="H13" s="183"/>
      <c r="I13" s="183"/>
      <c r="J13" s="183"/>
      <c r="K13" s="183"/>
      <c r="L13" s="183"/>
      <c r="M13" s="183"/>
      <c r="N13" s="183"/>
      <c r="O13" s="183"/>
      <c r="P13">
        <v>3</v>
      </c>
      <c r="Q13" t="str">
        <f>IF(VLOOKUP('Rekap NR'!A14,Table3[],4)=0,"",VLOOKUP('Rekap NR'!A14,Table3[],4))</f>
        <v>Siswa kelas 1 3</v>
      </c>
      <c r="R13" s="138" t="e">
        <f>'Rekap UH'!#REF!</f>
        <v>#REF!</v>
      </c>
      <c r="S13" s="138" t="e">
        <f>'Rekap TGS'!#REF!</f>
        <v>#REF!</v>
      </c>
      <c r="T13" s="138" t="e">
        <f>'Rekap UTS'!#REF!</f>
        <v>#REF!</v>
      </c>
      <c r="U13" s="138" t="e">
        <f>'Rekap UAS'!#REF!</f>
        <v>#REF!</v>
      </c>
      <c r="V13" s="138" t="e">
        <f>'Rekap NR'!#REF!</f>
        <v>#REF!</v>
      </c>
    </row>
    <row r="14" spans="1:22">
      <c r="C14" s="183"/>
      <c r="D14" s="183"/>
      <c r="E14" s="183"/>
      <c r="F14" s="183"/>
      <c r="G14" s="183"/>
      <c r="H14" s="183"/>
      <c r="I14" s="183"/>
      <c r="J14" s="183"/>
      <c r="K14" s="183"/>
      <c r="L14" s="183"/>
      <c r="M14" s="183"/>
      <c r="N14" s="183"/>
      <c r="O14" s="183"/>
      <c r="P14">
        <v>4</v>
      </c>
      <c r="Q14" t="str">
        <f>IF(VLOOKUP('Rekap NR'!A15,Table3[],4)=0,"",VLOOKUP('Rekap NR'!A15,Table3[],4))</f>
        <v>Siswa kelas 1 4</v>
      </c>
      <c r="R14" s="138" t="e">
        <f>'Rekap UH'!#REF!</f>
        <v>#REF!</v>
      </c>
      <c r="S14" s="138" t="e">
        <f>'Rekap TGS'!#REF!</f>
        <v>#REF!</v>
      </c>
      <c r="T14" s="138" t="e">
        <f>'Rekap UTS'!#REF!</f>
        <v>#REF!</v>
      </c>
      <c r="U14" s="138" t="e">
        <f>'Rekap UAS'!#REF!</f>
        <v>#REF!</v>
      </c>
      <c r="V14" s="138" t="e">
        <f>'Rekap NR'!#REF!</f>
        <v>#REF!</v>
      </c>
    </row>
    <row r="15" spans="1:22">
      <c r="C15" s="183"/>
      <c r="D15" s="183"/>
      <c r="E15" s="183"/>
      <c r="F15" s="183"/>
      <c r="G15" s="183"/>
      <c r="H15" s="183"/>
      <c r="I15" s="183"/>
      <c r="J15" s="183"/>
      <c r="K15" s="183"/>
      <c r="L15" s="183"/>
      <c r="M15" s="183"/>
      <c r="N15" s="183"/>
      <c r="O15" s="183"/>
      <c r="P15">
        <v>5</v>
      </c>
      <c r="Q15" t="str">
        <f>IF(VLOOKUP('Rekap NR'!A16,Table3[],4)=0,"",VLOOKUP('Rekap NR'!A16,Table3[],4))</f>
        <v>Siswa kelas 1 5</v>
      </c>
      <c r="R15" s="138" t="e">
        <f>'Rekap UH'!#REF!</f>
        <v>#REF!</v>
      </c>
      <c r="S15" s="138" t="e">
        <f>'Rekap TGS'!#REF!</f>
        <v>#REF!</v>
      </c>
      <c r="T15" s="138" t="e">
        <f>'Rekap UTS'!#REF!</f>
        <v>#REF!</v>
      </c>
      <c r="U15" s="138" t="e">
        <f>'Rekap UAS'!#REF!</f>
        <v>#REF!</v>
      </c>
      <c r="V15" s="138" t="e">
        <f>'Rekap NR'!#REF!</f>
        <v>#REF!</v>
      </c>
    </row>
    <row r="16" spans="1:22">
      <c r="C16" s="183"/>
      <c r="D16" s="183"/>
      <c r="E16" s="183"/>
      <c r="F16" s="183"/>
      <c r="G16" s="183"/>
      <c r="H16" s="183"/>
      <c r="I16" s="183"/>
      <c r="J16" s="183"/>
      <c r="K16" s="183"/>
      <c r="L16" s="183"/>
      <c r="M16" s="183"/>
      <c r="N16" s="183"/>
      <c r="O16" s="183"/>
      <c r="P16">
        <v>6</v>
      </c>
      <c r="Q16" t="str">
        <f>IF(VLOOKUP('Rekap NR'!A17,Table3[],4)=0,"",VLOOKUP('Rekap NR'!A17,Table3[],4))</f>
        <v>Siswa kelas 1 6</v>
      </c>
      <c r="R16" s="138" t="e">
        <f>'Rekap UH'!#REF!</f>
        <v>#REF!</v>
      </c>
      <c r="S16" s="138" t="e">
        <f>'Rekap TGS'!#REF!</f>
        <v>#REF!</v>
      </c>
      <c r="T16" s="138" t="e">
        <f>'Rekap UTS'!#REF!</f>
        <v>#REF!</v>
      </c>
      <c r="U16" s="138" t="e">
        <f>'Rekap UAS'!#REF!</f>
        <v>#REF!</v>
      </c>
      <c r="V16" s="138" t="e">
        <f>'Rekap NR'!#REF!</f>
        <v>#REF!</v>
      </c>
    </row>
    <row r="17" spans="3:22">
      <c r="C17" s="183"/>
      <c r="D17" s="183"/>
      <c r="E17" s="183"/>
      <c r="F17" s="183"/>
      <c r="G17" s="183"/>
      <c r="H17" s="183"/>
      <c r="I17" s="183"/>
      <c r="J17" s="183"/>
      <c r="K17" s="183"/>
      <c r="L17" s="183"/>
      <c r="M17" s="183"/>
      <c r="N17" s="183"/>
      <c r="O17" s="183"/>
      <c r="P17">
        <v>7</v>
      </c>
      <c r="Q17" t="str">
        <f>IF(VLOOKUP('Rekap NR'!A18,Table3[],4)=0,"",VLOOKUP('Rekap NR'!A18,Table3[],4))</f>
        <v>Siswa kelas 1 7</v>
      </c>
      <c r="R17" s="138" t="e">
        <f>'Rekap UH'!#REF!</f>
        <v>#REF!</v>
      </c>
      <c r="S17" s="138" t="e">
        <f>'Rekap TGS'!#REF!</f>
        <v>#REF!</v>
      </c>
      <c r="T17" s="138" t="e">
        <f>'Rekap UTS'!#REF!</f>
        <v>#REF!</v>
      </c>
      <c r="U17" s="138" t="e">
        <f>'Rekap UAS'!#REF!</f>
        <v>#REF!</v>
      </c>
      <c r="V17" s="138" t="e">
        <f>'Rekap NR'!#REF!</f>
        <v>#REF!</v>
      </c>
    </row>
    <row r="18" spans="3:22">
      <c r="C18" s="183"/>
      <c r="D18" s="183"/>
      <c r="E18" s="183"/>
      <c r="F18" s="183"/>
      <c r="G18" s="183"/>
      <c r="H18" s="183"/>
      <c r="I18" s="183"/>
      <c r="J18" s="183"/>
      <c r="K18" s="183"/>
      <c r="L18" s="183"/>
      <c r="M18" s="183"/>
      <c r="N18" s="183"/>
      <c r="O18" s="183"/>
      <c r="P18">
        <v>8</v>
      </c>
      <c r="Q18" t="str">
        <f>IF(VLOOKUP('Rekap NR'!A19,Table3[],4)=0,"",VLOOKUP('Rekap NR'!A19,Table3[],4))</f>
        <v>Siswa kelas 1 8</v>
      </c>
      <c r="R18" s="138" t="e">
        <f>'Rekap UH'!#REF!</f>
        <v>#REF!</v>
      </c>
      <c r="S18" s="138" t="e">
        <f>'Rekap TGS'!#REF!</f>
        <v>#REF!</v>
      </c>
      <c r="T18" s="138" t="e">
        <f>'Rekap UTS'!#REF!</f>
        <v>#REF!</v>
      </c>
      <c r="U18" s="138" t="e">
        <f>'Rekap UAS'!#REF!</f>
        <v>#REF!</v>
      </c>
      <c r="V18" s="138" t="e">
        <f>'Rekap NR'!#REF!</f>
        <v>#REF!</v>
      </c>
    </row>
    <row r="19" spans="3:22">
      <c r="C19" s="183"/>
      <c r="D19" s="183"/>
      <c r="E19" s="183"/>
      <c r="F19" s="183"/>
      <c r="G19" s="183"/>
      <c r="H19" s="183"/>
      <c r="I19" s="183"/>
      <c r="J19" s="183"/>
      <c r="K19" s="183"/>
      <c r="L19" s="183"/>
      <c r="M19" s="183"/>
      <c r="N19" s="183"/>
      <c r="O19" s="183"/>
      <c r="P19">
        <v>9</v>
      </c>
      <c r="Q19" t="str">
        <f>IF(VLOOKUP('Rekap NR'!A20,Table3[],4)=0,"",VLOOKUP('Rekap NR'!A20,Table3[],4))</f>
        <v>Siswa kelas 1 9</v>
      </c>
      <c r="R19" s="138" t="e">
        <f>'Rekap UH'!#REF!</f>
        <v>#REF!</v>
      </c>
      <c r="S19" s="138" t="e">
        <f>'Rekap TGS'!#REF!</f>
        <v>#REF!</v>
      </c>
      <c r="T19" s="138" t="e">
        <f>'Rekap UTS'!#REF!</f>
        <v>#REF!</v>
      </c>
      <c r="U19" s="138" t="e">
        <f>'Rekap UAS'!#REF!</f>
        <v>#REF!</v>
      </c>
      <c r="V19" s="138" t="e">
        <f>'Rekap NR'!#REF!</f>
        <v>#REF!</v>
      </c>
    </row>
    <row r="20" spans="3:22" hidden="1">
      <c r="C20" s="183"/>
      <c r="D20" s="183"/>
      <c r="E20" s="183"/>
      <c r="F20" s="183"/>
      <c r="G20" s="183"/>
      <c r="H20" s="183"/>
      <c r="I20" s="183"/>
      <c r="J20" s="183"/>
      <c r="K20" s="183"/>
      <c r="L20" s="183"/>
      <c r="M20" s="183"/>
      <c r="N20" s="183"/>
      <c r="O20" s="183"/>
      <c r="P20">
        <v>10</v>
      </c>
      <c r="Q20" t="str">
        <f>IF(VLOOKUP('Rekap NR'!A21,Table3[],4)=0,"",VLOOKUP('Rekap NR'!A21,Table3[],4))</f>
        <v>Siswa kelas 1 10</v>
      </c>
      <c r="R20" s="138" t="e">
        <f>'Rekap UH'!#REF!</f>
        <v>#REF!</v>
      </c>
      <c r="S20" s="138" t="e">
        <f>'Rekap TGS'!#REF!</f>
        <v>#REF!</v>
      </c>
      <c r="T20" s="138" t="e">
        <f>'Rekap UTS'!#REF!</f>
        <v>#REF!</v>
      </c>
      <c r="U20" s="138" t="e">
        <f>'Rekap UAS'!#REF!</f>
        <v>#REF!</v>
      </c>
      <c r="V20" s="138" t="e">
        <f>'Rekap NR'!#REF!</f>
        <v>#REF!</v>
      </c>
    </row>
    <row r="21" spans="3:22" hidden="1">
      <c r="C21" s="183"/>
      <c r="D21" s="183"/>
      <c r="E21" s="183"/>
      <c r="F21" s="183"/>
      <c r="G21" s="183"/>
      <c r="H21" s="183"/>
      <c r="I21" s="183"/>
      <c r="J21" s="183"/>
      <c r="K21" s="183"/>
      <c r="L21" s="183"/>
      <c r="M21" s="183"/>
      <c r="N21" s="183"/>
      <c r="O21" s="183"/>
      <c r="P21">
        <v>11</v>
      </c>
      <c r="Q21" t="str">
        <f>IF(VLOOKUP('Rekap NR'!A22,Table3[],4)=0,"",VLOOKUP('Rekap NR'!A22,Table3[],4))</f>
        <v>Siswa kelas 1 11</v>
      </c>
      <c r="R21" s="138" t="e">
        <f>'Rekap UH'!#REF!</f>
        <v>#REF!</v>
      </c>
      <c r="S21" s="138" t="e">
        <f>'Rekap TGS'!#REF!</f>
        <v>#REF!</v>
      </c>
      <c r="T21" s="138" t="e">
        <f>'Rekap UTS'!#REF!</f>
        <v>#REF!</v>
      </c>
      <c r="U21" s="138" t="e">
        <f>'Rekap UAS'!#REF!</f>
        <v>#REF!</v>
      </c>
      <c r="V21" s="138" t="e">
        <f>'Rekap NR'!#REF!</f>
        <v>#REF!</v>
      </c>
    </row>
    <row r="22" spans="3:22" hidden="1">
      <c r="C22" s="183"/>
      <c r="D22" s="183"/>
      <c r="E22" s="183"/>
      <c r="F22" s="183"/>
      <c r="G22" s="183"/>
      <c r="H22" s="183"/>
      <c r="I22" s="183"/>
      <c r="J22" s="183"/>
      <c r="K22" s="183"/>
      <c r="L22" s="183"/>
      <c r="M22" s="183"/>
      <c r="N22" s="183"/>
      <c r="O22" s="183"/>
      <c r="P22">
        <v>12</v>
      </c>
      <c r="Q22" t="str">
        <f>IF(VLOOKUP('Rekap NR'!A23,Table3[],4)=0,"",VLOOKUP('Rekap NR'!A23,Table3[],4))</f>
        <v>Siswa kelas 1 12</v>
      </c>
      <c r="R22" s="138" t="e">
        <f>'Rekap UH'!#REF!</f>
        <v>#REF!</v>
      </c>
      <c r="S22" s="138" t="e">
        <f>'Rekap TGS'!#REF!</f>
        <v>#REF!</v>
      </c>
      <c r="T22" s="138" t="e">
        <f>'Rekap UTS'!#REF!</f>
        <v>#REF!</v>
      </c>
      <c r="U22" s="138" t="e">
        <f>'Rekap UAS'!#REF!</f>
        <v>#REF!</v>
      </c>
      <c r="V22" s="138" t="e">
        <f>'Rekap NR'!#REF!</f>
        <v>#REF!</v>
      </c>
    </row>
    <row r="23" spans="3:22" hidden="1">
      <c r="C23" s="183"/>
      <c r="D23" s="183"/>
      <c r="E23" s="183"/>
      <c r="F23" s="183"/>
      <c r="G23" s="183"/>
      <c r="H23" s="183"/>
      <c r="I23" s="183"/>
      <c r="J23" s="183"/>
      <c r="K23" s="183"/>
      <c r="L23" s="183"/>
      <c r="M23" s="183"/>
      <c r="N23" s="183"/>
      <c r="O23" s="183"/>
      <c r="P23">
        <v>13</v>
      </c>
      <c r="Q23" t="str">
        <f>IF(VLOOKUP('Rekap NR'!A24,Table3[],4)=0,"",VLOOKUP('Rekap NR'!A24,Table3[],4))</f>
        <v>Siswa kelas 1 13</v>
      </c>
      <c r="R23" s="138" t="e">
        <f>'Rekap UH'!#REF!</f>
        <v>#REF!</v>
      </c>
      <c r="S23" s="138" t="e">
        <f>'Rekap TGS'!#REF!</f>
        <v>#REF!</v>
      </c>
      <c r="T23" s="138" t="e">
        <f>'Rekap UTS'!#REF!</f>
        <v>#REF!</v>
      </c>
      <c r="U23" s="138" t="e">
        <f>'Rekap UAS'!#REF!</f>
        <v>#REF!</v>
      </c>
      <c r="V23" s="138" t="e">
        <f>'Rekap NR'!#REF!</f>
        <v>#REF!</v>
      </c>
    </row>
    <row r="24" spans="3:22" hidden="1">
      <c r="P24">
        <v>14</v>
      </c>
      <c r="Q24" t="str">
        <f>IF(VLOOKUP('Rekap NR'!A25,Table3[],4)=0,"",VLOOKUP('Rekap NR'!A25,Table3[],4))</f>
        <v>Siswa kelas 1 14</v>
      </c>
      <c r="R24" s="138" t="e">
        <f>'Rekap UH'!#REF!</f>
        <v>#REF!</v>
      </c>
      <c r="S24" s="138" t="e">
        <f>'Rekap TGS'!#REF!</f>
        <v>#REF!</v>
      </c>
      <c r="T24" s="138" t="e">
        <f>'Rekap UTS'!#REF!</f>
        <v>#REF!</v>
      </c>
      <c r="U24" s="138" t="e">
        <f>'Rekap UAS'!#REF!</f>
        <v>#REF!</v>
      </c>
      <c r="V24" s="138" t="e">
        <f>'Rekap NR'!#REF!</f>
        <v>#REF!</v>
      </c>
    </row>
    <row r="25" spans="3:22" hidden="1">
      <c r="P25">
        <v>15</v>
      </c>
      <c r="Q25" t="str">
        <f>IF(VLOOKUP('Rekap NR'!A26,Table3[],4)=0,"",VLOOKUP('Rekap NR'!A26,Table3[],4))</f>
        <v>Siswa kelas 1 15</v>
      </c>
      <c r="R25" s="138" t="e">
        <f>'Rekap UH'!#REF!</f>
        <v>#REF!</v>
      </c>
      <c r="S25" s="138" t="e">
        <f>'Rekap TGS'!#REF!</f>
        <v>#REF!</v>
      </c>
      <c r="T25" s="138" t="e">
        <f>'Rekap UTS'!#REF!</f>
        <v>#REF!</v>
      </c>
      <c r="U25" s="138" t="e">
        <f>'Rekap UAS'!#REF!</f>
        <v>#REF!</v>
      </c>
      <c r="V25" s="138" t="e">
        <f>'Rekap NR'!#REF!</f>
        <v>#REF!</v>
      </c>
    </row>
    <row r="26" spans="3:22" hidden="1">
      <c r="P26">
        <v>16</v>
      </c>
      <c r="Q26" t="str">
        <f>IF(VLOOKUP('Rekap NR'!A27,Table3[],4)=0,"",VLOOKUP('Rekap NR'!A27,Table3[],4))</f>
        <v>Siswa kelas 1 16</v>
      </c>
      <c r="R26" s="138" t="e">
        <f>'Rekap UH'!#REF!</f>
        <v>#REF!</v>
      </c>
      <c r="S26" s="138" t="e">
        <f>'Rekap TGS'!#REF!</f>
        <v>#REF!</v>
      </c>
      <c r="T26" s="138" t="e">
        <f>'Rekap UTS'!#REF!</f>
        <v>#REF!</v>
      </c>
      <c r="U26" s="138" t="e">
        <f>'Rekap UAS'!#REF!</f>
        <v>#REF!</v>
      </c>
      <c r="V26" s="138" t="e">
        <f>'Rekap NR'!#REF!</f>
        <v>#REF!</v>
      </c>
    </row>
    <row r="27" spans="3:22" hidden="1">
      <c r="P27">
        <v>17</v>
      </c>
      <c r="Q27" t="str">
        <f>IF(VLOOKUP('Rekap NR'!A28,Table3[],4)=0,"",VLOOKUP('Rekap NR'!A28,Table3[],4))</f>
        <v>Siswa kelas 1 17</v>
      </c>
      <c r="R27" s="138" t="e">
        <f>'Rekap UH'!#REF!</f>
        <v>#REF!</v>
      </c>
      <c r="S27" s="138" t="e">
        <f>'Rekap TGS'!#REF!</f>
        <v>#REF!</v>
      </c>
      <c r="T27" s="138" t="e">
        <f>'Rekap UTS'!#REF!</f>
        <v>#REF!</v>
      </c>
      <c r="U27" s="138" t="e">
        <f>'Rekap UAS'!#REF!</f>
        <v>#REF!</v>
      </c>
      <c r="V27" s="138" t="e">
        <f>'Rekap NR'!#REF!</f>
        <v>#REF!</v>
      </c>
    </row>
    <row r="28" spans="3:22" hidden="1">
      <c r="P28">
        <v>18</v>
      </c>
      <c r="Q28" t="str">
        <f>IF(VLOOKUP('Rekap NR'!A29,Table3[],4)=0,"",VLOOKUP('Rekap NR'!A29,Table3[],4))</f>
        <v>Siswa kelas 1 18</v>
      </c>
      <c r="R28" s="138" t="e">
        <f>'Rekap UH'!#REF!</f>
        <v>#REF!</v>
      </c>
      <c r="S28" s="138" t="e">
        <f>'Rekap TGS'!#REF!</f>
        <v>#REF!</v>
      </c>
      <c r="T28" s="138" t="e">
        <f>'Rekap UTS'!#REF!</f>
        <v>#REF!</v>
      </c>
      <c r="U28" s="138" t="e">
        <f>'Rekap UAS'!#REF!</f>
        <v>#REF!</v>
      </c>
      <c r="V28" s="138" t="e">
        <f>'Rekap NR'!#REF!</f>
        <v>#REF!</v>
      </c>
    </row>
    <row r="29" spans="3:22" hidden="1">
      <c r="P29">
        <v>19</v>
      </c>
      <c r="Q29" t="str">
        <f>IF(VLOOKUP('Rekap NR'!A30,Table3[],4)=0,"",VLOOKUP('Rekap NR'!A30,Table3[],4))</f>
        <v>Siswa kelas 1 19</v>
      </c>
      <c r="R29" s="138" t="e">
        <f>'Rekap UH'!#REF!</f>
        <v>#REF!</v>
      </c>
      <c r="S29" s="138" t="e">
        <f>'Rekap TGS'!#REF!</f>
        <v>#REF!</v>
      </c>
      <c r="T29" s="138" t="e">
        <f>'Rekap UTS'!#REF!</f>
        <v>#REF!</v>
      </c>
      <c r="U29" s="138" t="e">
        <f>'Rekap UAS'!#REF!</f>
        <v>#REF!</v>
      </c>
      <c r="V29" s="138" t="e">
        <f>'Rekap NR'!#REF!</f>
        <v>#REF!</v>
      </c>
    </row>
    <row r="30" spans="3:22" hidden="1">
      <c r="P30">
        <v>20</v>
      </c>
      <c r="Q30" t="str">
        <f>IF(VLOOKUP('Rekap NR'!A31,Table3[],4)=0,"",VLOOKUP('Rekap NR'!A31,Table3[],4))</f>
        <v>Siswa kelas 1 20</v>
      </c>
      <c r="R30" s="138" t="e">
        <f>'Rekap UH'!#REF!</f>
        <v>#REF!</v>
      </c>
      <c r="S30" s="138" t="e">
        <f>'Rekap TGS'!#REF!</f>
        <v>#REF!</v>
      </c>
      <c r="T30" s="138" t="e">
        <f>'Rekap UTS'!#REF!</f>
        <v>#REF!</v>
      </c>
      <c r="U30" s="138" t="e">
        <f>'Rekap UAS'!#REF!</f>
        <v>#REF!</v>
      </c>
      <c r="V30" s="138" t="e">
        <f>'Rekap NR'!#REF!</f>
        <v>#REF!</v>
      </c>
    </row>
    <row r="31" spans="3:22" hidden="1">
      <c r="P31">
        <v>21</v>
      </c>
      <c r="Q31" t="str">
        <f>IF(VLOOKUP('Rekap NR'!A32,Table3[],4)=0,"",VLOOKUP('Rekap NR'!A32,Table3[],4))</f>
        <v>Siswa kelas 1 21</v>
      </c>
      <c r="R31" s="138" t="e">
        <f>'Rekap UH'!#REF!</f>
        <v>#REF!</v>
      </c>
      <c r="S31" s="138" t="e">
        <f>'Rekap TGS'!#REF!</f>
        <v>#REF!</v>
      </c>
      <c r="T31" s="138" t="e">
        <f>'Rekap UTS'!#REF!</f>
        <v>#REF!</v>
      </c>
      <c r="U31" s="138" t="e">
        <f>'Rekap UAS'!#REF!</f>
        <v>#REF!</v>
      </c>
      <c r="V31" s="138" t="e">
        <f>'Rekap NR'!#REF!</f>
        <v>#REF!</v>
      </c>
    </row>
    <row r="32" spans="3:22" hidden="1">
      <c r="P32">
        <v>22</v>
      </c>
      <c r="Q32" t="str">
        <f>IF(VLOOKUP('Rekap NR'!A33,Table3[],4)=0,"",VLOOKUP('Rekap NR'!A33,Table3[],4))</f>
        <v>Siswa kelas 1 22</v>
      </c>
      <c r="R32" s="138" t="e">
        <f>'Rekap UH'!#REF!</f>
        <v>#REF!</v>
      </c>
      <c r="S32" s="138" t="e">
        <f>'Rekap TGS'!#REF!</f>
        <v>#REF!</v>
      </c>
      <c r="T32" s="138" t="e">
        <f>'Rekap UTS'!#REF!</f>
        <v>#REF!</v>
      </c>
      <c r="U32" s="138" t="e">
        <f>'Rekap UAS'!#REF!</f>
        <v>#REF!</v>
      </c>
      <c r="V32" s="138" t="e">
        <f>'Rekap NR'!#REF!</f>
        <v>#REF!</v>
      </c>
    </row>
    <row r="33" spans="16:22" hidden="1">
      <c r="P33">
        <v>23</v>
      </c>
      <c r="Q33" t="str">
        <f>IF(VLOOKUP('Rekap NR'!A34,Table3[],4)=0,"",VLOOKUP('Rekap NR'!A34,Table3[],4))</f>
        <v>Siswa kelas 1 23</v>
      </c>
      <c r="R33" s="138" t="e">
        <f>'Rekap UH'!#REF!</f>
        <v>#REF!</v>
      </c>
      <c r="S33" s="138" t="e">
        <f>'Rekap TGS'!#REF!</f>
        <v>#REF!</v>
      </c>
      <c r="T33" s="138" t="e">
        <f>'Rekap UTS'!#REF!</f>
        <v>#REF!</v>
      </c>
      <c r="U33" s="138" t="e">
        <f>'Rekap UAS'!#REF!</f>
        <v>#REF!</v>
      </c>
      <c r="V33" s="138" t="e">
        <f>'Rekap NR'!#REF!</f>
        <v>#REF!</v>
      </c>
    </row>
    <row r="34" spans="16:22" hidden="1">
      <c r="P34">
        <v>24</v>
      </c>
      <c r="Q34" t="str">
        <f>IF(VLOOKUP('Rekap NR'!A35,Table3[],4)=0,"",VLOOKUP('Rekap NR'!A35,Table3[],4))</f>
        <v>Siswa kelas 1 24</v>
      </c>
      <c r="R34" s="138" t="e">
        <f>'Rekap UH'!#REF!</f>
        <v>#REF!</v>
      </c>
      <c r="S34" s="138" t="e">
        <f>'Rekap TGS'!#REF!</f>
        <v>#REF!</v>
      </c>
      <c r="T34" s="138" t="e">
        <f>'Rekap UTS'!#REF!</f>
        <v>#REF!</v>
      </c>
      <c r="U34" s="138" t="e">
        <f>'Rekap UAS'!#REF!</f>
        <v>#REF!</v>
      </c>
      <c r="V34" s="138" t="e">
        <f>'Rekap NR'!#REF!</f>
        <v>#REF!</v>
      </c>
    </row>
    <row r="35" spans="16:22" hidden="1">
      <c r="P35">
        <v>25</v>
      </c>
      <c r="Q35" t="str">
        <f>IF(VLOOKUP('Rekap NR'!A36,Table3[],4)=0,"",VLOOKUP('Rekap NR'!A36,Table3[],4))</f>
        <v>Siswa kelas 1 25</v>
      </c>
      <c r="R35" s="138" t="e">
        <f>'Rekap UH'!#REF!</f>
        <v>#REF!</v>
      </c>
      <c r="S35" s="138" t="e">
        <f>'Rekap TGS'!#REF!</f>
        <v>#REF!</v>
      </c>
      <c r="T35" s="138" t="e">
        <f>'Rekap UTS'!#REF!</f>
        <v>#REF!</v>
      </c>
      <c r="U35" s="138" t="e">
        <f>'Rekap UAS'!#REF!</f>
        <v>#REF!</v>
      </c>
      <c r="V35" s="138" t="e">
        <f>'Rekap NR'!#REF!</f>
        <v>#REF!</v>
      </c>
    </row>
    <row r="36" spans="16:22" hidden="1">
      <c r="P36">
        <v>26</v>
      </c>
      <c r="Q36" t="str">
        <f>IF(VLOOKUP('Rekap NR'!A37,Table3[],4)=0,"",VLOOKUP('Rekap NR'!A37,Table3[],4))</f>
        <v>Siswa kelas 1 26</v>
      </c>
      <c r="R36" s="138" t="e">
        <f>'Rekap UH'!#REF!</f>
        <v>#REF!</v>
      </c>
      <c r="S36" s="138" t="e">
        <f>'Rekap TGS'!#REF!</f>
        <v>#REF!</v>
      </c>
      <c r="T36" s="138" t="e">
        <f>'Rekap UTS'!#REF!</f>
        <v>#REF!</v>
      </c>
      <c r="U36" s="138" t="e">
        <f>'Rekap UAS'!#REF!</f>
        <v>#REF!</v>
      </c>
      <c r="V36" s="138" t="e">
        <f>'Rekap NR'!#REF!</f>
        <v>#REF!</v>
      </c>
    </row>
    <row r="37" spans="16:22" hidden="1">
      <c r="P37">
        <v>27</v>
      </c>
      <c r="Q37" t="str">
        <f>IF(VLOOKUP('Rekap NR'!A38,Table3[],4)=0,"",VLOOKUP('Rekap NR'!A38,Table3[],4))</f>
        <v>Siswa kelas 1 27</v>
      </c>
      <c r="R37" s="138" t="e">
        <f>'Rekap UH'!#REF!</f>
        <v>#REF!</v>
      </c>
      <c r="S37" s="138" t="e">
        <f>'Rekap TGS'!#REF!</f>
        <v>#REF!</v>
      </c>
      <c r="T37" s="138" t="e">
        <f>'Rekap UTS'!#REF!</f>
        <v>#REF!</v>
      </c>
      <c r="U37" s="138" t="e">
        <f>'Rekap UAS'!#REF!</f>
        <v>#REF!</v>
      </c>
      <c r="V37" s="138" t="e">
        <f>'Rekap NR'!#REF!</f>
        <v>#REF!</v>
      </c>
    </row>
    <row r="38" spans="16:22" hidden="1">
      <c r="P38">
        <v>28</v>
      </c>
      <c r="Q38" t="str">
        <f>IF(VLOOKUP('Rekap NR'!A39,Table3[],4)=0,"",VLOOKUP('Rekap NR'!A39,Table3[],4))</f>
        <v>Siswa kelas 1 28</v>
      </c>
      <c r="R38" s="138" t="e">
        <f>'Rekap UH'!#REF!</f>
        <v>#REF!</v>
      </c>
      <c r="S38" s="138" t="e">
        <f>'Rekap TGS'!#REF!</f>
        <v>#REF!</v>
      </c>
      <c r="T38" s="138" t="e">
        <f>'Rekap UTS'!#REF!</f>
        <v>#REF!</v>
      </c>
      <c r="U38" s="138" t="e">
        <f>'Rekap UAS'!#REF!</f>
        <v>#REF!</v>
      </c>
      <c r="V38" s="138" t="e">
        <f>'Rekap NR'!#REF!</f>
        <v>#REF!</v>
      </c>
    </row>
    <row r="39" spans="16:22" hidden="1">
      <c r="P39">
        <v>29</v>
      </c>
      <c r="Q39" t="str">
        <f>IF(VLOOKUP('Rekap NR'!A40,Table3[],4)=0,"",VLOOKUP('Rekap NR'!A40,Table3[],4))</f>
        <v>Siswa kelas 1 29</v>
      </c>
      <c r="R39" s="138" t="e">
        <f>'Rekap UH'!#REF!</f>
        <v>#REF!</v>
      </c>
      <c r="S39" s="138" t="e">
        <f>'Rekap TGS'!#REF!</f>
        <v>#REF!</v>
      </c>
      <c r="T39" s="138" t="e">
        <f>'Rekap UTS'!#REF!</f>
        <v>#REF!</v>
      </c>
      <c r="U39" s="138" t="e">
        <f>'Rekap UAS'!#REF!</f>
        <v>#REF!</v>
      </c>
      <c r="V39" s="138" t="e">
        <f>'Rekap NR'!#REF!</f>
        <v>#REF!</v>
      </c>
    </row>
    <row r="40" spans="16:22" hidden="1">
      <c r="P40">
        <v>30</v>
      </c>
      <c r="Q40" t="str">
        <f>IF(VLOOKUP('Rekap NR'!A41,Table3[],4)=0,"",VLOOKUP('Rekap NR'!A41,Table3[],4))</f>
        <v>Siswa kelas 1 30</v>
      </c>
      <c r="R40" s="138" t="e">
        <f>'Rekap UH'!#REF!</f>
        <v>#REF!</v>
      </c>
      <c r="S40" s="138" t="e">
        <f>'Rekap TGS'!#REF!</f>
        <v>#REF!</v>
      </c>
      <c r="T40" s="138" t="e">
        <f>'Rekap UTS'!#REF!</f>
        <v>#REF!</v>
      </c>
      <c r="U40" s="138" t="e">
        <f>'Rekap UAS'!#REF!</f>
        <v>#REF!</v>
      </c>
      <c r="V40" s="138" t="e">
        <f>'Rekap NR'!#REF!</f>
        <v>#REF!</v>
      </c>
    </row>
    <row r="41" spans="16:22" hidden="1">
      <c r="P41">
        <v>31</v>
      </c>
      <c r="Q41" t="str">
        <f>IF(VLOOKUP('Rekap NR'!A42,Table3[],4)=0,"",VLOOKUP('Rekap NR'!A42,Table3[],4))</f>
        <v>Siswa kelas 1 31</v>
      </c>
      <c r="R41" s="138" t="e">
        <f>'Rekap UH'!#REF!</f>
        <v>#REF!</v>
      </c>
      <c r="S41" s="138" t="e">
        <f>'Rekap TGS'!#REF!</f>
        <v>#REF!</v>
      </c>
      <c r="T41" s="138" t="e">
        <f>'Rekap UTS'!#REF!</f>
        <v>#REF!</v>
      </c>
      <c r="U41" s="138" t="e">
        <f>'Rekap UAS'!#REF!</f>
        <v>#REF!</v>
      </c>
      <c r="V41" s="138" t="e">
        <f>'Rekap NR'!#REF!</f>
        <v>#REF!</v>
      </c>
    </row>
    <row r="42" spans="16:22" hidden="1">
      <c r="P42">
        <v>32</v>
      </c>
      <c r="Q42" t="str">
        <f>IF(VLOOKUP('Rekap NR'!A43,Table3[],4)=0,"",VLOOKUP('Rekap NR'!A43,Table3[],4))</f>
        <v>Siswa kelas 1 32</v>
      </c>
      <c r="R42" s="138" t="e">
        <f>'Rekap UH'!#REF!</f>
        <v>#REF!</v>
      </c>
      <c r="S42" s="138" t="e">
        <f>'Rekap TGS'!#REF!</f>
        <v>#REF!</v>
      </c>
      <c r="T42" s="138" t="e">
        <f>'Rekap UTS'!#REF!</f>
        <v>#REF!</v>
      </c>
      <c r="U42" s="138" t="e">
        <f>'Rekap UAS'!#REF!</f>
        <v>#REF!</v>
      </c>
      <c r="V42" s="138" t="e">
        <f>'Rekap NR'!#REF!</f>
        <v>#REF!</v>
      </c>
    </row>
    <row r="43" spans="16:22" hidden="1">
      <c r="P43">
        <v>33</v>
      </c>
      <c r="Q43" t="str">
        <f>IF(VLOOKUP('Rekap NR'!A44,Table3[],4)=0,"",VLOOKUP('Rekap NR'!A44,Table3[],4))</f>
        <v/>
      </c>
      <c r="R43" s="138" t="e">
        <f>'Rekap UH'!#REF!</f>
        <v>#REF!</v>
      </c>
      <c r="S43" s="138" t="e">
        <f>'Rekap TGS'!#REF!</f>
        <v>#REF!</v>
      </c>
      <c r="T43" s="138" t="e">
        <f>'Rekap UTS'!#REF!</f>
        <v>#REF!</v>
      </c>
      <c r="U43" s="138" t="e">
        <f>'Rekap UAS'!#REF!</f>
        <v>#REF!</v>
      </c>
      <c r="V43" s="138" t="e">
        <f>'Rekap NR'!#REF!</f>
        <v>#REF!</v>
      </c>
    </row>
    <row r="44" spans="16:22" hidden="1">
      <c r="P44">
        <v>34</v>
      </c>
      <c r="Q44" t="str">
        <f>IF(VLOOKUP('Rekap NR'!A45,Table3[],4)=0,"",VLOOKUP('Rekap NR'!A45,Table3[],4))</f>
        <v/>
      </c>
      <c r="R44" s="138" t="e">
        <f>'Rekap UH'!#REF!</f>
        <v>#REF!</v>
      </c>
      <c r="S44" s="138" t="e">
        <f>'Rekap TGS'!#REF!</f>
        <v>#REF!</v>
      </c>
      <c r="T44" s="138" t="e">
        <f>'Rekap UTS'!#REF!</f>
        <v>#REF!</v>
      </c>
      <c r="U44" s="138" t="e">
        <f>'Rekap UAS'!#REF!</f>
        <v>#REF!</v>
      </c>
      <c r="V44" s="138" t="e">
        <f>'Rekap NR'!#REF!</f>
        <v>#REF!</v>
      </c>
    </row>
    <row r="45" spans="16:22" hidden="1">
      <c r="P45">
        <v>35</v>
      </c>
      <c r="Q45" t="str">
        <f>IF(VLOOKUP('Rekap NR'!A46,Table3[],4)=0,"",VLOOKUP('Rekap NR'!A46,Table3[],4))</f>
        <v/>
      </c>
      <c r="R45" s="138" t="e">
        <f>'Rekap UH'!#REF!</f>
        <v>#REF!</v>
      </c>
      <c r="S45" s="138" t="e">
        <f>'Rekap TGS'!#REF!</f>
        <v>#REF!</v>
      </c>
      <c r="T45" s="138" t="e">
        <f>'Rekap UTS'!#REF!</f>
        <v>#REF!</v>
      </c>
      <c r="U45" s="138" t="e">
        <f>'Rekap UAS'!#REF!</f>
        <v>#REF!</v>
      </c>
      <c r="V45" s="138" t="e">
        <f>'Rekap NR'!#REF!</f>
        <v>#REF!</v>
      </c>
    </row>
    <row r="46" spans="16:22" hidden="1">
      <c r="P46">
        <v>36</v>
      </c>
      <c r="Q46" t="str">
        <f>IF(VLOOKUP('Rekap NR'!A47,Table3[],4)=0,"",VLOOKUP('Rekap NR'!A47,Table3[],4))</f>
        <v/>
      </c>
      <c r="R46" s="138" t="e">
        <f>'Rekap UH'!#REF!</f>
        <v>#REF!</v>
      </c>
      <c r="S46" s="138" t="e">
        <f>'Rekap TGS'!#REF!</f>
        <v>#REF!</v>
      </c>
      <c r="T46" s="138" t="e">
        <f>'Rekap UTS'!#REF!</f>
        <v>#REF!</v>
      </c>
      <c r="U46" s="138" t="e">
        <f>'Rekap UAS'!#REF!</f>
        <v>#REF!</v>
      </c>
      <c r="V46" s="138" t="e">
        <f>'Rekap NR'!#REF!</f>
        <v>#REF!</v>
      </c>
    </row>
    <row r="47" spans="16:22" hidden="1">
      <c r="P47">
        <v>37</v>
      </c>
      <c r="Q47" t="str">
        <f>IF(VLOOKUP('Rekap NR'!A48,Table3[],4)=0,"",VLOOKUP('Rekap NR'!A48,Table3[],4))</f>
        <v/>
      </c>
      <c r="R47" s="138" t="e">
        <f>'Rekap UH'!#REF!</f>
        <v>#REF!</v>
      </c>
      <c r="S47" s="138" t="e">
        <f>'Rekap TGS'!#REF!</f>
        <v>#REF!</v>
      </c>
      <c r="T47" s="138" t="e">
        <f>'Rekap UTS'!#REF!</f>
        <v>#REF!</v>
      </c>
      <c r="U47" s="138" t="e">
        <f>'Rekap UAS'!#REF!</f>
        <v>#REF!</v>
      </c>
      <c r="V47" s="138" t="e">
        <f>'Rekap NR'!#REF!</f>
        <v>#REF!</v>
      </c>
    </row>
    <row r="48" spans="16:22" hidden="1">
      <c r="P48">
        <v>38</v>
      </c>
      <c r="Q48" t="str">
        <f>IF(VLOOKUP('Rekap NR'!A49,Table3[],4)=0,"",VLOOKUP('Rekap NR'!A49,Table3[],4))</f>
        <v/>
      </c>
      <c r="R48" s="138" t="e">
        <f>'Rekap UH'!#REF!</f>
        <v>#REF!</v>
      </c>
      <c r="S48" s="138" t="e">
        <f>'Rekap TGS'!#REF!</f>
        <v>#REF!</v>
      </c>
      <c r="T48" s="138" t="e">
        <f>'Rekap UTS'!#REF!</f>
        <v>#REF!</v>
      </c>
      <c r="U48" s="138" t="e">
        <f>'Rekap UAS'!#REF!</f>
        <v>#REF!</v>
      </c>
      <c r="V48" s="138" t="e">
        <f>'Rekap NR'!#REF!</f>
        <v>#REF!</v>
      </c>
    </row>
    <row r="49" spans="16:22" hidden="1">
      <c r="P49">
        <v>39</v>
      </c>
      <c r="Q49" t="str">
        <f>IF(VLOOKUP('Rekap NR'!A50,Table3[],4)=0,"",VLOOKUP('Rekap NR'!A50,Table3[],4))</f>
        <v/>
      </c>
      <c r="R49" s="138" t="e">
        <f>'Rekap UH'!#REF!</f>
        <v>#REF!</v>
      </c>
      <c r="S49" s="138" t="e">
        <f>'Rekap TGS'!#REF!</f>
        <v>#REF!</v>
      </c>
      <c r="T49" s="138" t="e">
        <f>'Rekap UTS'!#REF!</f>
        <v>#REF!</v>
      </c>
      <c r="U49" s="138" t="e">
        <f>'Rekap UAS'!#REF!</f>
        <v>#REF!</v>
      </c>
      <c r="V49" s="138" t="e">
        <f>'Rekap NR'!#REF!</f>
        <v>#REF!</v>
      </c>
    </row>
    <row r="50" spans="16:22" hidden="1">
      <c r="P50">
        <v>40</v>
      </c>
      <c r="Q50" t="str">
        <f>IF(VLOOKUP('Rekap NR'!A51,Table3[],4)=0,"",VLOOKUP('Rekap NR'!A51,Table3[],4))</f>
        <v/>
      </c>
      <c r="R50" s="138" t="e">
        <f>'Rekap UH'!#REF!</f>
        <v>#REF!</v>
      </c>
      <c r="S50" s="138" t="e">
        <f>'Rekap TGS'!#REF!</f>
        <v>#REF!</v>
      </c>
      <c r="T50" s="138" t="e">
        <f>'Rekap UTS'!#REF!</f>
        <v>#REF!</v>
      </c>
      <c r="U50" s="138" t="e">
        <f>'Rekap UAS'!#REF!</f>
        <v>#REF!</v>
      </c>
      <c r="V50" s="138" t="e">
        <f>'Rekap NR'!#REF!</f>
        <v>#REF!</v>
      </c>
    </row>
  </sheetData>
  <sheetProtection sheet="1" objects="1" scenarios="1"/>
  <mergeCells count="1">
    <mergeCell ref="D3:I3"/>
  </mergeCells>
  <pageMargins left="0.7" right="0.7" top="0.75" bottom="0.75" header="0.3" footer="0.3"/>
  <drawing r:id="rId1"/>
  <legacyDrawing r:id="rId2"/>
  <controls>
    <control shapeId="33793" r:id="rId3" name="SpinButton1"/>
  </controls>
</worksheet>
</file>

<file path=xl/worksheets/sheet8.xml><?xml version="1.0" encoding="utf-8"?>
<worksheet xmlns="http://schemas.openxmlformats.org/spreadsheetml/2006/main" xmlns:r="http://schemas.openxmlformats.org/officeDocument/2006/relationships">
  <sheetPr codeName="Sheet30"/>
  <dimension ref="A1:V50"/>
  <sheetViews>
    <sheetView showGridLines="0" showRowColHeaders="0" workbookViewId="0">
      <pane xSplit="14" ySplit="14" topLeftCell="O30" activePane="bottomRight" state="frozen"/>
      <selection pane="topRight" activeCell="O1" sqref="O1"/>
      <selection pane="bottomLeft" activeCell="A15" sqref="A15"/>
      <selection pane="bottomRight"/>
    </sheetView>
  </sheetViews>
  <sheetFormatPr defaultColWidth="0" defaultRowHeight="15"/>
  <cols>
    <col min="1" max="1" width="7.140625" customWidth="1"/>
    <col min="2" max="2" width="6.85546875" customWidth="1"/>
    <col min="3" max="3" width="15.5703125" customWidth="1"/>
    <col min="4" max="13" width="9.140625" customWidth="1"/>
    <col min="14" max="14" width="20.28515625" customWidth="1"/>
    <col min="15" max="15" width="6.85546875" customWidth="1"/>
    <col min="16" max="16" width="9.140625" hidden="1" customWidth="1"/>
    <col min="17" max="17" width="17.140625" hidden="1" customWidth="1"/>
    <col min="18" max="16384" width="9.140625" hidden="1"/>
  </cols>
  <sheetData>
    <row r="1" spans="1:22" s="140" customFormat="1" ht="24" customHeight="1">
      <c r="C1" s="177" t="s">
        <v>64</v>
      </c>
      <c r="D1" s="178">
        <v>8</v>
      </c>
      <c r="E1" s="179"/>
      <c r="F1" s="180" t="s">
        <v>93</v>
      </c>
      <c r="G1" s="181" t="e">
        <f>VLOOKUP($D$1,'Rekap NR'!$A$12:$O$51,10,0)</f>
        <v>#VALUE!</v>
      </c>
      <c r="H1" s="180" t="s">
        <v>66</v>
      </c>
      <c r="I1" s="181">
        <f>COUNT('Rekap NR'!C12:C51)</f>
        <v>1</v>
      </c>
      <c r="J1" s="180" t="s">
        <v>67</v>
      </c>
      <c r="K1" s="179"/>
      <c r="L1" s="179"/>
      <c r="M1" s="179"/>
      <c r="N1" s="179"/>
      <c r="O1" s="179"/>
    </row>
    <row r="2" spans="1:22">
      <c r="C2" s="182"/>
      <c r="D2" s="183"/>
      <c r="E2" s="183"/>
      <c r="F2" s="183"/>
      <c r="G2" s="183"/>
      <c r="H2" s="183"/>
      <c r="I2" s="183"/>
      <c r="J2" s="183"/>
      <c r="K2" s="183"/>
      <c r="L2" s="183"/>
      <c r="M2" s="183"/>
      <c r="N2" s="183"/>
      <c r="O2" s="183"/>
    </row>
    <row r="3" spans="1:22" s="4" customFormat="1" ht="15.75">
      <c r="C3" s="184" t="s">
        <v>23</v>
      </c>
      <c r="D3" s="211" t="str">
        <f>VLOOKUP(D1,'Data Siswa 1'!$A$4:$D$43,4)</f>
        <v>Siswa kelas 1 8</v>
      </c>
      <c r="E3" s="211"/>
      <c r="F3" s="211"/>
      <c r="G3" s="211"/>
      <c r="H3" s="211"/>
      <c r="I3" s="211"/>
      <c r="J3" s="185"/>
      <c r="K3" s="186" t="s">
        <v>180</v>
      </c>
      <c r="L3" s="186"/>
      <c r="M3" s="186"/>
      <c r="N3" s="186"/>
      <c r="O3" s="186"/>
    </row>
    <row r="4" spans="1:22">
      <c r="C4" s="183"/>
      <c r="D4" s="183"/>
      <c r="E4" s="183"/>
      <c r="F4" s="183"/>
      <c r="G4" s="183"/>
      <c r="H4" s="183"/>
      <c r="I4" s="183"/>
      <c r="J4" s="183"/>
      <c r="K4" s="183"/>
      <c r="L4" s="183"/>
      <c r="M4" s="183"/>
      <c r="N4" s="183"/>
      <c r="O4" s="183"/>
    </row>
    <row r="5" spans="1:22">
      <c r="C5" s="183"/>
      <c r="D5" s="183"/>
      <c r="E5" s="183"/>
      <c r="F5" s="183"/>
      <c r="G5" s="183"/>
      <c r="H5" s="183"/>
      <c r="I5" s="183"/>
      <c r="J5" s="183"/>
      <c r="K5" s="183"/>
      <c r="L5" s="183"/>
      <c r="M5" s="183"/>
      <c r="N5" s="183"/>
      <c r="O5" s="183"/>
    </row>
    <row r="6" spans="1:22">
      <c r="C6" s="183"/>
      <c r="D6" s="183"/>
      <c r="E6" s="183"/>
      <c r="F6" s="183"/>
      <c r="G6" s="183"/>
      <c r="H6" s="183"/>
      <c r="I6" s="183"/>
      <c r="J6" s="183"/>
      <c r="K6" s="183"/>
      <c r="L6" s="183"/>
      <c r="M6" s="183"/>
      <c r="N6" s="183"/>
      <c r="O6" s="183"/>
    </row>
    <row r="7" spans="1:22">
      <c r="C7" s="183"/>
      <c r="D7" s="183"/>
      <c r="E7" s="183"/>
      <c r="F7" s="183"/>
      <c r="G7" s="183"/>
      <c r="H7" s="183"/>
      <c r="I7" s="183"/>
      <c r="J7" s="183"/>
      <c r="K7" s="183"/>
      <c r="L7" s="183"/>
      <c r="M7" s="183"/>
      <c r="N7" s="183"/>
      <c r="O7" s="183"/>
    </row>
    <row r="8" spans="1:22">
      <c r="A8" t="s">
        <v>87</v>
      </c>
      <c r="B8" t="s">
        <v>17</v>
      </c>
      <c r="C8" s="183"/>
      <c r="D8" s="183"/>
      <c r="E8" s="183"/>
      <c r="F8" s="183"/>
      <c r="G8" s="183"/>
      <c r="H8" s="183"/>
      <c r="I8" s="183"/>
      <c r="J8" s="183"/>
      <c r="K8" s="183"/>
      <c r="L8" s="183"/>
      <c r="M8" s="183"/>
      <c r="N8" s="183"/>
      <c r="O8" s="183"/>
    </row>
    <row r="9" spans="1:22">
      <c r="A9" t="s">
        <v>88</v>
      </c>
      <c r="B9" s="139" t="str">
        <f>VLOOKUP($D$1,'Rekap UH'!$A$12:$H$51,3)</f>
        <v/>
      </c>
      <c r="C9" s="183"/>
      <c r="D9" s="183"/>
      <c r="E9" s="183"/>
      <c r="F9" s="183"/>
      <c r="G9" s="183"/>
      <c r="H9" s="183"/>
      <c r="I9" s="183"/>
      <c r="J9" s="183"/>
      <c r="K9" s="183"/>
      <c r="L9" s="183"/>
      <c r="M9" s="183"/>
      <c r="N9" s="183"/>
      <c r="O9" s="183"/>
    </row>
    <row r="10" spans="1:22">
      <c r="A10" t="s">
        <v>89</v>
      </c>
      <c r="B10" s="139" t="str">
        <f>VLOOKUP($D$1,'Rekap TGS'!$A$12:$H$51,3)</f>
        <v/>
      </c>
      <c r="C10" s="183"/>
      <c r="D10" s="183"/>
      <c r="E10" s="183"/>
      <c r="F10" s="183"/>
      <c r="G10" s="183"/>
      <c r="H10" s="183"/>
      <c r="I10" s="183"/>
      <c r="J10" s="183"/>
      <c r="K10" s="183"/>
      <c r="L10" s="183"/>
      <c r="M10" s="183"/>
      <c r="N10" s="183"/>
      <c r="O10" s="183"/>
      <c r="P10" t="s">
        <v>18</v>
      </c>
      <c r="Q10" t="s">
        <v>3</v>
      </c>
      <c r="R10" t="s">
        <v>88</v>
      </c>
      <c r="S10" t="s">
        <v>89</v>
      </c>
      <c r="T10" t="s">
        <v>12</v>
      </c>
      <c r="U10" t="s">
        <v>90</v>
      </c>
      <c r="V10" t="s">
        <v>15</v>
      </c>
    </row>
    <row r="11" spans="1:22">
      <c r="A11" t="s">
        <v>12</v>
      </c>
      <c r="B11" s="139" t="str">
        <f>VLOOKUP($D$1,'Rekap UTS'!$A$12:$H$51,3)</f>
        <v/>
      </c>
      <c r="C11" s="183"/>
      <c r="D11" s="183"/>
      <c r="E11" s="183"/>
      <c r="F11" s="183"/>
      <c r="G11" s="183"/>
      <c r="H11" s="183"/>
      <c r="I11" s="183"/>
      <c r="J11" s="183"/>
      <c r="K11" s="183"/>
      <c r="L11" s="183"/>
      <c r="M11" s="183"/>
      <c r="N11" s="183"/>
      <c r="O11" s="183"/>
      <c r="P11">
        <v>1</v>
      </c>
      <c r="Q11" t="str">
        <f>IF(VLOOKUP('Rekap NR'!A12,Table3[],4)=0,"",VLOOKUP('Rekap NR'!A12,Table3[],4))</f>
        <v>Siswa kelas 1 1</v>
      </c>
      <c r="R11" s="138" t="e">
        <f>'Rekap UH'!#REF!</f>
        <v>#REF!</v>
      </c>
      <c r="S11" s="138" t="e">
        <f>'Rekap TGS'!#REF!</f>
        <v>#REF!</v>
      </c>
      <c r="T11" s="138" t="e">
        <f>'Rekap UTS'!#REF!</f>
        <v>#REF!</v>
      </c>
      <c r="U11" s="138" t="e">
        <f>'Rekap UAS'!#REF!</f>
        <v>#REF!</v>
      </c>
      <c r="V11" s="138" t="e">
        <f>'Rekap NR'!#REF!</f>
        <v>#REF!</v>
      </c>
    </row>
    <row r="12" spans="1:22">
      <c r="A12" t="s">
        <v>90</v>
      </c>
      <c r="B12" s="139" t="str">
        <f>VLOOKUP($D$1,'Rekap UAS'!$A$12:$H$51,3)</f>
        <v/>
      </c>
      <c r="C12" s="183"/>
      <c r="D12" s="183"/>
      <c r="E12" s="183"/>
      <c r="F12" s="183"/>
      <c r="G12" s="183"/>
      <c r="H12" s="183"/>
      <c r="I12" s="183"/>
      <c r="J12" s="183"/>
      <c r="K12" s="183"/>
      <c r="L12" s="183"/>
      <c r="M12" s="183"/>
      <c r="N12" s="183"/>
      <c r="O12" s="183"/>
      <c r="P12">
        <v>2</v>
      </c>
      <c r="Q12" t="str">
        <f>IF(VLOOKUP('Rekap NR'!A13,Table3[],4)=0,"",VLOOKUP('Rekap NR'!A13,Table3[],4))</f>
        <v>Siswa kelas 1 2</v>
      </c>
      <c r="R12" s="138" t="e">
        <f>'Rekap UH'!#REF!</f>
        <v>#REF!</v>
      </c>
      <c r="S12" s="138" t="e">
        <f>'Rekap TGS'!#REF!</f>
        <v>#REF!</v>
      </c>
      <c r="T12" s="138" t="e">
        <f>'Rekap UTS'!#REF!</f>
        <v>#REF!</v>
      </c>
      <c r="U12" s="138" t="e">
        <f>'Rekap UAS'!#REF!</f>
        <v>#REF!</v>
      </c>
      <c r="V12" s="138" t="e">
        <f>'Rekap NR'!#REF!</f>
        <v>#REF!</v>
      </c>
    </row>
    <row r="13" spans="1:22">
      <c r="A13" t="s">
        <v>15</v>
      </c>
      <c r="B13" s="139" t="str">
        <f>VLOOKUP($D$1,'Rekap NR'!$A$12:$H$51,3)</f>
        <v/>
      </c>
      <c r="C13" s="183"/>
      <c r="D13" s="183"/>
      <c r="E13" s="183"/>
      <c r="F13" s="183"/>
      <c r="G13" s="183"/>
      <c r="H13" s="183"/>
      <c r="I13" s="183"/>
      <c r="J13" s="183"/>
      <c r="K13" s="183"/>
      <c r="L13" s="183"/>
      <c r="M13" s="183"/>
      <c r="N13" s="183"/>
      <c r="O13" s="183"/>
      <c r="P13">
        <v>3</v>
      </c>
      <c r="Q13" t="str">
        <f>IF(VLOOKUP('Rekap NR'!A14,Table3[],4)=0,"",VLOOKUP('Rekap NR'!A14,Table3[],4))</f>
        <v>Siswa kelas 1 3</v>
      </c>
      <c r="R13" s="138" t="e">
        <f>'Rekap UH'!#REF!</f>
        <v>#REF!</v>
      </c>
      <c r="S13" s="138" t="e">
        <f>'Rekap TGS'!#REF!</f>
        <v>#REF!</v>
      </c>
      <c r="T13" s="138" t="e">
        <f>'Rekap UTS'!#REF!</f>
        <v>#REF!</v>
      </c>
      <c r="U13" s="138" t="e">
        <f>'Rekap UAS'!#REF!</f>
        <v>#REF!</v>
      </c>
      <c r="V13" s="138" t="e">
        <f>'Rekap NR'!#REF!</f>
        <v>#REF!</v>
      </c>
    </row>
    <row r="14" spans="1:22">
      <c r="C14" s="183"/>
      <c r="D14" s="183"/>
      <c r="E14" s="183"/>
      <c r="F14" s="183"/>
      <c r="G14" s="183"/>
      <c r="H14" s="183"/>
      <c r="I14" s="183"/>
      <c r="J14" s="183"/>
      <c r="K14" s="183"/>
      <c r="L14" s="183"/>
      <c r="M14" s="183"/>
      <c r="N14" s="183"/>
      <c r="O14" s="183"/>
      <c r="P14">
        <v>4</v>
      </c>
      <c r="Q14" t="str">
        <f>IF(VLOOKUP('Rekap NR'!A15,Table3[],4)=0,"",VLOOKUP('Rekap NR'!A15,Table3[],4))</f>
        <v>Siswa kelas 1 4</v>
      </c>
      <c r="R14" s="138" t="e">
        <f>'Rekap UH'!#REF!</f>
        <v>#REF!</v>
      </c>
      <c r="S14" s="138" t="e">
        <f>'Rekap TGS'!#REF!</f>
        <v>#REF!</v>
      </c>
      <c r="T14" s="138" t="e">
        <f>'Rekap UTS'!#REF!</f>
        <v>#REF!</v>
      </c>
      <c r="U14" s="138" t="e">
        <f>'Rekap UAS'!#REF!</f>
        <v>#REF!</v>
      </c>
      <c r="V14" s="138" t="e">
        <f>'Rekap NR'!#REF!</f>
        <v>#REF!</v>
      </c>
    </row>
    <row r="15" spans="1:22">
      <c r="C15" s="183"/>
      <c r="D15" s="183"/>
      <c r="E15" s="183"/>
      <c r="F15" s="183"/>
      <c r="G15" s="183"/>
      <c r="H15" s="183"/>
      <c r="I15" s="183"/>
      <c r="J15" s="183"/>
      <c r="K15" s="183"/>
      <c r="L15" s="183"/>
      <c r="M15" s="183"/>
      <c r="N15" s="183"/>
      <c r="O15" s="183"/>
      <c r="P15">
        <v>5</v>
      </c>
      <c r="Q15" t="str">
        <f>IF(VLOOKUP('Rekap NR'!A16,Table3[],4)=0,"",VLOOKUP('Rekap NR'!A16,Table3[],4))</f>
        <v>Siswa kelas 1 5</v>
      </c>
      <c r="R15" s="138" t="e">
        <f>'Rekap UH'!#REF!</f>
        <v>#REF!</v>
      </c>
      <c r="S15" s="138" t="e">
        <f>'Rekap TGS'!#REF!</f>
        <v>#REF!</v>
      </c>
      <c r="T15" s="138" t="e">
        <f>'Rekap UTS'!#REF!</f>
        <v>#REF!</v>
      </c>
      <c r="U15" s="138" t="e">
        <f>'Rekap UAS'!#REF!</f>
        <v>#REF!</v>
      </c>
      <c r="V15" s="138" t="e">
        <f>'Rekap NR'!#REF!</f>
        <v>#REF!</v>
      </c>
    </row>
    <row r="16" spans="1:22">
      <c r="C16" s="183"/>
      <c r="D16" s="183"/>
      <c r="E16" s="183"/>
      <c r="F16" s="183"/>
      <c r="G16" s="183"/>
      <c r="H16" s="183"/>
      <c r="I16" s="183"/>
      <c r="J16" s="183"/>
      <c r="K16" s="183"/>
      <c r="L16" s="183"/>
      <c r="M16" s="183"/>
      <c r="N16" s="183"/>
      <c r="O16" s="183"/>
      <c r="P16">
        <v>6</v>
      </c>
      <c r="Q16" t="str">
        <f>IF(VLOOKUP('Rekap NR'!A17,Table3[],4)=0,"",VLOOKUP('Rekap NR'!A17,Table3[],4))</f>
        <v>Siswa kelas 1 6</v>
      </c>
      <c r="R16" s="138" t="e">
        <f>'Rekap UH'!#REF!</f>
        <v>#REF!</v>
      </c>
      <c r="S16" s="138" t="e">
        <f>'Rekap TGS'!#REF!</f>
        <v>#REF!</v>
      </c>
      <c r="T16" s="138" t="e">
        <f>'Rekap UTS'!#REF!</f>
        <v>#REF!</v>
      </c>
      <c r="U16" s="138" t="e">
        <f>'Rekap UAS'!#REF!</f>
        <v>#REF!</v>
      </c>
      <c r="V16" s="138" t="e">
        <f>'Rekap NR'!#REF!</f>
        <v>#REF!</v>
      </c>
    </row>
    <row r="17" spans="3:22">
      <c r="C17" s="183"/>
      <c r="D17" s="183"/>
      <c r="E17" s="183"/>
      <c r="F17" s="183"/>
      <c r="G17" s="183"/>
      <c r="H17" s="183"/>
      <c r="I17" s="183"/>
      <c r="J17" s="183"/>
      <c r="K17" s="183"/>
      <c r="L17" s="183"/>
      <c r="M17" s="183"/>
      <c r="N17" s="183"/>
      <c r="O17" s="183"/>
      <c r="P17">
        <v>7</v>
      </c>
      <c r="Q17" t="str">
        <f>IF(VLOOKUP('Rekap NR'!A18,Table3[],4)=0,"",VLOOKUP('Rekap NR'!A18,Table3[],4))</f>
        <v>Siswa kelas 1 7</v>
      </c>
      <c r="R17" s="138" t="e">
        <f>'Rekap UH'!#REF!</f>
        <v>#REF!</v>
      </c>
      <c r="S17" s="138" t="e">
        <f>'Rekap TGS'!#REF!</f>
        <v>#REF!</v>
      </c>
      <c r="T17" s="138" t="e">
        <f>'Rekap UTS'!#REF!</f>
        <v>#REF!</v>
      </c>
      <c r="U17" s="138" t="e">
        <f>'Rekap UAS'!#REF!</f>
        <v>#REF!</v>
      </c>
      <c r="V17" s="138" t="e">
        <f>'Rekap NR'!#REF!</f>
        <v>#REF!</v>
      </c>
    </row>
    <row r="18" spans="3:22">
      <c r="C18" s="183"/>
      <c r="D18" s="183"/>
      <c r="E18" s="183"/>
      <c r="F18" s="183"/>
      <c r="G18" s="183"/>
      <c r="H18" s="183"/>
      <c r="I18" s="183"/>
      <c r="J18" s="183"/>
      <c r="K18" s="183"/>
      <c r="L18" s="183"/>
      <c r="M18" s="183"/>
      <c r="N18" s="183"/>
      <c r="O18" s="183"/>
      <c r="P18">
        <v>8</v>
      </c>
      <c r="Q18" t="str">
        <f>IF(VLOOKUP('Rekap NR'!A19,Table3[],4)=0,"",VLOOKUP('Rekap NR'!A19,Table3[],4))</f>
        <v>Siswa kelas 1 8</v>
      </c>
      <c r="R18" s="138" t="e">
        <f>'Rekap UH'!#REF!</f>
        <v>#REF!</v>
      </c>
      <c r="S18" s="138" t="e">
        <f>'Rekap TGS'!#REF!</f>
        <v>#REF!</v>
      </c>
      <c r="T18" s="138" t="e">
        <f>'Rekap UTS'!#REF!</f>
        <v>#REF!</v>
      </c>
      <c r="U18" s="138" t="e">
        <f>'Rekap UAS'!#REF!</f>
        <v>#REF!</v>
      </c>
      <c r="V18" s="138" t="e">
        <f>'Rekap NR'!#REF!</f>
        <v>#REF!</v>
      </c>
    </row>
    <row r="19" spans="3:22">
      <c r="C19" s="183"/>
      <c r="D19" s="183"/>
      <c r="E19" s="183"/>
      <c r="F19" s="183"/>
      <c r="G19" s="183"/>
      <c r="H19" s="183"/>
      <c r="I19" s="183"/>
      <c r="J19" s="183"/>
      <c r="K19" s="183"/>
      <c r="L19" s="183"/>
      <c r="M19" s="183"/>
      <c r="N19" s="183"/>
      <c r="O19" s="183"/>
      <c r="P19">
        <v>9</v>
      </c>
      <c r="Q19" t="str">
        <f>IF(VLOOKUP('Rekap NR'!A20,Table3[],4)=0,"",VLOOKUP('Rekap NR'!A20,Table3[],4))</f>
        <v>Siswa kelas 1 9</v>
      </c>
      <c r="R19" s="138" t="e">
        <f>'Rekap UH'!#REF!</f>
        <v>#REF!</v>
      </c>
      <c r="S19" s="138" t="e">
        <f>'Rekap TGS'!#REF!</f>
        <v>#REF!</v>
      </c>
      <c r="T19" s="138" t="e">
        <f>'Rekap UTS'!#REF!</f>
        <v>#REF!</v>
      </c>
      <c r="U19" s="138" t="e">
        <f>'Rekap UAS'!#REF!</f>
        <v>#REF!</v>
      </c>
      <c r="V19" s="138" t="e">
        <f>'Rekap NR'!#REF!</f>
        <v>#REF!</v>
      </c>
    </row>
    <row r="20" spans="3:22">
      <c r="C20" s="183"/>
      <c r="D20" s="183"/>
      <c r="E20" s="183"/>
      <c r="F20" s="183"/>
      <c r="G20" s="183"/>
      <c r="H20" s="183"/>
      <c r="I20" s="183"/>
      <c r="J20" s="183"/>
      <c r="K20" s="183"/>
      <c r="L20" s="183"/>
      <c r="M20" s="183"/>
      <c r="N20" s="183"/>
      <c r="O20" s="183"/>
      <c r="P20">
        <v>10</v>
      </c>
      <c r="Q20" t="str">
        <f>IF(VLOOKUP('Rekap NR'!A21,Table3[],4)=0,"",VLOOKUP('Rekap NR'!A21,Table3[],4))</f>
        <v>Siswa kelas 1 10</v>
      </c>
      <c r="R20" s="138" t="e">
        <f>'Rekap UH'!#REF!</f>
        <v>#REF!</v>
      </c>
      <c r="S20" s="138" t="e">
        <f>'Rekap TGS'!#REF!</f>
        <v>#REF!</v>
      </c>
      <c r="T20" s="138" t="e">
        <f>'Rekap UTS'!#REF!</f>
        <v>#REF!</v>
      </c>
      <c r="U20" s="138" t="e">
        <f>'Rekap UAS'!#REF!</f>
        <v>#REF!</v>
      </c>
      <c r="V20" s="138" t="e">
        <f>'Rekap NR'!#REF!</f>
        <v>#REF!</v>
      </c>
    </row>
    <row r="21" spans="3:22">
      <c r="C21" s="183"/>
      <c r="D21" s="183"/>
      <c r="E21" s="183"/>
      <c r="F21" s="183"/>
      <c r="G21" s="183"/>
      <c r="H21" s="183"/>
      <c r="I21" s="183"/>
      <c r="J21" s="183"/>
      <c r="K21" s="183"/>
      <c r="L21" s="183"/>
      <c r="M21" s="183"/>
      <c r="N21" s="183"/>
      <c r="O21" s="183"/>
      <c r="P21">
        <v>11</v>
      </c>
      <c r="Q21" t="str">
        <f>IF(VLOOKUP('Rekap NR'!A22,Table3[],4)=0,"",VLOOKUP('Rekap NR'!A22,Table3[],4))</f>
        <v>Siswa kelas 1 11</v>
      </c>
      <c r="R21" s="138" t="e">
        <f>'Rekap UH'!#REF!</f>
        <v>#REF!</v>
      </c>
      <c r="S21" s="138" t="e">
        <f>'Rekap TGS'!#REF!</f>
        <v>#REF!</v>
      </c>
      <c r="T21" s="138" t="e">
        <f>'Rekap UTS'!#REF!</f>
        <v>#REF!</v>
      </c>
      <c r="U21" s="138" t="e">
        <f>'Rekap UAS'!#REF!</f>
        <v>#REF!</v>
      </c>
      <c r="V21" s="138" t="e">
        <f>'Rekap NR'!#REF!</f>
        <v>#REF!</v>
      </c>
    </row>
    <row r="22" spans="3:22">
      <c r="C22" s="183"/>
      <c r="D22" s="183"/>
      <c r="E22" s="183"/>
      <c r="F22" s="183"/>
      <c r="G22" s="183"/>
      <c r="H22" s="183"/>
      <c r="I22" s="183"/>
      <c r="J22" s="183"/>
      <c r="K22" s="183"/>
      <c r="L22" s="183"/>
      <c r="M22" s="183"/>
      <c r="N22" s="183"/>
      <c r="O22" s="183"/>
      <c r="P22">
        <v>12</v>
      </c>
      <c r="Q22" t="str">
        <f>IF(VLOOKUP('Rekap NR'!A23,Table3[],4)=0,"",VLOOKUP('Rekap NR'!A23,Table3[],4))</f>
        <v>Siswa kelas 1 12</v>
      </c>
      <c r="R22" s="138" t="e">
        <f>'Rekap UH'!#REF!</f>
        <v>#REF!</v>
      </c>
      <c r="S22" s="138" t="e">
        <f>'Rekap TGS'!#REF!</f>
        <v>#REF!</v>
      </c>
      <c r="T22" s="138" t="e">
        <f>'Rekap UTS'!#REF!</f>
        <v>#REF!</v>
      </c>
      <c r="U22" s="138" t="e">
        <f>'Rekap UAS'!#REF!</f>
        <v>#REF!</v>
      </c>
      <c r="V22" s="138" t="e">
        <f>'Rekap NR'!#REF!</f>
        <v>#REF!</v>
      </c>
    </row>
    <row r="23" spans="3:22">
      <c r="C23" s="183"/>
      <c r="D23" s="183"/>
      <c r="E23" s="183"/>
      <c r="F23" s="183"/>
      <c r="G23" s="183"/>
      <c r="H23" s="183"/>
      <c r="I23" s="183"/>
      <c r="J23" s="183"/>
      <c r="K23" s="183"/>
      <c r="L23" s="183"/>
      <c r="M23" s="183"/>
      <c r="N23" s="183"/>
      <c r="O23" s="183"/>
      <c r="P23">
        <v>13</v>
      </c>
      <c r="Q23" t="str">
        <f>IF(VLOOKUP('Rekap NR'!A24,Table3[],4)=0,"",VLOOKUP('Rekap NR'!A24,Table3[],4))</f>
        <v>Siswa kelas 1 13</v>
      </c>
      <c r="R23" s="138" t="e">
        <f>'Rekap UH'!#REF!</f>
        <v>#REF!</v>
      </c>
      <c r="S23" s="138" t="e">
        <f>'Rekap TGS'!#REF!</f>
        <v>#REF!</v>
      </c>
      <c r="T23" s="138" t="e">
        <f>'Rekap UTS'!#REF!</f>
        <v>#REF!</v>
      </c>
      <c r="U23" s="138" t="e">
        <f>'Rekap UAS'!#REF!</f>
        <v>#REF!</v>
      </c>
      <c r="V23" s="138" t="e">
        <f>'Rekap NR'!#REF!</f>
        <v>#REF!</v>
      </c>
    </row>
    <row r="24" spans="3:22">
      <c r="P24">
        <v>14</v>
      </c>
      <c r="Q24" t="str">
        <f>IF(VLOOKUP('Rekap NR'!A25,Table3[],4)=0,"",VLOOKUP('Rekap NR'!A25,Table3[],4))</f>
        <v>Siswa kelas 1 14</v>
      </c>
      <c r="R24" s="138" t="e">
        <f>'Rekap UH'!#REF!</f>
        <v>#REF!</v>
      </c>
      <c r="S24" s="138" t="e">
        <f>'Rekap TGS'!#REF!</f>
        <v>#REF!</v>
      </c>
      <c r="T24" s="138" t="e">
        <f>'Rekap UTS'!#REF!</f>
        <v>#REF!</v>
      </c>
      <c r="U24" s="138" t="e">
        <f>'Rekap UAS'!#REF!</f>
        <v>#REF!</v>
      </c>
      <c r="V24" s="138" t="e">
        <f>'Rekap NR'!#REF!</f>
        <v>#REF!</v>
      </c>
    </row>
    <row r="25" spans="3:22">
      <c r="P25">
        <v>15</v>
      </c>
      <c r="Q25" t="str">
        <f>IF(VLOOKUP('Rekap NR'!A26,Table3[],4)=0,"",VLOOKUP('Rekap NR'!A26,Table3[],4))</f>
        <v>Siswa kelas 1 15</v>
      </c>
      <c r="R25" s="138" t="e">
        <f>'Rekap UH'!#REF!</f>
        <v>#REF!</v>
      </c>
      <c r="S25" s="138" t="e">
        <f>'Rekap TGS'!#REF!</f>
        <v>#REF!</v>
      </c>
      <c r="T25" s="138" t="e">
        <f>'Rekap UTS'!#REF!</f>
        <v>#REF!</v>
      </c>
      <c r="U25" s="138" t="e">
        <f>'Rekap UAS'!#REF!</f>
        <v>#REF!</v>
      </c>
      <c r="V25" s="138" t="e">
        <f>'Rekap NR'!#REF!</f>
        <v>#REF!</v>
      </c>
    </row>
    <row r="26" spans="3:22">
      <c r="P26">
        <v>16</v>
      </c>
      <c r="Q26" t="str">
        <f>IF(VLOOKUP('Rekap NR'!A27,Table3[],4)=0,"",VLOOKUP('Rekap NR'!A27,Table3[],4))</f>
        <v>Siswa kelas 1 16</v>
      </c>
      <c r="R26" s="138" t="e">
        <f>'Rekap UH'!#REF!</f>
        <v>#REF!</v>
      </c>
      <c r="S26" s="138" t="e">
        <f>'Rekap TGS'!#REF!</f>
        <v>#REF!</v>
      </c>
      <c r="T26" s="138" t="e">
        <f>'Rekap UTS'!#REF!</f>
        <v>#REF!</v>
      </c>
      <c r="U26" s="138" t="e">
        <f>'Rekap UAS'!#REF!</f>
        <v>#REF!</v>
      </c>
      <c r="V26" s="138" t="e">
        <f>'Rekap NR'!#REF!</f>
        <v>#REF!</v>
      </c>
    </row>
    <row r="27" spans="3:22">
      <c r="P27">
        <v>17</v>
      </c>
      <c r="Q27" t="str">
        <f>IF(VLOOKUP('Rekap NR'!A28,Table3[],4)=0,"",VLOOKUP('Rekap NR'!A28,Table3[],4))</f>
        <v>Siswa kelas 1 17</v>
      </c>
      <c r="R27" s="138" t="e">
        <f>'Rekap UH'!#REF!</f>
        <v>#REF!</v>
      </c>
      <c r="S27" s="138" t="e">
        <f>'Rekap TGS'!#REF!</f>
        <v>#REF!</v>
      </c>
      <c r="T27" s="138" t="e">
        <f>'Rekap UTS'!#REF!</f>
        <v>#REF!</v>
      </c>
      <c r="U27" s="138" t="e">
        <f>'Rekap UAS'!#REF!</f>
        <v>#REF!</v>
      </c>
      <c r="V27" s="138" t="e">
        <f>'Rekap NR'!#REF!</f>
        <v>#REF!</v>
      </c>
    </row>
    <row r="28" spans="3:22">
      <c r="P28">
        <v>18</v>
      </c>
      <c r="Q28" t="str">
        <f>IF(VLOOKUP('Rekap NR'!A29,Table3[],4)=0,"",VLOOKUP('Rekap NR'!A29,Table3[],4))</f>
        <v>Siswa kelas 1 18</v>
      </c>
      <c r="R28" s="138" t="e">
        <f>'Rekap UH'!#REF!</f>
        <v>#REF!</v>
      </c>
      <c r="S28" s="138" t="e">
        <f>'Rekap TGS'!#REF!</f>
        <v>#REF!</v>
      </c>
      <c r="T28" s="138" t="e">
        <f>'Rekap UTS'!#REF!</f>
        <v>#REF!</v>
      </c>
      <c r="U28" s="138" t="e">
        <f>'Rekap UAS'!#REF!</f>
        <v>#REF!</v>
      </c>
      <c r="V28" s="138" t="e">
        <f>'Rekap NR'!#REF!</f>
        <v>#REF!</v>
      </c>
    </row>
    <row r="29" spans="3:22">
      <c r="P29">
        <v>19</v>
      </c>
      <c r="Q29" t="str">
        <f>IF(VLOOKUP('Rekap NR'!A30,Table3[],4)=0,"",VLOOKUP('Rekap NR'!A30,Table3[],4))</f>
        <v>Siswa kelas 1 19</v>
      </c>
      <c r="R29" s="138" t="e">
        <f>'Rekap UH'!#REF!</f>
        <v>#REF!</v>
      </c>
      <c r="S29" s="138" t="e">
        <f>'Rekap TGS'!#REF!</f>
        <v>#REF!</v>
      </c>
      <c r="T29" s="138" t="e">
        <f>'Rekap UTS'!#REF!</f>
        <v>#REF!</v>
      </c>
      <c r="U29" s="138" t="e">
        <f>'Rekap UAS'!#REF!</f>
        <v>#REF!</v>
      </c>
      <c r="V29" s="138" t="e">
        <f>'Rekap NR'!#REF!</f>
        <v>#REF!</v>
      </c>
    </row>
    <row r="30" spans="3:22">
      <c r="P30">
        <v>20</v>
      </c>
      <c r="Q30" t="str">
        <f>IF(VLOOKUP('Rekap NR'!A31,Table3[],4)=0,"",VLOOKUP('Rekap NR'!A31,Table3[],4))</f>
        <v>Siswa kelas 1 20</v>
      </c>
      <c r="R30" s="138" t="e">
        <f>'Rekap UH'!#REF!</f>
        <v>#REF!</v>
      </c>
      <c r="S30" s="138" t="e">
        <f>'Rekap TGS'!#REF!</f>
        <v>#REF!</v>
      </c>
      <c r="T30" s="138" t="e">
        <f>'Rekap UTS'!#REF!</f>
        <v>#REF!</v>
      </c>
      <c r="U30" s="138" t="e">
        <f>'Rekap UAS'!#REF!</f>
        <v>#REF!</v>
      </c>
      <c r="V30" s="138" t="e">
        <f>'Rekap NR'!#REF!</f>
        <v>#REF!</v>
      </c>
    </row>
    <row r="31" spans="3:22">
      <c r="P31">
        <v>21</v>
      </c>
      <c r="Q31" t="str">
        <f>IF(VLOOKUP('Rekap NR'!A32,Table3[],4)=0,"",VLOOKUP('Rekap NR'!A32,Table3[],4))</f>
        <v>Siswa kelas 1 21</v>
      </c>
      <c r="R31" s="138" t="e">
        <f>'Rekap UH'!#REF!</f>
        <v>#REF!</v>
      </c>
      <c r="S31" s="138" t="e">
        <f>'Rekap TGS'!#REF!</f>
        <v>#REF!</v>
      </c>
      <c r="T31" s="138" t="e">
        <f>'Rekap UTS'!#REF!</f>
        <v>#REF!</v>
      </c>
      <c r="U31" s="138" t="e">
        <f>'Rekap UAS'!#REF!</f>
        <v>#REF!</v>
      </c>
      <c r="V31" s="138" t="e">
        <f>'Rekap NR'!#REF!</f>
        <v>#REF!</v>
      </c>
    </row>
    <row r="32" spans="3:22">
      <c r="P32">
        <v>22</v>
      </c>
      <c r="Q32" t="str">
        <f>IF(VLOOKUP('Rekap NR'!A33,Table3[],4)=0,"",VLOOKUP('Rekap NR'!A33,Table3[],4))</f>
        <v>Siswa kelas 1 22</v>
      </c>
      <c r="R32" s="138" t="e">
        <f>'Rekap UH'!#REF!</f>
        <v>#REF!</v>
      </c>
      <c r="S32" s="138" t="e">
        <f>'Rekap TGS'!#REF!</f>
        <v>#REF!</v>
      </c>
      <c r="T32" s="138" t="e">
        <f>'Rekap UTS'!#REF!</f>
        <v>#REF!</v>
      </c>
      <c r="U32" s="138" t="e">
        <f>'Rekap UAS'!#REF!</f>
        <v>#REF!</v>
      </c>
      <c r="V32" s="138" t="e">
        <f>'Rekap NR'!#REF!</f>
        <v>#REF!</v>
      </c>
    </row>
    <row r="33" spans="16:22">
      <c r="P33">
        <v>23</v>
      </c>
      <c r="Q33" t="str">
        <f>IF(VLOOKUP('Rekap NR'!A34,Table3[],4)=0,"",VLOOKUP('Rekap NR'!A34,Table3[],4))</f>
        <v>Siswa kelas 1 23</v>
      </c>
      <c r="R33" s="138" t="e">
        <f>'Rekap UH'!#REF!</f>
        <v>#REF!</v>
      </c>
      <c r="S33" s="138" t="e">
        <f>'Rekap TGS'!#REF!</f>
        <v>#REF!</v>
      </c>
      <c r="T33" s="138" t="e">
        <f>'Rekap UTS'!#REF!</f>
        <v>#REF!</v>
      </c>
      <c r="U33" s="138" t="e">
        <f>'Rekap UAS'!#REF!</f>
        <v>#REF!</v>
      </c>
      <c r="V33" s="138" t="e">
        <f>'Rekap NR'!#REF!</f>
        <v>#REF!</v>
      </c>
    </row>
    <row r="34" spans="16:22">
      <c r="P34">
        <v>24</v>
      </c>
      <c r="Q34" t="str">
        <f>IF(VLOOKUP('Rekap NR'!A35,Table3[],4)=0,"",VLOOKUP('Rekap NR'!A35,Table3[],4))</f>
        <v>Siswa kelas 1 24</v>
      </c>
      <c r="R34" s="138" t="e">
        <f>'Rekap UH'!#REF!</f>
        <v>#REF!</v>
      </c>
      <c r="S34" s="138" t="e">
        <f>'Rekap TGS'!#REF!</f>
        <v>#REF!</v>
      </c>
      <c r="T34" s="138" t="e">
        <f>'Rekap UTS'!#REF!</f>
        <v>#REF!</v>
      </c>
      <c r="U34" s="138" t="e">
        <f>'Rekap UAS'!#REF!</f>
        <v>#REF!</v>
      </c>
      <c r="V34" s="138" t="e">
        <f>'Rekap NR'!#REF!</f>
        <v>#REF!</v>
      </c>
    </row>
    <row r="35" spans="16:22">
      <c r="P35">
        <v>25</v>
      </c>
      <c r="Q35" t="str">
        <f>IF(VLOOKUP('Rekap NR'!A36,Table3[],4)=0,"",VLOOKUP('Rekap NR'!A36,Table3[],4))</f>
        <v>Siswa kelas 1 25</v>
      </c>
      <c r="R35" s="138" t="e">
        <f>'Rekap UH'!#REF!</f>
        <v>#REF!</v>
      </c>
      <c r="S35" s="138" t="e">
        <f>'Rekap TGS'!#REF!</f>
        <v>#REF!</v>
      </c>
      <c r="T35" s="138" t="e">
        <f>'Rekap UTS'!#REF!</f>
        <v>#REF!</v>
      </c>
      <c r="U35" s="138" t="e">
        <f>'Rekap UAS'!#REF!</f>
        <v>#REF!</v>
      </c>
      <c r="V35" s="138" t="e">
        <f>'Rekap NR'!#REF!</f>
        <v>#REF!</v>
      </c>
    </row>
    <row r="36" spans="16:22">
      <c r="P36">
        <v>26</v>
      </c>
      <c r="Q36" t="str">
        <f>IF(VLOOKUP('Rekap NR'!A37,Table3[],4)=0,"",VLOOKUP('Rekap NR'!A37,Table3[],4))</f>
        <v>Siswa kelas 1 26</v>
      </c>
      <c r="R36" s="138" t="e">
        <f>'Rekap UH'!#REF!</f>
        <v>#REF!</v>
      </c>
      <c r="S36" s="138" t="e">
        <f>'Rekap TGS'!#REF!</f>
        <v>#REF!</v>
      </c>
      <c r="T36" s="138" t="e">
        <f>'Rekap UTS'!#REF!</f>
        <v>#REF!</v>
      </c>
      <c r="U36" s="138" t="e">
        <f>'Rekap UAS'!#REF!</f>
        <v>#REF!</v>
      </c>
      <c r="V36" s="138" t="e">
        <f>'Rekap NR'!#REF!</f>
        <v>#REF!</v>
      </c>
    </row>
    <row r="37" spans="16:22">
      <c r="P37">
        <v>27</v>
      </c>
      <c r="Q37" t="str">
        <f>IF(VLOOKUP('Rekap NR'!A38,Table3[],4)=0,"",VLOOKUP('Rekap NR'!A38,Table3[],4))</f>
        <v>Siswa kelas 1 27</v>
      </c>
      <c r="R37" s="138" t="e">
        <f>'Rekap UH'!#REF!</f>
        <v>#REF!</v>
      </c>
      <c r="S37" s="138" t="e">
        <f>'Rekap TGS'!#REF!</f>
        <v>#REF!</v>
      </c>
      <c r="T37" s="138" t="e">
        <f>'Rekap UTS'!#REF!</f>
        <v>#REF!</v>
      </c>
      <c r="U37" s="138" t="e">
        <f>'Rekap UAS'!#REF!</f>
        <v>#REF!</v>
      </c>
      <c r="V37" s="138" t="e">
        <f>'Rekap NR'!#REF!</f>
        <v>#REF!</v>
      </c>
    </row>
    <row r="38" spans="16:22">
      <c r="P38">
        <v>28</v>
      </c>
      <c r="Q38" t="str">
        <f>IF(VLOOKUP('Rekap NR'!A39,Table3[],4)=0,"",VLOOKUP('Rekap NR'!A39,Table3[],4))</f>
        <v>Siswa kelas 1 28</v>
      </c>
      <c r="R38" s="138" t="e">
        <f>'Rekap UH'!#REF!</f>
        <v>#REF!</v>
      </c>
      <c r="S38" s="138" t="e">
        <f>'Rekap TGS'!#REF!</f>
        <v>#REF!</v>
      </c>
      <c r="T38" s="138" t="e">
        <f>'Rekap UTS'!#REF!</f>
        <v>#REF!</v>
      </c>
      <c r="U38" s="138" t="e">
        <f>'Rekap UAS'!#REF!</f>
        <v>#REF!</v>
      </c>
      <c r="V38" s="138" t="e">
        <f>'Rekap NR'!#REF!</f>
        <v>#REF!</v>
      </c>
    </row>
    <row r="39" spans="16:22">
      <c r="P39">
        <v>29</v>
      </c>
      <c r="Q39" t="str">
        <f>IF(VLOOKUP('Rekap NR'!A40,Table3[],4)=0,"",VLOOKUP('Rekap NR'!A40,Table3[],4))</f>
        <v>Siswa kelas 1 29</v>
      </c>
      <c r="R39" s="138" t="e">
        <f>'Rekap UH'!#REF!</f>
        <v>#REF!</v>
      </c>
      <c r="S39" s="138" t="e">
        <f>'Rekap TGS'!#REF!</f>
        <v>#REF!</v>
      </c>
      <c r="T39" s="138" t="e">
        <f>'Rekap UTS'!#REF!</f>
        <v>#REF!</v>
      </c>
      <c r="U39" s="138" t="e">
        <f>'Rekap UAS'!#REF!</f>
        <v>#REF!</v>
      </c>
      <c r="V39" s="138" t="e">
        <f>'Rekap NR'!#REF!</f>
        <v>#REF!</v>
      </c>
    </row>
    <row r="40" spans="16:22">
      <c r="P40">
        <v>30</v>
      </c>
      <c r="Q40" t="str">
        <f>IF(VLOOKUP('Rekap NR'!A41,Table3[],4)=0,"",VLOOKUP('Rekap NR'!A41,Table3[],4))</f>
        <v>Siswa kelas 1 30</v>
      </c>
      <c r="R40" s="138" t="e">
        <f>'Rekap UH'!#REF!</f>
        <v>#REF!</v>
      </c>
      <c r="S40" s="138" t="e">
        <f>'Rekap TGS'!#REF!</f>
        <v>#REF!</v>
      </c>
      <c r="T40" s="138" t="e">
        <f>'Rekap UTS'!#REF!</f>
        <v>#REF!</v>
      </c>
      <c r="U40" s="138" t="e">
        <f>'Rekap UAS'!#REF!</f>
        <v>#REF!</v>
      </c>
      <c r="V40" s="138" t="e">
        <f>'Rekap NR'!#REF!</f>
        <v>#REF!</v>
      </c>
    </row>
    <row r="41" spans="16:22">
      <c r="P41">
        <v>31</v>
      </c>
      <c r="Q41" t="str">
        <f>IF(VLOOKUP('Rekap NR'!A42,Table3[],4)=0,"",VLOOKUP('Rekap NR'!A42,Table3[],4))</f>
        <v>Siswa kelas 1 31</v>
      </c>
      <c r="R41" s="138" t="e">
        <f>'Rekap UH'!#REF!</f>
        <v>#REF!</v>
      </c>
      <c r="S41" s="138" t="e">
        <f>'Rekap TGS'!#REF!</f>
        <v>#REF!</v>
      </c>
      <c r="T41" s="138" t="e">
        <f>'Rekap UTS'!#REF!</f>
        <v>#REF!</v>
      </c>
      <c r="U41" s="138" t="e">
        <f>'Rekap UAS'!#REF!</f>
        <v>#REF!</v>
      </c>
      <c r="V41" s="138" t="e">
        <f>'Rekap NR'!#REF!</f>
        <v>#REF!</v>
      </c>
    </row>
    <row r="42" spans="16:22">
      <c r="P42">
        <v>32</v>
      </c>
      <c r="Q42" t="str">
        <f>IF(VLOOKUP('Rekap NR'!A43,Table3[],4)=0,"",VLOOKUP('Rekap NR'!A43,Table3[],4))</f>
        <v>Siswa kelas 1 32</v>
      </c>
      <c r="R42" s="138" t="e">
        <f>'Rekap UH'!#REF!</f>
        <v>#REF!</v>
      </c>
      <c r="S42" s="138" t="e">
        <f>'Rekap TGS'!#REF!</f>
        <v>#REF!</v>
      </c>
      <c r="T42" s="138" t="e">
        <f>'Rekap UTS'!#REF!</f>
        <v>#REF!</v>
      </c>
      <c r="U42" s="138" t="e">
        <f>'Rekap UAS'!#REF!</f>
        <v>#REF!</v>
      </c>
      <c r="V42" s="138" t="e">
        <f>'Rekap NR'!#REF!</f>
        <v>#REF!</v>
      </c>
    </row>
    <row r="43" spans="16:22">
      <c r="P43">
        <v>33</v>
      </c>
      <c r="Q43" t="str">
        <f>IF(VLOOKUP('Rekap NR'!A44,Table3[],4)=0,"",VLOOKUP('Rekap NR'!A44,Table3[],4))</f>
        <v/>
      </c>
      <c r="R43" s="138" t="e">
        <f>'Rekap UH'!#REF!</f>
        <v>#REF!</v>
      </c>
      <c r="S43" s="138" t="e">
        <f>'Rekap TGS'!#REF!</f>
        <v>#REF!</v>
      </c>
      <c r="T43" s="138" t="e">
        <f>'Rekap UTS'!#REF!</f>
        <v>#REF!</v>
      </c>
      <c r="U43" s="138" t="e">
        <f>'Rekap UAS'!#REF!</f>
        <v>#REF!</v>
      </c>
      <c r="V43" s="138" t="e">
        <f>'Rekap NR'!#REF!</f>
        <v>#REF!</v>
      </c>
    </row>
    <row r="44" spans="16:22">
      <c r="P44">
        <v>34</v>
      </c>
      <c r="Q44" t="str">
        <f>IF(VLOOKUP('Rekap NR'!A45,Table3[],4)=0,"",VLOOKUP('Rekap NR'!A45,Table3[],4))</f>
        <v/>
      </c>
      <c r="R44" s="138" t="e">
        <f>'Rekap UH'!#REF!</f>
        <v>#REF!</v>
      </c>
      <c r="S44" s="138" t="e">
        <f>'Rekap TGS'!#REF!</f>
        <v>#REF!</v>
      </c>
      <c r="T44" s="138" t="e">
        <f>'Rekap UTS'!#REF!</f>
        <v>#REF!</v>
      </c>
      <c r="U44" s="138" t="e">
        <f>'Rekap UAS'!#REF!</f>
        <v>#REF!</v>
      </c>
      <c r="V44" s="138" t="e">
        <f>'Rekap NR'!#REF!</f>
        <v>#REF!</v>
      </c>
    </row>
    <row r="45" spans="16:22">
      <c r="P45">
        <v>35</v>
      </c>
      <c r="Q45" t="str">
        <f>IF(VLOOKUP('Rekap NR'!A46,Table3[],4)=0,"",VLOOKUP('Rekap NR'!A46,Table3[],4))</f>
        <v/>
      </c>
      <c r="R45" s="138" t="e">
        <f>'Rekap UH'!#REF!</f>
        <v>#REF!</v>
      </c>
      <c r="S45" s="138" t="e">
        <f>'Rekap TGS'!#REF!</f>
        <v>#REF!</v>
      </c>
      <c r="T45" s="138" t="e">
        <f>'Rekap UTS'!#REF!</f>
        <v>#REF!</v>
      </c>
      <c r="U45" s="138" t="e">
        <f>'Rekap UAS'!#REF!</f>
        <v>#REF!</v>
      </c>
      <c r="V45" s="138" t="e">
        <f>'Rekap NR'!#REF!</f>
        <v>#REF!</v>
      </c>
    </row>
    <row r="46" spans="16:22">
      <c r="P46">
        <v>36</v>
      </c>
      <c r="Q46" t="str">
        <f>IF(VLOOKUP('Rekap NR'!A47,Table3[],4)=0,"",VLOOKUP('Rekap NR'!A47,Table3[],4))</f>
        <v/>
      </c>
      <c r="R46" s="138" t="e">
        <f>'Rekap UH'!#REF!</f>
        <v>#REF!</v>
      </c>
      <c r="S46" s="138" t="e">
        <f>'Rekap TGS'!#REF!</f>
        <v>#REF!</v>
      </c>
      <c r="T46" s="138" t="e">
        <f>'Rekap UTS'!#REF!</f>
        <v>#REF!</v>
      </c>
      <c r="U46" s="138" t="e">
        <f>'Rekap UAS'!#REF!</f>
        <v>#REF!</v>
      </c>
      <c r="V46" s="138" t="e">
        <f>'Rekap NR'!#REF!</f>
        <v>#REF!</v>
      </c>
    </row>
    <row r="47" spans="16:22">
      <c r="P47">
        <v>37</v>
      </c>
      <c r="Q47" t="str">
        <f>IF(VLOOKUP('Rekap NR'!A48,Table3[],4)=0,"",VLOOKUP('Rekap NR'!A48,Table3[],4))</f>
        <v/>
      </c>
      <c r="R47" s="138" t="e">
        <f>'Rekap UH'!#REF!</f>
        <v>#REF!</v>
      </c>
      <c r="S47" s="138" t="e">
        <f>'Rekap TGS'!#REF!</f>
        <v>#REF!</v>
      </c>
      <c r="T47" s="138" t="e">
        <f>'Rekap UTS'!#REF!</f>
        <v>#REF!</v>
      </c>
      <c r="U47" s="138" t="e">
        <f>'Rekap UAS'!#REF!</f>
        <v>#REF!</v>
      </c>
      <c r="V47" s="138" t="e">
        <f>'Rekap NR'!#REF!</f>
        <v>#REF!</v>
      </c>
    </row>
    <row r="48" spans="16:22">
      <c r="P48">
        <v>38</v>
      </c>
      <c r="Q48" t="str">
        <f>IF(VLOOKUP('Rekap NR'!A49,Table3[],4)=0,"",VLOOKUP('Rekap NR'!A49,Table3[],4))</f>
        <v/>
      </c>
      <c r="R48" s="138" t="e">
        <f>'Rekap UH'!#REF!</f>
        <v>#REF!</v>
      </c>
      <c r="S48" s="138" t="e">
        <f>'Rekap TGS'!#REF!</f>
        <v>#REF!</v>
      </c>
      <c r="T48" s="138" t="e">
        <f>'Rekap UTS'!#REF!</f>
        <v>#REF!</v>
      </c>
      <c r="U48" s="138" t="e">
        <f>'Rekap UAS'!#REF!</f>
        <v>#REF!</v>
      </c>
      <c r="V48" s="138" t="e">
        <f>'Rekap NR'!#REF!</f>
        <v>#REF!</v>
      </c>
    </row>
    <row r="49" spans="16:22">
      <c r="P49">
        <v>39</v>
      </c>
      <c r="Q49" t="str">
        <f>IF(VLOOKUP('Rekap NR'!A50,Table3[],4)=0,"",VLOOKUP('Rekap NR'!A50,Table3[],4))</f>
        <v/>
      </c>
      <c r="R49" s="138" t="e">
        <f>'Rekap UH'!#REF!</f>
        <v>#REF!</v>
      </c>
      <c r="S49" s="138" t="e">
        <f>'Rekap TGS'!#REF!</f>
        <v>#REF!</v>
      </c>
      <c r="T49" s="138" t="e">
        <f>'Rekap UTS'!#REF!</f>
        <v>#REF!</v>
      </c>
      <c r="U49" s="138" t="e">
        <f>'Rekap UAS'!#REF!</f>
        <v>#REF!</v>
      </c>
      <c r="V49" s="138" t="e">
        <f>'Rekap NR'!#REF!</f>
        <v>#REF!</v>
      </c>
    </row>
    <row r="50" spans="16:22">
      <c r="P50">
        <v>40</v>
      </c>
      <c r="Q50" t="str">
        <f>IF(VLOOKUP('Rekap NR'!A51,Table3[],4)=0,"",VLOOKUP('Rekap NR'!A51,Table3[],4))</f>
        <v/>
      </c>
      <c r="R50" s="138" t="e">
        <f>'Rekap UH'!#REF!</f>
        <v>#REF!</v>
      </c>
      <c r="S50" s="138" t="e">
        <f>'Rekap TGS'!#REF!</f>
        <v>#REF!</v>
      </c>
      <c r="T50" s="138" t="e">
        <f>'Rekap UTS'!#REF!</f>
        <v>#REF!</v>
      </c>
      <c r="U50" s="138" t="e">
        <f>'Rekap UAS'!#REF!</f>
        <v>#REF!</v>
      </c>
      <c r="V50" s="138" t="e">
        <f>'Rekap NR'!#REF!</f>
        <v>#REF!</v>
      </c>
    </row>
  </sheetData>
  <sheetProtection sheet="1" objects="1" scenarios="1"/>
  <mergeCells count="1">
    <mergeCell ref="D3:I3"/>
  </mergeCells>
  <pageMargins left="0.7" right="0.7" top="0.75" bottom="0.75" header="0.3" footer="0.3"/>
  <drawing r:id="rId1"/>
  <legacyDrawing r:id="rId2"/>
  <controls>
    <control shapeId="19457" r:id="rId3" name="SpinButton1"/>
  </controls>
</worksheet>
</file>

<file path=xl/worksheets/sheet9.xml><?xml version="1.0" encoding="utf-8"?>
<worksheet xmlns="http://schemas.openxmlformats.org/spreadsheetml/2006/main" xmlns:r="http://schemas.openxmlformats.org/officeDocument/2006/relationships">
  <dimension ref="A1:XFC47"/>
  <sheetViews>
    <sheetView showGridLines="0" workbookViewId="0">
      <selection sqref="A1:D1"/>
    </sheetView>
  </sheetViews>
  <sheetFormatPr defaultColWidth="0" defaultRowHeight="15" customHeight="1" zeroHeight="1"/>
  <cols>
    <col min="1" max="1" width="5.5703125" customWidth="1"/>
    <col min="2" max="2" width="13.28515625" customWidth="1"/>
    <col min="3" max="3" width="18.28515625" customWidth="1"/>
    <col min="4" max="4" width="39.28515625" customWidth="1"/>
    <col min="5" max="6" width="9.140625" customWidth="1"/>
    <col min="7" max="16383" width="9.140625" hidden="1"/>
    <col min="16384" max="16384" width="2.85546875" customWidth="1"/>
  </cols>
  <sheetData>
    <row r="1" spans="1:4">
      <c r="A1" s="212" t="s">
        <v>65</v>
      </c>
      <c r="B1" s="213"/>
      <c r="C1" s="213"/>
      <c r="D1" s="213"/>
    </row>
    <row r="2" spans="1:4"/>
    <row r="3" spans="1:4">
      <c r="A3" s="1" t="s">
        <v>18</v>
      </c>
      <c r="B3" s="2" t="s">
        <v>19</v>
      </c>
      <c r="C3" s="2" t="s">
        <v>20</v>
      </c>
      <c r="D3" s="3" t="s">
        <v>3</v>
      </c>
    </row>
    <row r="4" spans="1:4" ht="21.75" customHeight="1">
      <c r="A4" s="41">
        <v>1</v>
      </c>
      <c r="B4" s="51" t="s">
        <v>542</v>
      </c>
      <c r="C4" s="51"/>
      <c r="D4" s="52" t="s">
        <v>510</v>
      </c>
    </row>
    <row r="5" spans="1:4" ht="21.75" customHeight="1">
      <c r="A5" s="41">
        <v>2</v>
      </c>
      <c r="B5" s="51" t="s">
        <v>543</v>
      </c>
      <c r="C5" s="51"/>
      <c r="D5" s="52" t="s">
        <v>511</v>
      </c>
    </row>
    <row r="6" spans="1:4" ht="21.75" customHeight="1">
      <c r="A6" s="41">
        <v>3</v>
      </c>
      <c r="B6" s="51" t="s">
        <v>544</v>
      </c>
      <c r="C6" s="51"/>
      <c r="D6" s="52" t="s">
        <v>512</v>
      </c>
    </row>
    <row r="7" spans="1:4" ht="21.75" customHeight="1">
      <c r="A7" s="41">
        <v>4</v>
      </c>
      <c r="B7" s="51" t="s">
        <v>545</v>
      </c>
      <c r="C7" s="51"/>
      <c r="D7" s="52" t="s">
        <v>513</v>
      </c>
    </row>
    <row r="8" spans="1:4" ht="21.75" customHeight="1">
      <c r="A8" s="41">
        <v>5</v>
      </c>
      <c r="B8" s="51" t="s">
        <v>546</v>
      </c>
      <c r="C8" s="51"/>
      <c r="D8" s="52" t="s">
        <v>514</v>
      </c>
    </row>
    <row r="9" spans="1:4" ht="21.75" customHeight="1">
      <c r="A9" s="41">
        <v>6</v>
      </c>
      <c r="B9" s="51" t="s">
        <v>547</v>
      </c>
      <c r="C9" s="51"/>
      <c r="D9" s="52" t="s">
        <v>515</v>
      </c>
    </row>
    <row r="10" spans="1:4" ht="21.75" customHeight="1">
      <c r="A10" s="41">
        <v>7</v>
      </c>
      <c r="B10" s="51" t="s">
        <v>548</v>
      </c>
      <c r="C10" s="51"/>
      <c r="D10" s="52" t="s">
        <v>516</v>
      </c>
    </row>
    <row r="11" spans="1:4" ht="21.75" customHeight="1">
      <c r="A11" s="41">
        <v>8</v>
      </c>
      <c r="B11" s="51" t="s">
        <v>549</v>
      </c>
      <c r="C11" s="51"/>
      <c r="D11" s="52" t="s">
        <v>517</v>
      </c>
    </row>
    <row r="12" spans="1:4" ht="21.75" customHeight="1">
      <c r="A12" s="41">
        <v>9</v>
      </c>
      <c r="B12" s="51" t="s">
        <v>550</v>
      </c>
      <c r="C12" s="51"/>
      <c r="D12" s="52" t="s">
        <v>518</v>
      </c>
    </row>
    <row r="13" spans="1:4" ht="21.75" customHeight="1">
      <c r="A13" s="41">
        <v>10</v>
      </c>
      <c r="B13" s="51" t="s">
        <v>551</v>
      </c>
      <c r="C13" s="51"/>
      <c r="D13" s="52" t="s">
        <v>519</v>
      </c>
    </row>
    <row r="14" spans="1:4" ht="21.75" customHeight="1">
      <c r="A14" s="41">
        <v>11</v>
      </c>
      <c r="B14" s="51" t="s">
        <v>552</v>
      </c>
      <c r="C14" s="51"/>
      <c r="D14" s="52" t="s">
        <v>520</v>
      </c>
    </row>
    <row r="15" spans="1:4" ht="21.75" customHeight="1">
      <c r="A15" s="41">
        <v>12</v>
      </c>
      <c r="B15" s="51" t="s">
        <v>553</v>
      </c>
      <c r="C15" s="51"/>
      <c r="D15" s="52" t="s">
        <v>521</v>
      </c>
    </row>
    <row r="16" spans="1:4" ht="21.75" customHeight="1">
      <c r="A16" s="41">
        <v>13</v>
      </c>
      <c r="B16" s="51" t="s">
        <v>554</v>
      </c>
      <c r="C16" s="51"/>
      <c r="D16" s="52" t="s">
        <v>522</v>
      </c>
    </row>
    <row r="17" spans="1:4" ht="21.75" customHeight="1">
      <c r="A17" s="41">
        <v>14</v>
      </c>
      <c r="B17" s="51" t="s">
        <v>555</v>
      </c>
      <c r="C17" s="51"/>
      <c r="D17" s="52" t="s">
        <v>523</v>
      </c>
    </row>
    <row r="18" spans="1:4" ht="21.75" customHeight="1">
      <c r="A18" s="41">
        <v>15</v>
      </c>
      <c r="B18" s="51" t="s">
        <v>556</v>
      </c>
      <c r="C18" s="51"/>
      <c r="D18" s="52" t="s">
        <v>524</v>
      </c>
    </row>
    <row r="19" spans="1:4" ht="21.75" customHeight="1">
      <c r="A19" s="41">
        <v>16</v>
      </c>
      <c r="B19" s="51" t="s">
        <v>557</v>
      </c>
      <c r="C19" s="51"/>
      <c r="D19" s="52" t="s">
        <v>525</v>
      </c>
    </row>
    <row r="20" spans="1:4" ht="21.75" customHeight="1">
      <c r="A20" s="41">
        <v>17</v>
      </c>
      <c r="B20" s="51" t="s">
        <v>558</v>
      </c>
      <c r="C20" s="51"/>
      <c r="D20" s="52" t="s">
        <v>526</v>
      </c>
    </row>
    <row r="21" spans="1:4" ht="21.75" customHeight="1">
      <c r="A21" s="41">
        <v>18</v>
      </c>
      <c r="B21" s="51" t="s">
        <v>559</v>
      </c>
      <c r="C21" s="51"/>
      <c r="D21" s="52" t="s">
        <v>527</v>
      </c>
    </row>
    <row r="22" spans="1:4" ht="21.75" customHeight="1">
      <c r="A22" s="41">
        <v>19</v>
      </c>
      <c r="B22" s="51" t="s">
        <v>560</v>
      </c>
      <c r="C22" s="51"/>
      <c r="D22" s="52" t="s">
        <v>528</v>
      </c>
    </row>
    <row r="23" spans="1:4" ht="21.75" customHeight="1">
      <c r="A23" s="41">
        <v>20</v>
      </c>
      <c r="B23" s="51" t="s">
        <v>561</v>
      </c>
      <c r="C23" s="51"/>
      <c r="D23" s="52" t="s">
        <v>529</v>
      </c>
    </row>
    <row r="24" spans="1:4" ht="21.75" customHeight="1">
      <c r="A24" s="41">
        <v>21</v>
      </c>
      <c r="B24" s="51" t="s">
        <v>562</v>
      </c>
      <c r="C24" s="51"/>
      <c r="D24" s="52" t="s">
        <v>530</v>
      </c>
    </row>
    <row r="25" spans="1:4" ht="21.75" customHeight="1">
      <c r="A25" s="41">
        <v>22</v>
      </c>
      <c r="B25" s="51" t="s">
        <v>563</v>
      </c>
      <c r="C25" s="51"/>
      <c r="D25" s="52" t="s">
        <v>531</v>
      </c>
    </row>
    <row r="26" spans="1:4" ht="21.75" customHeight="1">
      <c r="A26" s="41">
        <v>23</v>
      </c>
      <c r="B26" s="51" t="s">
        <v>564</v>
      </c>
      <c r="C26" s="51"/>
      <c r="D26" s="52" t="s">
        <v>532</v>
      </c>
    </row>
    <row r="27" spans="1:4" ht="21.75" customHeight="1">
      <c r="A27" s="41">
        <v>24</v>
      </c>
      <c r="B27" s="51" t="s">
        <v>565</v>
      </c>
      <c r="C27" s="51"/>
      <c r="D27" s="52" t="s">
        <v>533</v>
      </c>
    </row>
    <row r="28" spans="1:4" ht="21.75" customHeight="1">
      <c r="A28" s="41">
        <v>25</v>
      </c>
      <c r="B28" s="51" t="s">
        <v>566</v>
      </c>
      <c r="C28" s="51"/>
      <c r="D28" s="52" t="s">
        <v>534</v>
      </c>
    </row>
    <row r="29" spans="1:4" ht="21.75" customHeight="1">
      <c r="A29" s="41">
        <v>26</v>
      </c>
      <c r="B29" s="51" t="s">
        <v>567</v>
      </c>
      <c r="C29" s="51"/>
      <c r="D29" s="52" t="s">
        <v>535</v>
      </c>
    </row>
    <row r="30" spans="1:4" ht="21.75" customHeight="1">
      <c r="A30" s="41">
        <v>27</v>
      </c>
      <c r="B30" s="51" t="s">
        <v>568</v>
      </c>
      <c r="C30" s="51"/>
      <c r="D30" s="52" t="s">
        <v>536</v>
      </c>
    </row>
    <row r="31" spans="1:4" ht="21.75" customHeight="1">
      <c r="A31" s="41">
        <v>28</v>
      </c>
      <c r="B31" s="51" t="s">
        <v>569</v>
      </c>
      <c r="C31" s="51"/>
      <c r="D31" s="52" t="s">
        <v>537</v>
      </c>
    </row>
    <row r="32" spans="1:4" ht="21.75" customHeight="1">
      <c r="A32" s="41">
        <v>29</v>
      </c>
      <c r="B32" s="51" t="s">
        <v>570</v>
      </c>
      <c r="C32" s="51"/>
      <c r="D32" s="52" t="s">
        <v>538</v>
      </c>
    </row>
    <row r="33" spans="1:4" ht="21.75" customHeight="1">
      <c r="A33" s="41">
        <v>30</v>
      </c>
      <c r="B33" s="51" t="s">
        <v>571</v>
      </c>
      <c r="C33" s="51"/>
      <c r="D33" s="52" t="s">
        <v>539</v>
      </c>
    </row>
    <row r="34" spans="1:4" ht="21.75" customHeight="1">
      <c r="A34" s="41">
        <v>31</v>
      </c>
      <c r="B34" s="51" t="s">
        <v>572</v>
      </c>
      <c r="C34" s="51"/>
      <c r="D34" s="52" t="s">
        <v>540</v>
      </c>
    </row>
    <row r="35" spans="1:4" ht="21.75" customHeight="1">
      <c r="A35" s="41">
        <v>32</v>
      </c>
      <c r="B35" s="51" t="s">
        <v>573</v>
      </c>
      <c r="C35" s="51"/>
      <c r="D35" s="52" t="s">
        <v>541</v>
      </c>
    </row>
    <row r="36" spans="1:4" ht="21.75" customHeight="1">
      <c r="A36" s="41">
        <v>33</v>
      </c>
      <c r="B36" s="51"/>
      <c r="C36" s="51"/>
      <c r="D36" s="52"/>
    </row>
    <row r="37" spans="1:4" ht="21.75" customHeight="1">
      <c r="A37" s="41">
        <v>34</v>
      </c>
      <c r="B37" s="51"/>
      <c r="C37" s="51"/>
      <c r="D37" s="52"/>
    </row>
    <row r="38" spans="1:4" ht="21.75" customHeight="1">
      <c r="A38" s="41">
        <v>35</v>
      </c>
      <c r="B38" s="51"/>
      <c r="C38" s="51"/>
      <c r="D38" s="52"/>
    </row>
    <row r="39" spans="1:4" ht="21.75" customHeight="1">
      <c r="A39" s="41">
        <v>36</v>
      </c>
      <c r="B39" s="51"/>
      <c r="C39" s="51"/>
      <c r="D39" s="52"/>
    </row>
    <row r="40" spans="1:4" ht="21.75" customHeight="1">
      <c r="A40" s="41">
        <v>37</v>
      </c>
      <c r="B40" s="51"/>
      <c r="C40" s="51"/>
      <c r="D40" s="52"/>
    </row>
    <row r="41" spans="1:4" ht="21.75" customHeight="1">
      <c r="A41" s="41">
        <v>38</v>
      </c>
      <c r="B41" s="51"/>
      <c r="C41" s="51"/>
      <c r="D41" s="53"/>
    </row>
    <row r="42" spans="1:4" ht="21.75" customHeight="1">
      <c r="A42" s="41">
        <v>39</v>
      </c>
      <c r="B42" s="51"/>
      <c r="C42" s="51"/>
      <c r="D42" s="53"/>
    </row>
    <row r="43" spans="1:4" ht="21.75" customHeight="1">
      <c r="A43" s="42">
        <v>40</v>
      </c>
      <c r="B43" s="51"/>
      <c r="C43" s="51"/>
      <c r="D43" s="54"/>
    </row>
    <row r="44" spans="1:4" ht="20.25" customHeight="1"/>
    <row r="45" spans="1:4" ht="20.25" customHeight="1"/>
    <row r="46" spans="1:4" ht="20.25" customHeight="1"/>
    <row r="47" spans="1:4" ht="20.25" customHeight="1"/>
  </sheetData>
  <sheetProtection sheet="1" objects="1" scenarios="1"/>
  <mergeCells count="1">
    <mergeCell ref="A1:D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22</vt:i4>
      </vt:variant>
    </vt:vector>
  </HeadingPairs>
  <TitlesOfParts>
    <vt:vector size="54" baseType="lpstr">
      <vt:lpstr>Halaman Depan</vt:lpstr>
      <vt:lpstr>Grafik Mapel</vt:lpstr>
      <vt:lpstr>Grafik Nilai 6</vt:lpstr>
      <vt:lpstr>Grafik Nilai 5</vt:lpstr>
      <vt:lpstr>Grafik Nilai 4</vt:lpstr>
      <vt:lpstr>Grafik Nilai 3</vt:lpstr>
      <vt:lpstr>Grafik Nilai 2</vt:lpstr>
      <vt:lpstr>Grafik Nilai 1</vt:lpstr>
      <vt:lpstr>Data Siswa 6</vt:lpstr>
      <vt:lpstr>Data Siswa 5</vt:lpstr>
      <vt:lpstr>Data Siswa 4</vt:lpstr>
      <vt:lpstr>Data Siswa 3</vt:lpstr>
      <vt:lpstr>Data Siswa 2</vt:lpstr>
      <vt:lpstr>Data Siswa 1</vt:lpstr>
      <vt:lpstr>Rekap UH</vt:lpstr>
      <vt:lpstr>Rekap TGS</vt:lpstr>
      <vt:lpstr>Rekap UTS</vt:lpstr>
      <vt:lpstr>Rekap UAS</vt:lpstr>
      <vt:lpstr>Rekap NR</vt:lpstr>
      <vt:lpstr>MP1</vt:lpstr>
      <vt:lpstr>PM1</vt:lpstr>
      <vt:lpstr>MP2</vt:lpstr>
      <vt:lpstr>PM2</vt:lpstr>
      <vt:lpstr>MP3</vt:lpstr>
      <vt:lpstr>PM3</vt:lpstr>
      <vt:lpstr>MP4</vt:lpstr>
      <vt:lpstr>PM4</vt:lpstr>
      <vt:lpstr>MP5</vt:lpstr>
      <vt:lpstr>PM5</vt:lpstr>
      <vt:lpstr>MP6</vt:lpstr>
      <vt:lpstr>PM6</vt:lpstr>
      <vt:lpstr>Tentang</vt:lpstr>
      <vt:lpstr>'PM1'!Print_Area</vt:lpstr>
      <vt:lpstr>'PM2'!Print_Area</vt:lpstr>
      <vt:lpstr>'PM3'!Print_Area</vt:lpstr>
      <vt:lpstr>'PM4'!Print_Area</vt:lpstr>
      <vt:lpstr>'PM5'!Print_Area</vt:lpstr>
      <vt:lpstr>'PM6'!Print_Area</vt:lpstr>
      <vt:lpstr>'Rekap NR'!Print_Area</vt:lpstr>
      <vt:lpstr>'Rekap TGS'!Print_Area</vt:lpstr>
      <vt:lpstr>'Rekap UAS'!Print_Area</vt:lpstr>
      <vt:lpstr>'Rekap UH'!Print_Area</vt:lpstr>
      <vt:lpstr>'Rekap UTS'!Print_Area</vt:lpstr>
      <vt:lpstr>'PM1'!Print_Titles</vt:lpstr>
      <vt:lpstr>'PM2'!Print_Titles</vt:lpstr>
      <vt:lpstr>'PM3'!Print_Titles</vt:lpstr>
      <vt:lpstr>'PM4'!Print_Titles</vt:lpstr>
      <vt:lpstr>'PM5'!Print_Titles</vt:lpstr>
      <vt:lpstr>'PM6'!Print_Titles</vt:lpstr>
      <vt:lpstr>'Rekap NR'!Print_Titles</vt:lpstr>
      <vt:lpstr>'Rekap TGS'!Print_Titles</vt:lpstr>
      <vt:lpstr>'Rekap UAS'!Print_Titles</vt:lpstr>
      <vt:lpstr>'Rekap UH'!Print_Titles</vt:lpstr>
      <vt:lpstr>'Rekap UTS'!Print_Titles</vt:lpstr>
    </vt:vector>
  </TitlesOfParts>
  <Company>MDC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tas@dmin blog</dc:creator>
  <cp:lastModifiedBy>Pavilion</cp:lastModifiedBy>
  <cp:lastPrinted>2015-01-09T02:24:16Z</cp:lastPrinted>
  <dcterms:created xsi:type="dcterms:W3CDTF">2013-12-06T02:19:06Z</dcterms:created>
  <dcterms:modified xsi:type="dcterms:W3CDTF">2015-01-11T01:35:45Z</dcterms:modified>
</cp:coreProperties>
</file>